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45" windowWidth="12510" windowHeight="7770" firstSheet="3" activeTab="3"/>
  </bookViews>
  <sheets>
    <sheet name="PCU GE" sheetId="4" r:id="rId1"/>
    <sheet name="PCU CW" sheetId="6" r:id="rId2"/>
    <sheet name="PCU consultancy" sheetId="7" r:id="rId3"/>
    <sheet name="PIU Agri G&amp;E" sheetId="20" r:id="rId4"/>
    <sheet name="PIU Agri CW" sheetId="21" r:id="rId5"/>
    <sheet name="PIU Agri Consultancy" sheetId="22" r:id="rId6"/>
    <sheet name="PIU AM Goods &amp; Equip " sheetId="23" r:id="rId7"/>
    <sheet name="PIU (AM) MSWC Goods &amp; Equip " sheetId="24" r:id="rId8"/>
    <sheet name="PIU AM Civil works-RH" sheetId="25" r:id="rId9"/>
    <sheet name="PIU (AM) MSWC Civil Works" sheetId="26" r:id="rId10"/>
    <sheet name="PIU AM Civil Works LSM" sheetId="27" r:id="rId11"/>
    <sheet name="PIU AM Civil Works APMC" sheetId="28" r:id="rId12"/>
    <sheet name="PIU AM Consultancy" sheetId="29" r:id="rId13"/>
    <sheet name="PIU AHD G&amp;E" sheetId="17" r:id="rId14"/>
    <sheet name="PIU AHD CW" sheetId="19" r:id="rId15"/>
    <sheet name="PIU AHD consultancy" sheetId="18" r:id="rId16"/>
  </sheets>
  <definedNames>
    <definedName name="_xlnm._FilterDatabase" localSheetId="11" hidden="1">'PIU AM Civil Works APMC'!$A$3:$M$3</definedName>
    <definedName name="_xlnm._FilterDatabase" localSheetId="8" hidden="1">'PIU AM Civil works-RH'!$A$5:$P$359</definedName>
    <definedName name="_GoBack" localSheetId="9">'PIU (AM) MSWC Civil Works'!$F$81</definedName>
    <definedName name="_xlnm.Print_Area" localSheetId="13">'PIU AHD G&amp;E'!$A$3:$L$121</definedName>
    <definedName name="_xlnm.Print_Titles" localSheetId="2">'PCU consultancy'!$2:$2</definedName>
    <definedName name="_xlnm.Print_Titles" localSheetId="0">'PCU GE'!$4:$5</definedName>
    <definedName name="_xlnm.Print_Titles" localSheetId="9">'PIU (AM) MSWC Civil Works'!$3:$4</definedName>
    <definedName name="_xlnm.Print_Titles" localSheetId="15">'PIU AHD consultancy'!$3:$4</definedName>
    <definedName name="_xlnm.Print_Titles" localSheetId="13">'PIU AHD G&amp;E'!$1:$2</definedName>
    <definedName name="_xlnm.Print_Titles" localSheetId="11">'PIU AM Civil Works APMC'!$3:$4</definedName>
    <definedName name="_xlnm.Print_Titles" localSheetId="10">'PIU AM Civil Works LSM'!#REF!</definedName>
    <definedName name="_xlnm.Print_Titles" localSheetId="8">'PIU AM Civil works-RH'!$3:$5</definedName>
    <definedName name="_xlnm.Print_Titles" localSheetId="12">'PIU AM Consultancy'!$2:$2</definedName>
    <definedName name="_xlnm.Print_Titles" localSheetId="6">'PIU AM Goods &amp; Equip '!$3:$4</definedName>
  </definedNames>
  <calcPr calcId="152511"/>
</workbook>
</file>

<file path=xl/calcChain.xml><?xml version="1.0" encoding="utf-8"?>
<calcChain xmlns="http://schemas.openxmlformats.org/spreadsheetml/2006/main">
  <c r="O34" i="7" l="1"/>
  <c r="O5" i="7"/>
  <c r="F12" i="29"/>
  <c r="G25" i="29"/>
  <c r="F25" i="29" s="1"/>
  <c r="G79" i="29"/>
  <c r="G80" i="29" s="1"/>
  <c r="G81" i="29"/>
  <c r="G82" i="29"/>
  <c r="G91" i="29"/>
  <c r="G92" i="29"/>
  <c r="G93" i="29"/>
  <c r="G100" i="29"/>
  <c r="G101" i="29"/>
  <c r="G102" i="29"/>
  <c r="G105" i="29"/>
  <c r="F107" i="29"/>
  <c r="G107" i="29" s="1"/>
  <c r="F108" i="29"/>
  <c r="G108" i="29" s="1"/>
  <c r="F111" i="29"/>
  <c r="G111" i="29" s="1"/>
  <c r="G112" i="29"/>
  <c r="G113" i="29"/>
  <c r="F114" i="29"/>
  <c r="G114" i="29" s="1"/>
  <c r="G115" i="29"/>
  <c r="G116" i="29"/>
  <c r="F117" i="29"/>
  <c r="G117" i="29" s="1"/>
  <c r="F118" i="29"/>
  <c r="G118" i="29" s="1"/>
  <c r="F119" i="29"/>
  <c r="G119" i="29" s="1"/>
  <c r="Q6" i="25"/>
  <c r="Q15" i="25"/>
  <c r="Q21" i="25"/>
  <c r="J106" i="25"/>
  <c r="J107" i="25"/>
  <c r="J108" i="25"/>
  <c r="J109" i="25"/>
  <c r="J110" i="25"/>
  <c r="J111" i="25"/>
  <c r="J139" i="25"/>
  <c r="J140" i="25"/>
  <c r="J148" i="25"/>
  <c r="J149" i="25"/>
  <c r="J150" i="25"/>
  <c r="J151" i="25"/>
  <c r="J152" i="25"/>
  <c r="J153" i="25"/>
  <c r="J154" i="25"/>
  <c r="J155" i="25"/>
  <c r="O173" i="25"/>
  <c r="O174" i="25"/>
  <c r="O176" i="25"/>
  <c r="O177" i="25"/>
  <c r="O178" i="25" s="1"/>
  <c r="M178" i="25"/>
  <c r="N178" i="25"/>
  <c r="J181" i="25"/>
  <c r="J182" i="25"/>
  <c r="J183" i="25"/>
  <c r="J184" i="25"/>
  <c r="J201" i="25"/>
  <c r="J202" i="25"/>
  <c r="J203" i="25"/>
  <c r="J204" i="25"/>
  <c r="J205" i="25"/>
  <c r="J206" i="25"/>
  <c r="J207" i="25"/>
  <c r="J208" i="25"/>
  <c r="J209" i="25"/>
  <c r="J210" i="25"/>
  <c r="J211" i="25"/>
  <c r="J212" i="25"/>
  <c r="J213" i="25"/>
  <c r="J214" i="25"/>
  <c r="J215" i="25"/>
  <c r="J216" i="25"/>
  <c r="J217" i="25"/>
  <c r="J243" i="25"/>
  <c r="J244" i="25"/>
  <c r="J245" i="25"/>
  <c r="J246" i="25"/>
  <c r="J249" i="25"/>
  <c r="J268" i="25"/>
  <c r="J269" i="25"/>
  <c r="J270" i="25"/>
  <c r="J271" i="25"/>
  <c r="J272" i="25"/>
  <c r="J273" i="25"/>
  <c r="J274" i="25"/>
  <c r="J275" i="25"/>
  <c r="J302" i="25"/>
  <c r="J304" i="25"/>
  <c r="J305" i="25"/>
  <c r="J311" i="25"/>
  <c r="J312" i="25"/>
  <c r="M317" i="25"/>
  <c r="M318" i="25" s="1"/>
  <c r="N317" i="25"/>
  <c r="O317" i="25"/>
  <c r="O318" i="25" s="1"/>
  <c r="N318" i="25"/>
  <c r="J321" i="25"/>
  <c r="J325" i="25"/>
  <c r="J344" i="25"/>
  <c r="J357" i="25"/>
  <c r="J358" i="25"/>
  <c r="H82" i="23"/>
  <c r="H90" i="23"/>
  <c r="G107" i="23"/>
  <c r="H107" i="23"/>
  <c r="H112" i="23"/>
  <c r="H113" i="23"/>
  <c r="H114" i="23"/>
  <c r="H115" i="23"/>
  <c r="G117" i="23"/>
  <c r="H151" i="23"/>
  <c r="H152" i="23"/>
  <c r="H153" i="23"/>
  <c r="H154" i="23"/>
  <c r="H155" i="23"/>
  <c r="H156" i="23"/>
  <c r="H157" i="23"/>
  <c r="H158" i="23"/>
  <c r="H159" i="23"/>
  <c r="H160" i="23"/>
  <c r="H164" i="23"/>
  <c r="H189" i="23"/>
  <c r="H190" i="23"/>
  <c r="F109" i="29" l="1"/>
  <c r="G5" i="22"/>
  <c r="F716" i="20"/>
  <c r="G109" i="29" l="1"/>
  <c r="G110" i="29" s="1"/>
  <c r="F110" i="29"/>
  <c r="G45" i="7"/>
  <c r="G44" i="7"/>
  <c r="G122" i="17"/>
  <c r="G107" i="17"/>
  <c r="G106" i="17"/>
  <c r="G105" i="17"/>
  <c r="G104" i="17"/>
  <c r="G103" i="17"/>
  <c r="G102" i="17"/>
  <c r="G113" i="17"/>
  <c r="G98" i="17"/>
  <c r="G96" i="17"/>
  <c r="G95" i="17"/>
  <c r="G92" i="17"/>
  <c r="G89" i="17"/>
  <c r="G86" i="17"/>
  <c r="G83" i="17"/>
  <c r="G82" i="17"/>
  <c r="G79" i="17"/>
  <c r="G78" i="17"/>
  <c r="G75" i="17"/>
  <c r="G65" i="17"/>
  <c r="G64" i="17"/>
  <c r="G60" i="17"/>
  <c r="G56" i="17"/>
  <c r="G51" i="17"/>
  <c r="G46" i="17"/>
  <c r="G41" i="17"/>
  <c r="G36" i="17" l="1"/>
  <c r="G35" i="17"/>
  <c r="G34" i="17"/>
  <c r="G29" i="17"/>
  <c r="G28" i="17"/>
  <c r="F13" i="18"/>
  <c r="G13" i="18" s="1"/>
  <c r="F5" i="19"/>
  <c r="G5" i="19" s="1"/>
  <c r="F41" i="7"/>
  <c r="G41" i="7" s="1"/>
  <c r="G75" i="4"/>
  <c r="G74" i="4"/>
  <c r="G116" i="17" l="1"/>
  <c r="G115" i="17"/>
  <c r="G114" i="17"/>
  <c r="G94" i="17"/>
  <c r="G93" i="17"/>
  <c r="G91" i="17"/>
  <c r="G90" i="17"/>
  <c r="G88" i="17"/>
  <c r="G87" i="17"/>
  <c r="G85" i="17"/>
  <c r="G81" i="17"/>
  <c r="G77" i="17"/>
  <c r="G74" i="17"/>
  <c r="G69" i="17"/>
  <c r="G68" i="17"/>
  <c r="G63" i="17"/>
  <c r="G59" i="17"/>
  <c r="G55" i="17"/>
  <c r="G50" i="17"/>
  <c r="G45" i="17"/>
  <c r="G40" i="17"/>
  <c r="G38" i="7" l="1"/>
  <c r="F38" i="7"/>
  <c r="G27" i="7"/>
  <c r="F27" i="7"/>
  <c r="G26" i="7"/>
  <c r="F26" i="7"/>
  <c r="F57" i="4"/>
  <c r="G57" i="4"/>
  <c r="F35" i="7" l="1"/>
  <c r="G5" i="7"/>
  <c r="F5" i="7"/>
</calcChain>
</file>

<file path=xl/comments1.xml><?xml version="1.0" encoding="utf-8"?>
<comments xmlns="http://schemas.openxmlformats.org/spreadsheetml/2006/main">
  <authors>
    <author>Author</author>
  </authors>
  <commentList>
    <comment ref="K132" authorId="0" shapeId="0">
      <text>
        <r>
          <rPr>
            <sz val="11"/>
            <color rgb="FF000000"/>
            <rFont val="Calibri"/>
            <family val="2"/>
          </rPr>
          <t>No Special Procurment for ref no. 77 so it inculding of Ref no. 74
	-MACP AMRAVATI</t>
        </r>
      </text>
    </comment>
  </commentList>
</comments>
</file>

<file path=xl/sharedStrings.xml><?xml version="1.0" encoding="utf-8"?>
<sst xmlns="http://schemas.openxmlformats.org/spreadsheetml/2006/main" count="14656" uniqueCount="4170">
  <si>
    <t>Ref No.</t>
  </si>
  <si>
    <t>Contract (Description)</t>
  </si>
  <si>
    <t>Stage : Planned / Actual / Revised</t>
  </si>
  <si>
    <t>Phase</t>
  </si>
  <si>
    <t>Estimated Cost (Rs. In. Lakh)</t>
  </si>
  <si>
    <t>Procurement Method</t>
  </si>
  <si>
    <t>Comments</t>
  </si>
  <si>
    <t>No of Contracts</t>
  </si>
  <si>
    <t>Unit Cost</t>
  </si>
  <si>
    <t xml:space="preserve">Cost </t>
  </si>
  <si>
    <t>Planned</t>
  </si>
  <si>
    <t>I</t>
  </si>
  <si>
    <t>Shopping</t>
  </si>
  <si>
    <t>Post</t>
  </si>
  <si>
    <t xml:space="preserve">Revised </t>
  </si>
  <si>
    <t>I &amp; II</t>
  </si>
  <si>
    <t xml:space="preserve">UPS for computers   </t>
  </si>
  <si>
    <t>Dropped</t>
  </si>
  <si>
    <t>Camera's</t>
  </si>
  <si>
    <t xml:space="preserve">Internet Connectivity Cards </t>
  </si>
  <si>
    <t>Actual Contract Date &amp; Amount</t>
  </si>
  <si>
    <t>Expected Proposals Submission Date</t>
  </si>
  <si>
    <t>QCBS</t>
  </si>
  <si>
    <t>CQS</t>
  </si>
  <si>
    <t xml:space="preserve">Dropped </t>
  </si>
  <si>
    <t>II &amp; III</t>
  </si>
  <si>
    <t>Ref No</t>
  </si>
  <si>
    <t>No of Contract</t>
  </si>
  <si>
    <t>Review by Bank (Prior/ Post)</t>
  </si>
  <si>
    <t xml:space="preserve">Post </t>
  </si>
  <si>
    <t xml:space="preserve">Planned </t>
  </si>
  <si>
    <t xml:space="preserve">Shopping </t>
  </si>
  <si>
    <t>Colour Reflects Approved Planned Procurement and Revised Procurement (If Revised )</t>
  </si>
  <si>
    <t xml:space="preserve">Colour Reflects Actual Procurement (As per Implementation of Procurement Plan ) </t>
  </si>
  <si>
    <t>Colour Reflects Procurement Proposed in this Revision 1 of  Procurement Plan</t>
  </si>
  <si>
    <t>Expected proposal sub. date)</t>
  </si>
  <si>
    <t xml:space="preserve">M/s Abhijit Deshmukh &amp; Asso. </t>
  </si>
  <si>
    <t>Civil works of External MACP HO Premises  :-Compound Wall, Main Gates, Grills for Compound wall, Vehicle Shed,  Parking , Painting work ,pavor blocks etc.</t>
  </si>
  <si>
    <t>Renovation of extended space for MACP, Office canteen kitchen, repair of old toilet</t>
  </si>
  <si>
    <t>Actual</t>
  </si>
  <si>
    <t>Renovation &amp; maintenance of MACP building entrance loby &amp; Project Directors chamber.</t>
  </si>
  <si>
    <t xml:space="preserve">Actual </t>
  </si>
  <si>
    <t>M/s J. G.  Nanekar Pune.</t>
  </si>
  <si>
    <r>
      <t xml:space="preserve">G&amp;E -A.] Project Coordination Unit - Procurement plan with Method &amp; Time Schedule for </t>
    </r>
    <r>
      <rPr>
        <b/>
        <u/>
        <sz val="10"/>
        <color theme="1"/>
        <rFont val="Times New Roman"/>
        <family val="1"/>
      </rPr>
      <t>GOODS &amp; EQUIPMENTS</t>
    </r>
  </si>
  <si>
    <t>Office Furniture</t>
  </si>
  <si>
    <t>1) Executive Table for Project Director</t>
  </si>
  <si>
    <t>-</t>
  </si>
  <si>
    <t>Purchased order placed on 1-sep-10 to Venus Furniture</t>
  </si>
  <si>
    <t xml:space="preserve">2) Sofa and Center Table </t>
  </si>
  <si>
    <t>Supply Order Placed on 6th Nov 2010 to Interior Furniture</t>
  </si>
  <si>
    <t xml:space="preserve">3) Conference Table Furniture and Chairs </t>
  </si>
  <si>
    <t>Supply Order Placed on 31st March 2010 to Venus Furniture</t>
  </si>
  <si>
    <t>4) Furniture work for all staff</t>
  </si>
  <si>
    <t>Supply Order Placed on 9th Sept 2010 to SaloniEnterprises</t>
  </si>
  <si>
    <t xml:space="preserve">Air Conditioner (1.0&amp;1.5 Tone 2 star) </t>
  </si>
  <si>
    <t>Supplier order issued to Weather control engineers Pune on 1-6-2011 INR 7.84</t>
  </si>
  <si>
    <t xml:space="preserve">Generator Set </t>
  </si>
  <si>
    <t>i)Generator Set ( D.G. Set)</t>
  </si>
  <si>
    <t>Supply order issued to D.V.Bramhe &amp; Sons Sales &amp; Servicee Pvt.Ltd. on  10-5-2011INR 9.23</t>
  </si>
  <si>
    <t>ii)Generator set  (Electric panel &amp; cable Work)</t>
  </si>
  <si>
    <t>Supply Order issued to ShivamElectromechEngicon Pvt. Ltd on 28-9-2012 INR 3.12 Lakh</t>
  </si>
  <si>
    <t>EPBX</t>
  </si>
  <si>
    <t>Supply order issued to S.P Telecom Pune.on 19-10-2011 INR 1.27</t>
  </si>
  <si>
    <t xml:space="preserve">Computers Printers </t>
  </si>
  <si>
    <t xml:space="preserve">i)Computers and Printers </t>
  </si>
  <si>
    <t>Supply order issued to Ace Brain Software Pvt.Ltd Pune on 16-09-2010 INR 5.18</t>
  </si>
  <si>
    <t>ii)Computers and Printers  (Desktop, Software on DGS &amp; D)</t>
  </si>
  <si>
    <t>Actual 1</t>
  </si>
  <si>
    <t>DGS&amp;D</t>
  </si>
  <si>
    <t>Procurement Completed Supply order placed to HP</t>
  </si>
  <si>
    <t>ii)Computers and Printers (Printers on DGS &amp; D)</t>
  </si>
  <si>
    <t>Actual 2</t>
  </si>
  <si>
    <t>Procurement Completed supply order placed to Datamini</t>
  </si>
  <si>
    <t xml:space="preserve">iii)Lan System </t>
  </si>
  <si>
    <t>Supply order issued to S.P Telecom Pune.on 3-05-2011 INR 0.65</t>
  </si>
  <si>
    <t>LCD Laptop and white screen</t>
  </si>
  <si>
    <t>Xerox machine</t>
  </si>
  <si>
    <t xml:space="preserve">1)Xerox machine </t>
  </si>
  <si>
    <t>2) Xerox Machine</t>
  </si>
  <si>
    <t xml:space="preserve">Fax Machine </t>
  </si>
  <si>
    <t>Taxable Pay Roll Software’s</t>
  </si>
  <si>
    <t>Supply order issued to Sinwave Computers services Pvt. Ltd on 25-08-2011INR 0.14</t>
  </si>
  <si>
    <t xml:space="preserve">Central Server for PCU and PIU’S </t>
  </si>
  <si>
    <t>Shopping/ DGS&amp;D</t>
  </si>
  <si>
    <t>14/1 </t>
  </si>
  <si>
    <t xml:space="preserve">Server 2 Units </t>
  </si>
  <si>
    <t>Supply order issued to HCL Infosystem Ltd.on 15-2-2012 INR2.58</t>
  </si>
  <si>
    <t> 14/2</t>
  </si>
  <si>
    <t>Software and Rack for Server</t>
  </si>
  <si>
    <t> 14/3</t>
  </si>
  <si>
    <t>Router for server</t>
  </si>
  <si>
    <t>Supply order issued to Ml Outsourcing Services Pvt. Ltd Thane on 27-04-2012 INR 0.59</t>
  </si>
  <si>
    <t> 14/4</t>
  </si>
  <si>
    <t>Wi Fi Router</t>
  </si>
  <si>
    <t xml:space="preserve">Digital Copier Machine </t>
  </si>
  <si>
    <t>Procurement Completed Supply order placed to Sharp Business system Pvt.Ltd on 19th Dec. 2012</t>
  </si>
  <si>
    <t xml:space="preserve">LCD Projector for field </t>
  </si>
  <si>
    <t>Procurement Completed Supply order placed to Sharp Business system Pvt.Ltd on 26th March 2012</t>
  </si>
  <si>
    <t>LED Television with D2H for Conference Room</t>
  </si>
  <si>
    <t>Supply order issued to Mahavir Electronics on 12-7-2012 INR. 65300.00</t>
  </si>
  <si>
    <t>Procurement Completed</t>
  </si>
  <si>
    <t>Procurement Completed supply order placed to M/s Digick Store on 1st June 2012</t>
  </si>
  <si>
    <t>Uniform's for Messenger's (9 Messenger's x3 Uniform's)</t>
  </si>
  <si>
    <t>Air Conditioner's for PIU (Agri) procured by PCU</t>
  </si>
  <si>
    <t>Procurement Completed supply order placed toKrishna Air Conditioning on 7th Jan 2012</t>
  </si>
  <si>
    <t xml:space="preserve">Battery operated mobile printer , Web Camera's , External Hard Disk, Printer's  </t>
  </si>
  <si>
    <t>post</t>
  </si>
  <si>
    <t>Procurement Completed supply order placed toSai Computer services and F-1 Compunic Marketing Corporation on 4th May 2012</t>
  </si>
  <si>
    <t>Laptop's (Tablet Portable Computer )</t>
  </si>
  <si>
    <t>Procurement Completed supply order placed to F-1 Compunic Marketing Corporation on 1st June 2012</t>
  </si>
  <si>
    <t xml:space="preserve">Laptops for specialist </t>
  </si>
  <si>
    <t>Supply  order issued to M/s. Agmatel India Pvt.Ltd. on 13-3-2013 INR 3.16</t>
  </si>
  <si>
    <t xml:space="preserve">Conference phone System  </t>
  </si>
  <si>
    <t>Procurement Completed supply order placed to S.P.Telecom on 21-06-2012</t>
  </si>
  <si>
    <t xml:space="preserve">Water Purifier </t>
  </si>
  <si>
    <t>Procurement Completed supply order placed to Erureka Forbs Ltd on 29-06-2012</t>
  </si>
  <si>
    <t xml:space="preserve">Water Cooler </t>
  </si>
  <si>
    <t>Procurement Completed supply order placed to Voltas Ltd. on 20-03-2012</t>
  </si>
  <si>
    <t xml:space="preserve">Binding machine </t>
  </si>
  <si>
    <t>Procurement Completed supply order placed to M/s. Avanti Business Machines Ltd.on 31-01-2013</t>
  </si>
  <si>
    <t>Scanners</t>
  </si>
  <si>
    <t>Procurement Completed supply order placed to Doyash System on 07-07-2012</t>
  </si>
  <si>
    <t xml:space="preserve">Fire Audit of MACP Office Pune  </t>
  </si>
  <si>
    <t>Expenditure will be born out of operating cost budget</t>
  </si>
  <si>
    <t>Air Conditioning Repair Work</t>
  </si>
  <si>
    <t>Work order issued to M/s. Weather Control Engg 30-11-2012</t>
  </si>
  <si>
    <t>Internal Electrification Work (Fans etc.)</t>
  </si>
  <si>
    <t>Telephone, Lan and Allied works</t>
  </si>
  <si>
    <t>Annual maintenance contract issued to M/s. S.P.Telecom      INR 0.92 lakhs on  2-5-2012</t>
  </si>
  <si>
    <t xml:space="preserve">Software for laptops </t>
  </si>
  <si>
    <t>2)</t>
  </si>
  <si>
    <t>3)</t>
  </si>
  <si>
    <t>4)</t>
  </si>
  <si>
    <t>5)</t>
  </si>
  <si>
    <t>6)</t>
  </si>
  <si>
    <t>7)</t>
  </si>
  <si>
    <t>INR.10.17</t>
  </si>
  <si>
    <t>INR.1.32</t>
  </si>
  <si>
    <t xml:space="preserve"> 17 Sept 2010, 3.22 </t>
  </si>
  <si>
    <t>Purchased order placed on 25th May. 2011 to Hp trough DGS&amp;D</t>
  </si>
  <si>
    <t>Procurement Completed Purchased order placed on 17th Sept 2010 to Sharp System through DGS&amp;D</t>
  </si>
  <si>
    <t>Procurement Completed supply order placed to Ricoh India Ltd.29-09-2011</t>
  </si>
  <si>
    <t>Procurement Completed supply order placed to Image solutions 04-11-2011</t>
  </si>
  <si>
    <t>Fire Extinguisher-</t>
  </si>
  <si>
    <t>Procurement Completed supply order placed to Suraj Fire 17-03-2012</t>
  </si>
  <si>
    <t xml:space="preserve"> 13-3-2013 INR 3.16</t>
  </si>
  <si>
    <t xml:space="preserve"> 21-06-2012</t>
  </si>
  <si>
    <t xml:space="preserve"> 29-06-2012</t>
  </si>
  <si>
    <t xml:space="preserve"> 20-03-2012</t>
  </si>
  <si>
    <t>35/1</t>
  </si>
  <si>
    <t>35/2</t>
  </si>
  <si>
    <t>contract done with S.P. Telecom for amt. 241500/- for the period of 3 yrs. i.e. 6/8/13 to 5/8/16Annual maintenance Contract.</t>
  </si>
  <si>
    <t>Telephone, Lan and Allied works AMC</t>
  </si>
  <si>
    <t>Handycam camera</t>
  </si>
  <si>
    <t>External HDD.</t>
  </si>
  <si>
    <t>contract completed  order issued to M/s. Network Integration, Pune for 8 qty.</t>
  </si>
  <si>
    <t>CS-A] Project Coordination Unit- Procurement plan with Method &amp; Time Schedule for CONSULTANCY</t>
  </si>
  <si>
    <t>Ref. No.</t>
  </si>
  <si>
    <t>Description of Assignment</t>
  </si>
  <si>
    <t>Stage: Planned / Actual / Revised</t>
  </si>
  <si>
    <t>Unit</t>
  </si>
  <si>
    <t>Estimated Cost</t>
  </si>
  <si>
    <t>Selection Method</t>
  </si>
  <si>
    <t>Review by Bank (Prior / Post)</t>
  </si>
  <si>
    <t xml:space="preserve">M &amp; E Consultancy Services </t>
  </si>
  <si>
    <t>Prior</t>
  </si>
  <si>
    <t>Procurement completed contract signed with MASDAR UK along with its associates INR 181.71 Lakh</t>
  </si>
  <si>
    <t xml:space="preserve">Consultancy Services for organising work of Agri. Business Promotion Facility </t>
  </si>
  <si>
    <t>Procurement completed contract signed with MART Noida UP along with its associates INR 515.20 lakh</t>
  </si>
  <si>
    <t>SSS</t>
  </si>
  <si>
    <t xml:space="preserve">Consultancy Services for Procurement Training and Help Desk Services </t>
  </si>
  <si>
    <t>Procurement completed contract signed on with ASCI along with its associate GPCL Mumbai INR 10.76 Lakh</t>
  </si>
  <si>
    <t>Consultancy Services for External Audit of MACP 2010-11</t>
  </si>
  <si>
    <t xml:space="preserve">ii)Consultancy Services for External Audit (BDS) of MACP 2011-12 If AG audit will not available </t>
  </si>
  <si>
    <t>Consultancy Services for Internal Audit of MACP 2011-2012</t>
  </si>
  <si>
    <t>Procurement completed contract signed on 8-12-2011 with NC Mittal &amp;Company INR 20.40 Lakh</t>
  </si>
  <si>
    <t>SP for Community Asset verification.</t>
  </si>
  <si>
    <t>LCS</t>
  </si>
  <si>
    <t>Community Asset verification Activity will be conductedthrough SP by PIU (Agri Mktg.)</t>
  </si>
  <si>
    <t>Consultancy services for study, design, development, implementation of MIS system.</t>
  </si>
  <si>
    <t>Procurement completed contract signed with PwC Pvt Ltd  INR 44.85 Lakh (Excluding Taxes)</t>
  </si>
  <si>
    <t xml:space="preserve">Study on Value Chains (20 Crops) Analysis &amp; Commodity Profiles </t>
  </si>
  <si>
    <t>Sr. No. 22 merged with this activity. Procurement completed- Contract signed with M/s. Global Agri System Pvt.Ltd. New INR 38.18 Lakh (Excluding Taxes)</t>
  </si>
  <si>
    <t>Study on Business Models</t>
  </si>
  <si>
    <t>Merged with the Study on ATMA Agribusiness needs</t>
  </si>
  <si>
    <t xml:space="preserve">Study of Dairy Marketing Development </t>
  </si>
  <si>
    <t>The Study of Dairy Marketing Development dropped as no investment is envisaged under MACP.</t>
  </si>
  <si>
    <t xml:space="preserve">Study of Fisheries Marketing Development </t>
  </si>
  <si>
    <t>Unit Cost is revised from INR 15.00 Lakh to INR 50.00 Lakh</t>
  </si>
  <si>
    <t xml:space="preserve">Study of Agri-insurance and piloting Yield Risk Management Mechanism </t>
  </si>
  <si>
    <t>Study of Modern Designs for Wholesale Markets and Rural Haats</t>
  </si>
  <si>
    <t>Unit Cost is revised from INR 6.67 Lakh to INR 54.00 Lakh</t>
  </si>
  <si>
    <t>Study of and potential on-going support for the development of Geographic Indicators (GI) in Maharashtra</t>
  </si>
  <si>
    <t xml:space="preserve">Study of the Impact on Farmer Profitability through the use of SMS based Agricultural Information Systems </t>
  </si>
  <si>
    <t>Studies for agri-business needs of Agriculture Technology Management Agency (ATMA), Updation /Preparation of Market Strategy Suppliment for Districts&amp;Studies of Business Models (33 No)</t>
  </si>
  <si>
    <t>Meat Study for Pune city</t>
  </si>
  <si>
    <t>Consultancy Services for Preparation of Commodity Profiles (75 Commodities)</t>
  </si>
  <si>
    <t>Merged with sr.No.11</t>
  </si>
  <si>
    <t>Consultancy Services for Internal Audit of MACP 2012-2013</t>
  </si>
  <si>
    <t>FBS</t>
  </si>
  <si>
    <t>Consultancy Services for External Audit of MACP 2012-2013</t>
  </si>
  <si>
    <t>I,II &amp; III</t>
  </si>
  <si>
    <t>Individual Consultant for Conceptualization and Assistance to PCU for Setting up of Economic &amp; Market Intelligence Cell for Agriculture, Horticulture, Livestock and Allied Sectors</t>
  </si>
  <si>
    <t>Individual Consultant</t>
  </si>
  <si>
    <t xml:space="preserve">Procurement completed by (SSS) contract signed with CAH Associates Pune  INR 3.29 Lakh </t>
  </si>
  <si>
    <t>i)Consultancy Services for External Audit (Non BDS) of MACP 2011-12</t>
  </si>
  <si>
    <t>I, II &amp; III</t>
  </si>
  <si>
    <t>Consultancy services for Monitoring &amp; Evaluation of MACP</t>
  </si>
  <si>
    <t>Procurement completed contract signed on 12-7-2012 with Roy Ghosh Associates Howrah along with CAH Associates Pune INR 9.50 Lakh. CQS method</t>
  </si>
  <si>
    <t xml:space="preserve">Study on Finance, Policy and                    e-Trading </t>
  </si>
  <si>
    <t>Unit Cost is revised from INR 6.67 Lakh to INR 20.00 Lakh.              Transfered to EMIS.</t>
  </si>
  <si>
    <t>NCB</t>
  </si>
  <si>
    <t>Individual Consultant for EMICS</t>
  </si>
  <si>
    <t>Hardware Equipments &amp; furniture for EMICS cell.</t>
  </si>
  <si>
    <t>Consultancy services for Integrated Organic Farming &amp; Market linkage Pilot (IOFP)</t>
  </si>
  <si>
    <t xml:space="preserve"> III</t>
  </si>
  <si>
    <t>Actual Contact Date &amp; Amount in (INR.)</t>
  </si>
  <si>
    <t>MIS- Enhancement, Upgradation and Maintenance, Support to Implement MIS at MACP.</t>
  </si>
  <si>
    <t>Procurement completed- Contract signed with M/s. GMGC,Pune on 2/8/2013 INR 46.83 Lakh (Excluding Taxes)</t>
  </si>
  <si>
    <t>Contract awarded to Ashwatha Advisors pvt. Ltd (Technoserve, Mumbai) on 30/12/13 for INR.1.40 crore</t>
  </si>
  <si>
    <t>INR.2010000</t>
  </si>
  <si>
    <t>Cloth Folder Files for distribution in workshops, trainings etc.</t>
  </si>
  <si>
    <t xml:space="preserve">contract completed  order issued toUtkarsh Women Self Help Group, Pune for 1500 qty INR.127500/- </t>
  </si>
  <si>
    <t>contract completed  order issued to M/s.Prabodh Sampada, Pune.for  INR.7.47 under Communication Strategy.</t>
  </si>
  <si>
    <t xml:space="preserve">Video Conferencing Facility for Meeting Hall with LCD Screen &amp; allied Facilities  </t>
  </si>
  <si>
    <t>Internal Furniture for MACP HO: Partition, Furniture, File Storage Unit, Receiption &amp; Assistant Tables, Side Units, Nameplates etc.</t>
  </si>
  <si>
    <t xml:space="preserve">Laptops for specialist &amp; desktops for extended hall </t>
  </si>
  <si>
    <t>Consultancy Services for External Audit of MACP 2013-2014</t>
  </si>
  <si>
    <t xml:space="preserve">Procurement completed- Contract will be signed with M/s.  Roy Ghosh &amp; Associates, Howrah in association with CAH Associates , Pune INR 17.11 Lakh (Excluding Taxes) </t>
  </si>
  <si>
    <t>Consultancy Services for External Audit of MACP 2014-2015</t>
  </si>
  <si>
    <t>Consultancy Services for Internal Audit of MACP 2013-2014</t>
  </si>
  <si>
    <t>Procurement completed- Contract  with M/s.Indapurkar &amp; Mundada  INR 20.10 Lakh (Excluding Taxes)</t>
  </si>
  <si>
    <t>Consultancy Services for Internal Audit of MACP 2014-2015</t>
  </si>
  <si>
    <t>Consultancy Services for External Audit of MACP 2015-2016 &amp; 16-17</t>
  </si>
  <si>
    <t>Assignmet is proposed for 15-16 &amp; upto the dealline of project i.e. Dec16</t>
  </si>
  <si>
    <t xml:space="preserve"> M/s.Indapurkar &amp; Mundada  INR 24.85 Lakh (Excluding Taxes)</t>
  </si>
  <si>
    <t xml:space="preserve"> M/s.Indapurkar &amp; Mundada  INR 29.89 Lakh (Excluding Taxes)</t>
  </si>
  <si>
    <t xml:space="preserve">M/s.  Roy Ghosh &amp; Associates, Howrah in association with CAH Associates , Pune </t>
  </si>
  <si>
    <t>Consultancy Services for Internal Audit of MACP 2015-2016, 16-17</t>
  </si>
  <si>
    <t>Consultancy Services for hiring Finance Consultancy firm for 2014-15 MACP</t>
  </si>
  <si>
    <t>M/s. Bal Bathia &amp; Co. Pune</t>
  </si>
  <si>
    <t>Procurement Consultant</t>
  </si>
  <si>
    <t>Review by Bank (Prior/Post)</t>
  </si>
  <si>
    <t>Expected Bid-Opening Date)</t>
  </si>
  <si>
    <t>II</t>
  </si>
  <si>
    <t>Shopping/DGS&amp;D</t>
  </si>
  <si>
    <t>Revised</t>
  </si>
  <si>
    <t>III</t>
  </si>
  <si>
    <t xml:space="preserve">QCBS </t>
  </si>
  <si>
    <t xml:space="preserve">I </t>
  </si>
  <si>
    <t>Procurement &amp; Contract at PIUAHD </t>
  </si>
  <si>
    <t xml:space="preserve">Laptop, Printers, Scanner  </t>
  </si>
  <si>
    <t>Procurement of Laptop by DGS&amp;D Rate contract amount Rs 0.43 Lakh.</t>
  </si>
  <si>
    <t>July 2014 Rs. 43000</t>
  </si>
  <si>
    <t>Bucks for CIG members in Dhule District</t>
  </si>
  <si>
    <t>Community procurement by Shopping/Sole contract with S&amp;G corporation M S Pune</t>
  </si>
  <si>
    <t>Buck  for identified Small Ruminant (SR) farmers For CIG Procurement &amp; contract at DDC Dhule.</t>
  </si>
  <si>
    <t>Bucks for CIG members in Satara District</t>
  </si>
  <si>
    <t>Buck  for identified Small Ruminant (SR) farmers For CIG  Procurement &amp; contract at DDC Satara.</t>
  </si>
  <si>
    <t>Bucks for CIG members in Pune District</t>
  </si>
  <si>
    <t>Buck  for identified Small Ruminant (SR) farmers For CIG. Procurement &amp; contract at DDC Pune.</t>
  </si>
  <si>
    <t>Community procurement 197 Bucks in local weekly market., corporation, Buck Mela Procurement &amp; Contract at DDC Ahmadnagar.</t>
  </si>
  <si>
    <t>July 13 to June 14 rs 14.77</t>
  </si>
  <si>
    <t>Buck  for identified Small Ruminant (SR) farmers For CIG</t>
  </si>
  <si>
    <t>Community procurement 117 Bucks in local weekly market. Procurement &amp; Contract at DDC Ahmadnagar.</t>
  </si>
  <si>
    <t>April to June 13 Rs. 878000</t>
  </si>
  <si>
    <t xml:space="preserve">15-12-2012 </t>
  </si>
  <si>
    <t>Community procurement by Shopping</t>
  </si>
  <si>
    <t>Shopping/community procurement</t>
  </si>
  <si>
    <t>Krupa enterprises kolhapur</t>
  </si>
  <si>
    <t>Buck for Identified SR Farmers Goat Demo Beed</t>
  </si>
  <si>
    <t xml:space="preserve">150 Bucks - Market buck sallers </t>
  </si>
  <si>
    <t xml:space="preserve">July 2013 to update </t>
  </si>
  <si>
    <t>...............//.........</t>
  </si>
  <si>
    <t>April to June 12- Rs. 750000</t>
  </si>
  <si>
    <t xml:space="preserve"> Rajarshi Seed Nagpur, Vidharbha Marketing Fed.Ytl.</t>
  </si>
  <si>
    <t>Fodder seed and fertiliser on one time basis to the Demonstration Unit.</t>
  </si>
  <si>
    <t>As Above</t>
  </si>
  <si>
    <t>Pushkar Medicals, Pandharpur</t>
  </si>
  <si>
    <t>Anil Medical Aundh</t>
  </si>
  <si>
    <t>shri.Balaji traders, sawalakhe medical, chandiwar medicals</t>
  </si>
  <si>
    <t xml:space="preserve"> M/S Chandewar Medical Pawani Bhandara</t>
  </si>
  <si>
    <t>Medicine required for camp. AT DDC Dist Bhandara</t>
  </si>
  <si>
    <t>Summer India,Indian Genomix , Pushuseva Aushadhalaya Beed</t>
  </si>
  <si>
    <t>Medicine required for camp. At DDC Dist Beed</t>
  </si>
  <si>
    <t xml:space="preserve">Medicine required for camp.At  DDC District Gondia </t>
  </si>
  <si>
    <t>Procurement &amp;Contract at DDC Solapur to Pushkar medical Pandharpur.</t>
  </si>
  <si>
    <t>Medicine required for camp.At  DDC District Solapur</t>
  </si>
  <si>
    <t>Kukadeja agency, Ashirwad Pharma, modern Agency, nagpur</t>
  </si>
  <si>
    <t>Sai Medical,Mayuresh Distrubuter, A.V. agency, Balaji Biotech Pharma Nagpur.</t>
  </si>
  <si>
    <t>Medicine required for camp. At DDC Dist. Nagpur</t>
  </si>
  <si>
    <t>pushupakshi medical washim, indian genomix, health secure, grampus lab.</t>
  </si>
  <si>
    <t>Indian Genomix,Marlin Pharma,health secure,Verka Enterprises</t>
  </si>
  <si>
    <t>Medicine required for camp.At  DDC District Washim</t>
  </si>
  <si>
    <t>Medicine required for camp.At District Washim</t>
  </si>
  <si>
    <t>Marlin pharma, indian genomix, anand Medical, Vet india, Galaxy pharma, Health secure, Chem vet.</t>
  </si>
  <si>
    <t xml:space="preserve"> Marlin Pharma,Indian Genomix,Summer India</t>
  </si>
  <si>
    <t>Medicine required for camp.At District Yavatmal</t>
  </si>
  <si>
    <t>Medicine required for camp.At District Yawatmal</t>
  </si>
  <si>
    <t>Amit Medicals Amarawati</t>
  </si>
  <si>
    <t xml:space="preserve"> Top distrubuter Amrawati &amp; Kamdhenu Drug Agency , Amrawati</t>
  </si>
  <si>
    <t>Medicine required for camp.At DDC District Amravati</t>
  </si>
  <si>
    <t>Medicine required for camp.At dist Amrawati</t>
  </si>
  <si>
    <t>Vet India, Ratnaprabha Medical,Health Secure, Sunvet,Guru Pharma, Indian Genomix, Grampus Lab</t>
  </si>
  <si>
    <t>Pooja medical Buldhana,Indian genomix,Health secure,Marlin pharma,Vet India,Summer India</t>
  </si>
  <si>
    <t>Medicine required for camp.At DDC District Buldhana</t>
  </si>
  <si>
    <t>Medicine required for camp.At District Buldhana</t>
  </si>
  <si>
    <t xml:space="preserve"> </t>
  </si>
  <si>
    <t>Sharda agencies, Health secure,Summer India,Indian Genomix, Grampus Lab</t>
  </si>
  <si>
    <t>Laxmi Mkt agency ,Snehal agencies Nagar, Indian Genomix,summer india ,integrated Lab,Vet India, Sunvet Pharma</t>
  </si>
  <si>
    <t>Medicine required for camps.At DDCDistrict A-Nagar</t>
  </si>
  <si>
    <t xml:space="preserve">Medicine required for camp.At District A-Nagar </t>
  </si>
  <si>
    <t>1) J.K.Marketing Amravati 2) Sanvet Pharma pvt. 3) Girija Distributors.</t>
  </si>
  <si>
    <t>Medicine, Mineral Mixture and Vitamins required for Animal, health check up camp.</t>
  </si>
  <si>
    <t xml:space="preserve">Vaccination kit for lady link workers </t>
  </si>
  <si>
    <t xml:space="preserve">Vaccine Carrier - AOV international </t>
  </si>
  <si>
    <t>.........//.........</t>
  </si>
  <si>
    <t> (@ Rs.800 each for 205 units. Procurement &amp; contract at PIUAHD</t>
  </si>
  <si>
    <t>,-----//-----,</t>
  </si>
  <si>
    <t xml:space="preserve">Cell phone - Vijay Sales Pune </t>
  </si>
  <si>
    <t> Rs.600 each for 205 units. Procurement &amp; contract at PIUAHD</t>
  </si>
  <si>
    <t xml:space="preserve">1) syringes - Lili trade &amp; liaison services 2) Cell phone -Agrawal Communication 3) Vaccine Carrier -National Meditake </t>
  </si>
  <si>
    <t>Vaccination kit for lady link workers</t>
  </si>
  <si>
    <t>Shopping by DGS&amp;D Rate Contract.</t>
  </si>
  <si>
    <t>Computer &amp; Net Connectivity at DDC kolhapur.Procurement &amp; contract at DDC, Kolhapur.</t>
  </si>
  <si>
    <t>Computer &amp; Net Connectivity at DDC Nashik. Procurement &amp; contract at DDC,Nashik</t>
  </si>
  <si>
    <t>Computer &amp; Net Connectivity at DDCGondia. Procurement &amp; contract at DDC, Gondia.</t>
  </si>
  <si>
    <t>Computer &amp; Net Connectivity at DDCBhandara. Procurement &amp; contract at DDC, Bhandara.</t>
  </si>
  <si>
    <t>Computer &amp; Net Connectivity at DDC Nagpur. Procurement &amp; contract at DDC,Nagpur</t>
  </si>
  <si>
    <t>Computer &amp; Net Connectivity at DDC Buldhana. Procurement &amp; contract at DDC, Buldhana</t>
  </si>
  <si>
    <t>Computer &amp; Net Connectivity at DDC Amarawati.Procurement &amp; contract at DDC, Amarawati</t>
  </si>
  <si>
    <t>Computer &amp; Net Connectivity at DDC Washim. Procurement &amp; contract at DDC, Washim.</t>
  </si>
  <si>
    <t>Computer &amp; Net Connectivity at DDC Solapur. Procurement &amp; contract at DDC, Solapur.</t>
  </si>
  <si>
    <t>Computer &amp; Net Connectivity at DDC Jalgaon. Procurement &amp; contract at DDC, Jalgaon.</t>
  </si>
  <si>
    <t>Computer &amp; Net Connectivity at DDC Dhule. Procurement &amp; contract at DDC Dhule.</t>
  </si>
  <si>
    <t>Computer &amp; Net Connectivity at DDC Satara. Procurement &amp; contract at DDC Satara.</t>
  </si>
  <si>
    <t>Computer &amp; Net Connectivity at DDC Pune. Procurement &amp; contract at DDC Pune.</t>
  </si>
  <si>
    <t> Contract at PIU AHD</t>
  </si>
  <si>
    <t>Equipment like Computer, Xerox , Fax,Telephone for PIU AHD</t>
  </si>
  <si>
    <t>Strengthening of training facility for Animal Husbandry Department by providing additional training equipments</t>
  </si>
  <si>
    <t>.............//.................</t>
  </si>
  <si>
    <t>5 PC from HCL Infosystem Ltd . Through DGS&amp;D</t>
  </si>
  <si>
    <t>1)10 PC from HCL Infosystem Ltd .     2)Printer, Laptop,etc Becrux Business System 3) Water Cooler etc.from H2O Drops.4)Projector Screen from Technosales Multimedia.</t>
  </si>
  <si>
    <t>Strengthening of training facility for Animal Husbandry Department by providing training equipments</t>
  </si>
  <si>
    <t>Name of Agency / Supplier/Comments</t>
  </si>
  <si>
    <t xml:space="preserve"> II &amp; III phases</t>
  </si>
  <si>
    <t>Service Provider for Small Ruminant Development Pune, Satara  and Sangli Districts,Goat Demonstration Units,Beed District..</t>
  </si>
  <si>
    <t>During Mid term review WB suggested to have SP BAIF Pune for activities in 4 Districts &amp; Technical Advisory organisations as sole contract.Sr. No 3 &amp; 5 merged and additional service provider for Technical Advisory. Contract at PIU.</t>
  </si>
  <si>
    <t>Sole contract</t>
  </si>
  <si>
    <t xml:space="preserve"> I,II &amp; III phases</t>
  </si>
  <si>
    <t xml:space="preserve">Service Provider for Small Ruminant Development Pune, Satara  and Sangli Districts,Goat Demonstration Units,Beed District and Service provider for Technical Advisory </t>
  </si>
  <si>
    <t>Service Provider for Goat Demonstration Units,  Beed District</t>
  </si>
  <si>
    <t>Service Provider for Goat Demonstration Units,  Yawatmal District</t>
  </si>
  <si>
    <t>Service Provider for Small Ruminant Development Pune, Satara  and Sangli Districts.</t>
  </si>
  <si>
    <t xml:space="preserve">Service Provider for Small Ruminant Development, Ahamadnagar District </t>
  </si>
  <si>
    <t>During WB Mission  Aug 2012, it has been decided to establish EMIC at Institutional Level by PCU for Agri, Horti, Livestock and allied Sectors</t>
  </si>
  <si>
    <t>Consultancy Services for conceiving and structuring  Economic &amp; Market Intelligence Cell</t>
  </si>
  <si>
    <t xml:space="preserve">Estimated cost is proposed for two years </t>
  </si>
  <si>
    <t>Contarct awarded to Rashtravikas Agro Education Sanstha (RAES), Amalner, Jalgaon. On 4/9/14 for INR11480845/-</t>
  </si>
  <si>
    <t>Contract done with REI Systems, Pune. For INR 3268848 on 10/08/2013.</t>
  </si>
  <si>
    <t>Contract done with PriceWaterhouse Cooper , Gurgaon,Haryana,India for INR 30549300 on 10/09/2014</t>
  </si>
  <si>
    <t xml:space="preserve">Procurement activity completed.    Mr. Kulkarni  has been selected as a consultant </t>
  </si>
  <si>
    <t>Assignmet is proposed for 14-15</t>
  </si>
  <si>
    <t xml:space="preserve">LED Television for Meeting Hall </t>
  </si>
  <si>
    <t>Projector &amp; Audio system for Seminar Hall (Extended space of MACP)</t>
  </si>
  <si>
    <t>Printing of IEC Material</t>
  </si>
  <si>
    <t xml:space="preserve">Laptops / Ipads for specialist </t>
  </si>
  <si>
    <t>Office Table for Co-ordinator   AG-AHD</t>
  </si>
  <si>
    <t>Thinkpads for P.D., CFC,            Co-ordinator's.</t>
  </si>
  <si>
    <t>Equipments required for SLTC Pune</t>
  </si>
  <si>
    <r>
      <t xml:space="preserve">CW-A.] Project Coordination Unit - Civil Works -Procurement plan with Method &amp; Time Schedule for </t>
    </r>
    <r>
      <rPr>
        <b/>
        <u/>
        <sz val="9"/>
        <color theme="1"/>
        <rFont val="Times New Roman"/>
        <family val="1"/>
      </rPr>
      <t>CIVIL WORKS</t>
    </r>
  </si>
  <si>
    <t>Microvave Oven, Hot pots(jug etc)</t>
  </si>
  <si>
    <t>colour printers combo PCS 5, Scanners 2,</t>
  </si>
  <si>
    <t>BSNL lease Line to boost Internet Speed</t>
  </si>
  <si>
    <t>Direct Contract</t>
  </si>
  <si>
    <t xml:space="preserve">Battries for Inverters </t>
  </si>
  <si>
    <t>1-june-2011 INR 7.84</t>
  </si>
  <si>
    <t>10-may-11 INR 9.23</t>
  </si>
  <si>
    <t>28-sept.-2012 INR 3.12 Lakh</t>
  </si>
  <si>
    <t xml:space="preserve"> 19-oct.-11 INR 1.27</t>
  </si>
  <si>
    <t xml:space="preserve"> 16-sept.-10 INR 5.18</t>
  </si>
  <si>
    <t xml:space="preserve"> 3-may-2011 INR 0.65</t>
  </si>
  <si>
    <t>25-may-2011 INR.1.1</t>
  </si>
  <si>
    <t>29-sept.-2011</t>
  </si>
  <si>
    <t>04-Nov.-2011</t>
  </si>
  <si>
    <t xml:space="preserve"> 25-Aug.-2011  INR 0.14</t>
  </si>
  <si>
    <t>17-March-2012, 0.19</t>
  </si>
  <si>
    <t>15-Feb.-2012 INR2.58</t>
  </si>
  <si>
    <t xml:space="preserve"> 27-April-2012 INR 0.59</t>
  </si>
  <si>
    <t>19-Dec.12 INR.3.5</t>
  </si>
  <si>
    <t xml:space="preserve"> 26 March 12  INR. 1.5</t>
  </si>
  <si>
    <t xml:space="preserve"> 12-July-2012  INR.0.65</t>
  </si>
  <si>
    <t xml:space="preserve"> 30 Nov.2012</t>
  </si>
  <si>
    <t>INR 0.92       2May2012</t>
  </si>
  <si>
    <t>19April14      INR.5.24</t>
  </si>
  <si>
    <t>30Nov.13      INR.1.27</t>
  </si>
  <si>
    <t>31 July 13      INR.7.47</t>
  </si>
  <si>
    <t>28 Oct.13  rs. 24.83</t>
  </si>
  <si>
    <t>25 Oct.13 rs.25.12</t>
  </si>
  <si>
    <t>1 Aug.14 INR.960000</t>
  </si>
  <si>
    <t>4 Sept.14 INR.11480845</t>
  </si>
  <si>
    <t>10 Aug.13 INR.3268848</t>
  </si>
  <si>
    <t>10 Sept.14 INR30549300</t>
  </si>
  <si>
    <t>05 Dec.2012      INR 520000</t>
  </si>
  <si>
    <t>30 May.2014 inr.1711000</t>
  </si>
  <si>
    <t>14 June.13 INR.1097000</t>
  </si>
  <si>
    <r>
      <t xml:space="preserve">18 Nov.2011     INR </t>
    </r>
    <r>
      <rPr>
        <sz val="10"/>
        <rFont val="Times New Roman"/>
        <family val="1"/>
      </rPr>
      <t>181.71</t>
    </r>
  </si>
  <si>
    <t>16 Nov.11               INR 515.20</t>
  </si>
  <si>
    <t>9 June 11 INR.10.76</t>
  </si>
  <si>
    <t>5 Aug.11 INR.3.29</t>
  </si>
  <si>
    <t>12 July.12 INR.9.50</t>
  </si>
  <si>
    <t>8 Dec.11 INR.20.40</t>
  </si>
  <si>
    <t>2 Feb.11 INR.44.85</t>
  </si>
  <si>
    <t>20 April.13  INR.38.18</t>
  </si>
  <si>
    <t>02 Aug.13 INR.46.83</t>
  </si>
  <si>
    <t>30 Dec.13 INR.14000000</t>
  </si>
  <si>
    <t>3 Oct.2013 INR.14.90</t>
  </si>
  <si>
    <t>30 Nov.2013  INR.2484646</t>
  </si>
  <si>
    <t>19 June 2014  INR.2989150</t>
  </si>
  <si>
    <t>4 March 2014          Rs.100000</t>
  </si>
  <si>
    <t>3 Oct.2012                    Rs. 250000</t>
  </si>
  <si>
    <t>01 March 2014             Rs. 147434</t>
  </si>
  <si>
    <t>18 March 2014             Rs. 295000</t>
  </si>
  <si>
    <t>15 Jan. 2014                         Rs. 442500</t>
  </si>
  <si>
    <t>11 Feb 2013                         Rs. 147499</t>
  </si>
  <si>
    <t>29 Jan. 2013                    Rs. 139700</t>
  </si>
  <si>
    <t>17 Dec. 2012                   Rs.8.849</t>
  </si>
  <si>
    <t>1 March 2013                              Rs. 295000</t>
  </si>
  <si>
    <t>12 Nov.2013                     Rs. 442500</t>
  </si>
  <si>
    <t>30 Jan. 2013                 Rs. 147500</t>
  </si>
  <si>
    <t>26  Feb.2013                        Rs. 4.413 lakh</t>
  </si>
  <si>
    <t xml:space="preserve"> feb 2013                  Rs.147500</t>
  </si>
  <si>
    <t xml:space="preserve"> feb 2013                   Rs.147500</t>
  </si>
  <si>
    <t>24 Dec.2013                   Rs. 425000</t>
  </si>
  <si>
    <t>31 Jan. 2013                 Rs.147500</t>
  </si>
  <si>
    <t>31 Jan.2013               Rs.147500</t>
  </si>
  <si>
    <t>21 Nov.2013                    Rs. 4.422</t>
  </si>
  <si>
    <t>6 March 2013                              Rs. 111500</t>
  </si>
  <si>
    <t>6 March 2013                      Rs. 111500</t>
  </si>
  <si>
    <t>14 March 2014                   Rs. 4.41</t>
  </si>
  <si>
    <t>13 Feb. 2013                          Rs 119000</t>
  </si>
  <si>
    <t>13 Feb. 2013                               Rs 119000</t>
  </si>
  <si>
    <t>11  Nov.2013                               Rs 8.85</t>
  </si>
  <si>
    <t>31 Dec.2012                      Rs. 29 5000</t>
  </si>
  <si>
    <t>31 Dec.2012                          Rs. 295000</t>
  </si>
  <si>
    <t>1) 14 Mar. 2012 Rs.450000                      2) 12 Mar.2012 Rs30000                         3) 12 Mar.2012            Rs.404500</t>
  </si>
  <si>
    <t>27 Dec.2013                  Rs. 124640</t>
  </si>
  <si>
    <t>31 Jan. 2013             Rs.180194</t>
  </si>
  <si>
    <t xml:space="preserve">1)19 oct 11 Rs.332800/-      2)11 Sept11 rs.267000/- 3)03 Mar.12 Rs. 99600/- 4) 03Mar.12 Rs. 10350/-       </t>
  </si>
  <si>
    <t>08Feb.13 Rs.170335/-</t>
  </si>
  <si>
    <t xml:space="preserve"> 22 Feb.2012 Rs.82140                         31 Jan. 2012 Rs.187000                              31 Jan.2012Rs.105000</t>
  </si>
  <si>
    <t>100 Bucks -Market Buck sellers. (Ist contract)</t>
  </si>
  <si>
    <r>
      <rPr>
        <b/>
        <sz val="10"/>
        <rFont val="Times New Roman"/>
        <family val="1"/>
      </rPr>
      <t xml:space="preserve">Medicine for camp.- </t>
    </r>
    <r>
      <rPr>
        <sz val="10"/>
        <rFont val="Times New Roman"/>
        <family val="1"/>
      </rPr>
      <t xml:space="preserve"> Procurement of medicines, Minerals, Vitamines, Dewormer. Procurement &amp; Contract at </t>
    </r>
    <r>
      <rPr>
        <b/>
        <sz val="10"/>
        <rFont val="Times New Roman"/>
        <family val="1"/>
      </rPr>
      <t>DDC Ahemadnagar.</t>
    </r>
  </si>
  <si>
    <r>
      <rPr>
        <b/>
        <sz val="10"/>
        <rFont val="Times New Roman"/>
        <family val="1"/>
      </rPr>
      <t xml:space="preserve">Medicine for camp.  </t>
    </r>
    <r>
      <rPr>
        <sz val="10"/>
        <rFont val="Times New Roman"/>
        <family val="1"/>
      </rPr>
      <t xml:space="preserve">Procurement of medicines, Minerals, Vitamines, Dewormer . Procurement &amp; Contract at </t>
    </r>
    <r>
      <rPr>
        <b/>
        <sz val="10"/>
        <rFont val="Times New Roman"/>
        <family val="1"/>
      </rPr>
      <t>DDC Ahemadnagar.</t>
    </r>
  </si>
  <si>
    <r>
      <rPr>
        <b/>
        <sz val="10"/>
        <rFont val="Times New Roman"/>
        <family val="1"/>
      </rPr>
      <t xml:space="preserve">Medicine for camp : </t>
    </r>
    <r>
      <rPr>
        <sz val="10"/>
        <rFont val="Times New Roman"/>
        <family val="1"/>
      </rPr>
      <t xml:space="preserve">Procurement of medicines, Minerals, Vitamines, Dewormer etc. Procurement &amp; Contract at </t>
    </r>
    <r>
      <rPr>
        <b/>
        <sz val="10"/>
        <rFont val="Times New Roman"/>
        <family val="1"/>
      </rPr>
      <t>DDC Buldhana.</t>
    </r>
  </si>
  <si>
    <r>
      <rPr>
        <b/>
        <sz val="10"/>
        <rFont val="Times New Roman"/>
        <family val="1"/>
      </rPr>
      <t xml:space="preserve">Medicine for camp : </t>
    </r>
    <r>
      <rPr>
        <sz val="10"/>
        <rFont val="Times New Roman"/>
        <family val="1"/>
      </rPr>
      <t xml:space="preserve">Procurement of medicines, Minerals, Vitamines, Dewormer etc  Procurement &amp; Contract at </t>
    </r>
    <r>
      <rPr>
        <b/>
        <sz val="10"/>
        <rFont val="Times New Roman"/>
        <family val="1"/>
      </rPr>
      <t xml:space="preserve">DDC Buldhana. </t>
    </r>
  </si>
  <si>
    <r>
      <rPr>
        <b/>
        <sz val="10"/>
        <rFont val="Times New Roman"/>
        <family val="1"/>
      </rPr>
      <t xml:space="preserve">Medicine for camp. </t>
    </r>
    <r>
      <rPr>
        <sz val="10"/>
        <rFont val="Times New Roman"/>
        <family val="1"/>
      </rPr>
      <t xml:space="preserve">Procurement of medicines, Minerals, Vitamines, Dewormer.Procurement &amp; Contract at </t>
    </r>
    <r>
      <rPr>
        <b/>
        <sz val="10"/>
        <rFont val="Times New Roman"/>
        <family val="1"/>
      </rPr>
      <t>DDC Amrawati.</t>
    </r>
  </si>
  <si>
    <r>
      <rPr>
        <b/>
        <sz val="10"/>
        <rFont val="Times New Roman"/>
        <family val="1"/>
      </rPr>
      <t>Medicine for camp.</t>
    </r>
    <r>
      <rPr>
        <sz val="10"/>
        <rFont val="Times New Roman"/>
        <family val="1"/>
      </rPr>
      <t xml:space="preserve"> Procurement of medicines, Minerals, Vitamines, Dewormer.Procurement &amp; Contract at</t>
    </r>
    <r>
      <rPr>
        <b/>
        <sz val="10"/>
        <rFont val="Times New Roman"/>
        <family val="1"/>
      </rPr>
      <t xml:space="preserve"> DDC Amrawati.</t>
    </r>
  </si>
  <si>
    <r>
      <rPr>
        <b/>
        <sz val="10"/>
        <rFont val="Times New Roman"/>
        <family val="1"/>
      </rPr>
      <t xml:space="preserve">Medicine for camp : </t>
    </r>
    <r>
      <rPr>
        <sz val="10"/>
        <rFont val="Times New Roman"/>
        <family val="1"/>
      </rPr>
      <t>Procurement of medicines, Minerals, Vitamines, Dewormer etc. Procurement &amp; Contract at</t>
    </r>
    <r>
      <rPr>
        <b/>
        <sz val="10"/>
        <rFont val="Times New Roman"/>
        <family val="1"/>
      </rPr>
      <t xml:space="preserve"> DDC Yavatmal.</t>
    </r>
  </si>
  <si>
    <r>
      <rPr>
        <b/>
        <sz val="10"/>
        <rFont val="Times New Roman"/>
        <family val="1"/>
      </rPr>
      <t xml:space="preserve">Medicine for camp : </t>
    </r>
    <r>
      <rPr>
        <sz val="10"/>
        <rFont val="Times New Roman"/>
        <family val="1"/>
      </rPr>
      <t xml:space="preserve">Procurement of medicines, Minerals, Vitamines, Dewormer etc. Procurement &amp; Contract at </t>
    </r>
    <r>
      <rPr>
        <b/>
        <sz val="10"/>
        <rFont val="Times New Roman"/>
        <family val="1"/>
      </rPr>
      <t>DDC Yavatmal</t>
    </r>
  </si>
  <si>
    <r>
      <rPr>
        <b/>
        <sz val="10"/>
        <rFont val="Times New Roman"/>
        <family val="1"/>
      </rPr>
      <t xml:space="preserve">Medicine  for camp. </t>
    </r>
    <r>
      <rPr>
        <sz val="10"/>
        <rFont val="Times New Roman"/>
        <family val="1"/>
      </rPr>
      <t xml:space="preserve">Procurement of medicines, Minerals, Vitamines, Dewormer etc. Procurement &amp; Contract at </t>
    </r>
    <r>
      <rPr>
        <b/>
        <sz val="10"/>
        <rFont val="Times New Roman"/>
        <family val="1"/>
      </rPr>
      <t>DDC Washim.</t>
    </r>
  </si>
  <si>
    <r>
      <rPr>
        <b/>
        <sz val="10"/>
        <rFont val="Times New Roman"/>
        <family val="1"/>
      </rPr>
      <t xml:space="preserve">Medicine  for camp : </t>
    </r>
    <r>
      <rPr>
        <sz val="10"/>
        <rFont val="Times New Roman"/>
        <family val="1"/>
      </rPr>
      <t>Procurement of medicines, Minerals, Vitamines, Dewormer etc. Procurement &amp; Contract at</t>
    </r>
    <r>
      <rPr>
        <b/>
        <sz val="10"/>
        <rFont val="Times New Roman"/>
        <family val="1"/>
      </rPr>
      <t xml:space="preserve"> DDC Washim. </t>
    </r>
  </si>
  <si>
    <r>
      <rPr>
        <b/>
        <sz val="10"/>
        <rFont val="Times New Roman"/>
        <family val="1"/>
      </rPr>
      <t>Medicine for camp :</t>
    </r>
    <r>
      <rPr>
        <sz val="10"/>
        <rFont val="Times New Roman"/>
        <family val="1"/>
      </rPr>
      <t xml:space="preserve"> Procurement of medicines, Minerals, Vitamines, Dewormer etc. Procurement &amp; Contract at </t>
    </r>
    <r>
      <rPr>
        <b/>
        <sz val="10"/>
        <rFont val="Times New Roman"/>
        <family val="1"/>
      </rPr>
      <t>DDC Nagpur.</t>
    </r>
  </si>
  <si>
    <r>
      <rPr>
        <b/>
        <sz val="10"/>
        <rFont val="Times New Roman"/>
        <family val="1"/>
      </rPr>
      <t>Medicine for camp :</t>
    </r>
    <r>
      <rPr>
        <sz val="10"/>
        <rFont val="Times New Roman"/>
        <family val="1"/>
      </rPr>
      <t xml:space="preserve"> Procurement of medicines, Minerals, Vitamines, Dewormer etc. Procurement &amp; Contract at</t>
    </r>
    <r>
      <rPr>
        <b/>
        <sz val="10"/>
        <rFont val="Times New Roman"/>
        <family val="1"/>
      </rPr>
      <t xml:space="preserve"> DDC Solapur.</t>
    </r>
  </si>
  <si>
    <r>
      <rPr>
        <b/>
        <sz val="10"/>
        <rFont val="Times New Roman"/>
        <family val="1"/>
      </rPr>
      <t>Medicine for camp</t>
    </r>
    <r>
      <rPr>
        <sz val="10"/>
        <rFont val="Times New Roman"/>
        <family val="1"/>
      </rPr>
      <t xml:space="preserve">:.Procurement of medicines, Minerals, Vitamines, Dewormer etc. Procurement &amp; Contract at </t>
    </r>
    <r>
      <rPr>
        <b/>
        <sz val="10"/>
        <rFont val="Times New Roman"/>
        <family val="1"/>
      </rPr>
      <t xml:space="preserve">DDC Solapur. </t>
    </r>
  </si>
  <si>
    <r>
      <rPr>
        <b/>
        <sz val="10"/>
        <rFont val="Times New Roman"/>
        <family val="1"/>
      </rPr>
      <t>Medicine for camp :</t>
    </r>
    <r>
      <rPr>
        <sz val="10"/>
        <rFont val="Times New Roman"/>
        <family val="1"/>
      </rPr>
      <t xml:space="preserve"> Procurement of medicines, Minerals, Vitamines, Dewormer etc. Procurement &amp; Contract at </t>
    </r>
    <r>
      <rPr>
        <b/>
        <sz val="10"/>
        <rFont val="Times New Roman"/>
        <family val="1"/>
      </rPr>
      <t>DDC Gondia.</t>
    </r>
  </si>
  <si>
    <r>
      <rPr>
        <b/>
        <sz val="10"/>
        <rFont val="Times New Roman"/>
        <family val="1"/>
      </rPr>
      <t>Medicine for camp:</t>
    </r>
    <r>
      <rPr>
        <sz val="10"/>
        <rFont val="Times New Roman"/>
        <family val="1"/>
      </rPr>
      <t xml:space="preserve"> Procurement of medicines, Minerals, Vitamines, Dewormer etc. Procurement &amp; Contract at </t>
    </r>
    <r>
      <rPr>
        <b/>
        <sz val="10"/>
        <rFont val="Times New Roman"/>
        <family val="1"/>
      </rPr>
      <t>DDC Gondia.</t>
    </r>
    <r>
      <rPr>
        <sz val="10"/>
        <rFont val="Times New Roman"/>
        <family val="1"/>
      </rPr>
      <t xml:space="preserve"> </t>
    </r>
  </si>
  <si>
    <r>
      <rPr>
        <b/>
        <sz val="10"/>
        <rFont val="Times New Roman"/>
        <family val="1"/>
      </rPr>
      <t>Medicine for camp :</t>
    </r>
    <r>
      <rPr>
        <sz val="10"/>
        <rFont val="Times New Roman"/>
        <family val="1"/>
      </rPr>
      <t xml:space="preserve"> Procurement of medicines, Minerals, Vitamines, Dewormer etc. Procurement &amp; Contract at DDC Beed.</t>
    </r>
  </si>
  <si>
    <r>
      <rPr>
        <b/>
        <sz val="10"/>
        <rFont val="Times New Roman"/>
        <family val="1"/>
      </rPr>
      <t xml:space="preserve">Medicine for camp : </t>
    </r>
    <r>
      <rPr>
        <sz val="10"/>
        <rFont val="Times New Roman"/>
        <family val="1"/>
      </rPr>
      <t xml:space="preserve">Procurement of medicines, Minerals, Vitamines, Dewormer etc. Procurement &amp; Contract at </t>
    </r>
    <r>
      <rPr>
        <b/>
        <sz val="10"/>
        <rFont val="Times New Roman"/>
        <family val="1"/>
      </rPr>
      <t>DDC Bhandara.</t>
    </r>
  </si>
  <si>
    <r>
      <rPr>
        <b/>
        <sz val="10"/>
        <rFont val="Times New Roman"/>
        <family val="1"/>
      </rPr>
      <t>Medicine for camp:</t>
    </r>
    <r>
      <rPr>
        <sz val="10"/>
        <rFont val="Times New Roman"/>
        <family val="1"/>
      </rPr>
      <t xml:space="preserve"> Procurement of medicines, Minerals, Vitamines, Dewormer etc. Procurement &amp; Contract at </t>
    </r>
    <r>
      <rPr>
        <b/>
        <sz val="10"/>
        <rFont val="Times New Roman"/>
        <family val="1"/>
      </rPr>
      <t>DDC Bhandara</t>
    </r>
    <r>
      <rPr>
        <sz val="10"/>
        <rFont val="Times New Roman"/>
        <family val="1"/>
      </rPr>
      <t>.</t>
    </r>
  </si>
  <si>
    <r>
      <rPr>
        <b/>
        <sz val="10"/>
        <rFont val="Times New Roman"/>
        <family val="1"/>
      </rPr>
      <t>Medicine for camp :</t>
    </r>
    <r>
      <rPr>
        <sz val="10"/>
        <rFont val="Times New Roman"/>
        <family val="1"/>
      </rPr>
      <t xml:space="preserve"> Procurement of medicines, Minerals, Vitamines, Dewormer etc. Procurement &amp; Contract at</t>
    </r>
    <r>
      <rPr>
        <b/>
        <sz val="10"/>
        <rFont val="Times New Roman"/>
        <family val="1"/>
      </rPr>
      <t xml:space="preserve"> DDC Pune</t>
    </r>
    <r>
      <rPr>
        <sz val="10"/>
        <rFont val="Times New Roman"/>
        <family val="1"/>
      </rPr>
      <t>.</t>
    </r>
  </si>
  <si>
    <r>
      <rPr>
        <b/>
        <sz val="10"/>
        <rFont val="Times New Roman"/>
        <family val="1"/>
      </rPr>
      <t>Medicine for camp:</t>
    </r>
    <r>
      <rPr>
        <sz val="10"/>
        <rFont val="Times New Roman"/>
        <family val="1"/>
      </rPr>
      <t xml:space="preserve">Procurement of medicines, Minerals, Vitamines, Dewormer etc. Procurement &amp; Contract at </t>
    </r>
    <r>
      <rPr>
        <b/>
        <sz val="10"/>
        <rFont val="Times New Roman"/>
        <family val="1"/>
      </rPr>
      <t>DDC Pune.</t>
    </r>
  </si>
  <si>
    <r>
      <rPr>
        <b/>
        <sz val="10"/>
        <rFont val="Times New Roman"/>
        <family val="1"/>
      </rPr>
      <t>Medicine for camp :</t>
    </r>
    <r>
      <rPr>
        <sz val="10"/>
        <rFont val="Times New Roman"/>
        <family val="1"/>
      </rPr>
      <t xml:space="preserve"> Procurement of medicines, Minerals, Vitamines, Dewormer etc. Procurement &amp; Contract at</t>
    </r>
    <r>
      <rPr>
        <b/>
        <sz val="10"/>
        <rFont val="Times New Roman"/>
        <family val="1"/>
      </rPr>
      <t xml:space="preserve"> DDC Satara.</t>
    </r>
  </si>
  <si>
    <r>
      <rPr>
        <b/>
        <sz val="10"/>
        <rFont val="Times New Roman"/>
        <family val="1"/>
      </rPr>
      <t>Medicine for camp:</t>
    </r>
    <r>
      <rPr>
        <sz val="10"/>
        <rFont val="Times New Roman"/>
        <family val="1"/>
      </rPr>
      <t xml:space="preserve"> Procurement of medicines, Minerals, Vitamines, Dewormer etc. Procurement &amp; Contract at </t>
    </r>
    <r>
      <rPr>
        <b/>
        <sz val="10"/>
        <rFont val="Times New Roman"/>
        <family val="1"/>
      </rPr>
      <t xml:space="preserve">DDC Satara. </t>
    </r>
  </si>
  <si>
    <r>
      <rPr>
        <b/>
        <sz val="10"/>
        <rFont val="Times New Roman"/>
        <family val="1"/>
      </rPr>
      <t xml:space="preserve">Medicine for camp : </t>
    </r>
    <r>
      <rPr>
        <sz val="10"/>
        <rFont val="Times New Roman"/>
        <family val="1"/>
      </rPr>
      <t xml:space="preserve">Procurement of medicines, Minerals, Vitamines, Dewormer etc. Procurement &amp; Contract at </t>
    </r>
    <r>
      <rPr>
        <b/>
        <sz val="10"/>
        <rFont val="Times New Roman"/>
        <family val="1"/>
      </rPr>
      <t>DDC Sangli.</t>
    </r>
  </si>
  <si>
    <r>
      <rPr>
        <b/>
        <sz val="10"/>
        <rFont val="Times New Roman"/>
        <family val="1"/>
      </rPr>
      <t xml:space="preserve">Medicine for camp: </t>
    </r>
    <r>
      <rPr>
        <sz val="10"/>
        <rFont val="Times New Roman"/>
        <family val="1"/>
      </rPr>
      <t xml:space="preserve">Procurement of medicines, Minerals, Vitamines, Dewormer etc. Procurement &amp; Contract at </t>
    </r>
    <r>
      <rPr>
        <b/>
        <sz val="10"/>
        <rFont val="Times New Roman"/>
        <family val="1"/>
      </rPr>
      <t xml:space="preserve">DDC Kolhapur. </t>
    </r>
  </si>
  <si>
    <r>
      <rPr>
        <b/>
        <sz val="10"/>
        <rFont val="Times New Roman"/>
        <family val="1"/>
      </rPr>
      <t>Medicine for camp:</t>
    </r>
    <r>
      <rPr>
        <sz val="10"/>
        <rFont val="Times New Roman"/>
        <family val="1"/>
      </rPr>
      <t xml:space="preserve"> Procurement of medicines, Minerals, Vitamines, Dewormer etc. Procurement &amp; Contract at </t>
    </r>
    <r>
      <rPr>
        <b/>
        <sz val="10"/>
        <rFont val="Times New Roman"/>
        <family val="1"/>
      </rPr>
      <t xml:space="preserve">DDC Dhule. </t>
    </r>
  </si>
  <si>
    <r>
      <rPr>
        <b/>
        <sz val="10"/>
        <rFont val="Times New Roman"/>
        <family val="1"/>
      </rPr>
      <t xml:space="preserve">Medicine for camp: </t>
    </r>
    <r>
      <rPr>
        <sz val="10"/>
        <rFont val="Times New Roman"/>
        <family val="1"/>
      </rPr>
      <t xml:space="preserve">Procurement of medicines, Minerals, Vitamines, Dewormer etc. Procurement &amp; Contract at </t>
    </r>
    <r>
      <rPr>
        <b/>
        <sz val="10"/>
        <rFont val="Times New Roman"/>
        <family val="1"/>
      </rPr>
      <t>DDC Nashik.</t>
    </r>
  </si>
  <si>
    <r>
      <rPr>
        <b/>
        <sz val="10"/>
        <rFont val="Times New Roman"/>
        <family val="1"/>
      </rPr>
      <t xml:space="preserve">Medicine for camp: </t>
    </r>
    <r>
      <rPr>
        <sz val="10"/>
        <rFont val="Times New Roman"/>
        <family val="1"/>
      </rPr>
      <t xml:space="preserve">Procurement of medicines, Minerals, Vitamines, Dewormer etc. Procurement &amp; Contract at </t>
    </r>
    <r>
      <rPr>
        <b/>
        <sz val="10"/>
        <rFont val="Times New Roman"/>
        <family val="1"/>
      </rPr>
      <t xml:space="preserve">DDC Jalgaon. </t>
    </r>
  </si>
  <si>
    <r>
      <t xml:space="preserve">DEMONSTRATION UNIT UNDER AHD </t>
    </r>
    <r>
      <rPr>
        <b/>
        <i/>
        <u/>
        <sz val="10"/>
        <rFont val="Times New Roman"/>
        <family val="1"/>
      </rPr>
      <t>(Community Procurement)</t>
    </r>
  </si>
  <si>
    <r>
      <t xml:space="preserve">PRODUCER GROUPS UNDER SR DEVELOPMENT (AHD) </t>
    </r>
    <r>
      <rPr>
        <b/>
        <i/>
        <u/>
        <sz val="10"/>
        <rFont val="Times New Roman"/>
        <family val="1"/>
      </rPr>
      <t>(Community Procurement)</t>
    </r>
  </si>
  <si>
    <t xml:space="preserve">G&amp;E-PIU (Animal Husbandry) </t>
  </si>
  <si>
    <t>Procurement Plan with Method &amp; Time Schedule for Goods &amp; Equipments</t>
  </si>
  <si>
    <t>Procurement Plan with Method &amp; Time Schedule for Consultancy</t>
  </si>
  <si>
    <t xml:space="preserve">Printing of Community operation Manual &amp; ESM mannual </t>
  </si>
  <si>
    <t>Advertisement &amp; programmes on MACP activity through electronic media</t>
  </si>
  <si>
    <t>Printing of MACP manuals,reports etc.</t>
  </si>
  <si>
    <t>31/12/2011, 660000</t>
  </si>
  <si>
    <t>Contract awarded on 31-12-2011 to Sheti PariwarKalyan SansthaSangli INR 12.05 Lakh extended for 6 months . Extended the contract 12 months &amp; again proposed for 6 month payment of rs.2.41 is in process in month July 2015</t>
  </si>
  <si>
    <t>Contract awarded on 31-01-2012 to Dindyal Bahuudeshiy Shikshan PrasarakMandalYawatmal INR 10.05 Lakh .extended the contract by end of July 2014.</t>
  </si>
  <si>
    <t>4a</t>
  </si>
  <si>
    <t>Advisor for Goat Demonstration Units,  in Pune Satara &amp; Beed Districts.</t>
  </si>
  <si>
    <t xml:space="preserve">ToR is to be approved by WB &amp; this contract is suppose to extened with above agency for this three districts. </t>
  </si>
  <si>
    <t>WB advised to go Inhouse hence it is revised with 4a for consultancy(advisory) for 6.6 lakhs &amp; other part of goods (bucks,sailage bags,seed,chaf cutter,fertiliser) &amp; CW(Goat shade with WRF) are included in G&amp;E &amp; CW</t>
  </si>
  <si>
    <t>Projector  etc to State Level Training Center (SLTC) Pune as per requirement of the institute. Contract at PIUAHD/SLTC Pune. Pending due to wants of grants</t>
  </si>
  <si>
    <t>As per requirement of the Accounting &amp; Implimentation center at DDC , the Operating cost Grant/ equipment costhas been released in june 2015  to DDC &amp; Procurement at DDC are supposed to done upto Dec 2015</t>
  </si>
  <si>
    <t xml:space="preserve">Pending due to wants of grants </t>
  </si>
  <si>
    <t xml:space="preserve">Cell Phones,Vaccine carrier,Spring Balance, Syringes, Dress Code for 200 units at karjat Ahemadnagar &amp; Demo area in yavatmal: Each Unit cost Rs.2500 INR. Procurement &amp; contract  is in process at PIUAHD </t>
  </si>
  <si>
    <t xml:space="preserve">Goat Shade with the roof  water harwesting facility in 3 districts )Satara,Beed &amp; Pune) </t>
  </si>
  <si>
    <t xml:space="preserve">Force Account /Shopping </t>
  </si>
  <si>
    <t xml:space="preserve">Establishment of 150 units of goat shade with RWHF having unit cost of rs. 50000 in three districts on 50% benificiary contribution in i.e. rs. 25000 per unit .( REF.from consultancy 4a and 7) </t>
  </si>
  <si>
    <r>
      <t xml:space="preserve">CW-A.] ProjectImplementation Unit AHD - Civil Works -Procurement plan with Method &amp; Time Schedule for </t>
    </r>
    <r>
      <rPr>
        <b/>
        <u/>
        <sz val="9"/>
        <color theme="1"/>
        <rFont val="Times New Roman"/>
        <family val="1"/>
      </rPr>
      <t>CIVIL WORKS</t>
    </r>
  </si>
  <si>
    <t xml:space="preserve">Livestock extention worker for goat Demonstrtation units. In Beed, Satara &amp; Pune Districts. </t>
  </si>
  <si>
    <t>I/C</t>
  </si>
  <si>
    <t>WB advised to go Inhouse hence it is it is proposed to appoint 6 LSW in three districts on monthly consultancy charges rs.25000p.m. for 18 months.</t>
  </si>
  <si>
    <t>Cell Phones,Vaccine carrier,Spring Balance, Syringes, Dress Code  for 500 units at Pune ,Satara, Beed, Ahmednagar,Amravati,  Each Unit cost Rs.2500 INR. Procurement &amp; contract at PIUAHD</t>
  </si>
  <si>
    <t>budget of rs. 14.750 distributed in the month of june15 &amp; assignment will completeby  march 16</t>
  </si>
  <si>
    <t>budget of rs. 7.375 distributed in the month of june15 &amp; assignment will complete by  march 16</t>
  </si>
  <si>
    <t>budget of rs. 4.425 distributed in the month of june15 &amp; assignment will complete by  march 16</t>
  </si>
  <si>
    <r>
      <rPr>
        <b/>
        <sz val="10"/>
        <color rgb="FFFF0000"/>
        <rFont val="Times New Roman"/>
        <family val="1"/>
      </rPr>
      <t>Medicine for camp:</t>
    </r>
    <r>
      <rPr>
        <sz val="10"/>
        <color rgb="FFFF0000"/>
        <rFont val="Times New Roman"/>
        <family val="1"/>
      </rPr>
      <t xml:space="preserve"> Procurement of medicines, Minerals, Vitamines, Dewormer etc. Procurement &amp; Contract at </t>
    </r>
    <r>
      <rPr>
        <b/>
        <sz val="10"/>
        <color rgb="FFFF0000"/>
        <rFont val="Times New Roman"/>
        <family val="1"/>
      </rPr>
      <t>DDC Nagpur.</t>
    </r>
    <r>
      <rPr>
        <sz val="10"/>
        <color rgb="FFFF0000"/>
        <rFont val="Times New Roman"/>
        <family val="1"/>
      </rPr>
      <t xml:space="preserve"> </t>
    </r>
  </si>
  <si>
    <t>budget of rs.14.750 distributed in the month of june15 &amp; assignment will complete by  march 16</t>
  </si>
  <si>
    <t>budget of rs.7.375 distributed in the month of june15 &amp; assignment will complete by  march 16</t>
  </si>
  <si>
    <t>budget of rs.14.75 distributed in the month of june15 &amp; assignment will complete by  march 16</t>
  </si>
  <si>
    <t>budget of rs.8.850 distributed in the month of june15 &amp; assignment will complete by  march 16</t>
  </si>
  <si>
    <t>Fodder seed and fertiliser on one time basis to the Demonstration Unit. Beed, Satara, Pune</t>
  </si>
  <si>
    <t>Buck for Identified SR Farmers Goat Demo in Yavatmal district</t>
  </si>
  <si>
    <t>Community procurement by Shopping/ Sole contract</t>
  </si>
  <si>
    <t>Budget distributed 2.40 lakhs for this procurement &amp; remaining will be distributed as the funds will available</t>
  </si>
  <si>
    <t>Community procurement 425 Bucks in local weekly market., corporation, Buck Mela Procurement &amp; Contract at DDC Ahmadnagar.</t>
  </si>
  <si>
    <t>Sept. 14 to March 15 rs. 31.88</t>
  </si>
  <si>
    <t xml:space="preserve">Community procurement by Shopping/Sole contract </t>
  </si>
  <si>
    <t>grant disbursed for 10 bucks procurement garnt for 1 buck will be disburse latter after funds available.</t>
  </si>
  <si>
    <t>Buck for Identified SR Farmers Goat Demo Pune</t>
  </si>
  <si>
    <t>Buck for Identified SR Farmers Goat Demo Satara</t>
  </si>
  <si>
    <t>Funds will be distributed whenever available</t>
  </si>
  <si>
    <t>Rotatory chaff cutter for SR farmer under unit BEED</t>
  </si>
  <si>
    <t>Rotatory chaff cutter for SR farmer under unit SATARA</t>
  </si>
  <si>
    <t>Rotatory chaff cutter for SR farmer under unit PUNE</t>
  </si>
  <si>
    <t>Rotatory chaff cutter for SR farmer under unit YAWATMAL</t>
  </si>
  <si>
    <t xml:space="preserve">Buck  for identified Small Ruminant (SR) farmers For CIG </t>
  </si>
  <si>
    <t>Silage Bags for Goat Demo. Farmers in BEED,SATARA, PUNE</t>
  </si>
  <si>
    <t>Community procurement by Shopping/Sole contrac</t>
  </si>
  <si>
    <t>Accountant</t>
  </si>
  <si>
    <t>I/c. Procurement officer</t>
  </si>
  <si>
    <t>Nodal Officer</t>
  </si>
  <si>
    <t>Publications by ABPF</t>
  </si>
  <si>
    <t>24 Jan 2014      INR.47.71</t>
  </si>
  <si>
    <t>contract completed  order issued to M/s.Universal Creations, Sangali. for  INR.47.71 under ABPF.</t>
  </si>
  <si>
    <t>contract completed  order issued to M/s.Aman Printers, Sangali. for  INR.48.00 tentative cost (rate contract) ongoing under ABPF.</t>
  </si>
  <si>
    <t>5 March 2015      INR.48.00</t>
  </si>
  <si>
    <t>Display material for MACP showcase</t>
  </si>
  <si>
    <t>4 Feb. 2015      INR.2.47</t>
  </si>
  <si>
    <t>contract completed  order issued to M/s.Universal Creations, Sangali. for  INR.2.47 under ABPF.</t>
  </si>
  <si>
    <t>23/04/2015, 26000/-</t>
  </si>
  <si>
    <t>23/04/2015, 330000/-</t>
  </si>
  <si>
    <t xml:space="preserve">Supply order issued to M/s. Network integration on 23/04/05 for 6.71  incl. vat. Procurement completed (4desktop for 3.31 lakhs purchase ) </t>
  </si>
  <si>
    <t>23/04/2015, 331000/-</t>
  </si>
  <si>
    <t>Supply order issued to M/s. Network integration on 23/04/05 for 6.71 incl. vat. Procurement completed(4 laptops purchase)</t>
  </si>
  <si>
    <t>Supply order issued to M/s. Network integration on 23/04/05 for 6.71 incl. vat. Procurement completed (5HDD purchased)</t>
  </si>
  <si>
    <t>Supply order issued to M/s. Network integration on 23/04/05 for 6.71 incl. vat. Procurement completed (only 3 all in one printer purchase for 42600/-5HDD purchased)</t>
  </si>
  <si>
    <t>23/04/2015, 42600/-</t>
  </si>
  <si>
    <t>Copier Machines 2, Fax Machines 3, Colour printer, Scanner</t>
  </si>
  <si>
    <t>23/04/2015, 9750/-</t>
  </si>
  <si>
    <t>Supply order issued to M/s. Network integration on 23/04/05 for 6.71 incl. vat. Procurement completed    (5 UPS  purchased for 9750)</t>
  </si>
  <si>
    <t>combined evaluation report to be sent to WB</t>
  </si>
  <si>
    <t>4 July 13  INR.38.18</t>
  </si>
  <si>
    <t>Unit Cost is revised from INR 15.00 Lakh to INR 20.00 Lakh (it is in PIU-AM)</t>
  </si>
  <si>
    <t>Contract awarded to NABCONS, Mumbai.on 3/10/2013 for INR.14.90 work completed and paid fuly.</t>
  </si>
  <si>
    <t>Climate smart agriculture approaches in existing agricultural practices and capacity building</t>
  </si>
  <si>
    <t>GIS based map to show the potential of scaling up of IPM/INM demonstraitions and their benefits</t>
  </si>
  <si>
    <t>Consultancy Services for hiring Finance Consultancy firm for   2015-16 &amp; 16-17</t>
  </si>
  <si>
    <t>revised ToR to be sent to WB</t>
  </si>
  <si>
    <t>Individual Consultant for M&amp;E (M&amp;E Officer)</t>
  </si>
  <si>
    <t>9 April 2015 INR.480000</t>
  </si>
  <si>
    <t xml:space="preserve"> Procurement completed &amp; contract done for 12 months with Mrs. Ulka Vijay Rane</t>
  </si>
  <si>
    <t xml:space="preserve">Individual Consultant for M&amp;E (Data Analyst) </t>
  </si>
  <si>
    <t>1 April 2015 INR.420000</t>
  </si>
  <si>
    <t xml:space="preserve"> Procurement completed &amp; contract done for 12 months with Mr. Sachin Kisan Kadam</t>
  </si>
  <si>
    <t>s.m.computer</t>
  </si>
  <si>
    <t>19" LED Monitor</t>
  </si>
  <si>
    <t>Vasantdada Sugar Institute</t>
  </si>
  <si>
    <t>ACTUAL</t>
  </si>
  <si>
    <t>Acetobactor, Rhizophospo, Multi Mirco Nutrient</t>
  </si>
  <si>
    <t>Darak Agencies, Aurangabad</t>
  </si>
  <si>
    <t>Whet, Uriya,DAP, MOP, M-45, Gram Seed, Quinolphose</t>
  </si>
  <si>
    <t>DMO Aurangabad</t>
  </si>
  <si>
    <t>SSP, Zink Besolf, Phospo zink, DAP, PPL DAP</t>
  </si>
  <si>
    <t>TSF Vaijapur</t>
  </si>
  <si>
    <t>Tur Seeds</t>
  </si>
  <si>
    <t>MAIDC Aurangabad</t>
  </si>
  <si>
    <t>Quinolphose</t>
  </si>
  <si>
    <t>Govt. Bio Control Lab Aurangabad</t>
  </si>
  <si>
    <t>Tricodarma</t>
  </si>
  <si>
    <t>Mahabeej Aurangabad</t>
  </si>
  <si>
    <t>Maize</t>
  </si>
  <si>
    <t>Sai Agrotech, Yawatmal</t>
  </si>
  <si>
    <t>PSB, Ryzobiam, Micronutriant Gr.-2, Azetobector</t>
  </si>
  <si>
    <t>National Seed Corp. Abad</t>
  </si>
  <si>
    <t>Soyabeen Seed</t>
  </si>
  <si>
    <t>Padson Industries</t>
  </si>
  <si>
    <t>Gravity Seprator &amp; Spiral Seperator</t>
  </si>
  <si>
    <t>Navbharat Furtilizer</t>
  </si>
  <si>
    <t>Mancoseb, Metasulphuron methyl (20%WG), Indoxacarbo (50.8 EC)</t>
  </si>
  <si>
    <t>MAIDC</t>
  </si>
  <si>
    <t>DAP, Urea</t>
  </si>
  <si>
    <t>Mahabeej</t>
  </si>
  <si>
    <t>Wheat, Gram Seeds</t>
  </si>
  <si>
    <t>VSI</t>
  </si>
  <si>
    <t>Liq. Azophospho, Ryzophospho, Micronutrient Gr. II</t>
  </si>
  <si>
    <t>Krushi Kranti Seva kendra</t>
  </si>
  <si>
    <t>Seeds MAIZE</t>
  </si>
  <si>
    <t>Navbharat Fertilizer</t>
  </si>
  <si>
    <t>Seeds &amp; Fertilizer</t>
  </si>
  <si>
    <t>Bio-Pesticides</t>
  </si>
  <si>
    <t>Darak Agencies</t>
  </si>
  <si>
    <t>Pesticides</t>
  </si>
  <si>
    <t>Sai Agro</t>
  </si>
  <si>
    <t>DMO</t>
  </si>
  <si>
    <t>Bio Control Lab</t>
  </si>
  <si>
    <t>Seeds Tur</t>
  </si>
  <si>
    <t>MSSC</t>
  </si>
  <si>
    <t>National Seed Corporation</t>
  </si>
  <si>
    <t>Seeds Soyabeen JA-335</t>
  </si>
  <si>
    <t>Thakkar Furniture</t>
  </si>
  <si>
    <t>Wooden Table 3018- 1, Wooden Table D814 - 6, Revolving Chair - 2, chair A20 - 2, Chair D819 - 2</t>
  </si>
  <si>
    <t>Swati Furniture</t>
  </si>
  <si>
    <t>Computer Table - 19, Executive Chair - 20, Office Cupboad - 15, Plastic Chair - 15, Cushion Chair - 30</t>
  </si>
  <si>
    <t>Hanfi's collection</t>
  </si>
  <si>
    <t>Canon Camera -1, Canon Camera A 3200 - 2 Sony DVD - 2, Video Screen - 2 Extention Board - 2</t>
  </si>
  <si>
    <t>Office Table - 2, Revolving Chair - 2 Arnet Chair - 6, Computer Table - 6, Nilkamal Chair - 65</t>
  </si>
  <si>
    <t>Office Table - 1</t>
  </si>
  <si>
    <t>GL &amp; Sons</t>
  </si>
  <si>
    <t>Zebra Chair - 2 Nos. Chair 904 - 1 No.</t>
  </si>
  <si>
    <t>Aurangabad</t>
  </si>
  <si>
    <t>planned</t>
  </si>
  <si>
    <t>Grainsafe Grainpro Phillipines Bag Stores OR Murmura Making Machine OR Brown Rice Making Machine</t>
  </si>
  <si>
    <t>Seeds, Fertilizers, Pesticide</t>
  </si>
  <si>
    <t>Office Almera</t>
  </si>
  <si>
    <t>Digital Camera</t>
  </si>
  <si>
    <t>Office Table</t>
  </si>
  <si>
    <t>Digital Camera with Zoom lens</t>
  </si>
  <si>
    <t>sarda computers, chandrapur</t>
  </si>
  <si>
    <t>Laptop</t>
  </si>
  <si>
    <t>FCSC Goods &amp; Equipents</t>
  </si>
  <si>
    <t>CIG/FIG Goods &amp; Equipments</t>
  </si>
  <si>
    <t>Photo Copier</t>
  </si>
  <si>
    <t>Air Conditioner</t>
  </si>
  <si>
    <t>Vyakatesh Krushi Kendra, Chandrapur</t>
  </si>
  <si>
    <t>M.S.S.C.Ltd./ Bhaskar Agro Industrises, Nagpur</t>
  </si>
  <si>
    <t>Arora Agency, Chandrapur</t>
  </si>
  <si>
    <t>Bag Closer Sewing Machine</t>
  </si>
  <si>
    <t>Ashtavinayak Computer Services, Chandrapur</t>
  </si>
  <si>
    <t>Tonar</t>
  </si>
  <si>
    <t>Printer</t>
  </si>
  <si>
    <t>Couler Printer</t>
  </si>
  <si>
    <t>M.H.Industrials, Chandrapur</t>
  </si>
  <si>
    <t>Inverter Battery</t>
  </si>
  <si>
    <t>Inverter</t>
  </si>
  <si>
    <t>Balaji Agro Treders, Nagpur/ Govind Agro Tech., Nagpur/ M.S.S.C.ltd, Chandrapur/ Venkatesh krushi seva kendr, Chandrapur</t>
  </si>
  <si>
    <t>Seeds, Fertilizers, Pesticide &amp; Seeds (Wheat, Gram, Chilli, Tomayto)</t>
  </si>
  <si>
    <t>M.A.I.D.C. Chandrapur/ M.S.S.C.ltd, Chandrapur/ M.S.Co.Op.M.F.ltd, Chandrapur</t>
  </si>
  <si>
    <t>soyabeen Seeds, Paddy Seeds, Fertillizers &amp; Pesticide</t>
  </si>
  <si>
    <t>Mustaf Décor, Chandrapur</t>
  </si>
  <si>
    <t>Curtains</t>
  </si>
  <si>
    <t>Chandrapur</t>
  </si>
  <si>
    <t>(1st Contract) 21 ATMA Will Procure in two parts(Kharip &amp; Rabi Season)Phase I &amp; II INR 432.50 Lakh</t>
  </si>
  <si>
    <t>Seeds, pesticides, fertilizers , micronutrients and any other material required for demo of crops, fruit crops, veg crops and flower crops and for demo of organic farming in Phase-II 11 &amp; Phase-III 12 Districts</t>
  </si>
  <si>
    <t>(1st Contract) 12 ATMA Will Procure in two parts(Kharip &amp; Rabi Season)Phase III INR 380.57 Lakh</t>
  </si>
  <si>
    <t>Seeds, pesticides, fertilizers , micronutrients and any other material required for demo of crops, fruit crops, veg crops and flower crops and for demo of organic farming</t>
  </si>
  <si>
    <t>(1st Contract) Procurement will carried by ATMA of concerned Phase-III District. INR 34.69 Lakh</t>
  </si>
  <si>
    <t>DGS&amp;D rate contract/ Shopping</t>
  </si>
  <si>
    <t>Computers, printers, LCD projector, furniture for Farmers Information and Advisory Centre (2 at each district level), Phase-III 12 districts</t>
  </si>
  <si>
    <t>(1st Contract)Procurement will carried by ATMA of concerned Phase-III District.</t>
  </si>
  <si>
    <t>Computer and Hardware for ATMA at each district, Phase - III 12 Districts</t>
  </si>
  <si>
    <t>District Level ATMA</t>
  </si>
  <si>
    <t>Documention CDS/Videos</t>
  </si>
  <si>
    <t xml:space="preserve"> Shopping</t>
  </si>
  <si>
    <t>FCSC-Horticulture</t>
  </si>
  <si>
    <t>FCSC-Grains</t>
  </si>
  <si>
    <t>DGS&amp;D rate contract or Shopping</t>
  </si>
  <si>
    <t>Innovative Piolets(EDP)</t>
  </si>
  <si>
    <t>Demonstration on Post Harvest Management Techonology</t>
  </si>
  <si>
    <t>Demonstration on Post Harvest Management Techonology-Mobile Rice Mill</t>
  </si>
  <si>
    <t>Demonstration on Post Harvest Management Techonology-Custuard Apple Pulp Making Machine</t>
  </si>
  <si>
    <t>Pesticides, Fertilizers ,Micronutrients and any other material required for Demo of Fodder Crops</t>
  </si>
  <si>
    <t>Pesticides, Fertilizers ,Micronutrients and any other material required  INM/IPM Crops.</t>
  </si>
  <si>
    <t>Pesticides, Fertilizers ,Micronutrients and other material required for Demo of Cereal,Oilseed,Vegetable,Fruit Crops.</t>
  </si>
  <si>
    <t>Seeds required for demo of Cereal &amp; Oilseed crops</t>
  </si>
  <si>
    <t>Buyer Seller Meet</t>
  </si>
  <si>
    <t>Water Purifier</t>
  </si>
  <si>
    <t>Revolving Chairs</t>
  </si>
  <si>
    <t>External Harddisk</t>
  </si>
  <si>
    <t>Xerox Machine (All in One)</t>
  </si>
  <si>
    <t>Invertor with battery</t>
  </si>
  <si>
    <t>Office Furniture &amp; Equipment -Office Table,Revoving Chair, Visiting Chairs,Office Cupboard etc</t>
  </si>
  <si>
    <t>Procurement Not Done</t>
  </si>
  <si>
    <t>Annual  Vehicle Hiring Rate Contract-Shri Gurukrupa Travels,Pune</t>
  </si>
  <si>
    <t>Operating Cost-Vehicle Hiring Annual Rate Contract</t>
  </si>
  <si>
    <t>Annual  Stationery Rate Contract-Shiv Stationery House,Pune</t>
  </si>
  <si>
    <t>Operating Cost-Office Sationery Annual Rate Contract</t>
  </si>
  <si>
    <t>Procurement Not Required</t>
  </si>
  <si>
    <t>FCSC  Procurements Goods &amp; Equipments</t>
  </si>
  <si>
    <t>CIGs / FIGs Procurements Goods &amp; Equipments</t>
  </si>
  <si>
    <t>Maulikruap Agro Producers Co.ltd,Pune INR Rs 5.87 Lakh</t>
  </si>
  <si>
    <t>Saphalya Digital Sangali INR Rs 0.04 Lakh</t>
  </si>
  <si>
    <t>Heera Palace Pune  INR Rs 0.19 Lakh</t>
  </si>
  <si>
    <t>Padgilwar Agencies,Pune INR Rs 2.00 Lakh</t>
  </si>
  <si>
    <t>Parekh Traders,Pune INR Rs 9.41Lakh</t>
  </si>
  <si>
    <t>Pesticides, Fertilizers ,Micronutrients and any other material required for Demo of Cereal,Vegetable,Flowers Crops.</t>
  </si>
  <si>
    <t>Vipul Fertilizes, Inapur,Pune INR Rs 1.90 Lakh</t>
  </si>
  <si>
    <t>Seeds required for demo of Cereal crops</t>
  </si>
  <si>
    <t>Rachana Graphics,Pune INR Rs 0.69 Lakh</t>
  </si>
  <si>
    <t>Demonstration Board Required for Demo of Cereal &amp; Oilseed Crops</t>
  </si>
  <si>
    <t xml:space="preserve">Baramati Taluka Kharedi Vikri Sangh,ltd,Barmati &amp; Krishi Vigyan Kendra,Barmati INR Rs 2.94 Lakh </t>
  </si>
  <si>
    <t>Pesticides, Fertilizers ,Micronutrients and any other material required for Demo of Fodder &amp; INM/IPM Crops.</t>
  </si>
  <si>
    <t>Maharashtra Agriculture Industrial Development Corporation Ltd,Pune INR Rs 14.60 Lakh</t>
  </si>
  <si>
    <t>Pesticides, Fertilizers ,Micronutrients and other material required for Demo of Cereal,Pulses,Oilseed Crops.</t>
  </si>
  <si>
    <t>Jagdamba Seeds Suppliers,Baramati INR Rs 1.65 Lakh</t>
  </si>
  <si>
    <t>Seeds required for demo of Fodder crops</t>
  </si>
  <si>
    <t>Sub Divisional Agriculture  Officer,Khed INR Rs  0.68 Lakh</t>
  </si>
  <si>
    <t>Seeds required for demo of Oilseed crops</t>
  </si>
  <si>
    <t>Agri Polyclinics Fruit Nursery,Khed</t>
  </si>
  <si>
    <t>28.05.2014 INR Rs 2.80 Lakh</t>
  </si>
  <si>
    <t>29.04.2014</t>
  </si>
  <si>
    <t>Input-Uria Bricade required for demo of  Cereal crops</t>
  </si>
  <si>
    <t>Guneshwara Transport Services, Pune INR Rs 0.09 Lakh</t>
  </si>
  <si>
    <t>Agricultural Input Transportation</t>
  </si>
  <si>
    <t>Sheti Udyog Bhandar, Pune INR Rs 7.17 Lakh</t>
  </si>
  <si>
    <t>Seeds required for demo of Pulses &amp; Oilseed crops</t>
  </si>
  <si>
    <t>Sub Divisional Agriculture Officer,Pune INR Rs 1.35 Lakh</t>
  </si>
  <si>
    <t>Training Releated  to Market Improved Activities-APMC,RH,FCSC(Grains),FCSC(Horticulture)</t>
  </si>
  <si>
    <t>Chakreshwar Electrical  Chakan, PuneINR Rs 0.19 lakh</t>
  </si>
  <si>
    <t>Furniture &amp; Electrical Material for FIAC</t>
  </si>
  <si>
    <t>Laptop,Desktop,Printer,Handy cam at ATMA-DISTRICT LEVEL</t>
  </si>
  <si>
    <t>Van lax Interior Designs,Pune  INR 04.05 Lakh</t>
  </si>
  <si>
    <t>Office Renovation-Interior,Furniture,Painting &amp; Electrical Work</t>
  </si>
  <si>
    <t>Pune</t>
  </si>
  <si>
    <t xml:space="preserve">EDP 15-16 Procurement </t>
  </si>
  <si>
    <t xml:space="preserve">Procurment Done Science for Society mumbai, </t>
  </si>
  <si>
    <t>EDP 14-15 Procurement for Solar Dryer Unit</t>
  </si>
  <si>
    <t>Invest Cost FCSC</t>
  </si>
  <si>
    <t>Procurment Done Lalgi Enterprises Nashik</t>
  </si>
  <si>
    <t>Procument of Educational material to farmers for APMC,RH, FCSC trainings</t>
  </si>
  <si>
    <t>Procurment of Rs. 3.15 lakhs</t>
  </si>
  <si>
    <t>CIG / FIG Procurement Goods &amp; Equipments  compartments</t>
  </si>
  <si>
    <t>Procurment Done Padgilwar Agencies Pune, Mahavir Sales Agency Rahata, Sigma Enterprises Ahmednagar</t>
  </si>
  <si>
    <t>Post Harvest Technology Management</t>
  </si>
  <si>
    <t>Actual purchase done of Rs. 8.20 Lakhs for Kharif Demo Seeds Pesticides, plot board Etc from Abhishek Sheti Bandar, Shri Krushna Agro and Mahalaxmi Sales ,Bhakti Entreprises Nashik</t>
  </si>
  <si>
    <t>Seeds, pesticides, fertilizers , micronutrients,Plot Board and any other material required for demo of crops, fruit crops, veg crops , Oliseeds,Fodder, IPM/INM for demo of  PPP,Individual and organic farming</t>
  </si>
  <si>
    <t>padgilwar Agencies</t>
  </si>
  <si>
    <t>Procurment not Done</t>
  </si>
  <si>
    <t xml:space="preserve">Sudarshan Enterprises            National seeds Co. ltd,               Abhishek Sheti Udyog Bhandar,                       Mahalaxmi sales Co.,                   Shree Krushna Agro Serves,  </t>
  </si>
  <si>
    <t>Seeds, pesticides, fertilizers , micronutrients and any other material required for demo of crops, fruit crops, veg crops , Oliseeds for demo of organic farming</t>
  </si>
  <si>
    <t/>
  </si>
  <si>
    <t>Furniture cum Staff compartments .</t>
  </si>
  <si>
    <t>Nashik</t>
  </si>
  <si>
    <t>Procurement Done</t>
  </si>
  <si>
    <t>Tea Machine</t>
  </si>
  <si>
    <t>Printer,Scanner, office furniture</t>
  </si>
  <si>
    <t>Steel Cupboard &amp; Moisture Meter FIACs</t>
  </si>
  <si>
    <t>Water Cooler</t>
  </si>
  <si>
    <t>office furniture,table glass</t>
  </si>
  <si>
    <t>Dhule</t>
  </si>
  <si>
    <t>Shopping/DGS&amp;D rate contract</t>
  </si>
  <si>
    <t>Fax Machine/ Intercom</t>
  </si>
  <si>
    <t>Coffe/Tea Maker</t>
  </si>
  <si>
    <t>Furniture</t>
  </si>
  <si>
    <t>Documents CDs / Videos</t>
  </si>
  <si>
    <t>Demostration (Rabbi session)</t>
  </si>
  <si>
    <t>Demostration (Kharip session)</t>
  </si>
  <si>
    <t>Capart</t>
  </si>
  <si>
    <t>Moisture Meter</t>
  </si>
  <si>
    <t>Supreme Computers Nandurbar INR 0.81 Lakh</t>
  </si>
  <si>
    <t xml:space="preserve">    </t>
  </si>
  <si>
    <t>Handi-Cam</t>
  </si>
  <si>
    <t>Raja Times Nandurbar INR 0.41 Lakh</t>
  </si>
  <si>
    <t>Tab/Netsettor</t>
  </si>
  <si>
    <t>S.S.Computer Nandurbar INR 0.92 Lakh</t>
  </si>
  <si>
    <t>1.Satpooda Books &amp; Stationery Nandurbar                              2.Maa Modheshwari M.B.Gat Nandurbar INR 0.96 Lakh</t>
  </si>
  <si>
    <t>A.C/Glass Door</t>
  </si>
  <si>
    <t>Floor Matting/ Partation/Office Curtains</t>
  </si>
  <si>
    <t>1.Krushivaibhav,Sakri 2.Sudarshan Enterprises ,Malegaon 3.Dhartidhan Jalgaon INR 10.78848 Lakh</t>
  </si>
  <si>
    <t>Nandurbar</t>
  </si>
  <si>
    <t>1) M/s Tryambak Shivram Marathe, 2) Shri Samarth Agro Inputes Shrirampur, 3M/s Tryambak Shivram Marathe</t>
  </si>
  <si>
    <t>Cupboard and Rack</t>
  </si>
  <si>
    <t>Printer, Scanner, Office Furniture</t>
  </si>
  <si>
    <t>1) Archan Data Processing Jalgaon, 2) MSSC Ltd  Jalgaon, 3) Pankaj Agencies Chalisgaon, 4) Mauli Agriclinics &amp; Agribusiness Centers, 5) Krushisamrat Audyogik Sahakari Sanstha Jalgaon, 6) Mahavir Krushi Seva Kendra Jalgaon, 7) Kranti Traders Jalgaon, 8) Laxmi Agro Agencis Jalgaon, 9) Dharatidhan Jalgaon, 10) MSSC Ltd Jaglaon, 11) M/s Laxman Shamrao Taral, 12) Shivam Polymers, 13) Mauli Agriclinics &amp; Agribusiness Centers</t>
  </si>
  <si>
    <t>Seeds, pesticides, fertilizers, micronutrient and any other material required for demo of crops, fruit crops veg crops, Oilseed for Demo of organic farming</t>
  </si>
  <si>
    <t>1) M/s Tryambak Shivram Marathe, 2) Shri Samarth Agro Inputes Shrirampur, 3) M/s Shriram Associates Akola</t>
  </si>
  <si>
    <t>Steel Cupboard &amp; Moisture Meter for FIACs</t>
  </si>
  <si>
    <t>Inverter, WI-Fi</t>
  </si>
  <si>
    <t>CIG/FIG Procurement Goods &amp; Equipments compartments</t>
  </si>
  <si>
    <t>Office furniture</t>
  </si>
  <si>
    <t>DGS&amp;D rate contract/shopping</t>
  </si>
  <si>
    <t>IT equipment for Office</t>
  </si>
  <si>
    <t>Jalgaon</t>
  </si>
  <si>
    <t>Traning  material</t>
  </si>
  <si>
    <t xml:space="preserve">LCD Projector </t>
  </si>
  <si>
    <t xml:space="preserve"> Handycam</t>
  </si>
  <si>
    <t>Pendrives</t>
  </si>
  <si>
    <t>Moisture Meter for FIACs</t>
  </si>
  <si>
    <t>DGS&amp;D /Shopping</t>
  </si>
  <si>
    <t>Camera</t>
  </si>
  <si>
    <t>Laptop/ Tablet</t>
  </si>
  <si>
    <t>Innovative machines</t>
  </si>
  <si>
    <t>Reading material</t>
  </si>
  <si>
    <t>Post harvest technology demo machines</t>
  </si>
  <si>
    <t>stationary</t>
  </si>
  <si>
    <t>Hard disk</t>
  </si>
  <si>
    <t>stage table ( wodden)</t>
  </si>
  <si>
    <t>seed fertiliser, pesticide</t>
  </si>
  <si>
    <t>cushion  chair</t>
  </si>
  <si>
    <t>plastic chair</t>
  </si>
  <si>
    <t>Revolving chair</t>
  </si>
  <si>
    <t>cupboard  wodden</t>
  </si>
  <si>
    <t>FIAC Table , Chear Etc.</t>
  </si>
  <si>
    <t>FCSC  procurements goods &amp; equipment</t>
  </si>
  <si>
    <t>Mobilisation cost for CIG/FIG goods &amp; equipments</t>
  </si>
  <si>
    <t>PHT demo machine</t>
  </si>
  <si>
    <t>pesticide</t>
  </si>
  <si>
    <t>Innovative pioletes machines</t>
  </si>
  <si>
    <t>Gravity seperater</t>
  </si>
  <si>
    <t>Moisure metre</t>
  </si>
  <si>
    <t>display board</t>
  </si>
  <si>
    <t>modem</t>
  </si>
  <si>
    <t>Computers</t>
  </si>
  <si>
    <t>TAB</t>
  </si>
  <si>
    <t>Internal lan system</t>
  </si>
  <si>
    <t>Fax Machine</t>
  </si>
  <si>
    <t>Intercom phone system</t>
  </si>
  <si>
    <t>Tea &amp; coffee vending maker</t>
  </si>
  <si>
    <t>FCSC Procurments Goods &amp; Equipments</t>
  </si>
  <si>
    <t>GROUNDNUT DECORTICATOR  P.H.T.</t>
  </si>
  <si>
    <t>Printer Cooler , HDD,</t>
  </si>
  <si>
    <t>1.Cereals (Crop Demo)  3.Oilseeds (Crop Demo)  5.Vegetable Crops (Crop Demo)</t>
  </si>
  <si>
    <t>Computers, printers, LCD projector, furniture for Farmers Information and Advisory Centre (2 at each district level)</t>
  </si>
  <si>
    <t>Satara</t>
  </si>
  <si>
    <t>Tea machine</t>
  </si>
  <si>
    <t>prcurement not done</t>
  </si>
  <si>
    <t>INR 0.72515 Lakh</t>
  </si>
  <si>
    <t>Battery</t>
  </si>
  <si>
    <t>Oasis System,Kolhapur INR 0.11904 Lakh</t>
  </si>
  <si>
    <t>Invertor ups-12v880 watt</t>
  </si>
  <si>
    <t>Oasis System,Kolhapur INR 0.9047 Lakh</t>
  </si>
  <si>
    <t>Invertor ups-24v1280 watt</t>
  </si>
  <si>
    <t>Ashian Radio House,Sangli INR 0.744 Lakh</t>
  </si>
  <si>
    <t>handicam</t>
  </si>
  <si>
    <t>Ashian Radio House,Sangli INR 0.146 Lakh</t>
  </si>
  <si>
    <t>Fridge with  stand</t>
  </si>
  <si>
    <t>Ashian Radio House,Sangli INR 0.98 Lakh</t>
  </si>
  <si>
    <t>Air cooler  175 v motor, 50 ltr</t>
  </si>
  <si>
    <t>Ashian Radio House,Sangli INR 0.192 Lakh</t>
  </si>
  <si>
    <t>Air cooler  260 v motor, 100 ltr</t>
  </si>
  <si>
    <t>Ashian Radio House,Sangli INR 0.688 Lakh</t>
  </si>
  <si>
    <t>A.c 1 ton</t>
  </si>
  <si>
    <t>Ashian Radio House,Sangli INR 0.4 Lakh</t>
  </si>
  <si>
    <t>A.c 1.5ton</t>
  </si>
  <si>
    <t>Commercial Ecnterprises Sangli INR 1.918 Lakh</t>
  </si>
  <si>
    <t>stationary for farmers training manual folder,notebook,pen</t>
  </si>
  <si>
    <t>Sangli INR 22.9 Lakh</t>
  </si>
  <si>
    <t xml:space="preserve">May.14 </t>
  </si>
  <si>
    <t>pesticides, fertilizers , micronutrients and any other material required for demo of crops,  veg crops , Oliseeds for demo</t>
  </si>
  <si>
    <t>Office window courtain</t>
  </si>
  <si>
    <t>Sangli</t>
  </si>
  <si>
    <t>FCSC(FCSC Procurements Goods &amp; Equipments)</t>
  </si>
  <si>
    <t>FCSC(Grains)-CIGs /FIGs Procurements Goods &amp; Equipments</t>
  </si>
  <si>
    <t>Training Material-Notebook, Booklet, Pen</t>
  </si>
  <si>
    <t>Padgilwar Agencies</t>
  </si>
  <si>
    <t>Actula</t>
  </si>
  <si>
    <t>Science for Society Techno Serviece PVT LTD</t>
  </si>
  <si>
    <t>Inverter/UPS</t>
  </si>
  <si>
    <t>Srushti Agro Exports 2.25 Lakh</t>
  </si>
  <si>
    <t>Maharashtra , Krishi Vidyan Mandal, Kalavikatte 3.28 Lakh</t>
  </si>
  <si>
    <t>Tea and coffee vending maker</t>
  </si>
  <si>
    <t>Water Filter</t>
  </si>
  <si>
    <t>Podium</t>
  </si>
  <si>
    <t>Xerox Machine</t>
  </si>
  <si>
    <t>Kolhapur</t>
  </si>
  <si>
    <t>FCSC</t>
  </si>
  <si>
    <t>CIG/FIG Procurement</t>
  </si>
  <si>
    <t>Aqugard/ Cooler,</t>
  </si>
  <si>
    <t>1.M.K.Enterprises, 390, Narayan Peth, Ratan Appartment, Pune-411030./   2. Frontline Computer, Swarupa Appartment, Shop No.7, Shivaji Nagar, Kudal, Sindhudurga.416520</t>
  </si>
  <si>
    <t>Om Computer, 74/84, Jail Raod, Jail Chowk, Ahemad nagar, 414001</t>
  </si>
  <si>
    <t>Computers Desktop</t>
  </si>
  <si>
    <t>Sindhudurga</t>
  </si>
  <si>
    <t>Stationery for farmers traning manual folder ,notebook,pen</t>
  </si>
  <si>
    <t>water purifier</t>
  </si>
  <si>
    <t>Tab</t>
  </si>
  <si>
    <t>Gurukrupa Bhandar,Chiplun,Ratnagiri INR 12.50 Lakh</t>
  </si>
  <si>
    <t>Office Statinery</t>
  </si>
  <si>
    <t>Tea &amp; Coffee Vending maker</t>
  </si>
  <si>
    <t>Intercom Phone System</t>
  </si>
  <si>
    <t>Mobilisation Cost for CIG/FIG goods &amp; equipment</t>
  </si>
  <si>
    <t>FCSC Procurement goods &amp; equipment(Cubord,Chair,Table etc.)</t>
  </si>
  <si>
    <t>Gurukrupa Bhandar,Chiplun,Ratnagiri INR 20.56 Lakh</t>
  </si>
  <si>
    <t>Seeds , Pesticides ,Fertilisers required for rice crop demostration in kharip season 201-15</t>
  </si>
  <si>
    <t>Padgilwar Agency,Pune INR 1.58 Lakh</t>
  </si>
  <si>
    <t xml:space="preserve">Parag Enterprises,Ratnagiri INR 0.018 Lakh </t>
  </si>
  <si>
    <t>Parag Enterprises,Ratnagiri Inr 0.46 Lakh</t>
  </si>
  <si>
    <t>Digital Handycam</t>
  </si>
  <si>
    <t>Parag Enterprises,Ratnagiri  INR 0.59137 Lakh</t>
  </si>
  <si>
    <t>Air Conditioner 2 ton</t>
  </si>
  <si>
    <t>Ratnagiri</t>
  </si>
  <si>
    <t>For Office Use</t>
  </si>
  <si>
    <t>25-July -15</t>
  </si>
  <si>
    <t>Iron Rack</t>
  </si>
  <si>
    <t>25-Oct -15</t>
  </si>
  <si>
    <t>Air Cooler</t>
  </si>
  <si>
    <t>Stationary</t>
  </si>
  <si>
    <t>20-July -15</t>
  </si>
  <si>
    <t>Intercom phone System</t>
  </si>
  <si>
    <t>15-Sep -15</t>
  </si>
  <si>
    <t>cub-board-3</t>
  </si>
  <si>
    <t>Table</t>
  </si>
  <si>
    <t>Rolling Chiar</t>
  </si>
  <si>
    <t>Vegetable Demonstration &amp; INP IPM Fooder Production Demonstration</t>
  </si>
  <si>
    <t>Seeds,Persticides,fertilizers,micronutrients and any other material required for crop Demo fruit crops.</t>
  </si>
  <si>
    <t>PHTM Under  Mini mobile rice mill procure</t>
  </si>
  <si>
    <t>15-Dec -15</t>
  </si>
  <si>
    <t>Mini Mobile Rice Mill.</t>
  </si>
  <si>
    <t xml:space="preserve">For Office </t>
  </si>
  <si>
    <t xml:space="preserve"> PartitionCabin Fixing of Aluminum</t>
  </si>
  <si>
    <t>Computer</t>
  </si>
  <si>
    <t xml:space="preserve">Printer </t>
  </si>
  <si>
    <t>20-May -15</t>
  </si>
  <si>
    <t>cub-board-2 Computer Table-2</t>
  </si>
  <si>
    <t>Demonstration on Crop Paddy current crop information</t>
  </si>
  <si>
    <t>30-Jun -15</t>
  </si>
  <si>
    <t>Kishan Mashik</t>
  </si>
  <si>
    <t>Demonstration on Crop Paddy Reference book</t>
  </si>
  <si>
    <t>26-May -15</t>
  </si>
  <si>
    <t>25-May -15</t>
  </si>
  <si>
    <t>Krushi Dainandini Book of Dr,B.S.K.K.V.Dapoli University</t>
  </si>
  <si>
    <t>Demonstration on Crop Paddy</t>
  </si>
  <si>
    <t>30-Jan -15</t>
  </si>
  <si>
    <t>Invertor 3.5 KVA 4 Battries</t>
  </si>
  <si>
    <t>actual</t>
  </si>
  <si>
    <t>Vegetabe crets</t>
  </si>
  <si>
    <t xml:space="preserve"> 25-Jan-15</t>
  </si>
  <si>
    <t>Office Display Board /Notice Pening Board</t>
  </si>
  <si>
    <t>office renewation(fallselling)</t>
  </si>
  <si>
    <t>Cupburd</t>
  </si>
  <si>
    <t>water Fillter (aqua)</t>
  </si>
  <si>
    <t>telphone</t>
  </si>
  <si>
    <t>Poduam</t>
  </si>
  <si>
    <t>white Bord</t>
  </si>
  <si>
    <t>Moisture Miter</t>
  </si>
  <si>
    <t>revised</t>
  </si>
  <si>
    <t>office Renewation cabian</t>
  </si>
  <si>
    <t>water Filter</t>
  </si>
  <si>
    <t>29-Jan.15</t>
  </si>
  <si>
    <t>18 Dec.-14</t>
  </si>
  <si>
    <t>wall Fan</t>
  </si>
  <si>
    <t>Internet Lan System  with Modem</t>
  </si>
  <si>
    <t>GENRATOR  For FIAC</t>
  </si>
  <si>
    <t>Raigad</t>
  </si>
  <si>
    <t>Shopping /           DGS &amp; D</t>
  </si>
  <si>
    <t>PHT Demo</t>
  </si>
  <si>
    <t>Machinery (Under PHT Demo)</t>
  </si>
  <si>
    <t>Padgilwar aency Pune. (4 lacs paid trough MACP project and remainin ammount Rs 87500 paid trouh CIG/FIG CONTRIBUTION)</t>
  </si>
  <si>
    <t>Mobile rice mill under PHT Demo</t>
  </si>
  <si>
    <t>Shree Jain Trader rs. 0.40 Lakh</t>
  </si>
  <si>
    <t>Cooler</t>
  </si>
  <si>
    <t>Computer and Hardware (Xerox Machin) for ATMA (Under Office Expenses)</t>
  </si>
  <si>
    <t>Water Preiwfire for ATMA &amp; FIAC (Under Office Expenses)</t>
  </si>
  <si>
    <t>Computer and Hardware (Laptop) for ATMA &amp; FIAC. (Under Office Expenses)</t>
  </si>
  <si>
    <t>Thane</t>
  </si>
  <si>
    <t>Books, stationery for MACP Trainings</t>
  </si>
  <si>
    <t>Modular cielling &amp; Electrification in ATMA office</t>
  </si>
  <si>
    <t>Procurement has been done of Rs. 154800/-</t>
  </si>
  <si>
    <t>21-5-2015</t>
  </si>
  <si>
    <t>6 Air conditioners for ATMA meeting hall</t>
  </si>
  <si>
    <t>Procurement has been done of Rs. 27625/-</t>
  </si>
  <si>
    <t>Projector screen wall mounting with remote, ceiling mount kit, VGA cable</t>
  </si>
  <si>
    <t>Sii Solutions, solapur rs.0.34 Lakh</t>
  </si>
  <si>
    <t>Water purifier &amp; water cooler</t>
  </si>
  <si>
    <t>Seeds, pesticides, fertilizers , micronutrients and any other material required for demo of crops, fruit crops, veg crops , Oliseeds for demonstration</t>
  </si>
  <si>
    <t>FIAC Furniture</t>
  </si>
  <si>
    <t>Krushi Dainandini Book of MPKV Rahuri University</t>
  </si>
  <si>
    <t>FCSC Procurements Goods &amp; Equpment</t>
  </si>
  <si>
    <t>CIG/FIG Procurements Goods &amp; Equpment</t>
  </si>
  <si>
    <t>Public Address system</t>
  </si>
  <si>
    <t>CCTV Camera</t>
  </si>
  <si>
    <t>Sii Solutions, solapur</t>
  </si>
  <si>
    <t>Air condition(AC)</t>
  </si>
  <si>
    <t>Offince Refernishment</t>
  </si>
  <si>
    <t>Solapur</t>
  </si>
  <si>
    <t>FOR OFFICE USE</t>
  </si>
  <si>
    <t xml:space="preserve">II </t>
  </si>
  <si>
    <t>pendtive</t>
  </si>
  <si>
    <t>for PHT Demonstration purchased Tab/Chalni Machiner</t>
  </si>
  <si>
    <t>PHT Demonstration</t>
  </si>
  <si>
    <t>Laptop for BTM</t>
  </si>
  <si>
    <t>Xerox Machine for ATMA Latur</t>
  </si>
  <si>
    <t xml:space="preserve">Computers, printers, LCD projector, furniture for Farmers Information and Advisory Centre  </t>
  </si>
  <si>
    <t>Kharip Season 2015-16 Nivishta supply. rs.9.32 Lakh</t>
  </si>
  <si>
    <t>Latur</t>
  </si>
  <si>
    <t>One</t>
  </si>
  <si>
    <t>HP Colour Printer</t>
  </si>
  <si>
    <t>HP Printer with Scanner</t>
  </si>
  <si>
    <t>Rajkumar Agro rs.1.60875</t>
  </si>
  <si>
    <t>Post Harvest Tech demo</t>
  </si>
  <si>
    <t>Crop Demo- Oileeds- Bio Input.</t>
  </si>
  <si>
    <t>Crop Demo- Oileeds- Fertilizer.</t>
  </si>
  <si>
    <t>Crop Demo- Oileeds- Seed.</t>
  </si>
  <si>
    <t>FIAC Strengthning- Goods &amp; Equipments</t>
  </si>
  <si>
    <t>Exposure Visit- Out state And Withinstate.</t>
  </si>
  <si>
    <t>Crop Demo-  Bio Input.</t>
  </si>
  <si>
    <t>Crop Demo- Fertilizer.</t>
  </si>
  <si>
    <t>Crop Demo-  Seed.</t>
  </si>
  <si>
    <t>Training Related to Market Improvement Activities- Training Material.</t>
  </si>
  <si>
    <t>Byer Seller Meet- Writing/ Reading Material</t>
  </si>
  <si>
    <t>Rajkumar agro, Venktesh ent, MAIDC, Shri krush poly plast,  rs.8.25912</t>
  </si>
  <si>
    <t>Post harvest tech demo</t>
  </si>
  <si>
    <t>Prakash and V D Ent  rs.6.032</t>
  </si>
  <si>
    <t>CIG/ FIG Procurement- Goods And Equipments.</t>
  </si>
  <si>
    <t>JKNPS, seloo and sainath krushi seva kendra, seloo rs.7.5855</t>
  </si>
  <si>
    <t>Crop Demo-  Bio input.</t>
  </si>
  <si>
    <t>Ramdev  Tredars, wardha rs.3.543</t>
  </si>
  <si>
    <t>Ramdev Tredas, wardha Rs.4.3755</t>
  </si>
  <si>
    <t>Crop Demo- Seed.</t>
  </si>
  <si>
    <t>Out Side state-TAO Devali &amp; Within state-Bajaj Foundation Wardha. rs.2.25Lakh</t>
  </si>
  <si>
    <t>KVK Selsura Rs.0.336</t>
  </si>
  <si>
    <t>Crop Demo- INM/ IPM Crop Input.</t>
  </si>
  <si>
    <t>Wardha</t>
  </si>
  <si>
    <t>Simlink Computer Pune INR 0.4 Lakh</t>
  </si>
  <si>
    <t>shopping</t>
  </si>
  <si>
    <t>Laptop-1,Camera-1</t>
  </si>
  <si>
    <t>HPTI,Aurangabad</t>
  </si>
  <si>
    <t xml:space="preserve">Xerox Machine </t>
  </si>
  <si>
    <t>Droped</t>
  </si>
  <si>
    <t>TAB SAMSUM-2</t>
  </si>
  <si>
    <t>Xerox  and fax machin</t>
  </si>
  <si>
    <t xml:space="preserve">Furniture cum CIG / FIG  compartments </t>
  </si>
  <si>
    <t>Osmanabad INR 0.42 Lakh</t>
  </si>
  <si>
    <t>camera</t>
  </si>
  <si>
    <t>Osmanabad INR 0.04 Lakh</t>
  </si>
  <si>
    <t>Fan/keypad/</t>
  </si>
  <si>
    <t>Osmanabad INR 0.029 Lakh</t>
  </si>
  <si>
    <t>pen dravie</t>
  </si>
  <si>
    <t>,Laptop,</t>
  </si>
  <si>
    <t>office Table</t>
  </si>
  <si>
    <t>Shrushti Infotech Usmanabad INR 0.608 Lakh</t>
  </si>
  <si>
    <t>internet netseatar,Computer Table,Books Storwel</t>
  </si>
  <si>
    <t>Shriram Plastic Industries,Usmanabad INR 10.50 Lakh</t>
  </si>
  <si>
    <t>Mulching film</t>
  </si>
  <si>
    <t>Maroti Hardware &amp; Playwood,Usmanabad INR 2.58 Lakh</t>
  </si>
  <si>
    <t>Mahavir Agro Sales ,Rahata INR 4.83Lakh</t>
  </si>
  <si>
    <t>PHT(spairal sepretor)</t>
  </si>
  <si>
    <t>Suyog Digital,Latur INR 0.36 Lakh</t>
  </si>
  <si>
    <t>Handycam</t>
  </si>
  <si>
    <t>Usmanabad</t>
  </si>
  <si>
    <t>Procurement not done</t>
  </si>
  <si>
    <t xml:space="preserve">Renewation of ATMA/MACP  Office- Comparatment </t>
  </si>
  <si>
    <t>Procurement Done-FCSC State level Workshop at MPKV RAHURI</t>
  </si>
  <si>
    <t>Inside State Farmers Tour</t>
  </si>
  <si>
    <t>Procurement Done-Motarised Cleaning &amp; Grading Machine</t>
  </si>
  <si>
    <t>Post Harvest Demonstrations</t>
  </si>
  <si>
    <t>Procurment for FCSC</t>
  </si>
  <si>
    <t>Procurement Done-Soyabean Oil Mill of Nisarg Vikas producer Company,Chanai Tulsi Machinaries Ludiana</t>
  </si>
  <si>
    <t>Procurement For EDP Project</t>
  </si>
  <si>
    <t>Procurement Done-Mahabeej,Beed, Prakesh Agro Industries, Prakesh Seeds Division,osmanabad, Mauli Agri Clinic &amp; Agri Bussiness Centre,Srigonda</t>
  </si>
  <si>
    <t>Seeds,Fertilizers,Micro-nutrirnets, Pesticides, Fungicides, Weedicites,</t>
  </si>
  <si>
    <t>For office use</t>
  </si>
  <si>
    <t>Electric Fan</t>
  </si>
  <si>
    <t>Table &amp; Chair (Executive)</t>
  </si>
  <si>
    <t>Laptop for SMS</t>
  </si>
  <si>
    <t>Xerox Machine for ATMA Beed</t>
  </si>
  <si>
    <t>15-Sept-15   20-May-16</t>
  </si>
  <si>
    <t>31-12-14</t>
  </si>
  <si>
    <t>Madhura Photoshop,Beed /Rs.0.56Lakh</t>
  </si>
  <si>
    <t>Digital Camera (8 Nos)</t>
  </si>
  <si>
    <t>Shree Sales,Aurangabad /Rs.1.27</t>
  </si>
  <si>
    <t>DGS&amp;D rate contract</t>
  </si>
  <si>
    <t>Digital Coppier Machine (1 Nos)</t>
  </si>
  <si>
    <t>Similink System,Pune /Rs.5.04Lakh</t>
  </si>
  <si>
    <t>Laptop (10Nos),Desktop(01 Nos),Laser Printer (8Nos)&amp;Scanner (8 Nos)</t>
  </si>
  <si>
    <t>Nilesh Furniture House,Beed /Rs.2.20Lakh</t>
  </si>
  <si>
    <t>Office Table (Executive) (3Nos),Office Table  (8Nos),Revolving Chair (Exe.) (11Nos),Fiber Chair with Cushion (5 Nos),Steel Cubboard (10Nos)</t>
  </si>
  <si>
    <t>Beed</t>
  </si>
  <si>
    <t>Demonstration on Post Harvest Management Techonology Seed Destinator</t>
  </si>
  <si>
    <t>FCSC Procurement</t>
  </si>
  <si>
    <t xml:space="preserve">Fodder Demonstration Azola Sheet </t>
  </si>
  <si>
    <t>Vegetable  Crop Seeds Cauliflower,Fly T traps,Bacu Lures,Wire (2.2mm)2600 Ft</t>
  </si>
  <si>
    <t>Cereals-Seeds Paddy,Azotobactor,PSB,Trichoderma,Dhaincha/Sunhemp,Azadirectin 1500 PPM,Pheromone Trap,Scercophaga Lures,Zinc Sulphate,Urea Briquette</t>
  </si>
  <si>
    <t xml:space="preserve"> CIG/FIG Procurement</t>
  </si>
  <si>
    <t>Cereals-Seeds , oile seeds ,vegetable seeds</t>
  </si>
  <si>
    <t>Demonstration on Post Harvest Management Techonology vegetable crates,seed distrinatore,pedal cum power operated grain cleaner,small seeding machine,solar bubble drayer,mini dal mill,maize sheller,mini Rice mill,mini corn Thresher,supper grain bags,sealing machine,silo bag,Ripening Chamber,solar conduction Dryer,paste making machine,Vegetable cutter,potato peeler,Turmeric Procesing unit,Pulverizer Grinder,Jaggery Plant,grain cleaner,Destoner,cleaner grader polisher,weighing machine</t>
  </si>
  <si>
    <t xml:space="preserve"> FCSC Procurement</t>
  </si>
  <si>
    <t>Godavari seeds &amp; Fertilizers Bhandara, Ansuya Traders Nagpur</t>
  </si>
  <si>
    <t>Vegetable Crop Seeds-Bitter Gourd,Fly T traps,Bacu Lures,Wire (2.2mm)2600 Ft</t>
  </si>
  <si>
    <t>Vidharbha Co  Op Marketing Federation,Godavari Krishi Kendra Bhandara</t>
  </si>
  <si>
    <t>Godavari Krishi Kendra Bhandara,Ansuya Traders Nagpur,Vidharbha Co  Op Marketing Federation 3.11490 Lakh</t>
  </si>
  <si>
    <t>Garware Rope,Funnel Trap,Scirpo Lure,Fly T TrapZink sulphate</t>
  </si>
  <si>
    <t>Godavari Krishi Kendra Bhandara  2.42 Lakh</t>
  </si>
  <si>
    <t>Bitter Gourd</t>
  </si>
  <si>
    <t>Navdurga Krishi Kendra Tumsar,Poso Silicon Pvt.Ltd Nagpur,Naren Agro Implements Bhandara,Vidharbha Co  Op Marketing Federation,Vidharbha Co  Op Marketing Federation,Univarsal Bio Tech Nagpur,Pacific Agro Nagpur,Hari Om Sales Nagpur,Godavari Krishi Kendra Bhandara,Padsons Industries Pvt Ltd Akola,Krishi Kranti Kendra Nagpur</t>
  </si>
  <si>
    <t>Chlorpyriphos,Copper Oxychloride,streptocyclin,seeds,Conovider,Dap,Urea,Dap,Urea,Zink Sulphate,Soil Enricher,Guargum Seeds ,Growth Promoter,Spur(Soil Enricher),Neuroproton,Bitter Gourd.,Sewing Machine,Bitter Gourd,Gravity Separator,Silage Bags</t>
  </si>
  <si>
    <t>Silver System Nagpur INR 2.29 Lakh</t>
  </si>
  <si>
    <t>Laptop ,printer,desktop</t>
  </si>
  <si>
    <t>Bhandara</t>
  </si>
  <si>
    <t>Office coffee &amp; teav vending machine</t>
  </si>
  <si>
    <t>Innovative Pioletes</t>
  </si>
  <si>
    <t>Vegetable Crop Demonstrations- Seeds,Cocopit ,Tray, Bio Fertilizers,Micronutrients</t>
  </si>
  <si>
    <t>Office Furniture  for BTM</t>
  </si>
  <si>
    <t>Colour Printre For BTM</t>
  </si>
  <si>
    <t>Coffe &amp; Tea Vending Machine</t>
  </si>
  <si>
    <t>Atharva Enterprises,Nanded INR 0.3Lakh</t>
  </si>
  <si>
    <t>Plastic Chairs (50 Nos)</t>
  </si>
  <si>
    <t>Atharva Enterprises,Nanded INR 0.20 Lakh</t>
  </si>
  <si>
    <t>Cupboard (2 Nos)</t>
  </si>
  <si>
    <t>Atharva Enterprises,Nanded INR 0.40 Lakh</t>
  </si>
  <si>
    <t>Wheel Chairs (4 Nos)</t>
  </si>
  <si>
    <t>Table (4 Nos)</t>
  </si>
  <si>
    <t>Atharva Enterprises,Nanded INR 1.00Lakh</t>
  </si>
  <si>
    <t>Projector (2 Nos)</t>
  </si>
  <si>
    <t>Dynamic Computers,Nanded INR 0.10Lakh</t>
  </si>
  <si>
    <t>Scanner (2 Nos)</t>
  </si>
  <si>
    <t>Dattakrupa Enterprises,Nanded INR 1.45 Lakh</t>
  </si>
  <si>
    <t>Printer (10nos)</t>
  </si>
  <si>
    <t>Printer (2 nos)</t>
  </si>
  <si>
    <t>Dattakrupa Enterprises,Nanded INR 0.60 Lakh</t>
  </si>
  <si>
    <t>Camera (10)</t>
  </si>
  <si>
    <t>Camera ( 2 Nos)</t>
  </si>
  <si>
    <t>Dattakrupa Enterprises,Nanded INR 0.18 Lakh</t>
  </si>
  <si>
    <t>Net Connector (10)</t>
  </si>
  <si>
    <t>Net Connector (4 nos)</t>
  </si>
  <si>
    <t>Dattakrupa Enterprises,Nanded INR 4.06 Lakh</t>
  </si>
  <si>
    <t>Laptop (10)</t>
  </si>
  <si>
    <t>Laptop (2 Nos)</t>
  </si>
  <si>
    <t>Nanded</t>
  </si>
  <si>
    <t xml:space="preserve">Paddy Thresher Provided To Farmer Producer Groups formed under MACP </t>
  </si>
  <si>
    <t xml:space="preserve">PHT Demo - Equipments </t>
  </si>
  <si>
    <t>Crop Demo- Pulses- Bio Input.</t>
  </si>
  <si>
    <t>Crop Demo- Pulses- Fertilizer.</t>
  </si>
  <si>
    <t>Crop Demo- Pulses- Seed.</t>
  </si>
  <si>
    <t xml:space="preserve">Procurment for Training Material for Beneficiary </t>
  </si>
  <si>
    <t xml:space="preserve">Shetkari Krushi Kendra Wadasa </t>
  </si>
  <si>
    <t>Crop Demo- Cereals- Seed.</t>
  </si>
  <si>
    <t xml:space="preserve">Ruchi Bio-chemicals Gondia </t>
  </si>
  <si>
    <t>Crop Demo- Cereals- Bio input.</t>
  </si>
  <si>
    <t xml:space="preserve">Vidarbha Co-Operative Marketing Fed, Gadchiroli </t>
  </si>
  <si>
    <t>Crop Demo- Cereals- Fertilizer.</t>
  </si>
  <si>
    <t>Creative Printer and Statiners  INR 0.50625</t>
  </si>
  <si>
    <t>Bhaskar Agro Sels comporation  INR 0.75</t>
  </si>
  <si>
    <t>TABLET PC</t>
  </si>
  <si>
    <t>E Blog Computer,Nagpur (3 Nos Laptop) INR 0.94857 Lakh</t>
  </si>
  <si>
    <t>Laptop (3 Nos)</t>
  </si>
  <si>
    <t>Acet Services,Nagpur INR 0.15 Lakh</t>
  </si>
  <si>
    <t>24/9/2013</t>
  </si>
  <si>
    <t>All in one Printer</t>
  </si>
  <si>
    <t>Roopam Exclusive,Nagpur  INR 0.20976 Lakh</t>
  </si>
  <si>
    <t>Sony cybershot camera (2 Nos)</t>
  </si>
  <si>
    <t>Acet Services,Nagpur INR 1.12 Lakh</t>
  </si>
  <si>
    <t>Air Conditioner ( 2 Ton each) 3 No.</t>
  </si>
  <si>
    <t>Digital Watch  (5Nos)</t>
  </si>
  <si>
    <t>Codeless Mike (6 Nos)</t>
  </si>
  <si>
    <t>Acet Services,Nagpur</t>
  </si>
  <si>
    <t>Computer with Accessories (2 Nos)</t>
  </si>
  <si>
    <t>Colour Printer (3 Nos)</t>
  </si>
  <si>
    <t>Urvashi Ent,Nagpur</t>
  </si>
  <si>
    <t>Batteries for invertor (2 Nos)</t>
  </si>
  <si>
    <t>Neel Trade Link,Nagpur</t>
  </si>
  <si>
    <t>´Office Partition ( Material used -Aerocon sheets ,plywood ,mica,glass.)</t>
  </si>
  <si>
    <t>Padgilwar Agro Industries,Nagpur</t>
  </si>
  <si>
    <t>26/2/2013</t>
  </si>
  <si>
    <t>Spiral Grain Seperator (43 Nos)</t>
  </si>
  <si>
    <t>Gadchiroli</t>
  </si>
  <si>
    <t xml:space="preserve">Furniture </t>
  </si>
  <si>
    <t>PHT Equipments</t>
  </si>
  <si>
    <t xml:space="preserve">Seeds, pesticides, fertilizers , micronutrients and any other material required for demo of crops, fruit crops, veg crops , Oliseeds for demonstration </t>
  </si>
  <si>
    <t>Bhaskar Agro Sales Corporation, Nagpur INR 8.75 Lakh"</t>
  </si>
  <si>
    <t xml:space="preserve">28-Nov-14
</t>
  </si>
  <si>
    <t xml:space="preserve">FIAC Furniture </t>
  </si>
  <si>
    <t xml:space="preserve">Electric Fitting &amp; Inverter </t>
  </si>
  <si>
    <t xml:space="preserve">Office Furniture </t>
  </si>
  <si>
    <t>Agri Books for CIG/FIG</t>
  </si>
  <si>
    <t>CIG/FIG Furniture (Table, Chair &amp; cupboard etc.)</t>
  </si>
  <si>
    <t>Bhaskar Agro Sales Corporation, Nagpur INR 8.58 Lakh</t>
  </si>
  <si>
    <t xml:space="preserve">5-Apr -14
</t>
  </si>
  <si>
    <t xml:space="preserve">Public Address system </t>
  </si>
  <si>
    <t xml:space="preserve">Handicam </t>
  </si>
  <si>
    <t>Rajesh Refrigeration Electricals INR 0.50 Lakh</t>
  </si>
  <si>
    <t xml:space="preserve">29-Mar-14
</t>
  </si>
  <si>
    <t xml:space="preserve">External Hard Disk </t>
  </si>
  <si>
    <t>Odyssys Computer INR 0.437 Lakh</t>
  </si>
  <si>
    <t>Odyssys Computer INR 0.0356 Lakh</t>
  </si>
  <si>
    <t>Odyssys Computer INR 0.037Lakh</t>
  </si>
  <si>
    <t xml:space="preserve">LCD Laptop &amp; Tablet </t>
  </si>
  <si>
    <t>Odyssys Computer INR 1.11 Lakh</t>
  </si>
  <si>
    <t xml:space="preserve">ii)Computers and Printers </t>
  </si>
  <si>
    <t>31-03-14</t>
  </si>
  <si>
    <t>Air Conditioner (1.0&amp;1.5 Tone 2 star)</t>
  </si>
  <si>
    <t>Jain Furniturewala &amp; Poddar Steel Industries. INR 1.88Lakh</t>
  </si>
  <si>
    <t>Dec.13</t>
  </si>
  <si>
    <t>3) Conference Table Furniture and Chairs</t>
  </si>
  <si>
    <t>2) Sofa and Center Table</t>
  </si>
  <si>
    <t>Jain Furniturewala</t>
  </si>
  <si>
    <t>Gondiya</t>
  </si>
  <si>
    <t>Office Furniture ,Equipments</t>
  </si>
  <si>
    <t xml:space="preserve">Agri Eqipments </t>
  </si>
  <si>
    <t>Seed for rabi demo</t>
  </si>
  <si>
    <t>CIG FIG Procurement</t>
  </si>
  <si>
    <t>Nilawar Agro Traders Nagpur</t>
  </si>
  <si>
    <t>tomato seeds , Maize seeds,</t>
  </si>
  <si>
    <t>Govinda Agro tech Ltd Nagpur ,Nilawar Agro Traders Nagpur</t>
  </si>
  <si>
    <t xml:space="preserve">PSB, Rhizobium,Azotobactor, Azadirectin,pesticides,micronuriats </t>
  </si>
  <si>
    <t>MAhabeej Nagpur</t>
  </si>
  <si>
    <t xml:space="preserve">  Tur Seed,Paddy seed</t>
  </si>
  <si>
    <t>science For society Mumbai</t>
  </si>
  <si>
    <t xml:space="preserve">solar Dryer </t>
  </si>
  <si>
    <t>M.V.Enterprises Nagpur</t>
  </si>
  <si>
    <t>corrugated orange box</t>
  </si>
  <si>
    <t>Neeshu Enterprises Nagpur</t>
  </si>
  <si>
    <t>Band sealer machine</t>
  </si>
  <si>
    <t>Rajkumar Agro Engineers  Pvt Ltd Nagpur</t>
  </si>
  <si>
    <t xml:space="preserve">blower type pulverlizer </t>
  </si>
  <si>
    <t>Watermelon seeds</t>
  </si>
  <si>
    <t xml:space="preserve">califlower seeds </t>
  </si>
  <si>
    <t xml:space="preserve">Multi Grain Griander </t>
  </si>
  <si>
    <t xml:space="preserve">Pulverliser </t>
  </si>
  <si>
    <t>Krushi Kranti kendra Nagpur</t>
  </si>
  <si>
    <t xml:space="preserve">Seeds </t>
  </si>
  <si>
    <t>Maharashtra State Seed Corpn.Ltd</t>
  </si>
  <si>
    <t>Seeds</t>
  </si>
  <si>
    <t>Maharashtra State Co.Op.Con.Fed.Ltd</t>
  </si>
  <si>
    <t>Plastic SeedlingTray</t>
  </si>
  <si>
    <t>Padsons Industries Pvt.Ltd.Akola</t>
  </si>
  <si>
    <t>Gravity sepretor</t>
  </si>
  <si>
    <t xml:space="preserve">Cocopit </t>
  </si>
  <si>
    <t>Anusaya Tradars</t>
  </si>
  <si>
    <t xml:space="preserve">Sticky Trap </t>
  </si>
  <si>
    <t>seeds</t>
  </si>
  <si>
    <t>Aadersh Computers Nagpur</t>
  </si>
  <si>
    <t>Acer Mini Laptops (13 Nos)</t>
  </si>
  <si>
    <t>Mahesh Enterprises Nagpur</t>
  </si>
  <si>
    <t>Samsung Mobile Galaxy Note 800</t>
  </si>
  <si>
    <t xml:space="preserve">Delta Grader Machine </t>
  </si>
  <si>
    <t>Desktop (2 Nos)</t>
  </si>
  <si>
    <t>Vishal Enterprises Nagpur</t>
  </si>
  <si>
    <t>Moulded Table</t>
  </si>
  <si>
    <t>Exective Chair</t>
  </si>
  <si>
    <t>Nagpur</t>
  </si>
  <si>
    <t>Shopping/R.C.</t>
  </si>
  <si>
    <t>Training Table/Chairs-85</t>
  </si>
  <si>
    <t>Loptop/Projector-3</t>
  </si>
  <si>
    <t>Sep.13 INR 4.76 Lakh</t>
  </si>
  <si>
    <t>Air conditioner for VANAMATI NAGPUR</t>
  </si>
  <si>
    <t>Nic SI new delhi</t>
  </si>
  <si>
    <t>18-march -14</t>
  </si>
  <si>
    <t>LED monitor (Panal) -2</t>
  </si>
  <si>
    <t>Digitrons Nagpur</t>
  </si>
  <si>
    <t>28-march -14</t>
  </si>
  <si>
    <t>PA sound system</t>
  </si>
  <si>
    <t>M/s Micropro Software Solution pvt ltd, Nagpur</t>
  </si>
  <si>
    <t>Desktop Computer -8</t>
  </si>
  <si>
    <t>Hitachi Home &amp; Life solution (I) ltd</t>
  </si>
  <si>
    <t>Air Conditioner-12</t>
  </si>
  <si>
    <t>Vanamati Nagpur</t>
  </si>
  <si>
    <t>1st</t>
  </si>
  <si>
    <t>Equipments for EDP</t>
  </si>
  <si>
    <t>Vehicle Hiring</t>
  </si>
  <si>
    <t>Furniture for ATMA &amp; MACP</t>
  </si>
  <si>
    <t>E-communication material for ATMA &amp; FIAC</t>
  </si>
  <si>
    <t>Office stationary for district office and 2 FIACs &amp; block ATMA offices</t>
  </si>
  <si>
    <t>Training material for the farmers training and Buyer seller meet</t>
  </si>
  <si>
    <t>PHT  Demonstrations - Value adition instruments</t>
  </si>
  <si>
    <t>Demonstration inputs</t>
  </si>
  <si>
    <t xml:space="preserve">planned </t>
  </si>
  <si>
    <t>ATMA Office Renewtion</t>
  </si>
  <si>
    <t>EDP</t>
  </si>
  <si>
    <t xml:space="preserve">Desk top computer to Taluka ATMA office  with computer table and chair ands cabin of DMM </t>
  </si>
  <si>
    <t xml:space="preserve">Office stationary for district office and 2 FIACs &amp; block ATMA offices </t>
  </si>
  <si>
    <t xml:space="preserve">Training material for the farmers training and Buyer seller meet </t>
  </si>
  <si>
    <t xml:space="preserve">Portable public address system for Taluka and distrcit offices  and FIACs </t>
  </si>
  <si>
    <t xml:space="preserve">Office cabin and set up  of Taluka ATMA </t>
  </si>
  <si>
    <t xml:space="preserve">PHT  Demonstrations </t>
  </si>
  <si>
    <t xml:space="preserve"> Azadirectin 1500 PPM,Phorate ,Quinolphos 25 Ec, Mancozeb 75 wp,Zinc Sulphate,Ferrous Sulphate, Imazithyper,Pheromone Traps, Helilures/ Spodolures. </t>
  </si>
  <si>
    <t xml:space="preserve">PSB, Rhizobium,Azotobactor, Trichoderma, </t>
  </si>
  <si>
    <t xml:space="preserve">D.A.P,bentonite sulfer </t>
  </si>
  <si>
    <t>Soyabeen (JS-335)</t>
  </si>
  <si>
    <t>Chawlas Computer World Parbhani</t>
  </si>
  <si>
    <t>Mar.14 INR 4.59 Lakh</t>
  </si>
  <si>
    <t>Laptop-5 Projector &amp; Screen 4 units</t>
  </si>
  <si>
    <t>Sudarshan Digital Photo,Parbhani</t>
  </si>
  <si>
    <t>Mar.14 INR 0.68 Lakh</t>
  </si>
  <si>
    <t>Video &amp; Photo Camera</t>
  </si>
  <si>
    <t>Zen Refrigeration Company,Aurangabad</t>
  </si>
  <si>
    <t>Mar.14 INR 0.35 Lakh</t>
  </si>
  <si>
    <t>Air Condition (AC) 2 units</t>
  </si>
  <si>
    <t>Mar.14 INR 0.67 Lakh</t>
  </si>
  <si>
    <t>FAX Machine &amp; Multiuser Printer 3 units</t>
  </si>
  <si>
    <t>Shri Sai Sales Auramgabad</t>
  </si>
  <si>
    <t>Mar.14 INR 3.80 Lakh</t>
  </si>
  <si>
    <t>Xerox Machine (DFDA) 3 units</t>
  </si>
  <si>
    <t>Sidhivinayak Agencies,Hingoli</t>
  </si>
  <si>
    <t>Mar.14 INR 0.48 Lakh</t>
  </si>
  <si>
    <t>office ferniture chair, sopha, teapoy etc 3 units</t>
  </si>
  <si>
    <t>Icon Computers,Parbhani</t>
  </si>
  <si>
    <t>Mar.14 INR 0.126 Lakh</t>
  </si>
  <si>
    <t>Netseter 5 units</t>
  </si>
  <si>
    <t>Jangid Hardware &amp; Plywood,Hingoli</t>
  </si>
  <si>
    <t>Mar.14 INR 1.30 Lakh</t>
  </si>
  <si>
    <t>Office cabin and set up</t>
  </si>
  <si>
    <t>Hingoli</t>
  </si>
  <si>
    <t>Jalna</t>
  </si>
  <si>
    <t>Vehicle HIre</t>
  </si>
  <si>
    <t>Equipment for EDP</t>
  </si>
  <si>
    <t>Seed Cleaner And Distoner</t>
  </si>
  <si>
    <t>Mini Dal Mil</t>
  </si>
  <si>
    <t>25.05.2015 INR 0.36 Lakh</t>
  </si>
  <si>
    <t>Cotton Steaching Machine</t>
  </si>
  <si>
    <t>25.05.2015 INR 0.294Lakh</t>
  </si>
  <si>
    <t>Bag Steaching Machine</t>
  </si>
  <si>
    <t>25.05.2015 INR 0.38 Lakh</t>
  </si>
  <si>
    <t>Electric Weighting Machine</t>
  </si>
  <si>
    <t>22.01.2015 INR 0.90 Lakh</t>
  </si>
  <si>
    <t>17.01.2015 INR 0.735 Lakh</t>
  </si>
  <si>
    <t>17.01.2015 INR 3.16925 Lakh</t>
  </si>
  <si>
    <t>Seeds - Watermelon, Seeds - Ladyfinger, Seeds - Crispy, Carbendenzin, Ektara, Phepronil</t>
  </si>
  <si>
    <t>17.01.2015 INR 0.82535 Lakh</t>
  </si>
  <si>
    <t>PSB, Rhizobium,Azotobactor, Zink Sulphet, Pherous Sulfet, Grade - 2</t>
  </si>
  <si>
    <t>05.11.2014 INR 2.05 Lakh</t>
  </si>
  <si>
    <t>Seeds - Maize</t>
  </si>
  <si>
    <t>05.11.2014 INR 0.78500 Lakh</t>
  </si>
  <si>
    <t>Seeds - Gram</t>
  </si>
  <si>
    <t>05.11.2014 INR 2.427 Lakh</t>
  </si>
  <si>
    <t>DAP, UREA</t>
  </si>
  <si>
    <t>05.11.2014 INR 1.52450 Lakh</t>
  </si>
  <si>
    <t>PSB, Rhizobium,Azotobactor, Zink Sulphet, Pherous Sulfet, Grade - 2, Feroman Trap, Helilurse, Azadirectin 1500 ppm</t>
  </si>
  <si>
    <t>19.05.2014 INR 2.385 Lakh</t>
  </si>
  <si>
    <t>Seeds - Soyabean</t>
  </si>
  <si>
    <t>08.05.2014 INR 2.01625 Lakh</t>
  </si>
  <si>
    <t>Trichoderma, PSB, Rizobium, Azatobactor, Micro Nutrient Grade - 2, Zink Sulphet, Azadirectin, Sulphur</t>
  </si>
  <si>
    <t>08.05.2014 INR 10.01150 Lakh</t>
  </si>
  <si>
    <t>Seed-Maize, Seed-Chilly, DAP, UREA, Quinolphos, Atrazin, parshut, 20:20:00, MOP, Cyper Methrin</t>
  </si>
  <si>
    <t xml:space="preserve">Jalna </t>
  </si>
  <si>
    <t>Jan.15 INR 0.95 Lakh</t>
  </si>
  <si>
    <t>Jalna Rs.0.10 Lakh paid by beneficiary Contribution</t>
  </si>
  <si>
    <t>Jul.14 INR 1.10 Lakh</t>
  </si>
  <si>
    <t>Solar Dryer</t>
  </si>
  <si>
    <t>Apr.14 INR 0.53260 Lakh</t>
  </si>
  <si>
    <t>Net Setter, Sound With Mike, Colour Printer</t>
  </si>
  <si>
    <t>Apr.14 INR 1.96875 Lakh</t>
  </si>
  <si>
    <t>Revolving Chair, Plastic with cushion Chair, Office Table &amp; Office Cupboard</t>
  </si>
  <si>
    <t>PHT &amp; Innovative Pilots Equiptment</t>
  </si>
  <si>
    <t>FCSC(Material &amp; Equiptment)</t>
  </si>
  <si>
    <t>FIAC EQUIPMENT AND FURNITURE</t>
  </si>
  <si>
    <t>Garbhagiri FCSC,P.G.FARMSYS,Parner</t>
  </si>
  <si>
    <t>Mauli Agro Clinic &amp; Agro Business Center Shrigonda,Mahabeej,Pawn Fertilisers,Ahmednagar,Abhijit Seeds,Nashik</t>
  </si>
  <si>
    <t>25.11.2014</t>
  </si>
  <si>
    <t>Om Computers,Ahmednagar</t>
  </si>
  <si>
    <t>30.09.2014</t>
  </si>
  <si>
    <t>Tablet &amp;Other equipments</t>
  </si>
  <si>
    <t>DGS&amp;D,Shoping</t>
  </si>
  <si>
    <t>Computer and Hardware &amp; Furniture For Atma &amp; FIAC Centre</t>
  </si>
  <si>
    <t>Ahmednagar</t>
  </si>
  <si>
    <t xml:space="preserve">Fiber Char </t>
  </si>
  <si>
    <t>Friends agency parbhani</t>
  </si>
  <si>
    <t>Handicam Camera</t>
  </si>
  <si>
    <t>Neha sales &amp; services parbhani</t>
  </si>
  <si>
    <t>Moisture Meters</t>
  </si>
  <si>
    <t>parbhani</t>
  </si>
  <si>
    <t>Suresh Engineers ,sagali</t>
  </si>
  <si>
    <t>Moder Agri solutions parbhani</t>
  </si>
  <si>
    <t>FodderDemonstrations -Seeds ,Fertilizer,Bio Fertilizers, Pesticides</t>
  </si>
  <si>
    <t>Books &amp; Periodicals</t>
  </si>
  <si>
    <t>Planne</t>
  </si>
  <si>
    <t>Soni agencies parbhani</t>
  </si>
  <si>
    <t>Maa durga sales  &amp; serives Akola</t>
  </si>
  <si>
    <t>Parbhani</t>
  </si>
  <si>
    <t>Mar.14 INR 0.15 Lakh</t>
  </si>
  <si>
    <t>Shopping Rate Contract</t>
  </si>
  <si>
    <t>Office Fans (6Nos)</t>
  </si>
  <si>
    <t>Supply order issued to soni Agencies &amp; woods Furnitures Parbhani.</t>
  </si>
  <si>
    <t>Mar.14 INR 0.1Lakh</t>
  </si>
  <si>
    <t>Revolving Chair (Exe.) (1Nos)</t>
  </si>
  <si>
    <t>Mar.14 INR 0.21 Lakh</t>
  </si>
  <si>
    <t>Office Table (Executive) (1Nos)</t>
  </si>
  <si>
    <t>Shri Sales Corporation Aurangabad</t>
  </si>
  <si>
    <t>Mar.14 INR 0.84 Lakh</t>
  </si>
  <si>
    <t>DGS&amp;D Rate Contract</t>
  </si>
  <si>
    <t>Accessories of Copier Machine (4Nos)</t>
  </si>
  <si>
    <t>Mar.14 INR 1.41 Lakh</t>
  </si>
  <si>
    <t>Xerox Machine (4Nos)</t>
  </si>
  <si>
    <t>Simlint System Pvt.Ltd Pune</t>
  </si>
  <si>
    <t>Mar.14 INR 0.44 Lakh</t>
  </si>
  <si>
    <t>Laptop (1Nos)</t>
  </si>
  <si>
    <t>Mar.14 INR 2.25 Lakh</t>
  </si>
  <si>
    <t>Desktop (6Nos)</t>
  </si>
  <si>
    <t>Fiber Chair with Cushion (16Nos)</t>
  </si>
  <si>
    <t>20/02/2013</t>
  </si>
  <si>
    <t>Office Table (Executive 2*4) (1Nos)</t>
  </si>
  <si>
    <t>Soni Agencies,Parbhani</t>
  </si>
  <si>
    <t xml:space="preserve">Drinking Filter Water Cooler </t>
  </si>
  <si>
    <t>Table Fan</t>
  </si>
  <si>
    <t>Vibha Agencig Yavatmal</t>
  </si>
  <si>
    <t>29 Spet 2014</t>
  </si>
  <si>
    <t>Om Computers Yavatmal, My Computer Yavatmal</t>
  </si>
  <si>
    <t>Jagdamba Computer Services Yavatmal</t>
  </si>
  <si>
    <t>21/10/2014</t>
  </si>
  <si>
    <t>AK Furniture,Yavatmal</t>
  </si>
  <si>
    <t>Mar.13 INR 1.66 Lakh</t>
  </si>
  <si>
    <t>Refurnishment &amp; Electrification of ATMA office</t>
  </si>
  <si>
    <t>Mar.13 INR 5.75 Lakh</t>
  </si>
  <si>
    <t>Repairs and Refurnishment of ATMA office</t>
  </si>
  <si>
    <t>Devansh Communication Yavatmal</t>
  </si>
  <si>
    <t>Mar.13 INR  0.25 Lakh</t>
  </si>
  <si>
    <t>Telephone Intercom</t>
  </si>
  <si>
    <t>My Computers Yavatmal</t>
  </si>
  <si>
    <t>Mar.13 INR 0.50 Lakh</t>
  </si>
  <si>
    <t>LCD Proj.Screen,Invertor,Fax Machine</t>
  </si>
  <si>
    <t>Jagdamba Computers Services Yavatmal</t>
  </si>
  <si>
    <t>Mar.13 INR 0.59 Lakh</t>
  </si>
  <si>
    <t>Desktop,Laptop</t>
  </si>
  <si>
    <t>Sai Krupa Agro Industries Yavatmal</t>
  </si>
  <si>
    <t>Mar.13 INR 0.32Lakh</t>
  </si>
  <si>
    <t>Chairs,Revolving Chairs,Table</t>
  </si>
  <si>
    <t>Gandhi Papers,Yavatmal</t>
  </si>
  <si>
    <t>Mar.13 INR 0.60 Lakh</t>
  </si>
  <si>
    <t>Cuboard,Desert Cooler</t>
  </si>
  <si>
    <t>Yavatmal</t>
  </si>
  <si>
    <t>Sonal Beej bhandar,Buldana</t>
  </si>
  <si>
    <t>11 Nov.14  6.78 Lakh</t>
  </si>
  <si>
    <t>Potato Demo (Pesticide, Micronutrient, Weedicide, Fungicide)</t>
  </si>
  <si>
    <t>31-Dec.14</t>
  </si>
  <si>
    <t>Potato Testing Lab</t>
  </si>
  <si>
    <t>Potato Grader</t>
  </si>
  <si>
    <t>Potato Planter</t>
  </si>
  <si>
    <t>Potato Digger</t>
  </si>
  <si>
    <t>Groundnut Decorticator</t>
  </si>
  <si>
    <t xml:space="preserve">Tonner &amp; Cartridge </t>
  </si>
  <si>
    <t>MACP Information Booklet</t>
  </si>
  <si>
    <t>Potato Information Booklet</t>
  </si>
  <si>
    <t xml:space="preserve">Producer Company Booklet </t>
  </si>
  <si>
    <t>Hard Disk 1 TB</t>
  </si>
  <si>
    <t>Shopping/DGS &amp; D</t>
  </si>
  <si>
    <t>LED (Rate Display Board)</t>
  </si>
  <si>
    <t>Office Table with seating (SOFA)</t>
  </si>
  <si>
    <t>Revolving Chair</t>
  </si>
  <si>
    <t>Creative
Automation &amp; Services, Jalgaon</t>
  </si>
  <si>
    <t>Dec-14 inr0.05615Lakh</t>
  </si>
  <si>
    <t>Window Curtains</t>
  </si>
  <si>
    <t>Swati Printers,Buldhana</t>
  </si>
  <si>
    <t>Dec-14 inr 1 Lakh</t>
  </si>
  <si>
    <t>11Dec-14</t>
  </si>
  <si>
    <t>Suyog
Offset &amp; Binding, Amravati</t>
  </si>
  <si>
    <t>Jan-2015 Inr 1.15 lakh</t>
  </si>
  <si>
    <t>Producer Company Booklet</t>
  </si>
  <si>
    <t>Sep.13 INR 0.1Lakh</t>
  </si>
  <si>
    <t>Lan System in ATMA Office</t>
  </si>
  <si>
    <t>Krishna Traders,Buldhana</t>
  </si>
  <si>
    <t>Jul.13 INR 1.096 Lakh</t>
  </si>
  <si>
    <t>Notepad (Electronic)</t>
  </si>
  <si>
    <t>Jul.13 INR 0.36 Lakh</t>
  </si>
  <si>
    <t>Jul..13 INR 0.04 Lakh</t>
  </si>
  <si>
    <t>1.AR Enterprises,Buldhana 2.Digvijay Handloom Buldhana</t>
  </si>
  <si>
    <t>Mar.14 INR 5.27 Lakh</t>
  </si>
  <si>
    <t>Office Furniture for ATMA &amp; MACP (Cabin, Table, Chair)</t>
  </si>
  <si>
    <t>Neo System,Buldhana</t>
  </si>
  <si>
    <t>Jan.13 INR 0.20Lakh</t>
  </si>
  <si>
    <t>Colour Printer</t>
  </si>
  <si>
    <t>Cello Pen</t>
  </si>
  <si>
    <t>Jan.13 INR 0.12 Lakh</t>
  </si>
  <si>
    <t>Note Pad (25 Pages)</t>
  </si>
  <si>
    <t>Balaji Udyog Akola</t>
  </si>
  <si>
    <t>Jan.13 INR 1.30 Lakh</t>
  </si>
  <si>
    <t>Executive Bags ( Meti Cloth 16x10x5)</t>
  </si>
  <si>
    <t>Jalna Sahakar Udyog Jalna</t>
  </si>
  <si>
    <t>Mar.13 INR 0.70 Lakh</t>
  </si>
  <si>
    <t>MACP Project Informaton Book</t>
  </si>
  <si>
    <t>TRAYMBAKA
SHIVRAM MARATHE</t>
  </si>
  <si>
    <t>Mar.13 INR 0.14 Lakh</t>
  </si>
  <si>
    <t>Multipurpose Iron Slopping Sieves</t>
  </si>
  <si>
    <t>Canon Cartridge</t>
  </si>
  <si>
    <t>Sukam Inverter with 4 Batteries (3.5 KVA)</t>
  </si>
  <si>
    <t>Home Theater (5.1 Oddesy)</t>
  </si>
  <si>
    <t>Screen (4 x 6)</t>
  </si>
  <si>
    <t>Hard Disk Drive (1 TB Toshiba)</t>
  </si>
  <si>
    <t>Modem D-Link</t>
  </si>
  <si>
    <t>Mar.13 INR 0.20 Lakh</t>
  </si>
  <si>
    <t>Honda Generator (642- 2 KVA)</t>
  </si>
  <si>
    <t>Pedestal Trolly</t>
  </si>
  <si>
    <t>Creative System Jalgaon</t>
  </si>
  <si>
    <t>Mar.13 INR 0.10Lakh</t>
  </si>
  <si>
    <t>Stabilizer (2 KVA)</t>
  </si>
  <si>
    <t>Mar.13 INR 0.92 Lakh</t>
  </si>
  <si>
    <t>DGS&amp;D/R.C.</t>
  </si>
  <si>
    <t>Photocopy Machine (Canon-IR 2420)</t>
  </si>
  <si>
    <t>Water Cooler (Bluestar 60 Ltr)</t>
  </si>
  <si>
    <t>RO Hitech (50 Ltr/Hour)</t>
  </si>
  <si>
    <t>Texmo Water Pump (1 HP)</t>
  </si>
  <si>
    <t>Shri Shive Enterprises,Buldhana</t>
  </si>
  <si>
    <t>Mar.13 INR 0.75 Lakh</t>
  </si>
  <si>
    <t>Water Tank (1000 Ltr)</t>
  </si>
  <si>
    <t>Buldana</t>
  </si>
  <si>
    <t>Iron cuobord</t>
  </si>
  <si>
    <t>Net setter</t>
  </si>
  <si>
    <t>Computer UPS</t>
  </si>
  <si>
    <t>Nano seed Grader</t>
  </si>
  <si>
    <t xml:space="preserve">Hard Disk 1 TB </t>
  </si>
  <si>
    <t>Silage bag</t>
  </si>
  <si>
    <t>wheat seed</t>
  </si>
  <si>
    <t>Tin, Iron angle and Iron pipe etc</t>
  </si>
  <si>
    <t>colour copier machine</t>
  </si>
  <si>
    <t>Generator</t>
  </si>
  <si>
    <t>Earth Auger</t>
  </si>
  <si>
    <t>Iron pipe</t>
  </si>
  <si>
    <t>Iron angle</t>
  </si>
  <si>
    <t>Tin</t>
  </si>
  <si>
    <t>Mahabeej, Washim INR 2.49600 Lakh</t>
  </si>
  <si>
    <t>Oilseeds seed</t>
  </si>
  <si>
    <t>Mahabeej, Washim INR 1.56975 Lakh</t>
  </si>
  <si>
    <t>Pulses seed</t>
  </si>
  <si>
    <t>Directorate of Sorghum Research, Hyderabad  INR 0.45630 Lakh</t>
  </si>
  <si>
    <t>Cereals seed</t>
  </si>
  <si>
    <t>Banner, Poster &amp; Stiker</t>
  </si>
  <si>
    <t>Moisture meter</t>
  </si>
  <si>
    <t>Drumstick seed</t>
  </si>
  <si>
    <t>Multicut vegetable seed</t>
  </si>
  <si>
    <t>Dr. PDKV ,Akola INR 1.20 Lakh</t>
  </si>
  <si>
    <t>Jaywant stick</t>
  </si>
  <si>
    <t>Water storage tank</t>
  </si>
  <si>
    <t>Portable washroom</t>
  </si>
  <si>
    <t>Refrigerator</t>
  </si>
  <si>
    <t>Portable shed</t>
  </si>
  <si>
    <t>Seed Processing Unit</t>
  </si>
  <si>
    <t>Digital Press</t>
  </si>
  <si>
    <t>Seed dryer</t>
  </si>
  <si>
    <t>Kabra Agency,Washim INR 1.50 Lakh</t>
  </si>
  <si>
    <t>Air conditioner</t>
  </si>
  <si>
    <t>I-Pad</t>
  </si>
  <si>
    <t>Anurag Enterprises,Washim INR 0.36 Lakh</t>
  </si>
  <si>
    <t>Store shead ( Tin with iron angal &amp; G.I. Sheet )</t>
  </si>
  <si>
    <t>Vijay Stores,Washim INR 0.12 Lakh</t>
  </si>
  <si>
    <t>Tarpaulins (30x40 Sq.ft.)</t>
  </si>
  <si>
    <t>Kabra Agency,Washim INR 0.04 Lakh</t>
  </si>
  <si>
    <t>Wooden Side Storage</t>
  </si>
  <si>
    <t>Kabra Agency,Washim INR 0.37 Lakh</t>
  </si>
  <si>
    <t>Office Fibar chair</t>
  </si>
  <si>
    <t>Rajesh Furniture,Washim INR 0.10Lakh</t>
  </si>
  <si>
    <t>Window curtons</t>
  </si>
  <si>
    <t>Kabra Agency,Washim Inr 0.29 Lakh</t>
  </si>
  <si>
    <t>Kabra Agency,Washim INR 0.24 Lakh</t>
  </si>
  <si>
    <t>Stand Fan</t>
  </si>
  <si>
    <t>Chhaya Handlom,Washim INR 0.08 Lakh</t>
  </si>
  <si>
    <t>PVC Mating</t>
  </si>
  <si>
    <t xml:space="preserve">Digitech System Akola INR 0.66 Lakh </t>
  </si>
  <si>
    <t>Public Addressing System (Portable)</t>
  </si>
  <si>
    <t>Ahri Anurag Enterprises,Washim INR 0.50 Lakh</t>
  </si>
  <si>
    <t>Training shade (Shadenet and GI pipe 60*40 Sq.ft.)</t>
  </si>
  <si>
    <t>Kabra Agency,Washim INR 0.98 Lakh</t>
  </si>
  <si>
    <t>Training chairs</t>
  </si>
  <si>
    <t>Kabra Agency,Washim INR 0.08 Lakh</t>
  </si>
  <si>
    <t>Vaccum cleaner</t>
  </si>
  <si>
    <t xml:space="preserve">Kabra Agency,Washim INR 0.04 Lakh </t>
  </si>
  <si>
    <t>Executive office chair</t>
  </si>
  <si>
    <t>Shri Baj Brothers  INR 0.03 Lakh</t>
  </si>
  <si>
    <t>0.5 HP pump</t>
  </si>
  <si>
    <t>Shri Vyankatesh Tiles INR 0.01 Lakh</t>
  </si>
  <si>
    <t>Wash basin</t>
  </si>
  <si>
    <t>Shri Vyankatesh Tiles  INR 0.03 Lakh</t>
  </si>
  <si>
    <t>Water storage tank 500Lit.</t>
  </si>
  <si>
    <t>Shri Vyankatesh Tiles  INR 0.04 Lakh</t>
  </si>
  <si>
    <t>Water storage tank 1000Lit.</t>
  </si>
  <si>
    <t>Vintek Electronics,Nagpur    INR 0.87 Lakh</t>
  </si>
  <si>
    <t>Water cooler plus purifier</t>
  </si>
  <si>
    <t>Washim</t>
  </si>
  <si>
    <t>1 st</t>
  </si>
  <si>
    <t>Side ERU table</t>
  </si>
  <si>
    <t>UPS Battery Inverter,Laser Printer,Scanner,Laptop,Desktop,Iron Cupboard,Flooring Carpet,Portable Projector,Display Screen,Tripod Stand,Camera,Water Purifier,Office Table,Office,Chair,Colour Copier</t>
  </si>
  <si>
    <t>Swati Seeds Akola</t>
  </si>
  <si>
    <t>Gram Seed</t>
  </si>
  <si>
    <t>Padsons Industries Akola</t>
  </si>
  <si>
    <t>Seed Processing &amp; Grading Plant</t>
  </si>
  <si>
    <t>Ambar Seeds Akola</t>
  </si>
  <si>
    <t>Potato Seed</t>
  </si>
  <si>
    <t>C.P. Seeds (INDIA) Pvt.Ltd, Banglore</t>
  </si>
  <si>
    <t>Babycorn Seed,Zinc Sulphate,Soyabean Seed,Water Soluble Fert 19 All,Cucumber Seed,Watermelon Seed,Quinolphos 25%,Ferrous Sylphate</t>
  </si>
  <si>
    <t>Lectren System,Office Curtain,Intracom System,Mini Laptop,Tablets,Copier DADF panel,Computer External Speaker</t>
  </si>
  <si>
    <t>Portable Shed,Iron Tin,Iron Angle,Iron Pipe,Refrigetor,Portable Washroom,Water Storage Tank,UPS Tubuler Battery</t>
  </si>
  <si>
    <t>Gram Seed,Cucumber Seed,Okra Seed,Potato Seed,Zinc Sulphate,Ferrous Sulphate</t>
  </si>
  <si>
    <t>Chandrakant Stores,Akola  INR 0.34250 Lakh</t>
  </si>
  <si>
    <t>Pravin Bhatulkar,Akola  INR 0.31810 Lakh</t>
  </si>
  <si>
    <t>Digitech System Akola INR 0.0695 Lakh</t>
  </si>
  <si>
    <t>Arnold standing fan</t>
  </si>
  <si>
    <t>Making of sliding windows</t>
  </si>
  <si>
    <t>Shreenath Furniture,Akola  INR 0.81677 Lakh</t>
  </si>
  <si>
    <t>Furniture cum staff compartments</t>
  </si>
  <si>
    <t>Floor Mating</t>
  </si>
  <si>
    <t>Y.R.Road,Akola INR 0.227 Lakh</t>
  </si>
  <si>
    <t xml:space="preserve">25/3/14 </t>
  </si>
  <si>
    <t>Curtons</t>
  </si>
  <si>
    <t>1.Digitech System,Akola 2.Prathamesh Selectives Akola INR 0.772 &amp; 1.19 Lakh</t>
  </si>
  <si>
    <t>Split Type Air Condition</t>
  </si>
  <si>
    <t>Shree Enterprises,Akola INR 0.048 Lakh</t>
  </si>
  <si>
    <t>External Hard Disk</t>
  </si>
  <si>
    <t>Digitech System Akola INR 0.66 &amp; 1.195 Lakh</t>
  </si>
  <si>
    <t>POST</t>
  </si>
  <si>
    <t>DGS&amp;D/ Shopping</t>
  </si>
  <si>
    <t>Akola</t>
  </si>
  <si>
    <t>Tea Wending Machin 1Nos, I- Pad 3 Nos,</t>
  </si>
  <si>
    <t xml:space="preserve">Almari 1 Nos, UPS 600VA 2 Nos, Water Purifier 1 Nos,Inverter 1 Nos,Battery 2 Nos, </t>
  </si>
  <si>
    <t>Walmart India Pvt.Ltd.Amravati rs.1.61 Lakh</t>
  </si>
  <si>
    <t>Air Conditioner 1.5 Ton-  7 Nos.</t>
  </si>
  <si>
    <t>1. CEREALS,Pulses,Oil Seed,Fruit,Flower,Vegetable, Fooder Crop Demonstration</t>
  </si>
  <si>
    <t>Cereals  - 200 Demo,Pulses 250,Oil Seed 200,Fruit 100,Flower 15,Vegetable 50,Fooder 30,</t>
  </si>
  <si>
    <t>Steel Rack 3 NOs.</t>
  </si>
  <si>
    <t>Office Table 02 Nos,Visitor Chair 10 Nos,Steel Rack 4 Nos,Almari 4 Nos,</t>
  </si>
  <si>
    <t>Purchase of Agril Inputs For Oil Seed Demo. Vegetable Demo, Cereals Demo, Pulses Demo.</t>
  </si>
  <si>
    <t>1. Cereals ,2.Pulses ,3.Oil seed , 4.Fruit 5.Flower,6.Vegetable 7.Fooder Crop Demo</t>
  </si>
  <si>
    <t>Purchase of Invertor Battery 2 NOs. UPS 01 Nos.</t>
  </si>
  <si>
    <t>6. Invertor,7.Battery,8.UPS 2Nos,</t>
  </si>
  <si>
    <t>Purchase of Office Almari 2 Nos. Book Case 2 Nos. Executive Chair 2 Nos.Handy Audio System 1 Nos. External Hard Disk 1000 GB 1 Nos. Wall Fan 1 Nos.</t>
  </si>
  <si>
    <t>1. Excutive Revolving Chair 7 Nos 2.Visiter Chair 20 Nos,3.Almari 4 Nos,4.External Harddisk 1000GB 2Nos,5.Handy Audio System 3Nos</t>
  </si>
  <si>
    <t>Furniture &amp; other Computer periference item procurement not done in the FY 2013-14 &amp; The Cost revised for Rabbi Crop Demo.FY 2013-14</t>
  </si>
  <si>
    <t>1. Printer 3 Nos2. Office Table 3 Nos3. Visiter Chair With Cousion 154. Almari 3  Nos5. Scanner 3 Nos</t>
  </si>
  <si>
    <t>Only Office Repairing expenditure done by ATMA ,Supply order issued to Excellent E- Services &amp; Marketing Pvt. Ltd. Amravati ,  Total   amounting INR 3.50370/-Lakh March 2013 , Furniture &amp; Other periference item procurement not done in the FY 2013-14 &amp; The Cost revised for Rabbi Crop Demo.FY 2013-14.</t>
  </si>
  <si>
    <t>1.Office Revolving Chair 8 Nos, 2.Visiter Chair 30 Nos, 3. Almari 2 Nos, 4.Computer Speaker 1 Nos 5. Office Repairing</t>
  </si>
  <si>
    <t>Amaravati</t>
  </si>
  <si>
    <t>20 Supply orders issued By ATMA's Total contracts amounting INR 477.00-Lakh</t>
  </si>
  <si>
    <t>21 Supply orders issued By ATMA's Total contracts amounting INR105.00-Lakh</t>
  </si>
  <si>
    <t xml:space="preserve">Computers, printers, LCD projector, furniture for Farmers Information and Advisory Centre (2 at each district level) </t>
  </si>
  <si>
    <t>10 ATMA will procure in two Parts ( Kharif and Rabi Season )</t>
  </si>
  <si>
    <t>,------//----------,</t>
  </si>
  <si>
    <t>17 Supply orders issued By ATMA's Total contracts amounting INR 34.9484 Lakh</t>
  </si>
  <si>
    <t>Procurement will be carried but by ATMA of concerned district on DGS&amp;D rates or by shopping</t>
  </si>
  <si>
    <t>1.Kabara Agency,Washim    2.Kamal Sales Corporation Washim INR 1.46 &amp; 3.07 Lakh</t>
  </si>
  <si>
    <t>Computer and Hardware for ATMA at each district.</t>
  </si>
  <si>
    <t>Excutive Tables</t>
  </si>
  <si>
    <t>Scanner</t>
  </si>
  <si>
    <t>Agrawal Enterprises Akola INR 2.2521Lakh</t>
  </si>
  <si>
    <t>Cartiage(Printer)</t>
  </si>
  <si>
    <t>Procurement of Air Conditioner Office Table Ex Chair Office almirah Inverter Battery :- Supply order issued to PunamFernitures Amravati on 26-3-2012 INR 1.146 Lakh</t>
  </si>
  <si>
    <t>1.Prathmesh Selective,Akola 2.Nariman Trading Cneter,Hingoli. INR 0.608 Lakh &amp; 2/3/12 INR 0.2Lakh</t>
  </si>
  <si>
    <t>Sound Systems(Aahuja)</t>
  </si>
  <si>
    <t>Electric Fiting</t>
  </si>
  <si>
    <t>Excutive Chairs</t>
  </si>
  <si>
    <t>Visitor Chairs</t>
  </si>
  <si>
    <t>Mearge With c52.</t>
  </si>
  <si>
    <t>OfficeTable</t>
  </si>
  <si>
    <t>Antivirus</t>
  </si>
  <si>
    <t>Plastic ChairsWithKushan</t>
  </si>
  <si>
    <t>Digitech System,Akola INR 0.35 Lakh</t>
  </si>
  <si>
    <t>UPS Inverter/Battery</t>
  </si>
  <si>
    <t>1.Digitecg System,Akola 2.Jagdamba Computers,Yeotmal INR 3.307 Lakh &amp; 23/3/12 INR 2.51 Lakh</t>
  </si>
  <si>
    <t>Office Chairs</t>
  </si>
  <si>
    <t>Sohit Sales ,Amravati</t>
  </si>
  <si>
    <t>Plastic Chairs</t>
  </si>
  <si>
    <t>Merged with C41</t>
  </si>
  <si>
    <t>Printer's (Iinkjet)</t>
  </si>
  <si>
    <t xml:space="preserve">Colour Printer's </t>
  </si>
  <si>
    <t xml:space="preserve">Printer's </t>
  </si>
  <si>
    <t>Modern Trading Center,Amravati</t>
  </si>
  <si>
    <t>Shri Balaji Enterprises,Akola</t>
  </si>
  <si>
    <t xml:space="preserve">Intercom Set &amp; Tele phone System  </t>
  </si>
  <si>
    <t>Procurement of Laptop Desktop Modem Printer ScaneerCartrige Projector Screen Fax:- Supply order issued to Netword Technology Amravati on 26-3-2012 INR 2.932 Lakh</t>
  </si>
  <si>
    <t>Laptop's</t>
  </si>
  <si>
    <t>8 Supply orders issued By ATMA's Total contract amount INR 1.26 Lakh</t>
  </si>
  <si>
    <t>Cupboard</t>
  </si>
  <si>
    <t xml:space="preserve"> Desert Cooler</t>
  </si>
  <si>
    <t>Laddha Enterprises,Akola Inr 0.361 Lakh</t>
  </si>
  <si>
    <t>1.Jay Traders,Amravati 2.Prathmesh Selective,Akola INR 0.709 Lakh &amp; 30/3/12,INR 0.765 Lakh</t>
  </si>
  <si>
    <t>Digital Camera's</t>
  </si>
  <si>
    <t>Shri Sales Corporation Jalana INR0.92 Lakh</t>
  </si>
  <si>
    <t>Digital Copier Machine (Xerox Machine)</t>
  </si>
  <si>
    <t>Renovation of ATMA Office Hingoli</t>
  </si>
  <si>
    <t>Vikas Jagtap INR 4.80 Lakh</t>
  </si>
  <si>
    <t xml:space="preserve">Renovation of ATMA Office Ahmednagar </t>
  </si>
  <si>
    <t>Shiv Plastic &amp; Stationery,Pune. INR 0.24 Lakh</t>
  </si>
  <si>
    <t>Writing Board 2 Nos with Stant,Spiral Binding Machin,Lamination Machin</t>
  </si>
  <si>
    <t>Xerox Machin with Printer,Scanner(FCSC)</t>
  </si>
  <si>
    <t>Desktop PC 4 Nos(FCSC)</t>
  </si>
  <si>
    <t>Shopping/DGS&amp; D</t>
  </si>
  <si>
    <t>Laptop/Tabloid PC 6 Nos         (2 FCSC) (4 PIU Agri)</t>
  </si>
  <si>
    <t>Raj Enterprises,Pune INR.1.42 Lakh</t>
  </si>
  <si>
    <t>Airconditioners two units for Director ATMA ,Office</t>
  </si>
  <si>
    <t>Kirti Enterprises,Pune INR 0.68 Lakh</t>
  </si>
  <si>
    <t>Laptop/Tabloid PC 7 Nos</t>
  </si>
  <si>
    <t>Kirti Enterprises,Pune INR 1.22 Lakh</t>
  </si>
  <si>
    <t>LCD Projector 2 Nos With Screen</t>
  </si>
  <si>
    <t>Raj Enterprises,Pune INR 3.00 Lakh</t>
  </si>
  <si>
    <t>Projector for Head PIU (Agri) &amp; Commissioner Office</t>
  </si>
  <si>
    <t>Web Duniya,Pune INR 2.53 Lakh</t>
  </si>
  <si>
    <t>Airconditioners two units for Head PIU (Agri) &amp; Commissioner Office</t>
  </si>
  <si>
    <t>---------------“------------------------</t>
  </si>
  <si>
    <t>-----------------“-------------------------</t>
  </si>
  <si>
    <t>Cupbord</t>
  </si>
  <si>
    <t>Procurement of Revolving Chairs Visitor Chairs and Excutive Chairs Supply order issued on 19-6-2012 to Vinus Furniture Pune INR 1.56 Lakh</t>
  </si>
  <si>
    <t>Mobile I Pad</t>
  </si>
  <si>
    <t>Procurement of Mobile Note Book &amp;IPAD:- Supply order placed on 21-3-2012 to ML Outsoursing INR 1.10 Lakh.</t>
  </si>
  <si>
    <t>Mobile Note Book</t>
  </si>
  <si>
    <t xml:space="preserve">scanner </t>
  </si>
  <si>
    <t xml:space="preserve">Printers for senior officers </t>
  </si>
  <si>
    <t>-------------------“-------------------------</t>
  </si>
  <si>
    <t xml:space="preserve">Laptop </t>
  </si>
  <si>
    <t>Mahavir Stores,Pune INR.0.25 Lakh</t>
  </si>
  <si>
    <t xml:space="preserve">Actuatl </t>
  </si>
  <si>
    <t>My Idea,Pune INR 0.03 Lakh</t>
  </si>
  <si>
    <t>Supply orders issued Softline Technologies,Pune INR Rs. 0.2/- March 2013</t>
  </si>
  <si>
    <t>Supply orders issued By VANAMATI Contract amounts Total INR 9.83 Lakh</t>
  </si>
  <si>
    <t>7 Supply orders issued By VANAMATI Contract amounts Total INR 9.83 Lakh</t>
  </si>
  <si>
    <t>Shopping/ DGS&amp;D Rate Contract</t>
  </si>
  <si>
    <t>Need based training equipments</t>
  </si>
  <si>
    <t>60 Supply orders issued By ATMA's Total INR 154.86  Lakh</t>
  </si>
  <si>
    <t>Seeds, pesticides, fertilizers , micronutrients and any other material required for demo of crops, fruit crops, veg crops and flower crops and for demo of organic farming in Phase-I 10 &amp; Phase-II 11 Districts</t>
  </si>
  <si>
    <t>51 Supply orders issued By ATMA's Total INR 44.00 Lakh</t>
  </si>
  <si>
    <t>Computers, printers, LCD projector, furniture for Farmers Information and Advisory Centre (2 at each district level), Phase-II 11 districts</t>
  </si>
  <si>
    <t>66 Supply orders issued By ATMA's Total INR 27.50 Lakh</t>
  </si>
  <si>
    <t>Computer and Hardware for ATMA at each district, Phase - II 11 Districts</t>
  </si>
  <si>
    <t>119 Supply orders issued By ATMA's Total INR 182.246 Lakh</t>
  </si>
  <si>
    <t>60 Supply orders issued By ATMA's Total INR 36.94 Lakh</t>
  </si>
  <si>
    <t xml:space="preserve">Procurement of IT Equipments 21 Supply orders issued By ATMA's Total INR 32.04 Lakh INR 32.04 Lakh </t>
  </si>
  <si>
    <t>1.HCL Info System pune     2.HCL Info System Pune 3.Sharp,Pune          4.Sharp,Pune ,INR 2.85Lakh,31/12/11,INR 0.85Lakh , 24/2/12,INR 1.53Lakh &amp; 5/3/12 0.09 Lakh</t>
  </si>
  <si>
    <t xml:space="preserve">Computers with printer, Xerox and Fax for  PIU Agriculture </t>
  </si>
  <si>
    <t>M/S Varada Engineers Pune. INR 12.32 Lakh</t>
  </si>
  <si>
    <t>Strengthening of training facility for Horticulture Processing Training Institute by providing laboratory &amp; training equipment’s</t>
  </si>
  <si>
    <t>Procurement plan with Method &amp; Time Schedule for  GOODS&amp; EQUIPMENTS</t>
  </si>
  <si>
    <t>G&amp;E – Project Implementation Unit - (Agricultural) &amp; District Level ATMA</t>
  </si>
  <si>
    <t>Community procurement Shopping / Forced Account</t>
  </si>
  <si>
    <t>Equipments for Productive Infrastructure- Stage-II (Computer, Display Board, Accessories, Fax, Furniture)</t>
  </si>
  <si>
    <t>------------“------------</t>
  </si>
  <si>
    <t>Activity merged in Sr.No.4</t>
  </si>
  <si>
    <t>----------,,----------</t>
  </si>
  <si>
    <t>Activity shifted from  PIU-AM to PIU-Agri after MTR</t>
  </si>
  <si>
    <t>Each of the 70 FCSCs (F&amp;V) will do the procurement by shopping as per the Business Plan Prepared by SP and approved by PIU(AM)</t>
  </si>
  <si>
    <t xml:space="preserve">Need based Agricultural Equipment (F &amp; V) (Stage I) </t>
  </si>
  <si>
    <t>Grading &amp; Packing tables for    (F &amp; V) (Stage I)</t>
  </si>
  <si>
    <t>Unit cost revised for FCSC (F&amp;V) from Rs. 6.00 Lakhs to Rs. 10.00 Lakhs during 6th ISM of WB.</t>
  </si>
  <si>
    <t>II&amp;III</t>
  </si>
  <si>
    <t>Plastic crates of 20 kg capacity for FCSC (F &amp; V), Grading &amp; Packing tables and Need based Agric. Equipment (Stage I)</t>
  </si>
  <si>
    <t>-----------“------------</t>
  </si>
  <si>
    <t>Plastic crates of 20 kg capacity for FCSC (F &amp; V) Stage I</t>
  </si>
  <si>
    <t>Activity merged in Sr.No.2</t>
  </si>
  <si>
    <t>Each of the 70 FCSCs (Grains) will do the procurement by shopping as per the Business Plan Prepared by SP and approved by PIU(AM)</t>
  </si>
  <si>
    <t xml:space="preserve">Need based Agricultural Equipments for FCSC (Grains) (Stage I)  </t>
  </si>
  <si>
    <t xml:space="preserve">Packing Materials (Sacks, pallets for FCSC (Grains) (Stage I) and Need based Agricultural Equipments for FCSC (Grains) (Stage I)  </t>
  </si>
  <si>
    <t>Packing Materials (Sacks, pallets for FCSC (Grains) (Stage I)</t>
  </si>
  <si>
    <t>II&amp; III</t>
  </si>
  <si>
    <t>Each of the 70 FCSCs (Grains) will do the procurement by shopping as per the Business Plan Prepared by SP and approved by PIU(AM)(1st contract)</t>
  </si>
  <si>
    <t>1.00 M.T. grain cleaning , grading and packing machinery for FCSC (Grain) (Stage I)</t>
  </si>
  <si>
    <t>Actual Contract Date</t>
  </si>
  <si>
    <t xml:space="preserve">G&amp;E – Project Implementation Unit - (Agricultural) -Farmer Common Service Centres (GRAINS) &amp; (F &amp; V) (Community Procurement) </t>
  </si>
  <si>
    <t>I, II&amp; III</t>
  </si>
  <si>
    <t>Construction of Productive Infrastructure- Stage II (Packhouse500 sq.ft. Cold Storage 5 MT, Auction Hall 500 sq.ft, Toilets, Drinkingwater)</t>
  </si>
  <si>
    <r>
      <t>Unit cost revised for FCSC (F&amp;V) from Rs. 6.00 Lakhs to Rs. 10.00 Lakhs during 6</t>
    </r>
    <r>
      <rPr>
        <vertAlign val="superscript"/>
        <sz val="10"/>
        <color theme="1"/>
        <rFont val="Times New Roman"/>
        <family val="1"/>
      </rPr>
      <t>th</t>
    </r>
    <r>
      <rPr>
        <sz val="10"/>
        <color theme="1"/>
        <rFont val="Times New Roman"/>
        <family val="1"/>
      </rPr>
      <t xml:space="preserve"> ISM of WB.</t>
    </r>
  </si>
  <si>
    <t>Small pack house for FCSC (Fruits &amp; Vegetables), (Stage II)</t>
  </si>
  <si>
    <t xml:space="preserve"> 30-11-2014</t>
  </si>
  <si>
    <t>----------------------“----------------------</t>
  </si>
  <si>
    <t>Small pack house for FCSC (Fruits &amp; Vegetables), (Stage I)</t>
  </si>
  <si>
    <t>Construction of Productive Infrastructure- Stage II (Godown 150 MT, Auction Hall 500 sq.ft, Input shops, Toilets, Drinking water)</t>
  </si>
  <si>
    <r>
      <t>III.</t>
    </r>
    <r>
      <rPr>
        <sz val="7"/>
        <color theme="1"/>
        <rFont val="Times New Roman"/>
        <family val="1"/>
      </rPr>
      <t xml:space="preserve">   </t>
    </r>
    <r>
      <rPr>
        <sz val="10"/>
        <color theme="1"/>
        <rFont val="Times New Roman"/>
        <family val="1"/>
      </rPr>
      <t> </t>
    </r>
  </si>
  <si>
    <t>Temp. storage and drying and platform &amp; shed for cleaning  grading machine for FCSC (Grain ) (Stage II)</t>
  </si>
  <si>
    <t>Temp. storage and drying and platform &amp; shed for cleaning  grading machine for FCSC (Grain ) (Stage I)</t>
  </si>
  <si>
    <t xml:space="preserve">Total  </t>
  </si>
  <si>
    <t xml:space="preserve">Unit </t>
  </si>
  <si>
    <t>Bid-Opening Date)</t>
  </si>
  <si>
    <t>C. FARMER COMMON SERVICE CENTRES (GRAINS) &amp; (F &amp; V) CIVIL WORKS (Community Procurement)</t>
  </si>
  <si>
    <t>Primove,Pune</t>
  </si>
  <si>
    <r>
      <t>Service Provider for Establishment of  PAs&amp; FCSCs (Grains) &amp; FCSCs (Fruits &amp; Vegetables), Phase-III -</t>
    </r>
    <r>
      <rPr>
        <b/>
        <sz val="10"/>
        <color theme="1"/>
        <rFont val="Times New Roman"/>
        <family val="1"/>
      </rPr>
      <t>Package No 6</t>
    </r>
    <r>
      <rPr>
        <sz val="10"/>
        <color theme="1"/>
        <rFont val="Times New Roman"/>
        <family val="1"/>
      </rPr>
      <t xml:space="preserve"> -  Solapur &amp; Pune.</t>
    </r>
  </si>
  <si>
    <t>Divi Socio Techno Consultant,Aurangabad</t>
  </si>
  <si>
    <r>
      <t xml:space="preserve">Service Provider for Establishment of  PAs &amp; FCSCs (Grains) &amp; FCSCs (Fruits &amp; Vegetables), Phase-III - </t>
    </r>
    <r>
      <rPr>
        <b/>
        <sz val="10"/>
        <color theme="1"/>
        <rFont val="Times New Roman"/>
        <family val="1"/>
      </rPr>
      <t xml:space="preserve">Package No 5 - </t>
    </r>
    <r>
      <rPr>
        <sz val="10"/>
        <color theme="1"/>
        <rFont val="Times New Roman"/>
        <family val="1"/>
      </rPr>
      <t>Satara, Sangli &amp; Kolhapur</t>
    </r>
  </si>
  <si>
    <t>Intercooperation, Secunderabad</t>
  </si>
  <si>
    <r>
      <t xml:space="preserve">Service Provider for Establishment of  PAs &amp; FCSCs (Grains) &amp; FCSCs (Fruits &amp; Vegetables), Phase-III - </t>
    </r>
    <r>
      <rPr>
        <b/>
        <sz val="10"/>
        <color theme="1"/>
        <rFont val="Times New Roman"/>
        <family val="1"/>
      </rPr>
      <t xml:space="preserve">Package No 4 - </t>
    </r>
    <r>
      <rPr>
        <sz val="10"/>
        <color theme="1"/>
        <rFont val="Times New Roman"/>
        <family val="1"/>
      </rPr>
      <t>Sindhudurg, Ratnagiri, Raigad &amp; Thane</t>
    </r>
  </si>
  <si>
    <t>Biogenesis Labs Pvt.Ltd &amp; Rashtravikas Amalner</t>
  </si>
  <si>
    <r>
      <t xml:space="preserve">Service Provider for Establishment of  PAs &amp; FCSCs (Grains) &amp; FCSCs (Fruits &amp; Vegetables), Phase-III -  </t>
    </r>
    <r>
      <rPr>
        <b/>
        <sz val="10"/>
        <color theme="1"/>
        <rFont val="Times New Roman"/>
        <family val="1"/>
      </rPr>
      <t>Package No 3</t>
    </r>
    <r>
      <rPr>
        <sz val="10"/>
        <color theme="1"/>
        <rFont val="Times New Roman"/>
        <family val="1"/>
      </rPr>
      <t xml:space="preserve"> Nashik ,Dhule,Jalgaon &amp; Nandurbar</t>
    </r>
  </si>
  <si>
    <r>
      <t xml:space="preserve">Service Provider for Establishment of  PAs &amp; FCSCs (Grains) &amp; FCSCs (Fruits &amp; Vegetables), Phase-II - </t>
    </r>
    <r>
      <rPr>
        <b/>
        <sz val="10"/>
        <color theme="1"/>
        <rFont val="Times New Roman"/>
        <family val="1"/>
      </rPr>
      <t>Package No 2</t>
    </r>
    <r>
      <rPr>
        <sz val="10"/>
        <color theme="1"/>
        <rFont val="Times New Roman"/>
        <family val="1"/>
      </rPr>
      <t xml:space="preserve"> - Latur, Nanded, Beed, Osmanabad,-                                                     </t>
    </r>
  </si>
  <si>
    <t>ISAP NEW Delhi</t>
  </si>
  <si>
    <r>
      <t xml:space="preserve">Service Provider for Establishment of  PAs &amp; FCSCs (Grains) &amp; FCSCs (Fruits &amp; Vegetables), Phase-II - </t>
    </r>
    <r>
      <rPr>
        <b/>
        <sz val="10"/>
        <color theme="1"/>
        <rFont val="Times New Roman"/>
        <family val="1"/>
      </rPr>
      <t>Package No 1-</t>
    </r>
    <r>
      <rPr>
        <sz val="10"/>
        <color theme="1"/>
        <rFont val="Times New Roman"/>
        <family val="1"/>
      </rPr>
      <t xml:space="preserve"> Nagpur, Wardha, Gondia, Bhandara, Chandrapur, Gadchiroli,                                                                                                                                                                                                                                                              </t>
    </r>
  </si>
  <si>
    <t>Activity shifted from PIU-AM to PIU-Agri</t>
  </si>
  <si>
    <t>Prior*</t>
  </si>
  <si>
    <t>Service Provider for Establishment of  PAs &amp; FCSCs (Grains) &amp; FCSCs (Fruits &amp; Vegetables), Phase-II / Package-1 for Nagpur and Wardha districts,  Package-2 for Bhandara and Gondia Districts, Package-3 for Chandrapur and Gadchiroli Districts, Package-4 for Latur, Beed  and Nanded Districts, Package-5 for Osmanabad and Solapur Districts</t>
  </si>
  <si>
    <t>Activity merged in Sr. No. 9 &amp; 10.</t>
  </si>
  <si>
    <t>Depending on the selection of APMCs as per PCN by end of March 2012 &amp; selected Godowns, the Package-wise requirement of mobilization of Groups for FCSCs and costs for each SP package would be decided. Total 130 FCSCs are targeted for Phase-II districts</t>
  </si>
  <si>
    <t>Service Provider for Formation and Mobilization of Producer Groups for FCSCs (willing to become members of PAs &amp; FCSCs (Grains) &amp; FCSCs (Fruits &amp; Vegetables)), Phase-II / Package-1 for Nagpur and Wardha districts,  Package-2 for Bhandara and Gondia Districts, Package-3 for Chandrapur and Gadchiroli Districts, Package-4 for Latur, Beed  and Nanded Districts, Package-5 for Osmanabad and Solapur Districts</t>
  </si>
  <si>
    <r>
      <t>Technical Evaluation completed, Financial opening is on 23</t>
    </r>
    <r>
      <rPr>
        <vertAlign val="superscript"/>
        <sz val="10"/>
        <color theme="1"/>
        <rFont val="Times New Roman"/>
        <family val="1"/>
      </rPr>
      <t>rd</t>
    </r>
    <r>
      <rPr>
        <sz val="10"/>
        <color theme="1"/>
        <rFont val="Times New Roman"/>
        <family val="1"/>
      </rPr>
      <t xml:space="preserve"> Aug. 2013.</t>
    </r>
  </si>
  <si>
    <t>30 Oct. 2013</t>
  </si>
  <si>
    <t>Service Provider for Establishment of  PAs &amp; FCSCs (Grains) &amp; FCSCs (Fruits &amp; Vegetables), Phase-I / Package-1 for Amravati, Washim, Akola  and Buldhana districts</t>
  </si>
  <si>
    <t xml:space="preserve">Prior Review by Bank – as per earlier procurement Threshoulds – WBR No. 1324863
Contract awarded to Wipro, Pune on 25th Sept 12 for INR 142.64 Lakh
</t>
  </si>
  <si>
    <t xml:space="preserve">Service Provider for Mobilization &amp; establishment of PGs, PAs &amp; FCSCs (Grains) &amp; FCSCs (Fruits &amp; Vegetables)    Package 5 for Ahamednagar and Aurangabad Districts </t>
  </si>
  <si>
    <t>SP for formation of 14 FCSC Grain and 14 F&amp;V  Prior Review by Bank – as per earlier procurement Threshoulds – WBR No. 1501164  Contract awarded to MART, Noida on 3rd Nov. 12 for INR 120.82 Lakh</t>
  </si>
  <si>
    <t xml:space="preserve">Service Provider for Mobilization &amp; establishment of PGs, PAs &amp; FCSCs (Grains) &amp; FCSCs (Fruits &amp; Vegetables)   Package 4 for Parabhani&amp; Jalana Districts </t>
  </si>
  <si>
    <t xml:space="preserve">SP for formation of 14 FCSC Grain and 14 F&amp;V
Prior Review by Bank – as per earlier procurement Threshoulds – WBR No. 1324861
Contract awarded to Wipro, Pune on 25th Sept 12 for INR 138.31 Lakh.
</t>
  </si>
  <si>
    <t xml:space="preserve">Service Provider for Mobilization &amp; establishment of PGs, PAs &amp; FCSCs (Grains) &amp; FCSCs (Fruits &amp; Vegetables)    Package 3 for Yawatmal&amp; Hingoli Districts </t>
  </si>
  <si>
    <t xml:space="preserve">  I</t>
  </si>
  <si>
    <t>Service Provider for establishment of  PAs &amp; FCSCs (Grains) &amp; FCSCs (Fruits &amp; Vegetables)   Package 2 for Akola &amp;buldhana Districts</t>
  </si>
  <si>
    <t>Proposal for rejection being submitted to WB &amp; The NGOs appointed by PIU (Agri.), would form the additional groups for the dists. Akola &amp; Buldhana within the period of 10 months. Subsequently, for the formation, establishment of FCSCs and their market linkages in these 4 districts, PIU(AM) would appoint the SPs (Firms) who would form the forward linkage for the groups formed by NGOs appointed by PIU(Agri.).</t>
  </si>
  <si>
    <t>Actual-rejected</t>
  </si>
  <si>
    <t>SP for formation of 14 FCSC Grain and 14 F&amp;V</t>
  </si>
  <si>
    <t xml:space="preserve">Service Provider for Mobilization &amp; establishment of PGs, PAs &amp; FCSCs (Grains) &amp; FCSCs (Fruits &amp; Vegetables)   Package 2 for Akola &amp;buldhana Districts </t>
  </si>
  <si>
    <t>Service Provider for establishment of PAs &amp; FCSCs (Grains) &amp; FCSCs (Fruits &amp; Vegetables)  Package 1 For Amaravati &amp; Washim Districts</t>
  </si>
  <si>
    <t>Proposal for rejection being submitted to WB &amp;The NGOs appointed by PIU (Agri.), would form the additional groups for the dists. of Amravati, Washim, within the period of 10 months. Subsequently, for the formation, establishment of FCSCs and their market linkages in these 4 districts, PIU(AM) would appoint the SPs (Firms) who would form the forward linkage for the groups formed by NGOs appointed by PIU(Agri.).</t>
  </si>
  <si>
    <t xml:space="preserve">Service Provider for Mobilization &amp; establishment of PGs, PAs &amp; FCSCs (Grains) &amp; FCSCs (Fruits &amp; Vegetables)  Package 1 For Amaravati &amp; Washim Districts </t>
  </si>
  <si>
    <t>PIU Agriculture - FCSC Procurement Plan with Method &amp; Time Schedule for Consultancy</t>
  </si>
  <si>
    <t>One package will have 180-215 CIGS</t>
  </si>
  <si>
    <t>------------------------------“---------------------</t>
  </si>
  <si>
    <t>During WB Mission Aug 2012, it is discussed to invite proposal for Conducting Pilot Organic Farming Demonstrations on cluster basis From SARG Vikas Samiti</t>
  </si>
  <si>
    <t>Selection of Service Provider NGO for Conducting Organic Crop Demonstrations along with Certification and Marketing Support</t>
  </si>
  <si>
    <t>AFARM,Pune  INR 168.53 Lakh</t>
  </si>
  <si>
    <t>NGO/Service Provider for formation of PG for formation of CIGS productivity and quality enhancement in phase III 12 Districts -Package-3 for Pune, Satara, Sangli and Kolhapur Districts.</t>
  </si>
  <si>
    <t>Intercooperation,Secunderabad  INR 142.01 Lakh</t>
  </si>
  <si>
    <t>NGO/Service Provider for formation of PG for formation of CIGS productivity and quality enhancement  in phase III 12 Districts -Package-2 for Sindhudurg, Ratnagiri, Raigad and Thane Districts.</t>
  </si>
  <si>
    <t>MITTRA,Nashik INR 167.16 Lakh</t>
  </si>
  <si>
    <t>NGO/Service Provider for formation of PG for formation of CIGS productivity and quality enhancement  in phase III 12 Districts - Package-1for Nashik, Dhule, Jalgaon and Nandurbar Districts</t>
  </si>
  <si>
    <t>Dilasa Janvikas Pratisthan,Aurangabad INR 141.75 Lakh</t>
  </si>
  <si>
    <t>Revised/Actual</t>
  </si>
  <si>
    <t>NGO/Service Provider for formation of PG for formation of CIGS productivity and quality enhancement  in phase II  11 Districts - Package-2 for Latur, Nanded, Beed, Osmanabad and Solapur Districts.</t>
  </si>
  <si>
    <t>Number of Groups to be formed are increased so that PIU (AM) can undertake establishment of FCSCs by through another Consultant.</t>
  </si>
  <si>
    <t>NGO/Service Provider for formation of PG for formation of CIGS productivity and quality enhancement  in phase II  11 Districts -Package-6 for Solapur District.</t>
  </si>
  <si>
    <t>NGO/Service Provider for formation of PG for formation of CIGS productivity and quality enhancement  in phase II  11 Districts -Package-5 for Beed and Osmanabad Districts</t>
  </si>
  <si>
    <t>The Cost is revised from 29.61 to 71.00 the method of procurement is changed from CQS to QCBS Number of Groups to be formed are increased so that PIU (AM) can undertake establishment of FCSCs by through another Consultant.</t>
  </si>
  <si>
    <t>NGO/Service Provider for formation of PG for formation of CIGS productivity and quality enhancement  in phase II  11 Districts -Package-4 for Latur and Nanded Districts</t>
  </si>
  <si>
    <t>Indian Society of Agribusiness Professional,New Delhi.  INR 170 Lakh</t>
  </si>
  <si>
    <t>NGO/Service Provider for formation of PG for formation of CIGS productivity and quality enhancement  in phase II  11 Districts - Package-1 for Nagpur, Wardha, Gondia, Bhandara, Chandrapur and Gadchiroli Districts</t>
  </si>
  <si>
    <t>The Cost is revised from 40.11 to 64.00 the method of procurement is changed from CQS to QCBS</t>
  </si>
  <si>
    <t>NGO/Service Provider for formation of PG for formation of CIGS productivity and quality enhancement  in phase II  11 Districts -Package-3 for Chandrapur and Gadchiroli Districts</t>
  </si>
  <si>
    <t>The Cost is revised from 40.25 to 70.00 the method of procurement is changed from CQS to QCBS Number of Groups to be formed are increased so that PIU (AM) can undertake establishment of FCSCs by through another Consultant.</t>
  </si>
  <si>
    <t>NGO/Service Provider for formation of PG for formation of CIGS productivity and quality enhancement  in phase II  11 Districts -Package-2 for Gondia and Bhandara Districts</t>
  </si>
  <si>
    <t>The Cost is revised from 42.28 to 77.50 the method of procurement is changed from CQS to QCBS Number of Groups to be formed are increased so that PIU (AM) can undertake establishment of FCSCs by through another Consultant.</t>
  </si>
  <si>
    <t>NGO/Service Provider for formation of PG for formation of CIGS productivity and quality enhancement  in phase II  11 Districts - Package-1 for Nagpur and Wardha Districts</t>
  </si>
  <si>
    <t>Primove Infrastructure Development Consultant Pvt Ltd,Pune INR 30.97 Lakh</t>
  </si>
  <si>
    <t>Service Provider for Designing training modules for the training  of specified Agric. Service Provider.</t>
  </si>
  <si>
    <t>Dilasa Janvikas Pratisthan,Aurangabad</t>
  </si>
  <si>
    <t>NGO/Service Provider for formation of PG for formation of CIGS productivity and quality enhancement  in phase I   Districts - Washim</t>
  </si>
  <si>
    <t>Swyam Shikshan Prayog</t>
  </si>
  <si>
    <t>Indian Society of Agribusiness Professional,New Delhi.</t>
  </si>
  <si>
    <t>NGO/Service Provider for formation of PG for formation of CIGS productivity and quality enhancement  in phase I   Districts - Yeotmal</t>
  </si>
  <si>
    <t xml:space="preserve">Parth Grameen </t>
  </si>
  <si>
    <t>NGO/Service Provider for formation of PG for formation of CIGS productivity and quality enhancement  in phase I   Districts - Hingoli</t>
  </si>
  <si>
    <t>KVK Jalna</t>
  </si>
  <si>
    <t>NGO/Service Provider for formation of PG for formation of CIGS productivity and quality enhancement  in phase I   Districts - Jalna</t>
  </si>
  <si>
    <t>KVK Bhabheleshwar</t>
  </si>
  <si>
    <t>NGO/Service Provider for formation of PG for formation of CIGS productivity and quality enhancement  in phase I   Districts - Ahmednagar</t>
  </si>
  <si>
    <t>Indian Grameen Services</t>
  </si>
  <si>
    <t>NGO/Service Provider for formation of PG for formation of CIGS productivity and quality enhancement  in phase I   Districts -Akola</t>
  </si>
  <si>
    <t>Mitcon Foundation Pune</t>
  </si>
  <si>
    <t>(15.19+ 15.19+ 12.74+ 12.74)</t>
  </si>
  <si>
    <t>NGO/Service Provider for formation of PG for formation of CIGS productivity and quality enhancement  in phase I   Districts - A.Bad,Parbhani,Amravati,Buldhana</t>
  </si>
  <si>
    <t>CS-C] PIU Agriculture &amp; FCSC Procurement plan with Method &amp; Time Schedule for CONSULTANCY</t>
  </si>
  <si>
    <t>Officer-In-Charge (APMCs)</t>
  </si>
  <si>
    <t xml:space="preserve">Senior Procurement Officer </t>
  </si>
  <si>
    <t xml:space="preserve">Colour Reflects Procurement Proposed </t>
  </si>
  <si>
    <t>Colour Reflects Actual Procurement (As per Implementation of Procurement Plan)</t>
  </si>
  <si>
    <t>as above</t>
  </si>
  <si>
    <t>-------------“-------------</t>
  </si>
  <si>
    <t>DGS&amp;D Rate Contract / Shopping</t>
  </si>
  <si>
    <t>Hardware required at PIU Level</t>
  </si>
  <si>
    <t>Contract for the period of 1-10-2015 to 30-09-2016.</t>
  </si>
  <si>
    <t>Contract awarded to Shiv Stationery House Pune for period of 14-8-14 to 13-7-15</t>
  </si>
  <si>
    <t>14-8-14</t>
  </si>
  <si>
    <t xml:space="preserve">Office Stationery </t>
  </si>
  <si>
    <t>45/3</t>
  </si>
  <si>
    <t>Contract awarded to  M/s. Sunny Transport &amp; Travels for the period of     1-10-2014 to 30-09-2015</t>
  </si>
  <si>
    <t>Contract awarded to  M/s. Sunny Transport &amp; Travels for the period of     1-8-2013 to 31-07-2014</t>
  </si>
  <si>
    <t>Contract for the period of 1-8-2013 to 31-07-2014.</t>
  </si>
  <si>
    <t>45/2</t>
  </si>
  <si>
    <t>Contract awarded to  M/s. Sunny Transport &amp; Travels for the period of     1-8-2012 to 31-07-2013</t>
  </si>
  <si>
    <t>Contract for the period of one year</t>
  </si>
  <si>
    <t xml:space="preserve">Hiring of vehicle </t>
  </si>
  <si>
    <t>45/1</t>
  </si>
  <si>
    <t>Contract for the period of  One Year</t>
  </si>
  <si>
    <t>44/3</t>
  </si>
  <si>
    <t>Contract awarded to M/s. Shiv Krupa Services, Pune INR 0.35887 per Month dated 22-01-2013</t>
  </si>
  <si>
    <t>44/2</t>
  </si>
  <si>
    <t>Contract awarded to M/s. Shiv Krupa Services, Pune INR 0.33 per Month dated 22-01-2013</t>
  </si>
  <si>
    <t xml:space="preserve">House keeping services </t>
  </si>
  <si>
    <t>44/1</t>
  </si>
  <si>
    <t>Not required as the said work included in house keeping work</t>
  </si>
  <si>
    <t xml:space="preserve">Drooped </t>
  </si>
  <si>
    <t>For cleaning of Carpet in the meeting room. Expenditure will be born out of operating cost budget</t>
  </si>
  <si>
    <t xml:space="preserve">Vacume Cleaner </t>
  </si>
  <si>
    <t xml:space="preserve">Contract awarded to M/s. Openview Technologies,Pune INR 0.43 dated 13-05-2013 </t>
  </si>
  <si>
    <t>Colour Printer One Unit for Head Office Pune</t>
  </si>
  <si>
    <t>Merged in 38/2</t>
  </si>
  <si>
    <t>30-Feb-14</t>
  </si>
  <si>
    <t>Camera for field level of Phase III   Districts</t>
  </si>
  <si>
    <t>41/2</t>
  </si>
  <si>
    <t>Contract awarded to M/s. Vijay Sales , Pune INR 0.58 dated  15-12-2012</t>
  </si>
  <si>
    <t>Camera for field level of Phase II  Districts</t>
  </si>
  <si>
    <t>41/1</t>
  </si>
  <si>
    <t>Contract awarded to M/s. Agmatel India Pvt.Ltd. INR 2.72 dated  28-02-2013</t>
  </si>
  <si>
    <t xml:space="preserve">Tablet Portable Computer </t>
  </si>
  <si>
    <t xml:space="preserve">Dropped  </t>
  </si>
  <si>
    <t>Remot Scanners for field level II</t>
  </si>
  <si>
    <t>Merged 35/2 &amp; 41/2 - Contract awarded to Doyash System, INR. 17.195 lakh</t>
  </si>
  <si>
    <t>15 Laptop in One Contract,  Expenditure will be born out of operating cost budget</t>
  </si>
  <si>
    <t>Laptop for field level staff - Phase III</t>
  </si>
  <si>
    <t>38/2</t>
  </si>
  <si>
    <t>Contract awarded to M/s. Agmatel India Pvt.Ltd. INR 6.93 Dated 29-11-2012</t>
  </si>
  <si>
    <t>Laptop for field level staff - Phase II</t>
  </si>
  <si>
    <t>38/1</t>
  </si>
  <si>
    <t>Contract awarded to Khinvasara StoresINR.Rs.0.23 lakh</t>
  </si>
  <si>
    <t>Furniture for Pune</t>
  </si>
  <si>
    <t>Contract awarded toArtline Interior INR.Rs.0.24 lakh</t>
  </si>
  <si>
    <t>Furniture for Nashik</t>
  </si>
  <si>
    <t>Contract awarded to Mudra Agencies INR.Rs.0.24 lakh</t>
  </si>
  <si>
    <t>Furniture for Kolhapur</t>
  </si>
  <si>
    <t>Contract awarded toShilpa Traders INR.Rs.0.24 lakh</t>
  </si>
  <si>
    <t>Furniture for Jalgaon</t>
  </si>
  <si>
    <t>Contract awarded to Shinde Steel Furniture INR.Rs.0.25 lakh</t>
  </si>
  <si>
    <t>Furniture for Satara</t>
  </si>
  <si>
    <t>Contract awarded to Raigad Bajar INR.Rs.0.22 lakh</t>
  </si>
  <si>
    <t>Furniture for Raigad</t>
  </si>
  <si>
    <t>Contract awarded to A-1 Furniture Centre INR.Rs.0.26 lakh</t>
  </si>
  <si>
    <t>Furniture for Thane</t>
  </si>
  <si>
    <t>Contract awarded to Sateri Furniture INR.Rs.0.26 lakh</t>
  </si>
  <si>
    <t>Furniture for Sindhudurg</t>
  </si>
  <si>
    <t>Contract awarded to Mank &amp;Co. INR.Rs.0.19 lakh</t>
  </si>
  <si>
    <t>Furniture for Dhule</t>
  </si>
  <si>
    <t>Contract awarded to Shreeji Furniture INR.Rs.0.24 lakh</t>
  </si>
  <si>
    <t>Furniture for Sangli</t>
  </si>
  <si>
    <t>Furniture for DDR office of Phase III Districts.</t>
  </si>
  <si>
    <t>37/2</t>
  </si>
  <si>
    <t>-----“----- for Dist. Gadchiroli, Bhandara &amp; Chandrapur.</t>
  </si>
  <si>
    <t>37/1/1</t>
  </si>
  <si>
    <t xml:space="preserve">Award of contract issued to 8 suppliers for total amount INR 2.05  </t>
  </si>
  <si>
    <t>----“----- for Dist. Latur,osmanabad, Solapur, Nagpur, Wardha, Nanded, Beed &amp; Gondiya</t>
  </si>
  <si>
    <t>Furniture for DDR office of Phase II Districts.</t>
  </si>
  <si>
    <t>37/1</t>
  </si>
  <si>
    <t>------------“-------------</t>
  </si>
  <si>
    <t>For 11 DDR offices in Phase-II districts</t>
  </si>
  <si>
    <t>Net Connectivity with Instruments for field level for Spending units</t>
  </si>
  <si>
    <t>Hardware required at field level for Spending units. for Phase III, DDR Offices</t>
  </si>
  <si>
    <t>Contract awarded to M/s. Openview Technologies INR 0.77 dated  03-01-2013</t>
  </si>
  <si>
    <t>I &amp;II</t>
  </si>
  <si>
    <t xml:space="preserve">Scanners </t>
  </si>
  <si>
    <t>35/1/3</t>
  </si>
  <si>
    <t>Contract awarded to M/s. Cannon India Pvt.Ltd. INR 0.57  Dated 18-12-2012</t>
  </si>
  <si>
    <t>Laser Printer</t>
  </si>
  <si>
    <t>35/1/2</t>
  </si>
  <si>
    <t>Contract awarded to M/s. HCL Infosystem Ltd INR 4.33 Dated 17-12-2012</t>
  </si>
  <si>
    <t xml:space="preserve">Desktop Computer </t>
  </si>
  <si>
    <t>35/1/1</t>
  </si>
  <si>
    <t>Hardware for 11 DDR offices in Phase-II districts</t>
  </si>
  <si>
    <t>Hardware required at field level for Spending units for Phase II, DDR Offices</t>
  </si>
  <si>
    <t xml:space="preserve">35/1 </t>
  </si>
  <si>
    <t>Supply Order Issued to Datamini Mumbai on 5-5-12 INR 0.25 Lakh, expenditure born out of Administrative budget</t>
  </si>
  <si>
    <t>Supply Order Issued to M/s Sunrise Marketing Services on 3-5-12 for INR 0.23 Lakh, expenditure born out of Administrative budget</t>
  </si>
  <si>
    <t xml:space="preserve">Vending Machine </t>
  </si>
  <si>
    <t xml:space="preserve">Expenditure will be born out of Administrative Expenses </t>
  </si>
  <si>
    <t>For Procurement of Laptops &amp; Printers Supply Order issued to Doyash System on 5-5-12 for INR 4.43 Lakh, expenditure born out of Administrative budget</t>
  </si>
  <si>
    <t xml:space="preserve">Work order issued on 17-07-13  to M/s. Abhay Tembhurne , Nagpur. For phase III Pune, Sangli, Satara &amp; Kolhapur districts. For 39 RHs &amp; 19 APMCs </t>
  </si>
  <si>
    <t>------------,,----------</t>
  </si>
  <si>
    <t>30/3</t>
  </si>
  <si>
    <t xml:space="preserve">Work order issued on 8-11-2012 to M/s. Abhay Tembhurne , Nagpur. expenditure born out of Administrative budget For phase II districts – 45 RHs  &amp; 16 APMCs  </t>
  </si>
  <si>
    <t>30/2</t>
  </si>
  <si>
    <t xml:space="preserve">Work order issued on 8-11-2012 to G M Serv. Pune INR 55000/- for 11 Rural Haats, expenditure born out of Administrative budget </t>
  </si>
  <si>
    <t xml:space="preserve">Topographical Survey </t>
  </si>
  <si>
    <t>30/1</t>
  </si>
  <si>
    <t>----------,,------------</t>
  </si>
  <si>
    <t xml:space="preserve">Venetian Blinds </t>
  </si>
  <si>
    <t>Supply Order Issued to Doyash System on 19-6-12 INR 0.19 Lakh, expenditure born out of Administrative budget</t>
  </si>
  <si>
    <t xml:space="preserve">Scanner </t>
  </si>
  <si>
    <t>Merged with item number 31</t>
  </si>
  <si>
    <t>Printers</t>
  </si>
  <si>
    <t>Work order issued on 21-3-2012 to SuranaTreders Pune INR 0.496 Lakh, expenditure born out of Administrative budget</t>
  </si>
  <si>
    <t>Expenditure born out of Administrative budget</t>
  </si>
  <si>
    <t>Contract awarded to M/s. AZ Electronics  INR 5.03  Dated 28-02-2013</t>
  </si>
  <si>
    <t xml:space="preserve">Shooping </t>
  </si>
  <si>
    <t>24/2</t>
  </si>
  <si>
    <t>Procurement of UPS for PIU AM and DOM :- Supply Order issued to Luminus Power Technology PVT Ltd Delhi on 5-11-2011 INR 0.81 Lakh(PIU AM 0.49+DOM 0.32)</t>
  </si>
  <si>
    <t xml:space="preserve">DGS &amp; D </t>
  </si>
  <si>
    <t>24/1</t>
  </si>
  <si>
    <t>Contract for the period of 1/2/2016 to 31/1/2017. Expenditure born out of Administrative budget.</t>
  </si>
  <si>
    <t>--------------,,------------</t>
  </si>
  <si>
    <t>23/3</t>
  </si>
  <si>
    <t>Contract for the period of 1/2/2015 to 31/1/2016. Expenditure born out of Administrative budget.</t>
  </si>
  <si>
    <t xml:space="preserve">Award of contract issued to Sanas Safe Guards on 24-01-2014 INR 39200 Per Month  for the period of 1/2/2014 to 31/1/2015 .Expenditure born out of Administrative budget. </t>
  </si>
  <si>
    <t xml:space="preserve">Award of contract issued to Sanas Safe Guards on 18-01-2013 INR 39200 Per Month (5.28 Lakh), for the period of 1/2/2013 to 31/1/2014 .Expenditure born out of Administrative budget. </t>
  </si>
  <si>
    <t xml:space="preserve">Security Services </t>
  </si>
  <si>
    <t>23/2</t>
  </si>
  <si>
    <t>Supply order issued to Sanas Safe Guards on 2-12-2011 INR 37200 Per Month (4.464 Lakh), expenditure born out of Administrative budget, &amp; contract period 1-Feb-2012 to 31-Jan-2013</t>
  </si>
  <si>
    <t>23/1</t>
  </si>
  <si>
    <t>Supply, Installation &amp; Commissioning Of 40” LED Commercial Display Units (With Display Mounting Brackets,), Desk Top Computers, UPS, Network Switches, Audio / Video Splitter, Audio / Video Receiver, Network Cabling, Electric Cabling &amp; System Integration for Market Information Display (MIDs) at 107 APMCs-by M/s.Business Algorithm Pvt. Ltd. (B Algo) Nagpur</t>
  </si>
  <si>
    <t xml:space="preserve">NCB </t>
  </si>
  <si>
    <t>Hardware for Market Information Display</t>
  </si>
  <si>
    <t>22-A</t>
  </si>
  <si>
    <t>For 107APMCs @ Rs 4.0 Lakh - Procurement of Hardware will be commensed after completion of 107 APMCs survey.</t>
  </si>
  <si>
    <t>Integrator/ Electric &amp; Network Cables 43 Locations - Contract Awarder to Shri Sai Electricals, Nagpur for  INR 24.94 Lakhs</t>
  </si>
  <si>
    <t>---------------,,------------</t>
  </si>
  <si>
    <t>22/6</t>
  </si>
  <si>
    <t>Trasmitter / Repeter VGA 43 Nos - Contract Awarder to Godrej &amp; Boyce India Ltd for INR 27.50 Lakhs.</t>
  </si>
  <si>
    <t>22/5</t>
  </si>
  <si>
    <t>Network Switches 43 Nos- Contract Awarder to Oskar Engineering Pvt. Ltd. Pune for INR 12.67 Lakhs</t>
  </si>
  <si>
    <t>22/4</t>
  </si>
  <si>
    <t>129 nos UPS- Contract Awarder to Oskar Engineering Pvt. Ltd. Pune for INR 27.60 Lakhs</t>
  </si>
  <si>
    <t>22/3</t>
  </si>
  <si>
    <t>43Desktop Computers- Contract Awarder to  HCL Infosystem Ltd. For INR 15.75 Lakhs</t>
  </si>
  <si>
    <t>22/2</t>
  </si>
  <si>
    <t>LED 40 " TV 129 Nos.- Contract Awarder to M/S. AGS Transact, Mumbai INR 67.36 Lakhs</t>
  </si>
  <si>
    <t>22/1 </t>
  </si>
  <si>
    <t>Unit Cost is revised from INR 735.00 Lakh to INR 142.80 Lakh .The method of Procurement also changed due to reduced cost (For 43 APMCs @ Rs 3.32 Lakh)Procurement of Hardware will be commensed after the selection of SP for MID  Software.</t>
  </si>
  <si>
    <t>Hardware for Computersied Bidding System at 16 APMCs locations in Maharashtra. Hardware cost Rs.450.00 at the APMCs (Rs. 30.00 Lakh x 15APMCs)</t>
  </si>
  <si>
    <t>HW for Computerised Bidding System</t>
  </si>
  <si>
    <t>for  5 APMCs locations in Maharashtra. -by M/s.Business Algorithm Pvt. Ltd. (B Algo) Nagpur</t>
  </si>
  <si>
    <t xml:space="preserve">Unit Cost is revised from INR 141.2Lakh to INR 360.00 Lakh Hardware cost at the APMCs (Rs. 30.00 Lakh x 12APMCs and the cost of the Central Server &amp; accessories at the MSAMB Data Center Rs. 20.00 Lakh. And cost for support &amp; maintenance for 1  year (Rs. 2.30 Lakh x 12 APMCs)    </t>
  </si>
  <si>
    <t>----------------“-----------</t>
  </si>
  <si>
    <t xml:space="preserve">Unit Cost is revised from INR 125.00Lakh to INR 141.2 Lakh Hardware cost at the APMCs (Rs. 28.00 Lakh x 4 APMCs viz (i) Lasur Station, (ii) Chikhali, (iii) Newassa, (iv) Ghatanji) and the cost of the Central Server &amp; accessories at the MSAMB Data Center Rs. 20.00 Lakh. And cost for support &amp; maintenance for 1  year (Rs. 2.30 Lakh x 4 APMCs)                                                                          </t>
  </si>
  <si>
    <t>HW for Computerised Auction System</t>
  </si>
  <si>
    <t>-----------------“----------</t>
  </si>
  <si>
    <t>Hardware &amp; Software 104 sets@ Rs 1 Lakh per set, for 104 APMCs, procurement will be done by NCB by PIU-MSAMB.</t>
  </si>
  <si>
    <t>Hardware &amp; Software for a E-platform unit</t>
  </si>
  <si>
    <t>Hardware, Software and Network Items for E-marketing platform.</t>
  </si>
  <si>
    <t xml:space="preserve">Lease line connection will be taken from BSNL Every Year  as they are the regular service provider of MSAMB </t>
  </si>
  <si>
    <t>Direct Contracting</t>
  </si>
  <si>
    <t xml:space="preserve">INR 3.03 Lakh cost for one connection for Lease line connection taken from BSNL  as they are the regular service provider of MSAMB </t>
  </si>
  <si>
    <t xml:space="preserve">INR 3.25 Lakh cost for one connection for Lease line connection taken from BSNL  as they are the regular service provider of MSAMB </t>
  </si>
  <si>
    <t>Lease line connection will be taken from BSNL Every Year as they only have the State Wide Fibre optic network.</t>
  </si>
  <si>
    <t xml:space="preserve">Lease line connectivity for IPP &amp; MIS </t>
  </si>
  <si>
    <t>IPP MIS</t>
  </si>
  <si>
    <t>I,II,III</t>
  </si>
  <si>
    <t>Executive Chair (20 No), Sofa set</t>
  </si>
  <si>
    <t>17/9</t>
  </si>
  <si>
    <t>Almery large &amp; Small</t>
  </si>
  <si>
    <t>17/8</t>
  </si>
  <si>
    <t>Contract awarded to Sharp Business Systems India Pvt Ltd, INR 1.17 lakh</t>
  </si>
  <si>
    <t xml:space="preserve"> DGS&amp;D</t>
  </si>
  <si>
    <t>Multifunctional Office Machine</t>
  </si>
  <si>
    <t>17/7</t>
  </si>
  <si>
    <t>Contract awarded to Datamini Technologies India Ltd, INR 3.826 lakh</t>
  </si>
  <si>
    <t>17/6</t>
  </si>
  <si>
    <t>Contract awared to Saiprakash Enterprises, INR 6.69 lakh (Merged 17/5 to 17/8)</t>
  </si>
  <si>
    <t>Scanner, Laptop, Color printer, laser printer</t>
  </si>
  <si>
    <t>17/5</t>
  </si>
  <si>
    <t>Contract awared to Snap Marketing INR 0.35 (including tax 0.408)</t>
  </si>
  <si>
    <t>Water Cooler &amp; purifier</t>
  </si>
  <si>
    <t>17/4</t>
  </si>
  <si>
    <t>Contract awarded to R.K.Enterprises, Pune INR 0.76 lakh</t>
  </si>
  <si>
    <t>LAN System for 16 computers</t>
  </si>
  <si>
    <t xml:space="preserve">Furniture &amp; Equipment </t>
  </si>
  <si>
    <t>17/3</t>
  </si>
  <si>
    <t>Contract awarded to S.P.Telecom, Pune INR 0.98 lakh dated 16/7/14</t>
  </si>
  <si>
    <t>CCTV camera</t>
  </si>
  <si>
    <t>Contract awarded to S.P.Telecom, Pune INR 0.91 lakh dated 12/9/14</t>
  </si>
  <si>
    <t xml:space="preserve">EPABX System </t>
  </si>
  <si>
    <t>17/2/4</t>
  </si>
  <si>
    <t>Contract awarded to M/s. Cannon India Pvt.Ltd. INR 1.05 Lakhs,  Dated 29-11-2011.</t>
  </si>
  <si>
    <t>17/2/3</t>
  </si>
  <si>
    <t>Procurement of UPS for DOM  :- Procurement Merged with point number 24/2.</t>
  </si>
  <si>
    <t>-----------“-----------</t>
  </si>
  <si>
    <t>17/2/2</t>
  </si>
  <si>
    <t>Procurement of Desktop PC :- Supply Order issued to HCL Infosystem. on 17-12-2012 INR 7.87 Lakh.</t>
  </si>
  <si>
    <t>17/2/1</t>
  </si>
  <si>
    <t>Director of Marketing has demanded 20 additional computers with printers for E-Governance.</t>
  </si>
  <si>
    <t>---------------,,-----------</t>
  </si>
  <si>
    <t> 17/2</t>
  </si>
  <si>
    <t xml:space="preserve">As per the requirement of DOM Computers Purchased instead of Furniture. Procurement Merged with point number 15 Contract 2 for Computers </t>
  </si>
  <si>
    <t> 17/1</t>
  </si>
  <si>
    <t>i)Furniture and equipment for office of the Director of Marketing.</t>
  </si>
  <si>
    <t>Supply order issued to Autodesk INR 2.65 Lakh</t>
  </si>
  <si>
    <t xml:space="preserve">Software for estimate &amp; drawings </t>
  </si>
  <si>
    <t>Procurement for PCU, PIU AM &amp; DOM Supply order issued to Shri Infotech Hardware&amp; Software Pune on 22-9-11 INR 0.75 Lakh</t>
  </si>
  <si>
    <t>Contract 3 (Anti Virus)</t>
  </si>
  <si>
    <t>15/3</t>
  </si>
  <si>
    <t>Procurement of Printers for PIU AM and DOM :- Supply Order issued to Datamini Technology on 17-10-2011 INR 1.70 Lakh (PIU AM 1.18+DOM 0.52)</t>
  </si>
  <si>
    <t>15/2/3</t>
  </si>
  <si>
    <t>Procurement of Softwares for PIU AM and DOM  :- Supply Order issued to Hawlett Packard India Sales Pvt. Ltd. on 01-07-2011 INR 5.27 Lakh (PIU AM 3.4 + DOM 1.86)</t>
  </si>
  <si>
    <t>15/2/2</t>
  </si>
  <si>
    <t xml:space="preserve">Procurement of Desktop PC for PIU AM and DOM :- Supply Order issued to Hawlett Packard India Sales Pvt. Ltd. on 1-07-2011 INR 13.51 Lakh (PIU AM 6.87 +DOM 6.64) </t>
  </si>
  <si>
    <t>15/2/1</t>
  </si>
  <si>
    <t>Contract 2  (Computers)</t>
  </si>
  <si>
    <t>15/2</t>
  </si>
  <si>
    <t xml:space="preserve">Supply Order issued to M/S AceBrain System &amp; Software Pvt. Ltd. on 24/09/2010 INR 2.92 Lakh including tax </t>
  </si>
  <si>
    <t>----------,,---------------</t>
  </si>
  <si>
    <t>Contract 1 (Computers)</t>
  </si>
  <si>
    <t>15/1</t>
  </si>
  <si>
    <t>Equip. like computer , Fax, Xerox etc.</t>
  </si>
  <si>
    <t>Procurement Merged with Office Furniture item number 14 iii)</t>
  </si>
  <si>
    <t>iv)Office Furniture</t>
  </si>
  <si>
    <t>Supply Order issued to Venus Furniture on 5-10-10 INR 6.09 Lakh</t>
  </si>
  <si>
    <t>-----------,,----------, Chairs</t>
  </si>
  <si>
    <t>iii)Office Furniture</t>
  </si>
  <si>
    <t xml:space="preserve">Supply Order issued to Carpet Gallery on 7-6-2011. </t>
  </si>
  <si>
    <t>-----------,,----------, PVC Mat</t>
  </si>
  <si>
    <t>ii)Office Furniture</t>
  </si>
  <si>
    <t>Supply Order issued to New Lucky Furniture on 4-10-10 INR 1.89 Lakh</t>
  </si>
  <si>
    <t>-----------,,----------, Tables</t>
  </si>
  <si>
    <t xml:space="preserve">i)Office Furniture </t>
  </si>
  <si>
    <t xml:space="preserve">Office  furniture </t>
  </si>
  <si>
    <t>PIU MSAMB Office requirements</t>
  </si>
  <si>
    <t>Supply Order issued to Jayojay Enterprises on 7-06-2012 INR 14.98 Lakh</t>
  </si>
  <si>
    <t>---------------,,-------</t>
  </si>
  <si>
    <t>Milking Machines with accessories for Live Stock Market</t>
  </si>
  <si>
    <t>13</t>
  </si>
  <si>
    <t>----------------------Dropped----------------------</t>
  </si>
  <si>
    <t>Due to appointment of Administrator FPP not yet finalised</t>
  </si>
  <si>
    <t>Desk top computers, peripherals and accessories for Small Ruminant  Markets</t>
  </si>
  <si>
    <t>Contract awarded to HCL Info-systemPvt.Ltd on 30-4-2012 INR 177.16 Lakh</t>
  </si>
  <si>
    <r>
      <t xml:space="preserve">Prior Review by Bank – as per earlier procurement Threshoulds First To NCB Contract Above  1.5 Cr  Prior Review by Bank – WBR No. </t>
    </r>
    <r>
      <rPr>
        <b/>
        <sz val="10"/>
        <color theme="1"/>
        <rFont val="Times New Roman"/>
        <family val="1"/>
      </rPr>
      <t>1319923</t>
    </r>
  </si>
  <si>
    <t xml:space="preserve">Prior </t>
  </si>
  <si>
    <t>For 294 APMCs as Discussed in world bank visit dated 16th june 2011 procurement will be done BY PIU-MSAMB.</t>
  </si>
  <si>
    <t xml:space="preserve">Computers and hardware required for standard Accounting System </t>
  </si>
  <si>
    <t xml:space="preserve">Electronic weighbridge of 1.0 M.T. capacity for SR market. </t>
  </si>
  <si>
    <t>Supply Order issued to Vibgyor Technologies on 8-06-2012 INR 6.22 Lakh</t>
  </si>
  <si>
    <t xml:space="preserve">Electronic weighbridge of 1.5 M.T. capacity for live stock market. </t>
  </si>
  <si>
    <t>Livestock &amp; SR Market</t>
  </si>
  <si>
    <t>Items are illustrative. Final assignment will be based on FPP. Packages will be finalised as per requirement of APMCs</t>
  </si>
  <si>
    <t>Cold Storage (100 MT)</t>
  </si>
  <si>
    <t>8C</t>
  </si>
  <si>
    <t>8B</t>
  </si>
  <si>
    <t>As per FPPs no investment in cold storages is envisaged in Phase-I APMCs Markets Yards</t>
  </si>
  <si>
    <t>8A</t>
  </si>
  <si>
    <t>Each contract for five weige bridge.</t>
  </si>
  <si>
    <t>Electronic weighbridge 40 M.T. to 60 M. T. Capacity per B &amp; C type APMC</t>
  </si>
  <si>
    <t>7c</t>
  </si>
  <si>
    <t>Preparation of FPP is at final Stage, as per FPP revised the quantity.</t>
  </si>
  <si>
    <t>Itemis illustrative for the requirement of 11 APMCs. Final assignment will be based on FPP. Packages will be finalised as per requirement of APMCs</t>
  </si>
  <si>
    <t>7b</t>
  </si>
  <si>
    <t>Contract Awarded to M/s. Sansui Electronic Pvt. Ltd., for 3 weigh bridge of 50 MT Capacity for INR 18.65 Lakhs + ST., for 3 APMC viz  Newasa, Shrigonda &amp; sangamner</t>
  </si>
  <si>
    <t> 20-Feb-13</t>
  </si>
  <si>
    <t> 40.00</t>
  </si>
  <si>
    <t> 1</t>
  </si>
  <si>
    <t> I</t>
  </si>
  <si>
    <t>Procurement for 4 APMC viz APMC Ghatanji, Morshi &amp; Newasa Civil work of these APMC is in Progreess and theseequipment are needed on priority.</t>
  </si>
  <si>
    <t>7a</t>
  </si>
  <si>
    <t>Electronic weighbridge 40 M.T. Capacity per B &amp; C type APMC</t>
  </si>
  <si>
    <t>7</t>
  </si>
  <si>
    <t>-----------Dropped--------</t>
  </si>
  <si>
    <t>Itemis illustrative for the requirement of 4 APMCs. Final assignment will be based on FPP. Packages will be finalised as per requirement of APMCs</t>
  </si>
  <si>
    <t>6c</t>
  </si>
  <si>
    <t>------------------“---------</t>
  </si>
  <si>
    <t>Procurement for 1 APMC Daryapur.</t>
  </si>
  <si>
    <t>6b</t>
  </si>
  <si>
    <t>Procurement for 3 APMC viz APMC Ghatanji, Lasurstation&amp; Newasa Civil work of these APMC is in Progress and theseequipment are needed on priority.</t>
  </si>
  <si>
    <t>6a</t>
  </si>
  <si>
    <t xml:space="preserve">Food  grain pulses unit 10 M.T. capacity For ‘C’ type APMCs </t>
  </si>
  <si>
    <t>As per FPPs for 'B' markets no investment in 40 MT Grain Units is envisaged in Phase-I APMCs Markets Yards</t>
  </si>
  <si>
    <t>------------,,-----------</t>
  </si>
  <si>
    <t xml:space="preserve">Food  grain pulses unit 40 M.T. capacity For  ‘B’ type APMCs </t>
  </si>
  <si>
    <t>For APMC</t>
  </si>
  <si>
    <t>Procurement of 12  Net Connectivity Card for 10 DDR, NIPHT &amp; MSWC</t>
  </si>
  <si>
    <t>---------------,,----------</t>
  </si>
  <si>
    <t>3d</t>
  </si>
  <si>
    <t>Supply Order given to Kirti Enterprises on 5-09-2012 for Procurement of UPS and Printers for 10 DDR, NIPHT &amp; MSWC INR .19 Lakh</t>
  </si>
  <si>
    <t>3c</t>
  </si>
  <si>
    <t>Supply Order given to HCL on 30.04.12 Procurement of Desktop Computer for 10 DDR Offices INR 3.678 Lakh</t>
  </si>
  <si>
    <t>3b</t>
  </si>
  <si>
    <t>Supply Order given to Datamini Computers Mumbai on 18-10-2011 Procurement of Desktop Computer for MSWC &amp; NIPHT INR 0.66 Lakh</t>
  </si>
  <si>
    <t>3a</t>
  </si>
  <si>
    <t>Procurement will be done at DGS&amp;D rate contract price or by shopping individually by the DDR/VANAMETI/MSWC/ NIPHT/HPTI and District level AHD Officers under the guidance of PIU- MSAMB</t>
  </si>
  <si>
    <t>Hardware required at field level for Spending units.</t>
  </si>
  <si>
    <t>Merged Sr.No 2 &amp; 2/1 (Supply, Installation &amp; Commissioning Of Servers, Storage &amp; Tape Library, Network &amp; Security Components, System Software &amp; other Related Components for Upgradation of MSAMB Data Centre)- By M/s.Virtual Galaxy Infotech Pvt. Ltd. Nagpur.</t>
  </si>
  <si>
    <t>IT Hardware for Upgradation of MSAMB Data Centre</t>
  </si>
  <si>
    <t>Merged Sr.No 2 &amp; 2/1</t>
  </si>
  <si>
    <t>15-Dec.-13</t>
  </si>
  <si>
    <t>------------“--------------</t>
  </si>
  <si>
    <t>all accessories required including A.C., Surveillance equipment, Business Continuity plan or disaster recovery plan,</t>
  </si>
  <si>
    <t>Data centre for integrated project  portal - Infrastructure</t>
  </si>
  <si>
    <t>2a</t>
  </si>
  <si>
    <t xml:space="preserve">The Unit Cost is Revised from 213.8 to 150.0 also the method is changed from ICB to NCB due to reduced Cost   (OS, Database System and servers), requirement of the software (latest system, application, database software and necessary software tools), requirement of the network &amp; security items, UPS, antivirus, proposed high speed internet connectivity (leased line &amp; broad band) </t>
  </si>
  <si>
    <t>Data centre for integrated project  portal</t>
  </si>
  <si>
    <t>For IPP &amp; MIS</t>
  </si>
  <si>
    <t xml:space="preserve">APMC level activation </t>
  </si>
  <si>
    <t>Tally software training for common  accounting system of 300 APMCs</t>
  </si>
  <si>
    <t>1d</t>
  </si>
  <si>
    <t>Supply order issued to Tally solutions Pvt. Ltd on 15-7-2013 INR 6.54</t>
  </si>
  <si>
    <t xml:space="preserve">Direct Contracting </t>
  </si>
  <si>
    <t>Activation of Tally Software Licenses</t>
  </si>
  <si>
    <t>1c</t>
  </si>
  <si>
    <t>Supply order issued to Tally solutions Pvt. Ltd on 13-4-2012 INR 48.42 Lakh</t>
  </si>
  <si>
    <t>Tally software required for regular accounting system of spending/ accounting units &amp; standardized accounting system</t>
  </si>
  <si>
    <t>1b</t>
  </si>
  <si>
    <t>Supply Order to Tally dated 28 October 2010</t>
  </si>
  <si>
    <t>Not Applicable</t>
  </si>
  <si>
    <t>1a</t>
  </si>
  <si>
    <t>Contract Date or Supply order date</t>
  </si>
  <si>
    <r>
      <t xml:space="preserve">Procurement plan with Method &amp; Time Schedule for </t>
    </r>
    <r>
      <rPr>
        <b/>
        <u/>
        <sz val="10"/>
        <color theme="1"/>
        <rFont val="Times New Roman"/>
        <family val="1"/>
      </rPr>
      <t>GOODS&amp; EQUIPMENTS</t>
    </r>
  </si>
  <si>
    <t xml:space="preserve">G&amp;E - B.1] Project Implementation Unit - (AM) Improvement to Market Infrastructure </t>
  </si>
  <si>
    <t xml:space="preserve">Procurement Officer </t>
  </si>
  <si>
    <t>Supply order issued to Ozone info Engg. Pvt. Ltd. Pune On 03-09-2013 INR 10.68 Lakh</t>
  </si>
  <si>
    <t xml:space="preserve">Shoppong </t>
  </si>
  <si>
    <t xml:space="preserve">All </t>
  </si>
  <si>
    <t xml:space="preserve">MS office software for laptops &amp; desktop PC at 40 MSWC warehouses </t>
  </si>
  <si>
    <t>Work order issued to M/s. Vivid Vision ,Nagpur dated 06.07.2013 INR 3.72 Lakh by MSWC</t>
  </si>
  <si>
    <t>Documentary Film on warehouse receipt development</t>
  </si>
  <si>
    <t>Procurement completed supply order issued to M/s. R S Power Systems,JaipurDated 24-12-2012 INR 10.03 Lakh</t>
  </si>
  <si>
    <t>Invertor for MSWC godown</t>
  </si>
  <si>
    <t>Supply order issued to Fab Care Pune On 05-04-2013 INR 14.62Lakh</t>
  </si>
  <si>
    <t>Steel Rack for sample storage for MSWC godown</t>
  </si>
  <si>
    <t>Procurement completed supply order issued to M/s. Omega Electronic Scale Co.Ltd.Dated  10-01-2013 INR 9.32 Lakh</t>
  </si>
  <si>
    <t>Electronic weighing machines for MSWC godowns</t>
  </si>
  <si>
    <t>supply order issued to M/s. Dynamic AD dated 06.06.2013 INR 9.55 Lakh</t>
  </si>
  <si>
    <t>Price information ticker for MSWC  godown</t>
  </si>
  <si>
    <t>Will be arranged by MSWC at their level</t>
  </si>
  <si>
    <t>For a group 23 MSWC Godowns  @ INR 0.03 Lakh per Connection</t>
  </si>
  <si>
    <t>Brodband or USB Internet Connections.</t>
  </si>
  <si>
    <t>Procurement completed supply order issued to M/s. Saj Technologies ,Dated 08-03-2013 INR 17.84  Lakh</t>
  </si>
  <si>
    <t>Computer hardware and software MSWC godown (Desktop,Printers,Ups,Network Switch)</t>
  </si>
  <si>
    <t>Procurement completed supply order issued to M/s. M/s. Lenovo India Pvt.LtdDated 15-01-2013 INR 15.08  Lakh</t>
  </si>
  <si>
    <t>Computer hardware and software MSWC godown (Laptop)</t>
  </si>
  <si>
    <t>Computer hardware and software for MSWC godown</t>
  </si>
  <si>
    <t>Supply order  issued to M/s. Osaw Industrial Product Pvt.Ltd dated 11.09.2013 INR 13.11 Lakh</t>
  </si>
  <si>
    <t>Shoping</t>
  </si>
  <si>
    <t>Setting of laboratories for MSWC &amp; APMC godowns (Computerized Grain Seed Counter)</t>
  </si>
  <si>
    <t>7-c</t>
  </si>
  <si>
    <t>Supply order  issued to M/S Ambala Associates dated 11.09.2013 INR 5.75 Lakh</t>
  </si>
  <si>
    <t>Setting of laboratories for MSWC &amp; APMC godowns (Seed Grader, Lab model)</t>
  </si>
  <si>
    <t>7-b</t>
  </si>
  <si>
    <r>
      <t xml:space="preserve">Procurement completed supply order   issued to M/s. Osaw Industrial Product Pvt.Ltd dated 23.07.2013 INR 77.63 &amp; </t>
    </r>
    <r>
      <rPr>
        <sz val="12"/>
        <color theme="1"/>
        <rFont val="Times New Roman"/>
        <family val="1"/>
      </rPr>
      <t>M/s. Essae-Teraoka Ltd</t>
    </r>
    <r>
      <rPr>
        <sz val="10"/>
        <color theme="1"/>
        <rFont val="Times New Roman"/>
        <family val="1"/>
      </rPr>
      <t xml:space="preserve"> dated 01.08.2013 INR 3.34 </t>
    </r>
  </si>
  <si>
    <t>23-07-2013 &amp; 01.08.2013</t>
  </si>
  <si>
    <t>Setting of laboratories for MSWC  godowns</t>
  </si>
  <si>
    <t>7-a</t>
  </si>
  <si>
    <t>Setting of laboratory for MSWC godown</t>
  </si>
  <si>
    <t>Procurement completed supply order issued to M/S RS Powers Systems Jaypur Dated 22-02-2012 INR 7.41 Lakh</t>
  </si>
  <si>
    <t xml:space="preserve">Invertor </t>
  </si>
  <si>
    <t>Supply order issued to Fab Care Pune On 23-7-2012 INR 10.805 Lakh</t>
  </si>
  <si>
    <t xml:space="preserve">Steel Rack for sample storage </t>
  </si>
  <si>
    <t>Ssupply order issued to M/S Omega Electronics Scale Co. Ltd. Mumbai Dated 29-09-2011 INR 5.19</t>
  </si>
  <si>
    <t>Supply order issued to Dynamic AD Mumbai Dated 23-02-2012 INR 6.60</t>
  </si>
  <si>
    <t>Supply order issued to M/S AB Info Solutions Pune. Dated 17-03-2012 INR 11.60</t>
  </si>
  <si>
    <t>Computer hardware and software MSWC godown (Desktop, Printers, Ups, Network Switch)</t>
  </si>
  <si>
    <t> 2/2</t>
  </si>
  <si>
    <t>Supply order issued to M/S Agmatel India Pvt.Ltd Delhi Dated 29-09-2011 INR 7.78</t>
  </si>
  <si>
    <t>2/1 </t>
  </si>
  <si>
    <t>Computer hardware and software MSWC godown</t>
  </si>
  <si>
    <t>Supply order issued to M/S Osaw Industrial Products Pvt.Ltd. Dated 23-10-2012 INR 0.82 Lakh</t>
  </si>
  <si>
    <t>Setting of laboratory for MSWC godown (Grain Analysis Kit)</t>
  </si>
  <si>
    <t> 1/2</t>
  </si>
  <si>
    <t>Procurement Completed Contract awarded to Osaw Industrial Products Pvt. Ltd. dated 29.05.2012 INR 61.88 WBR No. 1319238</t>
  </si>
  <si>
    <t xml:space="preserve">MSWC Warehouse  </t>
  </si>
  <si>
    <t xml:space="preserve">G&amp;E - B.3] Project Implementation Unit - (AM) - MSWC Warehouses </t>
  </si>
  <si>
    <t>Colour Reflects Approved Planned Procurement and Revised Procurement (If Revised)</t>
  </si>
  <si>
    <t xml:space="preserve">WB approved proposed (RH 50) mail dated 08 Aug 2014 </t>
  </si>
  <si>
    <t>Improvement to Rural</t>
  </si>
  <si>
    <t>RH 353-400</t>
  </si>
  <si>
    <t>Contract awarded to Lalit Yatin Shinde , 24,98,416.70</t>
  </si>
  <si>
    <t>Ranale</t>
  </si>
  <si>
    <t xml:space="preserve">Improvement to Rural Haats </t>
  </si>
  <si>
    <t>RH 352</t>
  </si>
  <si>
    <t>Contract awarded to Suman Construction, 24,96,549.60</t>
  </si>
  <si>
    <t>Navapur</t>
  </si>
  <si>
    <t>Khandbara</t>
  </si>
  <si>
    <t>RH 351</t>
  </si>
  <si>
    <t>Shree Randheer Jadhav</t>
  </si>
  <si>
    <t>26-12-2014</t>
  </si>
  <si>
    <t>Nifad</t>
  </si>
  <si>
    <t>RH 350</t>
  </si>
  <si>
    <t>Contract Awarded to Nitin Somnath Sonwane</t>
  </si>
  <si>
    <t>Dindori</t>
  </si>
  <si>
    <t>khedgoan</t>
  </si>
  <si>
    <t>Improvement to Rural Haats</t>
  </si>
  <si>
    <t>RH 349</t>
  </si>
  <si>
    <t>Contract awareded to Shree Nitin Davange INR Rs.24.93 lakh</t>
  </si>
  <si>
    <t>23-03-2015</t>
  </si>
  <si>
    <t>19-02-2015</t>
  </si>
  <si>
    <t>Pimpalasramache</t>
  </si>
  <si>
    <t>RH 348</t>
  </si>
  <si>
    <t>Contract Awarded to Nitin Dawange</t>
  </si>
  <si>
    <t>chandwad</t>
  </si>
  <si>
    <t>waadalibhoye</t>
  </si>
  <si>
    <t>RH 347</t>
  </si>
  <si>
    <t xml:space="preserve">Contract awarded to Ranveer Jadhav  INR. 24.74 lakh </t>
  </si>
  <si>
    <t>18-11-2014</t>
  </si>
  <si>
    <t>Lasalgoan</t>
  </si>
  <si>
    <t>RH 346</t>
  </si>
  <si>
    <t>RH 345</t>
  </si>
  <si>
    <t>Contract awarded to Randheer Jadhav INR Rs.24.92 lakh</t>
  </si>
  <si>
    <t>Ugaon</t>
  </si>
  <si>
    <t>RH 344</t>
  </si>
  <si>
    <t xml:space="preserve">Contract awarded to Gopal V Chinchole INR Rs.25.00 </t>
  </si>
  <si>
    <t>Pimalgaon Hareshwar</t>
  </si>
  <si>
    <t>RH 343</t>
  </si>
  <si>
    <t xml:space="preserve">Contract awarded to Shri.Jitendra Jagnnath Patil,  INR. 24.79056 lakh </t>
  </si>
  <si>
    <t>Raver</t>
  </si>
  <si>
    <t>Nimbhora BK</t>
  </si>
  <si>
    <t>RH 342</t>
  </si>
  <si>
    <t xml:space="preserve">Contract awarded to Shri.Rajesh Ramrao Surve,  INR. 26.76505 lakh </t>
  </si>
  <si>
    <t>Nashirabad</t>
  </si>
  <si>
    <t>RH 341</t>
  </si>
  <si>
    <t xml:space="preserve">Contract awarded to M/s.M.S.Constrotech Pvt.Ltd,Jalgaon,  INR. 26.57664 lakh </t>
  </si>
  <si>
    <t>Erandol</t>
  </si>
  <si>
    <t>Kasoda</t>
  </si>
  <si>
    <t>RH 340</t>
  </si>
  <si>
    <t>Contract awared to Swapnil S.Aahire 24,90,538.17</t>
  </si>
  <si>
    <t>Shindkheda</t>
  </si>
  <si>
    <t>Nardana</t>
  </si>
  <si>
    <t>RH 339</t>
  </si>
  <si>
    <t xml:space="preserve">Contract awarded toShri.Santosh Shshikath Chothe,  INR. 24.99921 lakh </t>
  </si>
  <si>
    <t>Gadhinglaj</t>
  </si>
  <si>
    <t>Kasba Nul</t>
  </si>
  <si>
    <t>RH 338</t>
  </si>
  <si>
    <t>Contract awared to Dhanashree MSSL INR Rs.24.74</t>
  </si>
  <si>
    <t>20-11-2014</t>
  </si>
  <si>
    <t>Sinnar</t>
  </si>
  <si>
    <t>Nandurshigote</t>
  </si>
  <si>
    <t>RH 337</t>
  </si>
  <si>
    <t>contract awared to Jitendra ChaudharyINR Rs22.28 lakh</t>
  </si>
  <si>
    <t>28-10-2014</t>
  </si>
  <si>
    <t>kasbe sukene</t>
  </si>
  <si>
    <t>RH 336</t>
  </si>
  <si>
    <t>Contract Awarded to Nitin Shiv shakti Construction</t>
  </si>
  <si>
    <t>Baglan</t>
  </si>
  <si>
    <t>Lakhmapur (beglan)</t>
  </si>
  <si>
    <t>RH 335</t>
  </si>
  <si>
    <t xml:space="preserve">Contract awarded to Jivanjyoti construction </t>
  </si>
  <si>
    <t>Saralgaon</t>
  </si>
  <si>
    <t>RH 334</t>
  </si>
  <si>
    <t xml:space="preserve">Contract awarded to Radhaswami construction INR Rs.24.98 lakh </t>
  </si>
  <si>
    <t>Sindhudurg</t>
  </si>
  <si>
    <t>Sawantwadi</t>
  </si>
  <si>
    <t>Mangaon</t>
  </si>
  <si>
    <t>RH 333</t>
  </si>
  <si>
    <t>Contract awarded to Aiyaz Mulla INR Rs. 24.99</t>
  </si>
  <si>
    <t>Walawa</t>
  </si>
  <si>
    <t>Yedenipani</t>
  </si>
  <si>
    <t>RH 332</t>
  </si>
  <si>
    <t xml:space="preserve">Contract awarded toShri.Anil Basvraj Khanna,  INR. 24.99512 lakh </t>
  </si>
  <si>
    <t>Halkarni</t>
  </si>
  <si>
    <t>RH 331</t>
  </si>
  <si>
    <t>Contract Awarded to Shri.Gore J.T.Amt.-25.01 Lacs</t>
  </si>
  <si>
    <t>Osmanabad</t>
  </si>
  <si>
    <t>Aanala</t>
  </si>
  <si>
    <t>RH 330</t>
  </si>
  <si>
    <t>Contract Awarded to Shri. Yash Construction latur Amt.-26.24 Lacs</t>
  </si>
  <si>
    <t>Kasgi</t>
  </si>
  <si>
    <t>RH 329</t>
  </si>
  <si>
    <t>Contract awared to Tritupati Construction for Rs. 24.99</t>
  </si>
  <si>
    <t>Renapur</t>
  </si>
  <si>
    <t>RH 328</t>
  </si>
  <si>
    <t>Contract awarded to MM Narang INR Rs.24.84 lakh</t>
  </si>
  <si>
    <t>Chamorshi</t>
  </si>
  <si>
    <t>Asti</t>
  </si>
  <si>
    <t>RH 327</t>
  </si>
  <si>
    <t>Contract awarded to S.N.Sarkar INR Rs.24.85lakh</t>
  </si>
  <si>
    <t>Korpana</t>
  </si>
  <si>
    <t>RH 326</t>
  </si>
  <si>
    <t>Contract awareded to  Raj Construction INR Rs.24.96lakh</t>
  </si>
  <si>
    <t>Lakhandur</t>
  </si>
  <si>
    <t>Mandal</t>
  </si>
  <si>
    <t>RH 325</t>
  </si>
  <si>
    <t>Contract awarded to --------, Contract cost Rs. 24.95 Lac.</t>
  </si>
  <si>
    <t>Kandhar</t>
  </si>
  <si>
    <t>kautha</t>
  </si>
  <si>
    <t>RH 324</t>
  </si>
  <si>
    <t>Contract awarded to  --------Contract cost Rs. 24.90 Lac.</t>
  </si>
  <si>
    <t>Loha</t>
  </si>
  <si>
    <t>Sonkhed</t>
  </si>
  <si>
    <t>RH 323</t>
  </si>
  <si>
    <t>Contract awarded to -------- Contract cost Rs. 24.95 Lac.</t>
  </si>
  <si>
    <t>Mukhed</t>
  </si>
  <si>
    <t>Mukramabad</t>
  </si>
  <si>
    <t>RH 322</t>
  </si>
  <si>
    <t>Procurement Completed - Contract awarded toL.M.Nair    INR 19.72618 Lakh dated 25-8-14</t>
  </si>
  <si>
    <t>A'nagar</t>
  </si>
  <si>
    <t>Jawale</t>
  </si>
  <si>
    <t>RH 321</t>
  </si>
  <si>
    <t>Contract awareded to INR Rs.15.22 lakh</t>
  </si>
  <si>
    <t>Adul BK</t>
  </si>
  <si>
    <t>RH 320</t>
  </si>
  <si>
    <t>Procurement Completed - Contract awarded to Venkatesh Debewar  INR 24.99 Lakh dated 6-06-2015</t>
  </si>
  <si>
    <t xml:space="preserve">Ramtek </t>
  </si>
  <si>
    <t>Nimkheda</t>
  </si>
  <si>
    <t>RH 319</t>
  </si>
  <si>
    <t>Procurement Completed - Contract awarded to Vijay Wanjari INR 24.99 Lakh dated 8-01-2015</t>
  </si>
  <si>
    <t>Mouda</t>
  </si>
  <si>
    <t>Khat</t>
  </si>
  <si>
    <t>RH 318</t>
  </si>
  <si>
    <t>Contract awareded to V.S.Agrawal  INR Rs.24.79 lakh</t>
  </si>
  <si>
    <t xml:space="preserve">Wardha </t>
  </si>
  <si>
    <t>Selu</t>
  </si>
  <si>
    <t>Hingani</t>
  </si>
  <si>
    <t>RH 317</t>
  </si>
  <si>
    <t>Contract awareded to Jaybhavani Construction  INR Rs.24.91 lakh</t>
  </si>
  <si>
    <t>Samdrupur</t>
  </si>
  <si>
    <t>Girad</t>
  </si>
  <si>
    <t>RH 316</t>
  </si>
  <si>
    <t>Procurement Completed - Contract awarded to Ramesh Hatwar  INR 24.99 Lakh dated 23-01-2015</t>
  </si>
  <si>
    <t>Dhanla</t>
  </si>
  <si>
    <t>RH 315</t>
  </si>
  <si>
    <t>Procurement Completed - Contract awarded to Umesh Waat  INR 24.98 Lakh dated 19-02-2015</t>
  </si>
  <si>
    <t>Wadhamana</t>
  </si>
  <si>
    <t>RH 314</t>
  </si>
  <si>
    <t>Procurement Completed - Contract awarded to Sandeep Bhoyer  INR 29.9 Lakh dated 15-03-2015</t>
  </si>
  <si>
    <t>Kalmeshwar</t>
  </si>
  <si>
    <t>Gondkheri</t>
  </si>
  <si>
    <t>RH 313</t>
  </si>
  <si>
    <t>Procurement Completed - Contract awarded to Umesh Waat  INR 29.97 Lakh dated 21-11-2014</t>
  </si>
  <si>
    <t>Butibori</t>
  </si>
  <si>
    <t>RH 312</t>
  </si>
  <si>
    <t>Contract awarded to M/s V.S.Vyas Inr 24.82 lakh</t>
  </si>
  <si>
    <t>Devli</t>
  </si>
  <si>
    <t>Bhidi</t>
  </si>
  <si>
    <t>RH 311</t>
  </si>
  <si>
    <t>Contract awarded to V.S.Agarwal INR 24.96 lakh</t>
  </si>
  <si>
    <t>Andhori</t>
  </si>
  <si>
    <t>RH 310</t>
  </si>
  <si>
    <t xml:space="preserve">Contract awarded to Shri.Jitendra Jagnnath Patil,  INR. 24.93364 lakh </t>
  </si>
  <si>
    <t>Tandalwadi</t>
  </si>
  <si>
    <t>RH 309</t>
  </si>
  <si>
    <t>Contract awarded to R.Y.Shelke Majalgaon Rs.24.99</t>
  </si>
  <si>
    <t>Rejegaon</t>
  </si>
  <si>
    <t>RH 308</t>
  </si>
  <si>
    <t>Contract awared to Hitendrasing Jamadar 24,97,818.63</t>
  </si>
  <si>
    <t>Shirpuur</t>
  </si>
  <si>
    <t>Boradi</t>
  </si>
  <si>
    <t>RH 307</t>
  </si>
  <si>
    <t>Contract awared to Jayesh Deore 24,97,884.69</t>
  </si>
  <si>
    <t>Sakri</t>
  </si>
  <si>
    <t>Kasare</t>
  </si>
  <si>
    <t>RH 306</t>
  </si>
  <si>
    <t>Contract awared to Prakash Bhalekar for Rs. 24.99864</t>
  </si>
  <si>
    <t>15/1/2015</t>
  </si>
  <si>
    <t>Kankawali</t>
  </si>
  <si>
    <t>Phondaghat</t>
  </si>
  <si>
    <t>RH 305</t>
  </si>
  <si>
    <t>Contract awarded to Paresh M . Dhargalkar 28.28665lakh</t>
  </si>
  <si>
    <t xml:space="preserve">Banda </t>
  </si>
  <si>
    <t>RH 304</t>
  </si>
  <si>
    <t xml:space="preserve">Contract awarded toShri.Deepak v Patil,  INR. 24.99 lakh </t>
  </si>
  <si>
    <t>Kagal</t>
  </si>
  <si>
    <t>Sindhnerli</t>
  </si>
  <si>
    <t>RH 303</t>
  </si>
  <si>
    <t xml:space="preserve">Contract awarded to Pranav Const.,  INR. 24.99992 lakh </t>
  </si>
  <si>
    <t>Panalha</t>
  </si>
  <si>
    <t>Khakhe</t>
  </si>
  <si>
    <t>RH 302</t>
  </si>
  <si>
    <t xml:space="preserve">Contract awarded to Deepak v Patil., INR. 24.98419lakh </t>
  </si>
  <si>
    <t>Karvir</t>
  </si>
  <si>
    <t>Nigave Khalasa</t>
  </si>
  <si>
    <t>RH 301</t>
  </si>
  <si>
    <r>
      <t xml:space="preserve"> Contract awarded to </t>
    </r>
    <r>
      <rPr>
        <sz val="12"/>
        <color theme="1"/>
        <rFont val="Times New Roman"/>
        <family val="1"/>
      </rPr>
      <t xml:space="preserve">Gatkal D.B. </t>
    </r>
    <r>
      <rPr>
        <sz val="10"/>
        <color theme="1"/>
        <rFont val="Times New Roman"/>
        <family val="1"/>
      </rPr>
      <t xml:space="preserve"> INR 25.66 Lakh dated 18-02-2014</t>
    </r>
  </si>
  <si>
    <t>Junner</t>
  </si>
  <si>
    <t>Aale</t>
  </si>
  <si>
    <t>RH 300</t>
  </si>
  <si>
    <t xml:space="preserve">Contract awareded to INR Rs.19.99 lakh </t>
  </si>
  <si>
    <t>Jamkhed</t>
  </si>
  <si>
    <t>RH 299</t>
  </si>
  <si>
    <t>Contract awarded to D.G.Shinde. on dated 25-11-13 INR. Rs.25.63 lakh</t>
  </si>
  <si>
    <t xml:space="preserve">Solapur </t>
  </si>
  <si>
    <t>Barshi</t>
  </si>
  <si>
    <t xml:space="preserve">Pangari  </t>
  </si>
  <si>
    <t>RH 298</t>
  </si>
  <si>
    <t>Contract awarded to Kalke G.M. on dated 28-11-13 INR. Rs.24.86 lakh</t>
  </si>
  <si>
    <t xml:space="preserve">Sangola </t>
  </si>
  <si>
    <t>Mahud</t>
  </si>
  <si>
    <t>RH 297</t>
  </si>
  <si>
    <t>Procurement Completed - Contract awarded to Nitin Y.Patil INR 24.73 Lakh dated 08-09-2014</t>
  </si>
  <si>
    <t>Ainpur</t>
  </si>
  <si>
    <t>RH 296</t>
  </si>
  <si>
    <t>Procurement Completed - Contract awarded to G.K.Alahit INR 24.80 Lakh dated 27-08-2014</t>
  </si>
  <si>
    <t>Jamner</t>
  </si>
  <si>
    <t>Neri Bk.</t>
  </si>
  <si>
    <t>RH 295</t>
  </si>
  <si>
    <t>Procurement Completed - Contract awarded to G.K.Alahit INR 24.92 Lakh dated 11-08-2014</t>
  </si>
  <si>
    <t>Pahur Peth</t>
  </si>
  <si>
    <t>RH 294</t>
  </si>
  <si>
    <t>Procurement Completed - Contract awarded to G.K.Alahit INR 24.97 Lakh dated 13-08-2014</t>
  </si>
  <si>
    <t>Shendurni</t>
  </si>
  <si>
    <t>RH 293</t>
  </si>
  <si>
    <t>Procurement Completed - Contract awarded to A.E.Mahajan, INR 24.57 Lakh dated 12-06-2014</t>
  </si>
  <si>
    <t>Yawal</t>
  </si>
  <si>
    <t>Bamnod</t>
  </si>
  <si>
    <t>RH 292</t>
  </si>
  <si>
    <t>Procurement Completed - Contract awarded to A.E.Mahajan, INR 24.64 Lakh dated 03-03-2014</t>
  </si>
  <si>
    <t>Nhavi (Pra Ya)</t>
  </si>
  <si>
    <t>RH 291</t>
  </si>
  <si>
    <t xml:space="preserve">Procurement Completed - Contract awarded to M/S Vinayak Builder, Alibage INR Lakh 29.96 lakh dated </t>
  </si>
  <si>
    <t>Raigadh</t>
  </si>
  <si>
    <t>Hashiware Vaijali</t>
  </si>
  <si>
    <t>RH 290</t>
  </si>
  <si>
    <t>Procurement Completed - Contract awarded to Govind Shrirang Gayke INR 24.80 Lakh dated 20-08-2014</t>
  </si>
  <si>
    <t>Yeoel</t>
  </si>
  <si>
    <t>Andarsule</t>
  </si>
  <si>
    <t>RH 289</t>
  </si>
  <si>
    <t>Procurement Completed - Contract awarded to Deoshila Construction INR 24.72481 Lakh dated 20-08-2014</t>
  </si>
  <si>
    <t>Niphad</t>
  </si>
  <si>
    <t>Pimpalgaon Baswant</t>
  </si>
  <si>
    <t>RH 288</t>
  </si>
  <si>
    <t>Procurement Completed - Contract awarded to Nitin Sonawane INR 24.66076 Lakh dated 27-08-2014</t>
  </si>
  <si>
    <t>RH 287</t>
  </si>
  <si>
    <t>Procurement Completed - Contract awarded to Saikrupa Construction, INR 24.94294 Lakh dated 23-08-2014</t>
  </si>
  <si>
    <t>Kalvan</t>
  </si>
  <si>
    <t>RH 286</t>
  </si>
  <si>
    <t>Procurement Completed - Contract awarded to Mahavir B. Khabita, INR 24.69173 Lakh dated 21-08-2014</t>
  </si>
  <si>
    <t>Lakhmapur</t>
  </si>
  <si>
    <t>RH 285</t>
  </si>
  <si>
    <t>Procurement Completed - Contract still not awarded due to the code of conduct due to the election and the bid evaluation is completed and as per the bid evaluation the first lowest is S.G. Dongare and whose amount is 24.80 lakh</t>
  </si>
  <si>
    <t>Pachora</t>
  </si>
  <si>
    <t>lohara</t>
  </si>
  <si>
    <t>RH 284</t>
  </si>
  <si>
    <t>Procurement Completed - Contract awarded to Sadhguru Consaltancy  INR 24.96 Lakh dated 7-5-2015</t>
  </si>
  <si>
    <t>Chalisgaon</t>
  </si>
  <si>
    <t>Umarkhed</t>
  </si>
  <si>
    <t>RH 283</t>
  </si>
  <si>
    <t>Procurement Completed - Contract awarded to V.A.Pinjarkar INR 25 Lakh dated 27-08-2014</t>
  </si>
  <si>
    <t>Badgaon</t>
  </si>
  <si>
    <t>Kajgaon</t>
  </si>
  <si>
    <t>RH 282</t>
  </si>
  <si>
    <t>Procurement Completed - Contract awarded to J.B.Chandan INR 24.99 Lakh dated 21-07-2014</t>
  </si>
  <si>
    <t>Bahal</t>
  </si>
  <si>
    <t>RH 281</t>
  </si>
  <si>
    <t>Procurement Completed - Contract awarded to V.A.Pinjarkar INR 25.01 Lakh dated 21-07-2014</t>
  </si>
  <si>
    <t>Mehunbare</t>
  </si>
  <si>
    <t>RH 280</t>
  </si>
  <si>
    <t>Procurement Completed - Contract awarded to V.A.Pinjarkar INR 24.99 Lakh dated 21-08-2014</t>
  </si>
  <si>
    <t>Takli (Pra.)</t>
  </si>
  <si>
    <t>RH 279</t>
  </si>
  <si>
    <t>Procurement Completed - Contract awarded to V.A.Pinjarkar INR 25.02 Lakh dated 21-07-2014</t>
  </si>
  <si>
    <t>Khedgaon</t>
  </si>
  <si>
    <t>RH 278</t>
  </si>
  <si>
    <t>Procurement Completed - Contract awarded to Arun S. Patil INR 25.01 Lakh dated 21-07-2014</t>
  </si>
  <si>
    <t xml:space="preserve">Borkheda(Bk.) </t>
  </si>
  <si>
    <t>RH 277</t>
  </si>
  <si>
    <t>Procurement Completed - Contract awarded to R.B.ADMUTHE INR 24.99 Lakh dated 4/9/2014</t>
  </si>
  <si>
    <t>SANGLI</t>
  </si>
  <si>
    <t>MIRAJ</t>
  </si>
  <si>
    <t>SONI</t>
  </si>
  <si>
    <t>RH 276</t>
  </si>
  <si>
    <t>Procurement Completed - Contract awarded to S.H.MUCHANDI INR 24.99 Lakh dated 8/7/2014</t>
  </si>
  <si>
    <t>JATH</t>
  </si>
  <si>
    <t>UMADI</t>
  </si>
  <si>
    <t>RH 275</t>
  </si>
  <si>
    <t>Procurement Completed - Contract awarded to A.V.CHAVAN INR 24.98 Lakh dated 4/7/2014</t>
  </si>
  <si>
    <t>MADGYAL</t>
  </si>
  <si>
    <t>RH 274</t>
  </si>
  <si>
    <t>Procurement Completed - Contract awarded to S.C.SURYAVANSHI 24.92 Lakh dated 26/2/2014</t>
  </si>
  <si>
    <t>KAVATHEMAHANKAL</t>
  </si>
  <si>
    <t>RH 273</t>
  </si>
  <si>
    <t>Procurement Completed - Contract awarded to SIDHNATH CONST.MALSHIRAS, INR 24.99Lakh dated 26/2/2014</t>
  </si>
  <si>
    <t>ATPADI</t>
  </si>
  <si>
    <t>DIGHANCHI</t>
  </si>
  <si>
    <t>RH 272</t>
  </si>
  <si>
    <t>Procurement Completed - Contract awarded to S.S.TATHE, INR 24.92Lakh dated 04-03-2014</t>
  </si>
  <si>
    <t>RH 271</t>
  </si>
  <si>
    <t xml:space="preserve">Contract awarded toShri.Shirish M.Karanjkar,  INR. 24.99 lakh </t>
  </si>
  <si>
    <t>kolhapur</t>
  </si>
  <si>
    <t xml:space="preserve">Kasba sangav </t>
  </si>
  <si>
    <t>RH 270</t>
  </si>
  <si>
    <t xml:space="preserve">Contract awarded to Shri.Shirish M.Karanjkar  INR. 24.99 lakh </t>
  </si>
  <si>
    <t>Hatkangale</t>
  </si>
  <si>
    <t xml:space="preserve">Rangoli </t>
  </si>
  <si>
    <t>RH 269</t>
  </si>
  <si>
    <t xml:space="preserve">Contract awarded toShri.Ravikiran A.Gaikwad INR. 24.99 lakh </t>
  </si>
  <si>
    <t>Shirol</t>
  </si>
  <si>
    <t xml:space="preserve">Nrusinghwadi </t>
  </si>
  <si>
    <t>RH 268</t>
  </si>
  <si>
    <t xml:space="preserve">Contract awarded to Shri.Vaibhav A.Mane  INR. 24.99 lakh </t>
  </si>
  <si>
    <t xml:space="preserve">Yadrao </t>
  </si>
  <si>
    <t>RH 267</t>
  </si>
  <si>
    <t xml:space="preserve">Contract awarded to Shri.Shirish M.Karanjkar,  INR. 29.99 lakh </t>
  </si>
  <si>
    <t xml:space="preserve">Mahagaon </t>
  </si>
  <si>
    <t>RH 266</t>
  </si>
  <si>
    <t xml:space="preserve">Contract awarded to Shri.Santosh R.Teli  INR. 24.99 lakh </t>
  </si>
  <si>
    <t xml:space="preserve">Chandgad </t>
  </si>
  <si>
    <t>RH 265</t>
  </si>
  <si>
    <t xml:space="preserve">Contract awarded to Shri.Ramchandra S.Bandga,  INR. 24.99 lakh </t>
  </si>
  <si>
    <t xml:space="preserve">Dharanguti </t>
  </si>
  <si>
    <t>RH 264</t>
  </si>
  <si>
    <t xml:space="preserve">Contract awarded to Shri.Shirish M.Karanjkar,  INR. 24.98 lakh </t>
  </si>
  <si>
    <t xml:space="preserve">Abdul-Lat </t>
  </si>
  <si>
    <t>RH 263</t>
  </si>
  <si>
    <t>Contract awarded to Dilip Nagesh Narvekar 24.98 lakh</t>
  </si>
  <si>
    <t>Amboli</t>
  </si>
  <si>
    <t>RH 262</t>
  </si>
  <si>
    <t>Contrat awarded to Sachin Shamrao patil INR 24.806 lakh</t>
  </si>
  <si>
    <t>Shahuwadi</t>
  </si>
  <si>
    <t>Sarud</t>
  </si>
  <si>
    <t>RH 261</t>
  </si>
  <si>
    <t>Contrat awarded to Dilip Dinkar Bodake. INR 24.969 lakh</t>
  </si>
  <si>
    <t>Bambvade</t>
  </si>
  <si>
    <t>RH 260</t>
  </si>
  <si>
    <t>Contrat awarded to Kapil Naturam Vharamble INR 24.986 lakh</t>
  </si>
  <si>
    <t>Radhanagari</t>
  </si>
  <si>
    <t>Rashiwade</t>
  </si>
  <si>
    <t>RH 259</t>
  </si>
  <si>
    <t>Contrat awarded to Shivraj Anandrao patil INR 24.987</t>
  </si>
  <si>
    <t>Sarwade</t>
  </si>
  <si>
    <t>RH 258</t>
  </si>
  <si>
    <t>Contrat awarded to Prashant Rangrao Desai INR 24.985 lakh</t>
  </si>
  <si>
    <t>Kalambe tarf Thane</t>
  </si>
  <si>
    <t>RH 257</t>
  </si>
  <si>
    <t>Contrat awarded to Amit Balasaheb patil INR.24.838 lakh</t>
  </si>
  <si>
    <t>Uchgaon</t>
  </si>
  <si>
    <t>RH 256</t>
  </si>
  <si>
    <t>Contrat awarded to N.M. Inamdar INR.24.96 lakh</t>
  </si>
  <si>
    <t>Kaneri</t>
  </si>
  <si>
    <t>RH 255</t>
  </si>
  <si>
    <t>Contrat awarded to Maruti Gundu Patil INR.24.70 lakh</t>
  </si>
  <si>
    <t>Ajara</t>
  </si>
  <si>
    <t>RH 254</t>
  </si>
  <si>
    <t>Contract awarded to Mr.Nilesh Pathare  INR. 29.14lakh</t>
  </si>
  <si>
    <t>Rajapur</t>
  </si>
  <si>
    <t>Pachal</t>
  </si>
  <si>
    <t>RH 253</t>
  </si>
  <si>
    <t>Contract awarded to Samrat Construction.INR. 26.39 lakh</t>
  </si>
  <si>
    <t>Karad</t>
  </si>
  <si>
    <t>Masur</t>
  </si>
  <si>
    <t>RH 252</t>
  </si>
  <si>
    <t xml:space="preserve"> Contract awarded to MR. Sachin Kundalik Ranavare INR. 24.91 lakh</t>
  </si>
  <si>
    <t>Phaltan</t>
  </si>
  <si>
    <t>Sakharwadi</t>
  </si>
  <si>
    <t>RH 251</t>
  </si>
  <si>
    <t>Contract awarded to MR. Amrut  Kakasaheb Kumbhar INR 24.90 lakh</t>
  </si>
  <si>
    <t>Wadgaon Haveli</t>
  </si>
  <si>
    <t>RH 250</t>
  </si>
  <si>
    <t>Contract awarded to MR. S.A. Kangralkar. INR. 24.87 lakh</t>
  </si>
  <si>
    <t>Khatav</t>
  </si>
  <si>
    <t>Aundh</t>
  </si>
  <si>
    <t>RH 249</t>
  </si>
  <si>
    <t xml:space="preserve"> Contract awarded to Hemant D. Darekar INR. 24.94 lakh</t>
  </si>
  <si>
    <t>Nagthane</t>
  </si>
  <si>
    <t>RH 248</t>
  </si>
  <si>
    <t>Contract awarded to VIRAJ. CONSTRUCTION INR 24.94 lakh</t>
  </si>
  <si>
    <t>Rajale</t>
  </si>
  <si>
    <t>RH 247</t>
  </si>
  <si>
    <t>Contract awarded to Abhijeet V. Barge INR. 24.96 lakh</t>
  </si>
  <si>
    <t>Koregaon</t>
  </si>
  <si>
    <t>RH 246</t>
  </si>
  <si>
    <t xml:space="preserve"> Contract awarded to B.A. MALI  &amp; Con INR. 24.94 lakh</t>
  </si>
  <si>
    <t>Mayni</t>
  </si>
  <si>
    <t>RH 245</t>
  </si>
  <si>
    <t>Procurement Completed - Contract awarded to Krunal Y.Patil  INR 24.91 Lakh dated 27-08-2014</t>
  </si>
  <si>
    <t>Shahada</t>
  </si>
  <si>
    <t>Mahsawad</t>
  </si>
  <si>
    <t>RH 244</t>
  </si>
  <si>
    <t>Procurement Completed - Contract awarded to BUIDCON Construction, INR 23.84 Lakh dated 27-08-2014</t>
  </si>
  <si>
    <t>Chhadvel</t>
  </si>
  <si>
    <t>RH 243</t>
  </si>
  <si>
    <t>Procurement Completed - Contract awarded to Sharad Patil, INR 24.64 Lakh dated 08-08-2014</t>
  </si>
  <si>
    <t>Dahivel</t>
  </si>
  <si>
    <t>RH 242</t>
  </si>
  <si>
    <t>Procurement Completed - Contract awarded to Subhas S. Jagtap  INR 24.98 Lakh dated 28-08-2014</t>
  </si>
  <si>
    <t>Lamkani</t>
  </si>
  <si>
    <t>RH 241</t>
  </si>
  <si>
    <t>Procurement Completed - Contract awarded to Sandip B.Patil  INR 24.95 Lakh dated 16-08-2014</t>
  </si>
  <si>
    <t>Songir</t>
  </si>
  <si>
    <t>RH 240</t>
  </si>
  <si>
    <t>Procurement Completed - Contract awarded to Sachin P.Saner  INR 24.93 Lakh dated 28-08-2014</t>
  </si>
  <si>
    <t>Ner</t>
  </si>
  <si>
    <t>RH 239</t>
  </si>
  <si>
    <t>Procurement Completed - Contract awarded to Sachin P.Saner  INR 24.86  Lakh dated 28/08/2014</t>
  </si>
  <si>
    <t>Kusumba</t>
  </si>
  <si>
    <t>RH 238</t>
  </si>
  <si>
    <t>Contract awarded to Shri.Avinash B. More,Rethre Harnaksh INR.24.99 lakh</t>
  </si>
  <si>
    <t>Rethre Harnaksh</t>
  </si>
  <si>
    <t>RH 237</t>
  </si>
  <si>
    <t>Contract awarded to Shri.Rajan S.Desai,Islampur INR.24.99 lakh</t>
  </si>
  <si>
    <t>Kasegaon</t>
  </si>
  <si>
    <t>RH 236</t>
  </si>
  <si>
    <t>Contract awarded to Shri. Uday V. Patil, Aitwade INR.25.00 lakh</t>
  </si>
  <si>
    <t>Aitwade</t>
  </si>
  <si>
    <t>RH 235</t>
  </si>
  <si>
    <t>Contract awarded to M/s-Ninai Construction,Shirala INR.24.98 lakh</t>
  </si>
  <si>
    <t>Yelur</t>
  </si>
  <si>
    <t>RH 234</t>
  </si>
  <si>
    <t>Contract awarded to Shri. Prashant S.Patil, Takari INR 24.98 lakh</t>
  </si>
  <si>
    <t>Borgaon</t>
  </si>
  <si>
    <t>RH 233</t>
  </si>
  <si>
    <t>Contract awarded to Shri. Uday V. Patil, Gotkhindi INR.24.98 lakh</t>
  </si>
  <si>
    <t>Gotkhindi</t>
  </si>
  <si>
    <t>RH 232</t>
  </si>
  <si>
    <t>Contract awarded to Shri.Prashant B. Patil,WalawaINR 25.00 lakh</t>
  </si>
  <si>
    <t>Kurlap</t>
  </si>
  <si>
    <t>RH 231</t>
  </si>
  <si>
    <t>Contract awarded to M/s-S.S.P.Construction,Shirala INR 24.99 lakh</t>
  </si>
  <si>
    <t>Shirala</t>
  </si>
  <si>
    <t>Mangle</t>
  </si>
  <si>
    <t>RH 230</t>
  </si>
  <si>
    <t xml:space="preserve">Contract awarded to M/s- Anant Construction,Kolhapur INR. 24.99 lakh </t>
  </si>
  <si>
    <t>Panhala</t>
  </si>
  <si>
    <t>Aarale</t>
  </si>
  <si>
    <t>RH 229</t>
  </si>
  <si>
    <t xml:space="preserve">Contract awarded to M/s-Shanay Construction,Peth Vadgaon INR. 24.99 lakh </t>
  </si>
  <si>
    <t>Hatkanangle</t>
  </si>
  <si>
    <t>Latwade</t>
  </si>
  <si>
    <t>RH 228</t>
  </si>
  <si>
    <t>Kini</t>
  </si>
  <si>
    <t>RH 227</t>
  </si>
  <si>
    <t xml:space="preserve">Contract awarded to Shri. Pratap S. Patil,Pargaon INR. 25.00lakh </t>
  </si>
  <si>
    <t>Nave Pargaon</t>
  </si>
  <si>
    <t>RH 226</t>
  </si>
  <si>
    <t xml:space="preserve">Contract awarded to Shri.Kapil N.Vharamble,Kolhapur INR. 24.99 lakh </t>
  </si>
  <si>
    <t>Ghunki</t>
  </si>
  <si>
    <t>RH 225</t>
  </si>
  <si>
    <t xml:space="preserve">Contract awarded toM/s- Kadson Engineers, Kolhapur INR. 24.97lakh </t>
  </si>
  <si>
    <t>Ambap</t>
  </si>
  <si>
    <t>RH 224</t>
  </si>
  <si>
    <t>Contract awarded toM/s- Kadson Engineers, Kolhapur INR 24.99</t>
  </si>
  <si>
    <t>Chavare</t>
  </si>
  <si>
    <t>RH 223</t>
  </si>
  <si>
    <t xml:space="preserve">Contract awarded to M/s- Kadson Engineers, Kolhapur INR 24.94 lakh </t>
  </si>
  <si>
    <t>Toap</t>
  </si>
  <si>
    <t>RH 222</t>
  </si>
  <si>
    <t xml:space="preserve">Contract awarded to M/s- Kadson Engineers, Kolhapur INR. 24.96 lakh </t>
  </si>
  <si>
    <t>Shiroli</t>
  </si>
  <si>
    <t>RH 221</t>
  </si>
  <si>
    <t>Rajuri</t>
  </si>
  <si>
    <t>RH 220</t>
  </si>
  <si>
    <r>
      <t xml:space="preserve">Contract awarded to </t>
    </r>
    <r>
      <rPr>
        <sz val="12"/>
        <color theme="1"/>
        <rFont val="Times New Roman"/>
        <family val="1"/>
      </rPr>
      <t>M/s Ambika Constr.</t>
    </r>
    <r>
      <rPr>
        <sz val="10"/>
        <color theme="1"/>
        <rFont val="Times New Roman"/>
        <family val="1"/>
      </rPr>
      <t xml:space="preserve">  INR 24.80 Lakh dated 19-02-2014</t>
    </r>
  </si>
  <si>
    <t>Narayangaon</t>
  </si>
  <si>
    <t>RH 219</t>
  </si>
  <si>
    <r>
      <t xml:space="preserve"> Contract awarded to </t>
    </r>
    <r>
      <rPr>
        <sz val="12"/>
        <color theme="1"/>
        <rFont val="Times New Roman"/>
        <family val="1"/>
      </rPr>
      <t>M/s Mangalmurti Constr.</t>
    </r>
    <r>
      <rPr>
        <sz val="10"/>
        <color theme="1"/>
        <rFont val="Times New Roman"/>
        <family val="1"/>
      </rPr>
      <t xml:space="preserve">  INR 23.23  Lakh dated 14-02-2014</t>
    </r>
  </si>
  <si>
    <t>Khed</t>
  </si>
  <si>
    <t>Rajgurunagar</t>
  </si>
  <si>
    <t>RH 218</t>
  </si>
  <si>
    <r>
      <t xml:space="preserve"> Contract awarded to </t>
    </r>
    <r>
      <rPr>
        <sz val="12"/>
        <color theme="1"/>
        <rFont val="Times New Roman"/>
        <family val="1"/>
      </rPr>
      <t>Jagtap Sachin S.</t>
    </r>
    <r>
      <rPr>
        <sz val="10"/>
        <color theme="1"/>
        <rFont val="Times New Roman"/>
        <family val="1"/>
      </rPr>
      <t xml:space="preserve">  INR 24.96Lakh dated 11-09-2014</t>
    </r>
  </si>
  <si>
    <t>Shirur</t>
  </si>
  <si>
    <t>Inamgaon</t>
  </si>
  <si>
    <t>RH 217</t>
  </si>
  <si>
    <r>
      <t xml:space="preserve"> Contract awarded to </t>
    </r>
    <r>
      <rPr>
        <sz val="12"/>
        <color theme="1"/>
        <rFont val="Times New Roman"/>
        <family val="1"/>
      </rPr>
      <t>Aaghav Ganesh L.</t>
    </r>
    <r>
      <rPr>
        <sz val="10"/>
        <color theme="1"/>
        <rFont val="Times New Roman"/>
        <family val="1"/>
      </rPr>
      <t xml:space="preserve">  INR 24.88 Lakh dated 30-08-2014</t>
    </r>
  </si>
  <si>
    <t>Ranjangaon</t>
  </si>
  <si>
    <t>RH 216</t>
  </si>
  <si>
    <r>
      <t xml:space="preserve"> Contract awarded to </t>
    </r>
    <r>
      <rPr>
        <sz val="12"/>
        <color theme="1"/>
        <rFont val="Times New Roman"/>
        <family val="1"/>
      </rPr>
      <t>Auti Suhash</t>
    </r>
    <r>
      <rPr>
        <sz val="10"/>
        <color theme="1"/>
        <rFont val="Times New Roman"/>
        <family val="1"/>
      </rPr>
      <t xml:space="preserve">  INR 24.73 Lakh dated 4-03-2014</t>
    </r>
  </si>
  <si>
    <t>Wadgaon Rasai</t>
  </si>
  <si>
    <t>RH 215</t>
  </si>
  <si>
    <r>
      <t xml:space="preserve">Contract awarded to </t>
    </r>
    <r>
      <rPr>
        <sz val="12"/>
        <color theme="1"/>
        <rFont val="Times New Roman"/>
        <family val="1"/>
      </rPr>
      <t>Jagtap Sachin</t>
    </r>
    <r>
      <rPr>
        <sz val="10"/>
        <color theme="1"/>
        <rFont val="Times New Roman"/>
        <family val="1"/>
      </rPr>
      <t xml:space="preserve">  INR 23.49  Lakh dated 12-03-2014</t>
    </r>
  </si>
  <si>
    <t>Mandavgan Farata</t>
  </si>
  <si>
    <t>RH 214</t>
  </si>
  <si>
    <r>
      <t xml:space="preserve"> Contract awarded to </t>
    </r>
    <r>
      <rPr>
        <sz val="12"/>
        <color theme="1"/>
        <rFont val="Times New Roman"/>
        <family val="1"/>
      </rPr>
      <t>Thorat B.S.</t>
    </r>
    <r>
      <rPr>
        <sz val="10"/>
        <color theme="1"/>
        <rFont val="Times New Roman"/>
        <family val="1"/>
      </rPr>
      <t xml:space="preserve"> INR 22.12  Lakh dated 24-02-2014</t>
    </r>
  </si>
  <si>
    <t>Nhavare</t>
  </si>
  <si>
    <t>RH 213</t>
  </si>
  <si>
    <t xml:space="preserve"> Contract awarded to BANDGAR S A  INR 28.46  Lakh dated 18-02-2014</t>
  </si>
  <si>
    <t>Daund</t>
  </si>
  <si>
    <t>Yawat</t>
  </si>
  <si>
    <t>RH 212</t>
  </si>
  <si>
    <t xml:space="preserve"> Contract awarded to M/S Ashwini Nigde  INR 26.88  Lakh dated 26-02-2014</t>
  </si>
  <si>
    <t>Purandhar</t>
  </si>
  <si>
    <t>Nira Shivtakrar</t>
  </si>
  <si>
    <t>RH 211</t>
  </si>
  <si>
    <r>
      <t xml:space="preserve">Contract awarded to ANTOSH B. BODHE  INR 24.91 Lakh </t>
    </r>
    <r>
      <rPr>
        <b/>
        <sz val="11"/>
        <color theme="1"/>
        <rFont val="Times New Roman"/>
        <family val="1"/>
      </rPr>
      <t>work order is not issued</t>
    </r>
  </si>
  <si>
    <t>Haweli</t>
  </si>
  <si>
    <t>Whagoli</t>
  </si>
  <si>
    <t>RH 210</t>
  </si>
  <si>
    <t>Contract awarded to CHANDAN HARPALE  INR 28.80 Lakh dated 25-02-2014</t>
  </si>
  <si>
    <t>Fursungi</t>
  </si>
  <si>
    <t>RH 209</t>
  </si>
  <si>
    <t xml:space="preserve"> Contract awarded to SANTOSH B. BODHE  INR 24.89  Lakh dated 24-02-2014</t>
  </si>
  <si>
    <t>Lonikalbhor</t>
  </si>
  <si>
    <t>RH 208</t>
  </si>
  <si>
    <t xml:space="preserve"> Contract awarded to VIRAJ CONSTRUCTION  INR 24.66  Lakh dated 15-02-2014</t>
  </si>
  <si>
    <t>Baramati</t>
  </si>
  <si>
    <t>Wanewadi</t>
  </si>
  <si>
    <t>RH 207</t>
  </si>
  <si>
    <t xml:space="preserve"> Contract awarded to M/S SAI CONSTRUCTION  INR 24.98  Lakh dated 28/2/2014</t>
  </si>
  <si>
    <t>Supa</t>
  </si>
  <si>
    <t>RH 206</t>
  </si>
  <si>
    <t>Contract awarded to RAHUL CHAWHAN  INR 24.98 Lakhdated 3-03-2022</t>
  </si>
  <si>
    <t>Murty</t>
  </si>
  <si>
    <t>RH 205</t>
  </si>
  <si>
    <t>Contract awarded to M/S D.N.HOLKAR  INR 29.63 Lakh dated 03-03-2014</t>
  </si>
  <si>
    <t>Wadgaon Nimbalkar</t>
  </si>
  <si>
    <t>RH 204</t>
  </si>
  <si>
    <t xml:space="preserve"> Contract awarded to AMOL C. BARAWKAR  INR 24.97 Lakh dated 04-03-2014</t>
  </si>
  <si>
    <t>Koralhe</t>
  </si>
  <si>
    <t>RH 203</t>
  </si>
  <si>
    <t xml:space="preserve"> Contract awarded to M/S S.T.JAGTAP  INR 24.51 Lakh dated 20-02-2014</t>
  </si>
  <si>
    <t>Pandare</t>
  </si>
  <si>
    <t>RH 202</t>
  </si>
  <si>
    <t xml:space="preserve"> Contract awarded to M/S ASHISH SUDAM BARGE  INR 24.96 Lakh dated 14-02-2014</t>
  </si>
  <si>
    <t>Indapur</t>
  </si>
  <si>
    <t>Palasdev</t>
  </si>
  <si>
    <t>RH 201</t>
  </si>
  <si>
    <t xml:space="preserve"> Contract awarded to KRUSHIRATNA EARTHMOVERS  INR 24.96 Lakh dated 15-02-2014</t>
  </si>
  <si>
    <t>Bhigwan</t>
  </si>
  <si>
    <t>RH 200</t>
  </si>
  <si>
    <t xml:space="preserve"> Contract awarded to M/S AASHA CONSTRUCTION  INR 27.78 Lakh dated 15-02-2014</t>
  </si>
  <si>
    <t>Nimgaon Ketki</t>
  </si>
  <si>
    <t>RH 199</t>
  </si>
  <si>
    <t xml:space="preserve"> Contract awarded to M/S D.M.BODKE  INR 24.89 Lakh  dated 03-03-2014</t>
  </si>
  <si>
    <t>Bawada</t>
  </si>
  <si>
    <t>RH 198</t>
  </si>
  <si>
    <t xml:space="preserve"> Contract awarded to M/S SAI CONSTRUCTION  INR 29.96 Lakh dated 28-02-2014</t>
  </si>
  <si>
    <t>Lasurne</t>
  </si>
  <si>
    <t>RH 197</t>
  </si>
  <si>
    <t>Contract awarded to M/S D. S. NANAWRE INR 24.88 Lakh dated 03-03-2014</t>
  </si>
  <si>
    <t>Sansar</t>
  </si>
  <si>
    <t>RH 196</t>
  </si>
  <si>
    <t>Contract Awarded to Shri. R.G.Sagar Contract Amt.-26.24 Lacs</t>
  </si>
  <si>
    <t>Lohara</t>
  </si>
  <si>
    <t>Makani</t>
  </si>
  <si>
    <t>RH 195</t>
  </si>
  <si>
    <t>Contract Awarded to Shri. V.R.Godge Contract Amt.-26.09 Lacs</t>
  </si>
  <si>
    <t>Kalamb</t>
  </si>
  <si>
    <t>Itkur</t>
  </si>
  <si>
    <t>RH 194</t>
  </si>
  <si>
    <t>Contract Awarded to Shri. S.A.Kokate Contract Amt.-24.91 Lacs</t>
  </si>
  <si>
    <t>Bhoom</t>
  </si>
  <si>
    <t>Ieet</t>
  </si>
  <si>
    <t>RH 193</t>
  </si>
  <si>
    <t>Contract Awarded to Shivshakti Constr. Contract Amt.-24.98 Lacs</t>
  </si>
  <si>
    <t>Walwad</t>
  </si>
  <si>
    <t>RH 192</t>
  </si>
  <si>
    <t>Contract awarded to     ---  Contract cost Rs. 24.96 Lac.</t>
  </si>
  <si>
    <t>Mahur</t>
  </si>
  <si>
    <t>Wanola</t>
  </si>
  <si>
    <t>RH 191</t>
  </si>
  <si>
    <t>Contract cost Rs. 24.91 Lac. Agency: Vishal Construction, Nanded,  Distt. Nanded.</t>
  </si>
  <si>
    <t>Wai (Bazar)</t>
  </si>
  <si>
    <t>RH 190</t>
  </si>
  <si>
    <r>
      <t>Contract awarded toM</t>
    </r>
    <r>
      <rPr>
        <sz val="10"/>
        <color rgb="FF000000"/>
        <rFont val="Calibri"/>
        <family val="2"/>
        <scheme val="minor"/>
      </rPr>
      <t xml:space="preserve">/S   Nitin B. Doiphad </t>
    </r>
    <r>
      <rPr>
        <sz val="10"/>
        <color theme="1"/>
        <rFont val="Times New Roman"/>
        <family val="1"/>
      </rPr>
      <t>INR 19.90  lakhs  dated 01-03-2013</t>
    </r>
  </si>
  <si>
    <t>Buldhana</t>
  </si>
  <si>
    <t>Lonar</t>
  </si>
  <si>
    <t>Sultanpur</t>
  </si>
  <si>
    <t>RH 189</t>
  </si>
  <si>
    <t>Contract cost Rs. 24.95 Lac. Agency: Shekh Abdul Salim Abdul Nabi, Tq. &amp;  Distt. Nanded.</t>
  </si>
  <si>
    <t>Limbgaon</t>
  </si>
  <si>
    <t>RH 188</t>
  </si>
  <si>
    <t>Contract cost Rs. 24.96 Lac. Agency: Shri Gajanan Construction, Shirur, Tq. Hadgaon, Distt. Nanded.</t>
  </si>
  <si>
    <t>Hadgaon</t>
  </si>
  <si>
    <t>Niwgha</t>
  </si>
  <si>
    <t>RH 187</t>
  </si>
  <si>
    <t>Contract awarded to S.G.Budde,Contract cost Rs. 24.95 Lac.</t>
  </si>
  <si>
    <t>Kinwat</t>
  </si>
  <si>
    <t>Bodhadi</t>
  </si>
  <si>
    <t>RH 186</t>
  </si>
  <si>
    <t>Contract awarded to Alfiya Contruction,Contract cost Rs. 24.90 Lac.</t>
  </si>
  <si>
    <t>Tamsa</t>
  </si>
  <si>
    <t>RH 185</t>
  </si>
  <si>
    <t>Contract awarded to M/s Vaismatkar Construction Nanded, Contract cost Rs. 24.90 Lac.</t>
  </si>
  <si>
    <t>Deglur</t>
  </si>
  <si>
    <t>Karadkhed</t>
  </si>
  <si>
    <t>RH 184</t>
  </si>
  <si>
    <t>Contract awarded to M/s Vaismatkar Construction Nanded, Contract cost Rs. 24.91 Lac.</t>
  </si>
  <si>
    <t>Barhali</t>
  </si>
  <si>
    <t>RH 183</t>
  </si>
  <si>
    <t>Contract awarded to N.G.Yallawar, shahapur,Contract cost Rs. 29.77 Lac.</t>
  </si>
  <si>
    <t>Shahapur</t>
  </si>
  <si>
    <t>--,,---</t>
  </si>
  <si>
    <t>RH 182</t>
  </si>
  <si>
    <t>Contract awarded to S.S.Palshikar ,Contract cost Rs. 24.99 Lac.</t>
  </si>
  <si>
    <t>Himayatnagar</t>
  </si>
  <si>
    <t>RH 181</t>
  </si>
  <si>
    <t>Contract awarded to S.S. construction  on Rs. 24.82 lacs work order date is 09/06//2014.</t>
  </si>
  <si>
    <t>Hinganghat</t>
  </si>
  <si>
    <t>Sirasgaon</t>
  </si>
  <si>
    <t>RH 180</t>
  </si>
  <si>
    <t>Contract awarded to Sanjay Nandanwar  on Rs. 30.84 lacs work order date is 09/06//2014.</t>
  </si>
  <si>
    <t>Shelu</t>
  </si>
  <si>
    <t>RH 179</t>
  </si>
  <si>
    <t>Contract awarded to Vidya construction  on Rs. 24.88 lacs work order date is 14/02//2014.RH work has been completed.</t>
  </si>
  <si>
    <t>Allipur</t>
  </si>
  <si>
    <t>RH 178</t>
  </si>
  <si>
    <t>Contract awarded toR.B.Construction on Rs. 24.43 lacs work order date is 15/12/2013</t>
  </si>
  <si>
    <t>Karanja(gh)</t>
  </si>
  <si>
    <t>Karanja</t>
  </si>
  <si>
    <t>RH 177</t>
  </si>
  <si>
    <t>Contract awarded toR.M.Waratkar on Rs. 24.89 lacs work order date is 6/11/2013 RHWork has been completed .</t>
  </si>
  <si>
    <t>Wadner</t>
  </si>
  <si>
    <t>RH 176</t>
  </si>
  <si>
    <t xml:space="preserve"> Contract awarded to M/s Umesh Wat  INR 29.995 Lakh dated 27 Jun 14</t>
  </si>
  <si>
    <t>Kodamendhi</t>
  </si>
  <si>
    <t>RH 175</t>
  </si>
  <si>
    <t xml:space="preserve"> Contract awarded to M/s Unus Mansuri INR 24.99 Lakh dated18-11-14</t>
  </si>
  <si>
    <t>Umred</t>
  </si>
  <si>
    <t>Makardokada</t>
  </si>
  <si>
    <t>RH 174</t>
  </si>
  <si>
    <t>Procurement Completed - Contract awarded to Puspraj Dhoble  INR 29.99 Lakh dated 9-01-2015</t>
  </si>
  <si>
    <t>Kuhi</t>
  </si>
  <si>
    <t>Mandhal</t>
  </si>
  <si>
    <t>RH 173</t>
  </si>
  <si>
    <t>Procurement Completed - Contract awarded to M/s nanak Constructions INR 25.00 Lakh dated 27 Jun 14</t>
  </si>
  <si>
    <t>Brahmani</t>
  </si>
  <si>
    <t>RH 172</t>
  </si>
  <si>
    <t>Procurement Completed - Contract awarded to Nagpur INR 24.84 Lakh dated 22-05-2014</t>
  </si>
  <si>
    <t>Katol</t>
  </si>
  <si>
    <t>Kondhali</t>
  </si>
  <si>
    <t>RH 171</t>
  </si>
  <si>
    <t>Procurement Completed - Contract awarded to Umesh Wat INR 29.99 Lakh dated 31-10-2013</t>
  </si>
  <si>
    <t>Sirsi</t>
  </si>
  <si>
    <t>RH 170</t>
  </si>
  <si>
    <t>Procurement Completed - Contract awarded to  Mr Wanjari INR 24.42 Lakh dated 12-13-2013</t>
  </si>
  <si>
    <t>RH 169</t>
  </si>
  <si>
    <t>Procurement Completed - Contract awarded to  M/s Nanak Constructions INR 24.99 Lakh dated 26-11-2013</t>
  </si>
  <si>
    <t>Narkhed</t>
  </si>
  <si>
    <t>Jalalkheda</t>
  </si>
  <si>
    <t>RH 168</t>
  </si>
  <si>
    <t>Procurement Completed - Contract awarded to  M/s Vidya Engineering INR 29.92 Lakh dated 26-11-2013</t>
  </si>
  <si>
    <t>Narkehd</t>
  </si>
  <si>
    <t>Sawergaon</t>
  </si>
  <si>
    <t>RH 167</t>
  </si>
  <si>
    <t>Contract Awarded to M/s C.B.Bikkad Kaij Dist-Beed Rs. INR 24.93 lakh</t>
  </si>
  <si>
    <t>Kaij</t>
  </si>
  <si>
    <t xml:space="preserve">NandhurGhat </t>
  </si>
  <si>
    <t>RH 166</t>
  </si>
  <si>
    <t>Contract Awarded to Shri R.Y.Shelke  Majalgaon Rs. INR 24.93 lakh</t>
  </si>
  <si>
    <t>Georai</t>
  </si>
  <si>
    <t xml:space="preserve">Shirasmarg </t>
  </si>
  <si>
    <t>RH 165</t>
  </si>
  <si>
    <t>Contract Awarded to Shri R.Y.Shelke  Majalgaon Rs. INR 24.94lakh</t>
  </si>
  <si>
    <t>Majalgaon</t>
  </si>
  <si>
    <t xml:space="preserve">Talkhed </t>
  </si>
  <si>
    <t>RH 164</t>
  </si>
  <si>
    <t>Contract Awarded to M/s N.K.Construction Beed.Rs. INR 27.73 lakh</t>
  </si>
  <si>
    <t xml:space="preserve">Sakshalpimpri </t>
  </si>
  <si>
    <t>RH 163</t>
  </si>
  <si>
    <t>Jategaon</t>
  </si>
  <si>
    <t>RH 162</t>
  </si>
  <si>
    <t>Contract Awarded to M/s Aai Construction Kaij ,Beed Rs. INR 24.84 lakh</t>
  </si>
  <si>
    <t xml:space="preserve">Pimpalner </t>
  </si>
  <si>
    <t>RH 161</t>
  </si>
  <si>
    <t>Contract Awarded to Shri R.Y.Shelke  Majalgaon Rs. INR 24.95 lakh</t>
  </si>
  <si>
    <t>Wadvani</t>
  </si>
  <si>
    <t xml:space="preserve">Wadvani </t>
  </si>
  <si>
    <t>RH 160</t>
  </si>
  <si>
    <t>Contract Awarded to Khot G.V. Osmanabad Rs. INR 24.89 lakh</t>
  </si>
  <si>
    <t xml:space="preserve">Nithrud </t>
  </si>
  <si>
    <t>RH 159</t>
  </si>
  <si>
    <t>Contract Awarded to Mr.Dhakne V.P.Beed.Rs. INR 24.92 lakh</t>
  </si>
  <si>
    <t>Shirurkasar</t>
  </si>
  <si>
    <t xml:space="preserve">Raimoh </t>
  </si>
  <si>
    <t>RH 158</t>
  </si>
  <si>
    <t>Contract Awarded to M/s Sai Construction Parli Dist-Beed Rs. INR 24.93 lakh</t>
  </si>
  <si>
    <t>Parli</t>
  </si>
  <si>
    <t xml:space="preserve">Shirsala </t>
  </si>
  <si>
    <t>RH 157</t>
  </si>
  <si>
    <t>Contract Awarded to M/sBalraje Construction Georai Rs. INR 24.80 lakh</t>
  </si>
  <si>
    <t>Talwada</t>
  </si>
  <si>
    <t>RH 156</t>
  </si>
  <si>
    <t>Contract Awarded to Shri  R.Y.Shelke Majalgaon Rs. INR 24.93 lakh</t>
  </si>
  <si>
    <t>Pathrud</t>
  </si>
  <si>
    <t>RH 155</t>
  </si>
  <si>
    <t>Contract Awarded to M/sSeetai Construction Beed.Rs. INR 24.90 lakh</t>
  </si>
  <si>
    <t xml:space="preserve">Kuppa </t>
  </si>
  <si>
    <t>RH 154</t>
  </si>
  <si>
    <t>Contract Awarded to M/s Ashwini Construction Beed.Rs. INR 24.95 lakh</t>
  </si>
  <si>
    <t xml:space="preserve">Nathapur </t>
  </si>
  <si>
    <t>RH 153</t>
  </si>
  <si>
    <t>Contract Awarded to M/s Bhagyashree Construction Solapur.Rs. INR 24.98 lakh</t>
  </si>
  <si>
    <t xml:space="preserve">Navgan Rajuri </t>
  </si>
  <si>
    <t>RH 152</t>
  </si>
  <si>
    <t>Contract Awarded to M/s Shivtej,construction Asti Dist-Beed. Rs. INR 29.85 lakh</t>
  </si>
  <si>
    <t>Kada</t>
  </si>
  <si>
    <t>RH 151</t>
  </si>
  <si>
    <t>Contract Awarded to Mahesh Patale &amp; Cons. Contract Amt.-23.23 Lacs</t>
  </si>
  <si>
    <t>Mhadi</t>
  </si>
  <si>
    <t>Andalgaon</t>
  </si>
  <si>
    <t>RH 150</t>
  </si>
  <si>
    <t>Contract Awarded toTaj cons. Contract Amt.-26.62 Lacs</t>
  </si>
  <si>
    <t>Tumchar</t>
  </si>
  <si>
    <t>Sehora</t>
  </si>
  <si>
    <t>RH 149</t>
  </si>
  <si>
    <t>Contract Awarded to Balaji Cons.&amp; Minerals Contract Amt.-24.72 Lacs</t>
  </si>
  <si>
    <t>Ganeshpur</t>
  </si>
  <si>
    <t>RH 148</t>
  </si>
  <si>
    <t>Contract Awarded to S.K.Jayaswal Contract Amt.-19.95 Lacs</t>
  </si>
  <si>
    <t>Arjuni Mor</t>
  </si>
  <si>
    <t>RH 147</t>
  </si>
  <si>
    <t>Contract Awarded to Shri P.R.Tembhurniker Contract Amt.-29.11 Lacs</t>
  </si>
  <si>
    <t>Goregaon</t>
  </si>
  <si>
    <t>RH 146</t>
  </si>
  <si>
    <t>Contract Awarded to Shri Jayaswal &amp; Sai Cons. Contract Amt.-24.55 Lacs</t>
  </si>
  <si>
    <t>Navegaon</t>
  </si>
  <si>
    <t>RH 145</t>
  </si>
  <si>
    <t>Contract Awarded toM/S Bhagwati Cons. Contract Amt.-24.96 Lacs</t>
  </si>
  <si>
    <t>Devari</t>
  </si>
  <si>
    <t>RH 144</t>
  </si>
  <si>
    <t>Contract Awarded to Shri. Viaykumar Shete Contract Amt.-24.85 Lacs</t>
  </si>
  <si>
    <t>Kharola</t>
  </si>
  <si>
    <t>RH 143</t>
  </si>
  <si>
    <t>Contract awarded to Nagesh Shende INR Rs.29.44 lakh</t>
  </si>
  <si>
    <t>Aetapalli</t>
  </si>
  <si>
    <t>RH 142</t>
  </si>
  <si>
    <t>Contract awarded to R.R.Construction  INR Rs.24.75 lakh</t>
  </si>
  <si>
    <t>Kunghada</t>
  </si>
  <si>
    <t>RH 141</t>
  </si>
  <si>
    <t>Contract awarded to R.R.Construction  INR Rs.25.98 lakh</t>
  </si>
  <si>
    <t>RH 140</t>
  </si>
  <si>
    <t>Contract awarded to M.K.Husal INR Rs.24.96 lakh</t>
  </si>
  <si>
    <t>Chimur</t>
  </si>
  <si>
    <t>Shankarpur</t>
  </si>
  <si>
    <t>RH 139</t>
  </si>
  <si>
    <t>Contract awarded to P.S.Patil  INR Rs.29.00 lakh</t>
  </si>
  <si>
    <t>Sindewahi</t>
  </si>
  <si>
    <t>Navargaon</t>
  </si>
  <si>
    <t>RH 138</t>
  </si>
  <si>
    <t>Contract awarded to Rajesh Badhkal INR Rs.22.93 lakh</t>
  </si>
  <si>
    <t>Bhisi</t>
  </si>
  <si>
    <t>RH 137</t>
  </si>
  <si>
    <t>Contract awarded to Ganjendra Raut INR Rs.27.12 lakh</t>
  </si>
  <si>
    <t>Neri</t>
  </si>
  <si>
    <t>RH 136</t>
  </si>
  <si>
    <t>Contract Awarded to Shri. Viaykumar Shete Contract Amt.-25.01 Lacs</t>
  </si>
  <si>
    <t>Jawala(B)</t>
  </si>
  <si>
    <t>RH 135</t>
  </si>
  <si>
    <t>Contract Awarded to Shri. S.N.Khateeb Contract Amt.-25.17 Lacs</t>
  </si>
  <si>
    <t>Nilanga</t>
  </si>
  <si>
    <t>Panchincholi</t>
  </si>
  <si>
    <t>RH 134</t>
  </si>
  <si>
    <t>Procurement Completed - Contract awarded to R.P. Newaskar  INR 20.004 Lakh dated 31/07/2014</t>
  </si>
  <si>
    <t>Akole</t>
  </si>
  <si>
    <t>Kotul</t>
  </si>
  <si>
    <t>RH 133</t>
  </si>
  <si>
    <t>Procurement Completed - Contract awarded to D.R.Dhavane  INR 20.915 Lakh dated 15/02/2014</t>
  </si>
  <si>
    <t>Sangamner</t>
  </si>
  <si>
    <t>Ashwi (Kh)</t>
  </si>
  <si>
    <t>RH 132</t>
  </si>
  <si>
    <t>Contract Awarded to Soham Constr. Contract Amt.-24.90 Lacs</t>
  </si>
  <si>
    <t>Paranda</t>
  </si>
  <si>
    <t>Shelgaon(B)</t>
  </si>
  <si>
    <t>RH 131</t>
  </si>
  <si>
    <t>Contract Awarded to Shri. V.R.Godge Contract Amt.-25.04 Lacs</t>
  </si>
  <si>
    <t>Moha</t>
  </si>
  <si>
    <t>RH 130</t>
  </si>
  <si>
    <t>In-house Preparation of FPP - Contract awarded toShivraj Construction INR 20.89 lakhs  dated 8-02-2013</t>
  </si>
  <si>
    <t xml:space="preserve">Jawala </t>
  </si>
  <si>
    <t>RH 129</t>
  </si>
  <si>
    <t>In-house Preparation of FPP - Contract awarded toB T Mote INR 19.98 lakhs  dated 03-04-2013</t>
  </si>
  <si>
    <t xml:space="preserve">Barshi </t>
  </si>
  <si>
    <t xml:space="preserve">Vairag </t>
  </si>
  <si>
    <t>RH 128</t>
  </si>
  <si>
    <t>In-house Preparation of FPP-  Contract awarded toR D Mane INR 19.90 lakhs  dated 07-02-2013</t>
  </si>
  <si>
    <t xml:space="preserve">Malshirus </t>
  </si>
  <si>
    <t xml:space="preserve">Natepute </t>
  </si>
  <si>
    <t>RH 127</t>
  </si>
  <si>
    <t>Contract awarded to Ganesh Construction INR on dated 21-11-13 Rs. 28.06</t>
  </si>
  <si>
    <t>RH 126</t>
  </si>
  <si>
    <r>
      <t>Contract awarded toM</t>
    </r>
    <r>
      <rPr>
        <sz val="10"/>
        <color rgb="FF000000"/>
        <rFont val="Calibri"/>
        <family val="2"/>
        <scheme val="minor"/>
      </rPr>
      <t xml:space="preserve">/S  Siddhivinyak Construction </t>
    </r>
    <r>
      <rPr>
        <sz val="10"/>
        <color theme="1"/>
        <rFont val="Times New Roman"/>
        <family val="1"/>
      </rPr>
      <t>INR 19.90  lakhs  dated 28-11-2013</t>
    </r>
  </si>
  <si>
    <t xml:space="preserve">Pandharpur </t>
  </si>
  <si>
    <t xml:space="preserve">Bhose </t>
  </si>
  <si>
    <t>RH 125</t>
  </si>
  <si>
    <t>Contract awarded toM/s. Ankita Construction INR 20.00 lakhs  dated 05-02-2013</t>
  </si>
  <si>
    <t xml:space="preserve">Yeshwantnagar </t>
  </si>
  <si>
    <t>RH 124</t>
  </si>
  <si>
    <t>Contract awarded toM/s Omraje Construction INR 19.78 lakhs  dated 14-03-2013</t>
  </si>
  <si>
    <t xml:space="preserve">Mhadha </t>
  </si>
  <si>
    <t xml:space="preserve">Tembhurni </t>
  </si>
  <si>
    <t>RH 123</t>
  </si>
  <si>
    <t>Contract awarded toD.N.Pawar INR 19.78 lakhs  dated 28-11-13</t>
  </si>
  <si>
    <t>Mohal</t>
  </si>
  <si>
    <t>RH 122</t>
  </si>
  <si>
    <t>Contract awarded toM/s. Ankita Construction INR 20.37 lakhs  dated 26-02-2013</t>
  </si>
  <si>
    <t xml:space="preserve">Akluj </t>
  </si>
  <si>
    <t>RH 121</t>
  </si>
  <si>
    <t>Contract awarded toM/s. Patil Construction INR 19.98 lakhs  dated18-02-2013</t>
  </si>
  <si>
    <t>RH 120</t>
  </si>
  <si>
    <t>Contract awarded to Solapur Consturction &amp; Fabrication Pvt.Ltd</t>
  </si>
  <si>
    <t>Angar</t>
  </si>
  <si>
    <t>RH 119</t>
  </si>
  <si>
    <t>Contract awarded toMr.Deepak MohiteINR 19.97 lakhs  dated 27-02-2013</t>
  </si>
  <si>
    <t xml:space="preserve">Peleev </t>
  </si>
  <si>
    <t>RH 118</t>
  </si>
  <si>
    <t>Contract Awarded to Shri. S.A.Kokate Contract Amt.-24.98 Lacs</t>
  </si>
  <si>
    <t xml:space="preserve">Osmanabad </t>
  </si>
  <si>
    <t xml:space="preserve">Washi </t>
  </si>
  <si>
    <t xml:space="preserve">Paragon </t>
  </si>
  <si>
    <t>RH 117</t>
  </si>
  <si>
    <t>Contract awarded to M/S A.A.Vijapure in INR 24.98 on dated 5-9-14</t>
  </si>
  <si>
    <t>Lohar</t>
  </si>
  <si>
    <t>Astha Kasar</t>
  </si>
  <si>
    <t>RH 116</t>
  </si>
  <si>
    <t>Contract awarded to M/S V.D.Patade in INR 24.98 on dated 5-9-14</t>
  </si>
  <si>
    <t xml:space="preserve">Tuljapur </t>
  </si>
  <si>
    <t>Kati</t>
  </si>
  <si>
    <t>RH 115</t>
  </si>
  <si>
    <r>
      <t>Contract awarded toM</t>
    </r>
    <r>
      <rPr>
        <sz val="10"/>
        <color rgb="FF000000"/>
        <rFont val="Calibri"/>
        <family val="2"/>
        <scheme val="minor"/>
      </rPr>
      <t xml:space="preserve">/S  Shinde S.T. n </t>
    </r>
    <r>
      <rPr>
        <sz val="10"/>
        <color theme="1"/>
        <rFont val="Times New Roman"/>
        <family val="1"/>
      </rPr>
      <t>INR 19.95  lakhs  dated 07-11-2014</t>
    </r>
  </si>
  <si>
    <t>Yedshi</t>
  </si>
  <si>
    <t>RH 114</t>
  </si>
  <si>
    <t>Contract awarded toYashshree Construction INR 20.36 lakhs  dated 14-02-2013</t>
  </si>
  <si>
    <t xml:space="preserve">Kasbe talwade </t>
  </si>
  <si>
    <t>RH 113</t>
  </si>
  <si>
    <t>Contract awarded toRanjit Chatterpati Randive INR 20.98 lakhs  dated 10-03-2013</t>
  </si>
  <si>
    <t xml:space="preserve">Dhoki </t>
  </si>
  <si>
    <t>RH 112</t>
  </si>
  <si>
    <t>Contract awarded toGirajprasad Construction INR 20.22 lakhs  dated 05-02-2013</t>
  </si>
  <si>
    <t xml:space="preserve">Jalkot </t>
  </si>
  <si>
    <t>RH 111</t>
  </si>
  <si>
    <t>Contract awarded to S.P.Giram INR 24.99 lakhs  dated25-11-2013</t>
  </si>
  <si>
    <t xml:space="preserve">Bhoom </t>
  </si>
  <si>
    <t xml:space="preserve">Pathrud </t>
  </si>
  <si>
    <t>RH 110</t>
  </si>
  <si>
    <t>Contract awarded toA. A. Vijapure INR 20.85 lakhs  dated 08-02-2013</t>
  </si>
  <si>
    <t xml:space="preserve">Lohara </t>
  </si>
  <si>
    <t xml:space="preserve">Satsur </t>
  </si>
  <si>
    <t>RH 109</t>
  </si>
  <si>
    <t>Contract awarded to P.S.Sarvade, INR 25.50 lakhs  dated 25-10-2013</t>
  </si>
  <si>
    <t>RH 108</t>
  </si>
  <si>
    <t>Contract awarded to Gore J.T. INR 20.85 lakhs  dated 05-02-2014</t>
  </si>
  <si>
    <t xml:space="preserve">Pranda </t>
  </si>
  <si>
    <t>Jawali</t>
  </si>
  <si>
    <t>RH 107</t>
  </si>
  <si>
    <t>Contract Awarded to Pravin Construction Contract Amt.-21.96 Lacs</t>
  </si>
  <si>
    <t>Ausa</t>
  </si>
  <si>
    <t>Killari</t>
  </si>
  <si>
    <t>RH 106</t>
  </si>
  <si>
    <t>Contract Awarded to Shri. M.B.Chandak Contract Amt.-25.07 Lacs</t>
  </si>
  <si>
    <t>Murud</t>
  </si>
  <si>
    <t>RH 105</t>
  </si>
  <si>
    <t>Contract Awarded to Yatchwad Constr. Contract Amt.-19.80 Lacs</t>
  </si>
  <si>
    <t>Chakur</t>
  </si>
  <si>
    <t>Nalegaon</t>
  </si>
  <si>
    <t>RH 104</t>
  </si>
  <si>
    <t>Contract Awarded to Om Construction Contract Amt.-20.00 Lacs</t>
  </si>
  <si>
    <t>Udgir</t>
  </si>
  <si>
    <t>Handerguli</t>
  </si>
  <si>
    <t>RH 103</t>
  </si>
  <si>
    <t>Contract Awarded to Shri. P.P.Kakde Contract Amt.-19.91 Lacs</t>
  </si>
  <si>
    <t>Ashiv</t>
  </si>
  <si>
    <t>RH 102</t>
  </si>
  <si>
    <t>Contract Awarded to M/s.M.F.Deshmukh Contract Amt.-19.88 Lacs</t>
  </si>
  <si>
    <t>Kasarshirsi</t>
  </si>
  <si>
    <t>RH 101</t>
  </si>
  <si>
    <t>Contract awarded to N.B.Kambale on Rs.19.97 lacs work order date is 17/11/2012 .RHWork has been completed .</t>
  </si>
  <si>
    <t>3 Oct -12 </t>
  </si>
  <si>
    <t>Yawatmal</t>
  </si>
  <si>
    <t>Zari</t>
  </si>
  <si>
    <t>Mukutban</t>
  </si>
  <si>
    <t>RH 100</t>
  </si>
  <si>
    <t>Contract awarded to S.N.Mahakulkar on Rs.19.97 lacs work order date is 19/10/2012 .RHWork  incompleted .</t>
  </si>
  <si>
    <t>Maregaon</t>
  </si>
  <si>
    <t>RH 99</t>
  </si>
  <si>
    <t>Contract awarded to S.G.Debre on Rs.18.95 lacs work order date is 17/12/2012 .RHWork has been completed .</t>
  </si>
  <si>
    <t>Matharjun</t>
  </si>
  <si>
    <t>RH 98</t>
  </si>
  <si>
    <r>
      <t>Contract awarded toM</t>
    </r>
    <r>
      <rPr>
        <sz val="10"/>
        <color rgb="FF000000"/>
        <rFont val="Calibri"/>
        <family val="2"/>
        <scheme val="minor"/>
      </rPr>
      <t xml:space="preserve">/S   K.D.Shinde, Shrirampur </t>
    </r>
    <r>
      <rPr>
        <sz val="10"/>
        <color theme="1"/>
        <rFont val="Times New Roman"/>
        <family val="1"/>
      </rPr>
      <t>INR 21.03 lakhs  dated 22-02-2013</t>
    </r>
  </si>
  <si>
    <t>Rahata</t>
  </si>
  <si>
    <t>Puntamba</t>
  </si>
  <si>
    <t>RH 97</t>
  </si>
  <si>
    <t>Contract awarded to Sk.Hamid Sk.Chotu on Rs.19.98 lacs work order date is 20/11/2012 .RHWork has been completed .</t>
  </si>
  <si>
    <t>Mahagaon</t>
  </si>
  <si>
    <t>Fulsawangi</t>
  </si>
  <si>
    <t>RH 96</t>
  </si>
  <si>
    <r>
      <t>Contract awarded toM</t>
    </r>
    <r>
      <rPr>
        <sz val="10"/>
        <color rgb="FF000000"/>
        <rFont val="Calibri"/>
        <family val="2"/>
        <scheme val="minor"/>
      </rPr>
      <t xml:space="preserve">/S  Deepak Raosaheb Dhavane, Loni Bk </t>
    </r>
    <r>
      <rPr>
        <sz val="10"/>
        <color theme="1"/>
        <rFont val="Times New Roman"/>
        <family val="1"/>
      </rPr>
      <t>INR 20.85 lakhs  dated 23-03-2013</t>
    </r>
  </si>
  <si>
    <t>Savlivihir Bk</t>
  </si>
  <si>
    <t>RH 95</t>
  </si>
  <si>
    <r>
      <t>Contract awarded toM</t>
    </r>
    <r>
      <rPr>
        <sz val="10"/>
        <color rgb="FF000000"/>
        <rFont val="Calibri"/>
        <family val="2"/>
        <scheme val="minor"/>
      </rPr>
      <t xml:space="preserve">/S  Deepak Raosaheb Dhavane, Loni Bk </t>
    </r>
    <r>
      <rPr>
        <sz val="10"/>
        <color theme="1"/>
        <rFont val="Times New Roman"/>
        <family val="1"/>
      </rPr>
      <t>INR 20.93 lakhs  dated 15-02-2013</t>
    </r>
  </si>
  <si>
    <t>Astagaon</t>
  </si>
  <si>
    <t>RH 94</t>
  </si>
  <si>
    <t>Contract awarded to S.N.Kanwale on Rs.19.98 lacs work order date is 16/10/2012 .RHWork has been completed .</t>
  </si>
  <si>
    <t>Dhanki</t>
  </si>
  <si>
    <t>RH 93</t>
  </si>
  <si>
    <t>Contract awarded to S.B.Awathe on Rs.19.99 lacs work order date is 17/11/2012 RHWork has been completed .</t>
  </si>
  <si>
    <t>RH 92</t>
  </si>
  <si>
    <t>Order issued to RHMC on 12th Mar 2012 to initiate RH work by Force Account method and Supply order Issued on dated 12-03-2012 to (1)  Govind Stores supplier for cement, GI sheets INR 2.24 Lakh , (2)M.D.Rathod supplier for sand, metal,stone,murum INR 3.28 Lakh, (3) V.C.Jawajale supplier for bricks INR 0.35 Lakh dated 12-03-2012 .</t>
  </si>
  <si>
    <t>Forced Account</t>
  </si>
  <si>
    <t>Ansing</t>
  </si>
  <si>
    <t>RH 91</t>
  </si>
  <si>
    <t>Contract warded to Mr Sanjay D Nayase  20.07 Lakh Dt. 6-3-2011</t>
  </si>
  <si>
    <t>Kamargaon</t>
  </si>
  <si>
    <t>RH 90</t>
  </si>
  <si>
    <t>Procurement Completed - Contract awarded to Mr.DilipS.Gattani  INR 20.21 Lakh dated 10-02-2012</t>
  </si>
  <si>
    <t>Malegaon</t>
  </si>
  <si>
    <t>Shirpur (Jain)</t>
  </si>
  <si>
    <t>RH 89</t>
  </si>
  <si>
    <t>Order issued to RHMC on 17th Mar 2012 to initiate RH work by Force Account methodand and Supply order Issued on 17-03-2012 to (1) Shivasai Building material supplier for sand, stone,murum INR 2.58 Lakh, (2) to Dhanashree Building material supplier for metal ,soling,bricks INR 2.55 Lakh, (3) Jeenshakti Hardware supplier for cement, GI sheets INR 1.74 Lakh.</t>
  </si>
  <si>
    <t xml:space="preserve">Not Applicable </t>
  </si>
  <si>
    <t xml:space="preserve">Malegaon </t>
  </si>
  <si>
    <t>RH 88</t>
  </si>
  <si>
    <t>Contract awarded to Mr. S.P. Kulkarni INR 19.99 dated 15 april 2013</t>
  </si>
  <si>
    <t>Parabhani</t>
  </si>
  <si>
    <t>Gangakhed</t>
  </si>
  <si>
    <t>Rani Savargaon</t>
  </si>
  <si>
    <t>RH 87</t>
  </si>
  <si>
    <t>Contract awarded to Mr. S.S.Rathod INR 19.99 dated 29-04-2013</t>
  </si>
  <si>
    <t>Sailu</t>
  </si>
  <si>
    <t>Valur</t>
  </si>
  <si>
    <t>RH 86</t>
  </si>
  <si>
    <t>Contract awarded to Nagapur Rs.20.01lakh</t>
  </si>
  <si>
    <t>Akot</t>
  </si>
  <si>
    <t>Keliveli</t>
  </si>
  <si>
    <t>RH 85</t>
  </si>
  <si>
    <t>Contract awarded to Mr. **INR 19.94 dated 20-11-2012</t>
  </si>
  <si>
    <t>Deulgaon Ghat</t>
  </si>
  <si>
    <t>RH 84</t>
  </si>
  <si>
    <t>Contract awarded toN.S.Lawale Rs.20.01 lakh</t>
  </si>
  <si>
    <t>Dahi handa</t>
  </si>
  <si>
    <t>RH 83</t>
  </si>
  <si>
    <t>Contract awarded to V.A.Pinjarkar Rs.19.41 lakh</t>
  </si>
  <si>
    <t>Chohota Bazar</t>
  </si>
  <si>
    <t>RH 82</t>
  </si>
  <si>
    <t>Contract awarded to Mr. Vijay K. Pashkar INR 19.96 dated 23-04-2013</t>
  </si>
  <si>
    <t>Daithana</t>
  </si>
  <si>
    <t>RH 81</t>
  </si>
  <si>
    <t>Supply order Issued to Ayub Khan D.Pathan for cement, sand, aggregate, bricks, dubber, murum,GI sheet,metal INR 13.72 Lakh dated 01-11-2011</t>
  </si>
  <si>
    <t>Jintur</t>
  </si>
  <si>
    <t>Bori</t>
  </si>
  <si>
    <t>RH 80</t>
  </si>
  <si>
    <t>Contract awarded to Mr. R.G. Dheshmukh INR 19.96 lakhs dated 23 May 2013</t>
  </si>
  <si>
    <t>Adgaon</t>
  </si>
  <si>
    <t>RH 79</t>
  </si>
  <si>
    <t>Contract awarded to M/s. S.A.Borade INR 19.98 lakhs dated 18 Oct 2012</t>
  </si>
  <si>
    <t>Jalana</t>
  </si>
  <si>
    <t>Mantha</t>
  </si>
  <si>
    <t>RH 78</t>
  </si>
  <si>
    <t>Contract awarded to Shri. Vinayak Madhukar Bhange INR 19.98 dated 1-12-2012</t>
  </si>
  <si>
    <t>Partur</t>
  </si>
  <si>
    <t>Ashti</t>
  </si>
  <si>
    <t>RH 77</t>
  </si>
  <si>
    <r>
      <t>Contract awarded toM</t>
    </r>
    <r>
      <rPr>
        <sz val="10"/>
        <color rgb="FF000000"/>
        <rFont val="Calibri"/>
        <family val="2"/>
        <scheme val="minor"/>
      </rPr>
      <t xml:space="preserve"> /S  Saideep Construction ,Sangamner</t>
    </r>
    <r>
      <rPr>
        <sz val="10"/>
        <color theme="1"/>
        <rFont val="Times New Roman"/>
        <family val="1"/>
      </rPr>
      <t>INR 21.03 lakhs  dated 22-02-2013</t>
    </r>
  </si>
  <si>
    <t>Ashwi Bk</t>
  </si>
  <si>
    <t>RH 76</t>
  </si>
  <si>
    <r>
      <t>Contract awarded toM</t>
    </r>
    <r>
      <rPr>
        <sz val="10"/>
        <color rgb="FF000000"/>
        <rFont val="Calibri"/>
        <family val="2"/>
        <scheme val="minor"/>
      </rPr>
      <t xml:space="preserve"> /S  Ashok Piraji Walunj, Takli Dhokeshwar</t>
    </r>
    <r>
      <rPr>
        <sz val="10"/>
        <color theme="1"/>
        <rFont val="Times New Roman"/>
        <family val="1"/>
      </rPr>
      <t xml:space="preserve"> INR 21.16 lakhs  dated 14-02-2013</t>
    </r>
  </si>
  <si>
    <t>Rahuri,</t>
  </si>
  <si>
    <t xml:space="preserve">Wambori </t>
  </si>
  <si>
    <t>RH 75</t>
  </si>
  <si>
    <t>Contract awarded to Shri. S. T. Bhagwat INR 19.91 dated 18-10-2012</t>
  </si>
  <si>
    <t>Bhokardhan</t>
  </si>
  <si>
    <t>Pimpalgaon Renukai</t>
  </si>
  <si>
    <t>RH 74</t>
  </si>
  <si>
    <t xml:space="preserve"> Contract awarded to Prabhakar Raymal INR 19.77 Lakh dated 25.02.2014</t>
  </si>
  <si>
    <t>Pangari Gosavi</t>
  </si>
  <si>
    <t>RH 73</t>
  </si>
  <si>
    <t xml:space="preserve"> Contract awarded to M/s. Aaryan Builders &amp; Contractors INR 19.83 Lakh dated 15.02.2014</t>
  </si>
  <si>
    <t>Dudha</t>
  </si>
  <si>
    <t>RH 72</t>
  </si>
  <si>
    <t>Procurement Completed - Contract awarded to S.S.Mapari INR 19.91 Lakh dated 15.01.2014</t>
  </si>
  <si>
    <t>Jafrabad</t>
  </si>
  <si>
    <t>Bharaj (bk.)</t>
  </si>
  <si>
    <t>RH 71</t>
  </si>
  <si>
    <t>Contract awarded Shri. Vishnu Sarjerao Dongare INR 19.95 Lakhs dated 02-02-2014</t>
  </si>
  <si>
    <t>Rajur</t>
  </si>
  <si>
    <t>RH 70</t>
  </si>
  <si>
    <t>Contract awarded Shri. S.P. Chaudhari INR 19.98 Lakhs dated 08-01-2013</t>
  </si>
  <si>
    <t>Tembhurni</t>
  </si>
  <si>
    <t>RH 69</t>
  </si>
  <si>
    <t>Order issued to RHMC on 28th Feb 2012 to initiate RH work by Force Account method, and Supply order Issued on dated 28-02-2012 to (1)Vishal Hardware for cement INR 3.84 Lakh, (2)Riyas Sand Supplier for sand INR 0.40 Lakh, (3)Saptashrungi crusher for agrregate INR 1.48 Lakh,(4)Bhagwati Building Supplier murum INR 0.06 Lakh,(5)Ajim Building Supplier for dubber INR 0.20 Lakh, (6)Pathan Bricks for bricks INR 0.12 Lakh.</t>
  </si>
  <si>
    <t>RH 68</t>
  </si>
  <si>
    <r>
      <t>Contract awarded to Deopulkar &amp; Brothers</t>
    </r>
    <r>
      <rPr>
        <sz val="10"/>
        <color rgb="FF000000"/>
        <rFont val="Calibri"/>
        <family val="2"/>
        <scheme val="minor"/>
      </rPr>
      <t xml:space="preserve">, Shrirampur </t>
    </r>
    <r>
      <rPr>
        <sz val="10"/>
        <color theme="1"/>
        <rFont val="Times New Roman"/>
        <family val="1"/>
      </rPr>
      <t>INR 19.91 lakhs  dated 29/01/2014</t>
    </r>
  </si>
  <si>
    <t>Kannad</t>
  </si>
  <si>
    <t>Pishor</t>
  </si>
  <si>
    <t>RH 67</t>
  </si>
  <si>
    <t>Procurement Completed - Contract awarded to K.D.Shinde INR 19.074 Lakh dated 17/02/2014</t>
  </si>
  <si>
    <t>Chitali</t>
  </si>
  <si>
    <t>RH 66</t>
  </si>
  <si>
    <r>
      <t>Contract awarded toM</t>
    </r>
    <r>
      <rPr>
        <sz val="10"/>
        <color rgb="FF000000"/>
        <rFont val="Calibri"/>
        <family val="2"/>
        <scheme val="minor"/>
      </rPr>
      <t xml:space="preserve">/S Sameer Gorakhnath Varpe, kopergaon </t>
    </r>
    <r>
      <rPr>
        <sz val="10"/>
        <color theme="1"/>
        <rFont val="Times New Roman"/>
        <family val="1"/>
      </rPr>
      <t>INR 20.01 lakhs  dated 15-02-2014</t>
    </r>
  </si>
  <si>
    <t>Kopergaon</t>
  </si>
  <si>
    <t>Pohegaon</t>
  </si>
  <si>
    <t>RH 65</t>
  </si>
  <si>
    <t>Contract awarded to Mr. Umesh Balasaheb Deshmukh INR 19.97Lakhs dated 15-01-2013</t>
  </si>
  <si>
    <t>Sengaon</t>
  </si>
  <si>
    <t>RH 64</t>
  </si>
  <si>
    <r>
      <t>Contract awarded toM</t>
    </r>
    <r>
      <rPr>
        <sz val="10"/>
        <color rgb="FF000000"/>
        <rFont val="Calibri"/>
        <family val="2"/>
        <scheme val="minor"/>
      </rPr>
      <t xml:space="preserve">/S  Avinash Uttamrao Ghogare, loni </t>
    </r>
    <r>
      <rPr>
        <sz val="10"/>
        <color theme="1"/>
        <rFont val="Times New Roman"/>
        <family val="1"/>
      </rPr>
      <t>INR 18.56 lakhs  dated 12-11-2013</t>
    </r>
  </si>
  <si>
    <t>Kolhar</t>
  </si>
  <si>
    <t>RH 63</t>
  </si>
  <si>
    <t>Procurement Completed - Contract awarded to Mr.Nitin M. Doiphode, INR 20.16  Lakh dated 28-06-2012</t>
  </si>
  <si>
    <t>Chandol</t>
  </si>
  <si>
    <t>RH 62</t>
  </si>
  <si>
    <t>Contract awarded to Subhash Ambhore dated 27-01-14 INR 20.17 lakh (final 19.83 bill)</t>
  </si>
  <si>
    <t>Janefal</t>
  </si>
  <si>
    <t>RH 61</t>
  </si>
  <si>
    <t>Contract awarded to K.B.Sarde dated 20-1-14 INR 19.91 lakh</t>
  </si>
  <si>
    <t>Malkapur Pangara</t>
  </si>
  <si>
    <t>RH 60</t>
  </si>
  <si>
    <t>Procurement Completed - Contract awarded to Mr.S.B. Ambhore INR 20.85 Lakh dated 28-02-2012</t>
  </si>
  <si>
    <t>Mehkar</t>
  </si>
  <si>
    <t>Dongaon</t>
  </si>
  <si>
    <t>RH 59</t>
  </si>
  <si>
    <t>Procurement Completed - Contract awarded to Mr.S.A.Mukund INR 20.21 Lakh dated 03-03-2012</t>
  </si>
  <si>
    <t>Nandura</t>
  </si>
  <si>
    <t>ChandurBiswa</t>
  </si>
  <si>
    <t>RH 58</t>
  </si>
  <si>
    <t>Procurement Completed - Contract awarded to Mr.S.B.Ambhore INR 20.37 Lakh dated 02-05-2012</t>
  </si>
  <si>
    <t>Deulgaon Raja</t>
  </si>
  <si>
    <t>Deolgaonmahi</t>
  </si>
  <si>
    <t>RH 57</t>
  </si>
  <si>
    <r>
      <t>Contract awarded toM</t>
    </r>
    <r>
      <rPr>
        <sz val="10"/>
        <color rgb="FF000000"/>
        <rFont val="Calibri"/>
        <family val="2"/>
        <scheme val="minor"/>
      </rPr>
      <t xml:space="preserve">/S   K.B. Charde </t>
    </r>
    <r>
      <rPr>
        <sz val="10"/>
        <color theme="1"/>
        <rFont val="Times New Roman"/>
        <family val="1"/>
      </rPr>
      <t>INR 20.0  lakhs  dated 01-03-2013</t>
    </r>
  </si>
  <si>
    <t>Shindkhedraja</t>
  </si>
  <si>
    <t>Shendurjana</t>
  </si>
  <si>
    <t>Improvement to Rural Haat</t>
  </si>
  <si>
    <t>RH 56</t>
  </si>
  <si>
    <t>Contract awarded to 1) Mr. Santosh Kanetkar for mental 2) Mr.Awchar for rubble &amp; soling 3) Nathji traders for cement 4) Mr. Ingle for sand,murum 5) Tawri traders for steel</t>
  </si>
  <si>
    <t xml:space="preserve">Force Account </t>
  </si>
  <si>
    <t>Jalgaon Jamod</t>
  </si>
  <si>
    <t>Pimpalgaon kale</t>
  </si>
  <si>
    <t>RH 55</t>
  </si>
  <si>
    <t>Procurement Completed - Contract awarded to Mr.G.B.Deshmukh INR 20.64Lakh dated 28-02-2012</t>
  </si>
  <si>
    <t>Chikhali</t>
  </si>
  <si>
    <t>Amdapur</t>
  </si>
  <si>
    <t>RH 54</t>
  </si>
  <si>
    <t>Contract awarded to Shri. Subhash B. Ambhore INR 19.96 Lakh dated 16-03-2013</t>
  </si>
  <si>
    <t>Asalgaon</t>
  </si>
  <si>
    <t>RH 53</t>
  </si>
  <si>
    <t>Contract awarded to Satyanarayan N.Biyani INR.Rs.19.96 lakh</t>
  </si>
  <si>
    <t>Shelubajar</t>
  </si>
  <si>
    <t>RH 52</t>
  </si>
  <si>
    <t>Procurement Completed - Contract awarded to Mr.N.M.Agrawal INR 18.72 Lakh dated 7-03-2012</t>
  </si>
  <si>
    <t>Motala</t>
  </si>
  <si>
    <t>RH 51</t>
  </si>
  <si>
    <t>Procurement Completed - Contract awarded to Mr.S.B.Kate INR 20.00 Lakh dated 2-03-2012</t>
  </si>
  <si>
    <t>Sindkhed Raja</t>
  </si>
  <si>
    <t>Sakharkheda</t>
  </si>
  <si>
    <t>RH 50</t>
  </si>
  <si>
    <t>Procurement Completed - Contract awarded to MrRamakant Patil INR 19.84 Lakh dated 21-03-2012</t>
  </si>
  <si>
    <t>Khamgaon</t>
  </si>
  <si>
    <t>Pimpalgaon Raja</t>
  </si>
  <si>
    <t>RH 49</t>
  </si>
  <si>
    <t>Procurement Completed - Contract awarded to Mr.Mudassir Khan   INR 21.12 Lakh dated 27-02-2012</t>
  </si>
  <si>
    <t>Daryapur</t>
  </si>
  <si>
    <t>Yevada</t>
  </si>
  <si>
    <t>RH 48</t>
  </si>
  <si>
    <t>Procurement Completed - Contract awarded to Mr.Sajid Khan   INR 20.15 Lakh dated 07-03-2012</t>
  </si>
  <si>
    <t>Bhatkuli</t>
  </si>
  <si>
    <t>Kholapur</t>
  </si>
  <si>
    <t>RH 47</t>
  </si>
  <si>
    <t>Procurement Completed - Contract awarded to Mr.NileshSune   INR 20.30 Lakh dated 02-03-2012</t>
  </si>
  <si>
    <t>NandgaonKhandeshwar</t>
  </si>
  <si>
    <t>RH 46</t>
  </si>
  <si>
    <t>Procurement Completed - Contract awarded to Mr.PravinTayde  INR 21.05 Lakh dated 21-03-2012</t>
  </si>
  <si>
    <t>Tiwasa</t>
  </si>
  <si>
    <t>RH 45</t>
  </si>
  <si>
    <t>Procurement Completed - Contract awarded to Mr.RavingraHantodkar   INR 20.39 Lakh dated 10-4-2012</t>
  </si>
  <si>
    <t>Achalpur</t>
  </si>
  <si>
    <t>Pathrot</t>
  </si>
  <si>
    <t>RH 44</t>
  </si>
  <si>
    <t>Procurement Completed - Contract awarded to Mr.Ziaullah Khan INR 20.30 Lakh dated 9-4-2012</t>
  </si>
  <si>
    <t>Amarawati</t>
  </si>
  <si>
    <t>Nandgaon Peth</t>
  </si>
  <si>
    <t>RH 43</t>
  </si>
  <si>
    <t>Procurement Completed - Contract awarded to NarendraConstructon INR 19.98 Lakh dated 27-2-2012</t>
  </si>
  <si>
    <t>Valgaon</t>
  </si>
  <si>
    <t>RH 42</t>
  </si>
  <si>
    <t>Procurement Completed - Contract awarded to M/s. Sakshi Constructions INR 19.97Lakh dated 05-3-2013</t>
  </si>
  <si>
    <t>Jarud</t>
  </si>
  <si>
    <t>Loni</t>
  </si>
  <si>
    <t>RH 41</t>
  </si>
  <si>
    <t>Procurement Completed - Contract awarded to Mr Deepak G.Bondre INR 19.87 Lakh dated 29-2-2012</t>
  </si>
  <si>
    <t>Chandur Bazar</t>
  </si>
  <si>
    <t>SirasgaonKasaba</t>
  </si>
  <si>
    <t>RH 40</t>
  </si>
  <si>
    <t>Warud</t>
  </si>
  <si>
    <t>RH 39</t>
  </si>
  <si>
    <t>Procurement Completed - Contract awarded to Mr NarendraS.Pawade  INR 20.98 Lakh dated 05-3-2012</t>
  </si>
  <si>
    <t>BenodaShaid</t>
  </si>
  <si>
    <t>RH 38</t>
  </si>
  <si>
    <t>Procurement Completed - Contract awarded to Mr Anil N.Shirbhate  INR 19.72 Lakh dated 27-2-2012</t>
  </si>
  <si>
    <t>Pusla</t>
  </si>
  <si>
    <t>RH 37</t>
  </si>
  <si>
    <t>Procurement Completed - Contract awarded to Mr NarendraS.Pawade INR 21.08 Lakh dated 27-2-2012</t>
  </si>
  <si>
    <t>Morshi</t>
  </si>
  <si>
    <t>Hivarkhed</t>
  </si>
  <si>
    <t>RH 36</t>
  </si>
  <si>
    <t>Procurement Completed - Contract awarded to Mr ShaileshTatte INR 19.99 Lakh dated 27-02-2012</t>
  </si>
  <si>
    <t>Nerpinglai</t>
  </si>
  <si>
    <t>RH 35</t>
  </si>
  <si>
    <t>Contract awarded to M/S Akash Construction INR 17.76 on 17-11-2012</t>
  </si>
  <si>
    <t>DevgaonRangari</t>
  </si>
  <si>
    <t>RH 34</t>
  </si>
  <si>
    <t>Contract awarded to Thormote Suresh Pandharinath INR 18.16 on 3-01-2013</t>
  </si>
  <si>
    <t>Paithan</t>
  </si>
  <si>
    <t>Bidkin</t>
  </si>
  <si>
    <t>RH 33</t>
  </si>
  <si>
    <t>Contract awarded to Quazi Gohar Mohiuddin INR 19.95 on 10-10-2012</t>
  </si>
  <si>
    <t>Pachod (bk)</t>
  </si>
  <si>
    <t>RH 32</t>
  </si>
  <si>
    <t>Contract awarded to Shri. S.N. SHINDE INR 19.89 on 10-12-2012</t>
  </si>
  <si>
    <t>Sillod</t>
  </si>
  <si>
    <t>Bharadi</t>
  </si>
  <si>
    <t>RH 31</t>
  </si>
  <si>
    <t>Contract awarded to Shri. Randhe Ashok Nanaji INR 19.94 on 10-12-2012</t>
  </si>
  <si>
    <t>Khultabad</t>
  </si>
  <si>
    <t>Galle Borgaon</t>
  </si>
  <si>
    <t>RH 30</t>
  </si>
  <si>
    <t>Contract awarded to Tushmaan Constructions Pvt. Ltd.INR 19.99 on 10-12-2012</t>
  </si>
  <si>
    <t>Savangi Bazar</t>
  </si>
  <si>
    <t>RH 29</t>
  </si>
  <si>
    <r>
      <t>Contract awarded toM</t>
    </r>
    <r>
      <rPr>
        <sz val="10"/>
        <color rgb="FF000000"/>
        <rFont val="Calibri"/>
        <family val="2"/>
        <scheme val="minor"/>
      </rPr>
      <t xml:space="preserve">/S  Avinash Uttamrao Ghogare ,Loni </t>
    </r>
    <r>
      <rPr>
        <sz val="10"/>
        <color theme="1"/>
        <rFont val="Times New Roman"/>
        <family val="1"/>
      </rPr>
      <t>INR 19.59 lakhs  dated 30-03-2013</t>
    </r>
  </si>
  <si>
    <t>Dadh Bk</t>
  </si>
  <si>
    <t>RH 28</t>
  </si>
  <si>
    <r>
      <t xml:space="preserve">Contract awarded to </t>
    </r>
    <r>
      <rPr>
        <sz val="10"/>
        <color rgb="FF000000"/>
        <rFont val="Times New Roman"/>
        <family val="1"/>
      </rPr>
      <t>Shri. Tambat Narendra Vaijinath INR 19.02 on 10-12-2012</t>
    </r>
  </si>
  <si>
    <t>Vaijapur</t>
  </si>
  <si>
    <t>Shiur</t>
  </si>
  <si>
    <t>RH 27</t>
  </si>
  <si>
    <t>Contract awarded to Nagapur Rs.19.65 lakh</t>
  </si>
  <si>
    <t>Mundgaon</t>
  </si>
  <si>
    <t>RH 26</t>
  </si>
  <si>
    <t>Contract awarded to Tushmaan Constructions Pvt. Ltd.INR 19.79 on 10-12-2012 (Cancel RH)</t>
  </si>
  <si>
    <t>Phulambri</t>
  </si>
  <si>
    <t>RH 25</t>
  </si>
  <si>
    <t>Procurement Completed - Contract awarded to Mr N. V. Tambat INR 19.31 Lakh dated 2-3-11</t>
  </si>
  <si>
    <t>Gangapur</t>
  </si>
  <si>
    <t>Savangi</t>
  </si>
  <si>
    <t>RH 24</t>
  </si>
  <si>
    <t>Procurement Completed - Contract awarded to Mr A. Khan INR 16.05 Lakh dated 07-03-2012</t>
  </si>
  <si>
    <t>BarshiTakli</t>
  </si>
  <si>
    <t>RH 23</t>
  </si>
  <si>
    <t>Procurement Completed - Contract awarded to Mr Nizammudin INR 20.02 Lakh dated 14-02-2012</t>
  </si>
  <si>
    <t>Murtizapur</t>
  </si>
  <si>
    <t>Mana</t>
  </si>
  <si>
    <t>RH 22</t>
  </si>
  <si>
    <t>Order issued to RHMC on 8th Feb 2012 to initiate RH work by Force Account methodm, and Supply order Issued on dated 08-02-2012 to (1)BalajiTreders for steel - JI sheets and MS  INR 0.284 Lakh, (2)Nilani Constructions for Solling INR 1.05 Lakh, (3)Ahemed Bricks INR 0.875 Lakh , (4)Nemade Building Material for sand Murum INR 1.845 Lakh, (5)Makode Hardware INR 1.475Lakhs.</t>
  </si>
  <si>
    <t>Telhara</t>
  </si>
  <si>
    <t>Aadgaon</t>
  </si>
  <si>
    <t>RH 21</t>
  </si>
  <si>
    <t>Procurement Completed - Contract awarded to V S Shelake INR 20.02 Lakh dated 09-02-2012</t>
  </si>
  <si>
    <t>Malegaon Bajare</t>
  </si>
  <si>
    <t>RH 20</t>
  </si>
  <si>
    <t>Procurement Completed - Contract awarded to Dilip N Dhade INR 19.99 Lakh dated 13-03-2012</t>
  </si>
  <si>
    <t>RH 19</t>
  </si>
  <si>
    <t>Procurement Completed - Contract awarded to Arun S Patil INR 20.13 Lakh dated 16-02-2012</t>
  </si>
  <si>
    <t>Balapur</t>
  </si>
  <si>
    <t>Paras</t>
  </si>
  <si>
    <t>RH 18</t>
  </si>
  <si>
    <t>Procurement Completed - Contract awarded to Rajendra Ingle INR 20.16 Lakh dated 27-03-2012</t>
  </si>
  <si>
    <t>Wadegaon</t>
  </si>
  <si>
    <t>RH 17</t>
  </si>
  <si>
    <t>Order issued to RHMC on 7th Feb 2012 to initiate RH work by Force Account method, and Supply order Issued dated 07-02-2012 to (1) to Gopal&amp; Sons for Cement ,Steel, GI Sheets INR 3.028 Lakh, (2) EknathBuhuudheshiaSahakarisansta for Sand, Metal,Bricks,Dabar,Soling, Murum INR 5.11 Lakh.</t>
  </si>
  <si>
    <t>Kurankhed</t>
  </si>
  <si>
    <t>RH 16</t>
  </si>
  <si>
    <t>Order issued to RHMC on 27th Feb 2012 to initiate RH work by Force Account method.</t>
  </si>
  <si>
    <t>BorgaonManju</t>
  </si>
  <si>
    <t>RH 15</t>
  </si>
  <si>
    <t>Procurement Completed - Contract awarded to Diamond Constructions INR 21.04 Lakh dated 31-12-2011</t>
  </si>
  <si>
    <t>Loni Bk.</t>
  </si>
  <si>
    <t>RH 14</t>
  </si>
  <si>
    <t>Order issued to RHMC on 5th Jan 2012 to initiate RH work by Force Account method and Supply order Issued on dated 04-01-2012 to (1)Deepak Suppliers for cement,steel INR 6.31 Lakh, (2)JairamD.Dherange for sand INR 0.69 Lakh, (3)to Swadesh Stone for agreegate  INR 1.55 Lakh, (4)Vijay K.Gaikwad for bricks INR 0.037 Lakh , (5)Kailas B.Ghadge for murum,metal,dubber,soling INR 5.40 Lakh, (6)VimalK.Jadhav for transportation for sand &amp;agreegate INR 0.49Lakh.</t>
  </si>
  <si>
    <t>Sakur</t>
  </si>
  <si>
    <t>RH 13</t>
  </si>
  <si>
    <t>Order issued to RHMC on 4th Jan 2012 to initiate RH work by Force Account method and Supply order Issued on dated 04-01-2012 to (1)NavnathR.Landge for cement INR 4.48 Lakh,(2)SahebraoM.Autade for sand INR 3.96 Lakh,(3)AmolD.Barate for agreegate INR 1.75 Lakh ,(4)Vijay K.Gaikwad for bricks 7 murum INR 1.32 Lakh,(5)VimalK.Jadhav for metal &amp;dubber INR 5.84 Lakh ,(6)SavlaramN.Gaikwad for soft murum &amp; soling INR 1.02 Lakh, (7) K.J.Steel for steel INR 0.07 Lakh</t>
  </si>
  <si>
    <t>Kopargaon</t>
  </si>
  <si>
    <t>Vari</t>
  </si>
  <si>
    <t>RH 12</t>
  </si>
  <si>
    <t>Procurement Completed - Contract awarded to RajendraBeldar INR 20.04 Lakh dated 04-01-2012</t>
  </si>
  <si>
    <t>Savtsar</t>
  </si>
  <si>
    <t>RH 11</t>
  </si>
  <si>
    <t>Order issued to RHMC on 12th Mar 2012 to initiate RH work by Force Account method &amp; Supply order Issued ondated 12-03-2012 to (1) Adarsh Steel &amp; Traders for cement  INR 5.88 Lakh , (2) Punjab C.Deshmukh for sand &amp; soling INR 2.30 Lakh , (3)Sai Shradha stones &amp;crusharagrigate INR 2.84 Lakh, (4) Jay KrushnaDarshan Suppliers stone INR 1.51, (5)SatishH.Bhandhari for murum  INR 0.62 Lakh, (6)Ambadas G.Mashruph for boulder  INR 0.15 Lakh, (7)Kalika Steel for steel INR 0.115 Lakh, (8)KiranBhausahebThorat for bricks INR 0.21 Lakh.</t>
  </si>
  <si>
    <t>Newasa</t>
  </si>
  <si>
    <t>Kukana</t>
  </si>
  <si>
    <t>RH 10</t>
  </si>
  <si>
    <t>Procurement Completed - Contract awarded to D. A. Bendre INR 21.54 Lakh dated 02-03-2012</t>
  </si>
  <si>
    <t>Karjat</t>
  </si>
  <si>
    <t>Mirajgaon</t>
  </si>
  <si>
    <t>RH 9</t>
  </si>
  <si>
    <t>Procurement Completed - Contract awarded to Sneha Constructions INR 21.80 Lakh dated 03-03-2012</t>
  </si>
  <si>
    <t>Shrigonda</t>
  </si>
  <si>
    <t>Kashti</t>
  </si>
  <si>
    <t>RH 8</t>
  </si>
  <si>
    <t>Procurement Completed - Contract awarded to S. B. Borude INR 21.78 Lakh dated 24-02-2012</t>
  </si>
  <si>
    <t>BelvandiBk</t>
  </si>
  <si>
    <t>RH 7</t>
  </si>
  <si>
    <t>Procurement Completed - Contract awarded to B.J. Murdare INR 20.03 Lakh dated 04/01/2012</t>
  </si>
  <si>
    <t>Shevgaon</t>
  </si>
  <si>
    <t>RH 6</t>
  </si>
  <si>
    <t>Order issued to RHMC on 5th Jan 2012 to initiate RH work by Force Account method  &amp; Supply order Issued on dated 04-01-2012  to (1)  Rajashree Suppliers for cement  INR 8.75 Lakh, (2) RajendraN.Abhale for sand INR 1.98 Lakh, (3) Nagraj Stone Crusher for aggregate INR 2.40Lakhs, (4) Anil L.Shenkar for bricks &amp; murum INR 1.88 Lakh , (5) LankeshC.Thorat for metal INR 1.28 Lakh, (6) Shivaji N.Naikwadi for dubber  INR 0.30 Lakh. (7) Shree Mahalaxmi Steel for steel INR 0.23, (8) Shree R.V.Traders for tiles INR 0.22 Lakh, (9) Shriraj Enterprises for pvc water tank INR 0.03 Lakh, (10) Rajashree Suppliers for cement  INR 8.75 Lakh , (11) Rajashree Suppliers for cement  INR 8.75 Lakh.</t>
  </si>
  <si>
    <t>RH 5</t>
  </si>
  <si>
    <t>Procurement Completed - Contract awarded to SuhasAuti INR 21.90 Lakh dated 13-03-2012</t>
  </si>
  <si>
    <t>Parner</t>
  </si>
  <si>
    <t>RH 4</t>
  </si>
  <si>
    <t>Procurement Completed - Contract awarded to Malganga Constructions INR 20.747 Lakh dated 24-01-2012</t>
  </si>
  <si>
    <t>Nighoj</t>
  </si>
  <si>
    <t>RH 3</t>
  </si>
  <si>
    <t>Procurement Completed - Contract awarded to K.D.Shinde INR 20.84 Lakh dated 03-03-2012</t>
  </si>
  <si>
    <t>Shrirampur</t>
  </si>
  <si>
    <t>TakliBhan</t>
  </si>
  <si>
    <t>RH 2</t>
  </si>
  <si>
    <t>Order issued to RHMC on 16th March 2012 to initiate RH work by Force Account method &amp; Supply order Issued to (i) Yashshtree Trades for cement &amp; steel INR 9.32 Lakh dated 17-03-2012, (ii) DiwakarV.Kolse for sand,aggregate,murum,bricks ,dubber INR 8.34 Lakh dated 17-03-2012</t>
  </si>
  <si>
    <t>BelapurBk</t>
  </si>
  <si>
    <t>RH 1</t>
  </si>
  <si>
    <t>Contract value</t>
  </si>
  <si>
    <t>District</t>
  </si>
  <si>
    <t>Name of Block - Taluka</t>
  </si>
  <si>
    <t>Village</t>
  </si>
  <si>
    <t xml:space="preserve">Location of Work </t>
  </si>
  <si>
    <t xml:space="preserve">Details of work </t>
  </si>
  <si>
    <t>Contract Sign date</t>
  </si>
  <si>
    <t>Acceptance letter issue date</t>
  </si>
  <si>
    <t>Review By Bank (Prior/ Post )</t>
  </si>
  <si>
    <t xml:space="preserve">Total Cost </t>
  </si>
  <si>
    <t xml:space="preserve">Unit Cost </t>
  </si>
  <si>
    <t xml:space="preserve">No of Contract </t>
  </si>
  <si>
    <r>
      <t>Procurement plan with Method &amp; Time Schedule  for</t>
    </r>
    <r>
      <rPr>
        <b/>
        <u/>
        <sz val="10"/>
        <color theme="1"/>
        <rFont val="Times New Roman"/>
        <family val="1"/>
      </rPr>
      <t>CIVIL WORKS</t>
    </r>
  </si>
  <si>
    <t>CW-B.6 ] PIU MSAMB (AGRICULTURAL MARKETING) CIVIL WORKS - Rural Haats Modernization (Community Procurement)</t>
  </si>
  <si>
    <t>Contract awarded on 18-02-2014  to Shri. Ashwini Constr. Beed, INR 11.96 lakhs</t>
  </si>
  <si>
    <r>
      <t xml:space="preserve">Repairing to roofing of MSWC Warehouse  </t>
    </r>
    <r>
      <rPr>
        <sz val="10"/>
        <color rgb="FF000000"/>
        <rFont val="Times New Roman"/>
        <family val="1"/>
      </rPr>
      <t>- Beed</t>
    </r>
  </si>
  <si>
    <t>Contract awarded on 27-01-2014  to Shri. Pravin P. Surshe, Parbhani, INR 11.99 lakhs</t>
  </si>
  <si>
    <r>
      <t xml:space="preserve">Repairing to roofing of MSWC Warehouse  </t>
    </r>
    <r>
      <rPr>
        <sz val="10"/>
        <color rgb="FF000000"/>
        <rFont val="Times New Roman"/>
        <family val="1"/>
      </rPr>
      <t>- Parbhani (city)</t>
    </r>
  </si>
  <si>
    <t>Contract awarded on 01-02-2014  to M/S D.R. construction, Kolhapur, INR 12.75 lakhs</t>
  </si>
  <si>
    <r>
      <t xml:space="preserve">Repairing to roofing of MSWC Warehouse  </t>
    </r>
    <r>
      <rPr>
        <sz val="10"/>
        <color rgb="FF000000"/>
        <rFont val="Times New Roman"/>
        <family val="1"/>
      </rPr>
      <t>- Gangakhed</t>
    </r>
  </si>
  <si>
    <t>Contract awarded on 22-01-2014  to Shri. V.T. Patil, A'bad, INR 15.23 lakhs</t>
  </si>
  <si>
    <r>
      <t xml:space="preserve">Repairing to roofing of MSWC Warehouse  </t>
    </r>
    <r>
      <rPr>
        <sz val="10"/>
        <color rgb="FF000000"/>
        <rFont val="Times New Roman"/>
        <family val="1"/>
      </rPr>
      <t>- Hingoli (City)</t>
    </r>
  </si>
  <si>
    <t>Contract awarded on 20-01-2014  to Shri. V.T. Patil, A'bad, INR 18.64 lakhs</t>
  </si>
  <si>
    <r>
      <t xml:space="preserve">Repairing to roofing of MSWC Warehouse  </t>
    </r>
    <r>
      <rPr>
        <sz val="10"/>
        <color rgb="FF000000"/>
        <rFont val="Times New Roman"/>
        <family val="1"/>
      </rPr>
      <t>- Partur</t>
    </r>
  </si>
  <si>
    <t>Contract awarded on 20-01-2014  to Shri. V.T. Patil, A'bad, INR 14.13 lakhs</t>
  </si>
  <si>
    <r>
      <t xml:space="preserve">Repairing to roofing of MSWC Warehouse  </t>
    </r>
    <r>
      <rPr>
        <sz val="10"/>
        <color rgb="FF000000"/>
        <rFont val="Times New Roman"/>
        <family val="1"/>
      </rPr>
      <t>- Jalna (City)</t>
    </r>
  </si>
  <si>
    <t>Contract awarded on 20-01-2014  to Shri. V.T. Patil, A'bad, INR 14.00 lakhs</t>
  </si>
  <si>
    <r>
      <t xml:space="preserve">Repairing to roofing of MSWC Warehouse  </t>
    </r>
    <r>
      <rPr>
        <sz val="10"/>
        <color rgb="FF000000"/>
        <rFont val="Times New Roman"/>
        <family val="1"/>
      </rPr>
      <t>- Mehekar</t>
    </r>
  </si>
  <si>
    <t>Contract awarded on 16-01-2014  to M/S R.Y.Shelke, Majalgaon, INR 11.19 lakhs</t>
  </si>
  <si>
    <r>
      <t xml:space="preserve">Repairing to roofing of MSWC Warehouse  </t>
    </r>
    <r>
      <rPr>
        <sz val="10"/>
        <color rgb="FF000000"/>
        <rFont val="Times New Roman"/>
        <family val="1"/>
      </rPr>
      <t>- Khamgaon (city)</t>
    </r>
  </si>
  <si>
    <t>Contract awarded on 20-01-2014  to Shri. V.T. Patil, A'bad, INR 11.66 lakhs</t>
  </si>
  <si>
    <r>
      <t xml:space="preserve">Repairing to roofing of MSWC Warehouse  </t>
    </r>
    <r>
      <rPr>
        <sz val="10"/>
        <color rgb="FF000000"/>
        <rFont val="Times New Roman"/>
        <family val="1"/>
      </rPr>
      <t>- Chikhali</t>
    </r>
  </si>
  <si>
    <t>Contract awarded on 01-02-2014  to Shri. R.Y.Shelke, Majalgaon, INR 17.51 lakhs</t>
  </si>
  <si>
    <r>
      <t xml:space="preserve">Repairing to roofing of MSWC Warehouse  </t>
    </r>
    <r>
      <rPr>
        <sz val="10"/>
        <color rgb="FF000000"/>
        <rFont val="Times New Roman"/>
        <family val="1"/>
      </rPr>
      <t>- Washim</t>
    </r>
  </si>
  <si>
    <t>Contract awarded on 15-02-2014  to J.S.Sharma, Akot, INR 9.82 lakhs</t>
  </si>
  <si>
    <r>
      <t xml:space="preserve">Repairing to roofing of MSWC Warehouse  </t>
    </r>
    <r>
      <rPr>
        <sz val="10"/>
        <color rgb="FF000000"/>
        <rFont val="Times New Roman"/>
        <family val="1"/>
      </rPr>
      <t>- Telhara</t>
    </r>
  </si>
  <si>
    <t>Contract awarded on 23-01-2014  to M/S S.H. Mantri, Amravati, INR 11.96 lakhs</t>
  </si>
  <si>
    <r>
      <t xml:space="preserve">Repairing to roofing of MSWC Warehouse  </t>
    </r>
    <r>
      <rPr>
        <sz val="10"/>
        <color rgb="FF000000"/>
        <rFont val="Times New Roman"/>
        <family val="1"/>
      </rPr>
      <t>- Murtizapur</t>
    </r>
  </si>
  <si>
    <t>Contract awarded on 16-01-2014  to M/S R.Y.Shelke, Majalgaon, INR 13.51 lakhs</t>
  </si>
  <si>
    <r>
      <t xml:space="preserve">Repairing to roofing of MSWC Warehouse  </t>
    </r>
    <r>
      <rPr>
        <sz val="10"/>
        <color rgb="FF000000"/>
        <rFont val="Times New Roman"/>
        <family val="1"/>
      </rPr>
      <t>- Umarkhed</t>
    </r>
  </si>
  <si>
    <t>Contract awarded on 01-02-2014  to M/S R.Y.Shelke, Majalgaon, INR 13.94 lakhs</t>
  </si>
  <si>
    <r>
      <t xml:space="preserve">Repairing to roofing of MSWC Warehouse  </t>
    </r>
    <r>
      <rPr>
        <sz val="10"/>
        <color rgb="FF000000"/>
        <rFont val="Times New Roman"/>
        <family val="1"/>
      </rPr>
      <t xml:space="preserve">- Pusad </t>
    </r>
  </si>
  <si>
    <t>Contract awarded on 15-02-2014  to M/S R.R. Mundhada, Amravati, INR 13.22 lakhs</t>
  </si>
  <si>
    <r>
      <t xml:space="preserve">Repairing to roofing of MSWC Warehouse  </t>
    </r>
    <r>
      <rPr>
        <sz val="10"/>
        <color rgb="FF000000"/>
        <rFont val="Times New Roman"/>
        <family val="1"/>
      </rPr>
      <t>- Chandur Bajar</t>
    </r>
  </si>
  <si>
    <t>Contract awarded on 15-02-2014  to M/S Tirupati Balaji construction, Amravati, INR 13.44 lakhs</t>
  </si>
  <si>
    <r>
      <t xml:space="preserve">Repairing to roofing of MSWC Warehouse  </t>
    </r>
    <r>
      <rPr>
        <sz val="10"/>
        <color rgb="FF000000"/>
        <rFont val="Times New Roman"/>
        <family val="1"/>
      </rPr>
      <t>- Achalpur</t>
    </r>
  </si>
  <si>
    <t>Contract awarded on 24-01-2014  to M/S R.Y.Shelke, Majalgaon, INR 12.74 lakhs</t>
  </si>
  <si>
    <r>
      <t xml:space="preserve">Repairing to roofing of MSWC Warehouse  </t>
    </r>
    <r>
      <rPr>
        <sz val="10"/>
        <color rgb="FF000000"/>
        <rFont val="Times New Roman"/>
        <family val="1"/>
      </rPr>
      <t>- Wai</t>
    </r>
  </si>
  <si>
    <t>Contract awarded on 24-01-2014  to M/S Hirani construction, Mumbai, INR 24.48 lakhs</t>
  </si>
  <si>
    <r>
      <t xml:space="preserve">Repairing to roofing of MSWC Warehouse  </t>
    </r>
    <r>
      <rPr>
        <sz val="10"/>
        <color rgb="FF000000"/>
        <rFont val="Times New Roman"/>
        <family val="1"/>
      </rPr>
      <t>- Satara D-5</t>
    </r>
  </si>
  <si>
    <t>Contract awarded on 18-01-2014  to M/S Viraj Construction, Baramati, INR 21.28 lakhs</t>
  </si>
  <si>
    <r>
      <t xml:space="preserve">Repairing to roofing of MSWC Warehouse  </t>
    </r>
    <r>
      <rPr>
        <sz val="10"/>
        <color rgb="FF000000"/>
        <rFont val="Times New Roman"/>
        <family val="1"/>
      </rPr>
      <t>- Karad</t>
    </r>
  </si>
  <si>
    <t>Contract awarded on 24-01-2014  to M/S Hirani construction, Mumbai, INR 13.19 lakhs</t>
  </si>
  <si>
    <r>
      <t xml:space="preserve">Repairing to roofing of MSWC Warehouse  </t>
    </r>
    <r>
      <rPr>
        <sz val="10"/>
        <color rgb="FF000000"/>
        <rFont val="Times New Roman"/>
        <family val="1"/>
      </rPr>
      <t xml:space="preserve">- Miraj </t>
    </r>
  </si>
  <si>
    <t>Contract awarded on 19-03-2014  to M/S D.M. Gaikwad, Beed, INR 12.04 lakhs</t>
  </si>
  <si>
    <r>
      <t xml:space="preserve">Repairing to roofing of MSWC Warehouse  </t>
    </r>
    <r>
      <rPr>
        <sz val="10"/>
        <color rgb="FF000000"/>
        <rFont val="Times New Roman"/>
        <family val="1"/>
      </rPr>
      <t>- Baramati</t>
    </r>
  </si>
  <si>
    <t>Contract awarded on 01-02-2014  to M/S D.R. construction, Kolhapur, INR 9.51 lakhs</t>
  </si>
  <si>
    <r>
      <t xml:space="preserve">Repairing to roofing of MSWC Warehouse  </t>
    </r>
    <r>
      <rPr>
        <sz val="10"/>
        <color rgb="FF000000"/>
        <rFont val="Times New Roman"/>
        <family val="1"/>
      </rPr>
      <t>- Ozar</t>
    </r>
  </si>
  <si>
    <t>Contract awarded on 01-02-2014  to M/S D.R. construction, Kolhapur, INR 14.71 lakhs</t>
  </si>
  <si>
    <r>
      <t xml:space="preserve">Repairing to roofing of MSWC Warehouse  </t>
    </r>
    <r>
      <rPr>
        <sz val="10"/>
        <color rgb="FF000000"/>
        <rFont val="Times New Roman"/>
        <family val="1"/>
      </rPr>
      <t>- Malegaon (Nashik)</t>
    </r>
  </si>
  <si>
    <t>Contract awarded on30-01.2015 to M/S Viraj Const. Baramati, INR 12.76 lakhs</t>
  </si>
  <si>
    <r>
      <t xml:space="preserve">Repairing to roofing of MSWC Warehouse  </t>
    </r>
    <r>
      <rPr>
        <sz val="10"/>
        <color rgb="FF000000"/>
        <rFont val="Times New Roman"/>
        <family val="1"/>
      </rPr>
      <t>- Solapur</t>
    </r>
  </si>
  <si>
    <t>Contract awarded on 18-01-2014  to M/S Viraj Construction, Baramati, INR 12.83 lakhs</t>
  </si>
  <si>
    <r>
      <t xml:space="preserve">Repairing to roofing of MSWC Warehouse  </t>
    </r>
    <r>
      <rPr>
        <sz val="10"/>
        <color rgb="FF000000"/>
        <rFont val="Times New Roman"/>
        <family val="1"/>
      </rPr>
      <t>- Sangola</t>
    </r>
  </si>
  <si>
    <t>Contract awarded on 01-02-2014  to M/S D.R. construction, Kolhapur, INR 10.59 lakhs</t>
  </si>
  <si>
    <r>
      <t xml:space="preserve">Repairing to roofing of MSWC Warehouse  </t>
    </r>
    <r>
      <rPr>
        <sz val="10"/>
        <color rgb="FF000000"/>
        <rFont val="Times New Roman"/>
        <family val="1"/>
      </rPr>
      <t>- Barshi</t>
    </r>
  </si>
  <si>
    <t>Contract awarded on 24-01-2014  to M/S R.Y.Shelke, Majalgaon, INR 13.41 lakhs</t>
  </si>
  <si>
    <r>
      <t xml:space="preserve">Repairing to roofing of MSWC Warehouse  </t>
    </r>
    <r>
      <rPr>
        <sz val="10"/>
        <color rgb="FF000000"/>
        <rFont val="Times New Roman"/>
        <family val="1"/>
      </rPr>
      <t>- Akkalkot</t>
    </r>
  </si>
  <si>
    <t>Contract awarded on 01-02-2014  to M/S D.R. construction, Kolhapur, INR 13.29 lakhs</t>
  </si>
  <si>
    <r>
      <t xml:space="preserve">Repairing to roofing of MSWC Warehouse  </t>
    </r>
    <r>
      <rPr>
        <sz val="10"/>
        <color rgb="FF000000"/>
        <rFont val="Times New Roman"/>
        <family val="1"/>
      </rPr>
      <t>- Kopargaon</t>
    </r>
  </si>
  <si>
    <t>Contract awarded on 01-02-2014  to M/S D.R. construction, Kolhapur, INR 12.67 lakhs</t>
  </si>
  <si>
    <r>
      <t xml:space="preserve">Repairing to roofing of MSWC Warehouse  </t>
    </r>
    <r>
      <rPr>
        <sz val="10"/>
        <color rgb="FF000000"/>
        <rFont val="Times New Roman"/>
        <family val="1"/>
      </rPr>
      <t>- A'Nagar (city)</t>
    </r>
  </si>
  <si>
    <t>Contract awarded on 29-01-2014  to M/S D.M. Gaikwad, Beed, INR 11.07 lakhs</t>
  </si>
  <si>
    <r>
      <t xml:space="preserve">Repairing to roofing of MSWC Warehouse  </t>
    </r>
    <r>
      <rPr>
        <sz val="10"/>
        <color rgb="FF000000"/>
        <rFont val="Times New Roman"/>
        <family val="1"/>
      </rPr>
      <t>- Georai</t>
    </r>
  </si>
  <si>
    <t>Contract awarded on 18-01-2014  to M/S Diamond construction, Parbhani, INR 20.90 lakhs</t>
  </si>
  <si>
    <t xml:space="preserve">Repairing of MSWC Warehouse-Loha </t>
  </si>
  <si>
    <t>Contract awarded on 17-12-2013  to M/S VIPRAO, Developers, Pune, INR 21.29 lakhs</t>
  </si>
  <si>
    <t xml:space="preserve">Repairing of MSWC Warehouse Jaysingpur </t>
  </si>
  <si>
    <t>Contract awarded on 17-12-2013  to M/S VIPRAO, Developers, Pune, INR 21.16 lakhs</t>
  </si>
  <si>
    <t xml:space="preserve">Repairing of MSWC Warehouse Ichalkaranji </t>
  </si>
  <si>
    <t>Contract awarded on 17-12-2013  to M/S VIPRAO, Developers, Pune, INR 23.85 lakhs</t>
  </si>
  <si>
    <t xml:space="preserve">Repairing of MSWC Warehouse Tasgaon </t>
  </si>
  <si>
    <t>Contract awarded on 18-01-2014  to M/S Hirani construction, Mumbai, INR 23.79 lakhs</t>
  </si>
  <si>
    <t xml:space="preserve">Repairing of MSWC Warehouse-Takari </t>
  </si>
  <si>
    <t>Contract awarded on 30-12-2013  to M/S Viraj Construction, Baramati, INR 21.76 lakhs</t>
  </si>
  <si>
    <t xml:space="preserve">Repairing of MSWC Warehouse Phaltan </t>
  </si>
  <si>
    <t>Contract awarded on 07-01-2014  to M/S A.K. Constr. Malsiras Solapur, INR 12.69 lakhs</t>
  </si>
  <si>
    <t>Repairing of MSWC Warehouse-Indapur</t>
  </si>
  <si>
    <t>Contract awarded on 17-12-2013  to M/S Viraj Construction, Baramati, INR 21.98 lakhs</t>
  </si>
  <si>
    <t>Repairing of MSWC Warehouse Nira</t>
  </si>
  <si>
    <t>Contract awarded on 23-12-2013  to M/S Adityraj Associates, Pune, INR 22.99 lakhs</t>
  </si>
  <si>
    <t xml:space="preserve">Repairing of MSWC Warehouse Gultekadi </t>
  </si>
  <si>
    <t>Contract awarded on 24-01-2014  to M/S Innovation Engineers&amp; contractors Pune, INR 24.58 lakhs</t>
  </si>
  <si>
    <t xml:space="preserve">Repairing of MSWC Warehouse-Shahada </t>
  </si>
  <si>
    <t>Contract awarded on 15-01-2014  to M/S Shravani construction, Dhule, INR 25.76 lakhs</t>
  </si>
  <si>
    <t xml:space="preserve">Repairing of MSWC Warehouse-Navapur </t>
  </si>
  <si>
    <t>Contract awarded on 15-01-2014  to M/S Sunil Bhawsar, Chalisgaon, INR 24.70 lakhs</t>
  </si>
  <si>
    <t xml:space="preserve">Repairing of MSWC Warehouse-Amalner </t>
  </si>
  <si>
    <t>Contract awarded on 15-01-2014  to M/S Sunil Bhawsar, Chalisgaon, INR 22.84 lakhs</t>
  </si>
  <si>
    <t xml:space="preserve">Repairing of MSWC Warehouse-Pachora </t>
  </si>
  <si>
    <t>Contract awarded on 15-01-2014  to M/S Sunil Bhawsar, Chalisgaon, INR 22.60 lakhs</t>
  </si>
  <si>
    <t xml:space="preserve">Repairing of MSWC Warehouse-Kasoda </t>
  </si>
  <si>
    <t>Contract awarded on 18-01-2014  to M/S Sunil Patil, Jalgaon, INR 23.51 lakhs</t>
  </si>
  <si>
    <t xml:space="preserve">Repairing of MSWC Warehouse-Dharangaon </t>
  </si>
  <si>
    <t>Contract awarded on 18-01-2014  to M/S Sunil Patil, Jalgaon, INR 25.40 lakhs</t>
  </si>
  <si>
    <t xml:space="preserve">Repairing of MSWC Warehouse-Chopada </t>
  </si>
  <si>
    <t>Contract awarded on 15-01-2014  to M/S Sunil Bhawsar, Chalisgaon, INR 25.65 lakhs</t>
  </si>
  <si>
    <t xml:space="preserve">Repairing of MSWC Warehouse-Chalisgaon </t>
  </si>
  <si>
    <t>Contract awarded on 18-01-2014  to M/S Sunil Patil, Jalgaon, INR 24.46 lakhs</t>
  </si>
  <si>
    <t xml:space="preserve">Repairing of MSWC Warehouse-Bodwad </t>
  </si>
  <si>
    <t>Contract awarded on 18-01-2014  to M/S Tulsi construction, Jamner, INR 28.19 lakhs</t>
  </si>
  <si>
    <t xml:space="preserve">Repairing of MSWC Warehouse-Bhusawal </t>
  </si>
  <si>
    <t>Contract awarded on 15-01-2014  to M/S Shravani construction, Dhule, INR 25.44 lakhs</t>
  </si>
  <si>
    <t xml:space="preserve">Repairing of MSWC Warehouse-Dhondaicha </t>
  </si>
  <si>
    <t>Contract awarded on 24-01-2014  to M/S Innovation Engineers&amp; contractors Pune, INR 22.74 lakhs</t>
  </si>
  <si>
    <t xml:space="preserve">Repairing of MSWC Warehouse-Dhule </t>
  </si>
  <si>
    <t>Contract awarded on 18-01-2014  to M/S C-4 Infrastructur, Nashik, INR 24.40 lakhs</t>
  </si>
  <si>
    <t xml:space="preserve">Repairing of MSWC Warehouse-Wani </t>
  </si>
  <si>
    <t>Contract awarded on 18-01-2014  to M/S Rajlaxmi Constr, Manmad, INR 30.22 lakhs</t>
  </si>
  <si>
    <t xml:space="preserve">Repairing of MSWC Warehouse-Satana </t>
  </si>
  <si>
    <t>Contract awarded on 24-12-2013  to M/S Rajlaxmi Constr, Manmad, INR 24.28 lakhs</t>
  </si>
  <si>
    <t xml:space="preserve">Repairing of MSWC Warehouse Nampur </t>
  </si>
  <si>
    <t>Contract awarded on 24-12-2013  to Shri. N.R Ambekar, Nashik, INR 31.28 lakhs</t>
  </si>
  <si>
    <t xml:space="preserve">Repairing of MSWC Warehouse Manmad </t>
  </si>
  <si>
    <t>Contract awarded on 24-12-2013  to Shri. N.R Ambekar, Nashik, INR 24.93 lakhs</t>
  </si>
  <si>
    <t xml:space="preserve">Repairing of MSWC Warehouse Laslgaon </t>
  </si>
  <si>
    <t>Contract awarded on 04-01-2014  to M/s. C-4 Infrastructur, Nashik, INR 23.45 lakhs</t>
  </si>
  <si>
    <t xml:space="preserve">Repairing of MSWC Warehouse Kalwan </t>
  </si>
  <si>
    <t>Contract awarded on 27-12-2013  to M/s. Sunil Salunke, Karjat, INR 22.36  lakhs</t>
  </si>
  <si>
    <t xml:space="preserve">Repairing of MSWC Warehouse Karjat </t>
  </si>
  <si>
    <t>Contract awarded on 27-12-2013  to M/s. Sunil Salunke, Karjat, INR 22.59  lakhs</t>
  </si>
  <si>
    <t xml:space="preserve">Repairing of MSWC Warehouse Palghar </t>
  </si>
  <si>
    <t>Contract awarded on 17-12-2013  to M/s. Viraj Construction, Baramati, INR 23.96  lakhs</t>
  </si>
  <si>
    <t>Repairing of MSWC Warehouse Mangalwedha</t>
  </si>
  <si>
    <t>Contract awarded on 17-12-2013  to M/s. Adityraj Associates, Pune, INR 21.17  lakhs</t>
  </si>
  <si>
    <t xml:space="preserve">Repairing of MSWC Warehouse Kurduwadi </t>
  </si>
  <si>
    <t>Contract awarded on 07-01-2014 to M/s. Vijay Const. Akluj, INR 24.03  lakhs</t>
  </si>
  <si>
    <t>Repairing of MSWC Warehouse-Karmala</t>
  </si>
  <si>
    <t>Contract awarded on 20-12-2013 to M/s. Adityraj Associates, Pune, INR 21.44  lakhs</t>
  </si>
  <si>
    <t>Repairing of MSWC Warehouse Vairag</t>
  </si>
  <si>
    <t>Contract awarded on 07-01-2014  to M/s. A.K. Constr. Malsiras Solapur, INR 23.51  lakhs</t>
  </si>
  <si>
    <t xml:space="preserve">Repairing of MSWC Warehouse-Akluj </t>
  </si>
  <si>
    <t>Contract awarded on 20-12-2013  to M/s. Kavita K. Lokhande, Bhingar, A'nagar, INR 20.92  lakhs</t>
  </si>
  <si>
    <t>Repairing of MSWC Warehouse Wambori</t>
  </si>
  <si>
    <t>Contract awarded on 17-12-2013  to M/s. VIPRAO, Developers, Pune, INR 22.71  lakhs</t>
  </si>
  <si>
    <t>Repairing of MSWC Warehouse Shrirampur</t>
  </si>
  <si>
    <t>Contract awarded on 17-12-2013  to M/s. VIPRAO, Developers, Pune, INR 23.76  lakhs</t>
  </si>
  <si>
    <t>Repairing of MSWC Warehouse Sangamner</t>
  </si>
  <si>
    <t>Contract awarded on 01-02-2014  to M/s. R.Y.Shelke, Majalgaon, INR 22.61  lakhs</t>
  </si>
  <si>
    <t>Repairing of MSWC Warehouse-Udgir</t>
  </si>
  <si>
    <t>Contract awarded on 28-01-2014  to M/s. Ganraj Construction, Kaij, Beed, INR 23.02  lakhs</t>
  </si>
  <si>
    <t xml:space="preserve">Repairing of MSWC Warehouse-Deglur </t>
  </si>
  <si>
    <t>Contract awarded on 30-01-2014  to M/s. Dhaneshwari construction, Kallamb, INR 22.59  lakhs</t>
  </si>
  <si>
    <t xml:space="preserve">Repairing of MSWC Warehouse-Dharmabad </t>
  </si>
  <si>
    <t>Contract awarded on 31-01-2014  to M/s. V.T. Patil, A'bad, INR 24.93  lakhs</t>
  </si>
  <si>
    <t>Repairing of MSWC Warehouse-Nanded City</t>
  </si>
  <si>
    <t>Contract awarded on 18-01-2014  to M/s. Ganraj construction, Kaij, Beed, INR 22.87  lakhs</t>
  </si>
  <si>
    <t xml:space="preserve">Repairing of MSWC Warehouse-Murum </t>
  </si>
  <si>
    <t>Contract awarded on 24-12-2013  to M/s. P.T.Giram, Kallamb, Osmanabad, INR 19.82  lakhs</t>
  </si>
  <si>
    <t xml:space="preserve">Repairing of MSWC Warehouse Kallamb </t>
  </si>
  <si>
    <t>Contract awarded on 17-12-2013  to M/s. D.B.Shinde, Indapur, INR 21.79  lakhs</t>
  </si>
  <si>
    <t xml:space="preserve">Repairing of MSWC Warehouse Osmanabad </t>
  </si>
  <si>
    <r>
      <t>Contract awarded on 04-01-2014  to M/s.</t>
    </r>
    <r>
      <rPr>
        <sz val="11"/>
        <color theme="1"/>
        <rFont val="Calibri"/>
        <family val="2"/>
        <scheme val="minor"/>
      </rPr>
      <t xml:space="preserve"> </t>
    </r>
    <r>
      <rPr>
        <sz val="10"/>
        <color theme="1"/>
        <rFont val="Times New Roman"/>
        <family val="1"/>
      </rPr>
      <t>D.M. Gaikwad, Beed, INR 22.27  lakhs</t>
    </r>
  </si>
  <si>
    <t>Repairing of MSWC Warehouse-Parli Vaijnath (City)</t>
  </si>
  <si>
    <t>Contract awarded on 24-12-2013  to M/s. P.T.Giram ,Kallamb, Osmanabad, INR 21.58 lakhs</t>
  </si>
  <si>
    <t>Repairing of MSWC Warehouse Majlgaon</t>
  </si>
  <si>
    <r>
      <t>Contract awarded on 13-01-2014 to Shri.</t>
    </r>
    <r>
      <rPr>
        <sz val="11"/>
        <color theme="1"/>
        <rFont val="Calibri"/>
        <family val="2"/>
        <scheme val="minor"/>
      </rPr>
      <t xml:space="preserve"> </t>
    </r>
    <r>
      <rPr>
        <sz val="10"/>
        <color theme="1"/>
        <rFont val="Times New Roman"/>
        <family val="1"/>
      </rPr>
      <t>R.Y.Shelke, Majalgaon, INR 32.40  lakhs</t>
    </r>
  </si>
  <si>
    <t>Repairing of MSWC Warehouse-Newasa</t>
  </si>
  <si>
    <r>
      <t>Contract awarded on 17-12-2014 to Shri.</t>
    </r>
    <r>
      <rPr>
        <sz val="11"/>
        <color theme="1"/>
        <rFont val="Calibri"/>
        <family val="2"/>
        <scheme val="minor"/>
      </rPr>
      <t xml:space="preserve"> </t>
    </r>
    <r>
      <rPr>
        <sz val="10"/>
        <color theme="1"/>
        <rFont val="Times New Roman"/>
        <family val="1"/>
      </rPr>
      <t>Jyoti construction, Jintur, INR 21.81  lakhs</t>
    </r>
  </si>
  <si>
    <t xml:space="preserve">Repairing of MSWC Warehouse Jawala Bazaar </t>
  </si>
  <si>
    <r>
      <t>Contract awarded on 15-02-2014 to Shri.</t>
    </r>
    <r>
      <rPr>
        <sz val="11"/>
        <color theme="1"/>
        <rFont val="Calibri"/>
        <family val="2"/>
        <scheme val="minor"/>
      </rPr>
      <t xml:space="preserve"> </t>
    </r>
    <r>
      <rPr>
        <sz val="10"/>
        <color theme="1"/>
        <rFont val="Times New Roman"/>
        <family val="1"/>
      </rPr>
      <t>Diamond construction, Parbhani, INR 18.76  lakhs</t>
    </r>
  </si>
  <si>
    <t xml:space="preserve">Repairing of MSWC Warehouse-Hatta </t>
  </si>
  <si>
    <r>
      <t>Contract awarded on 15-02-2014 to Shri.</t>
    </r>
    <r>
      <rPr>
        <sz val="11"/>
        <color theme="1"/>
        <rFont val="Calibri"/>
        <family val="2"/>
        <scheme val="minor"/>
      </rPr>
      <t xml:space="preserve"> </t>
    </r>
    <r>
      <rPr>
        <sz val="10"/>
        <color theme="1"/>
        <rFont val="Times New Roman"/>
        <family val="1"/>
      </rPr>
      <t>Ganraj construction, Kaij, Beed, INR 21.52  lakhs</t>
    </r>
  </si>
  <si>
    <t xml:space="preserve">Repairing of MSWC Warehouse-Basmatnagar </t>
  </si>
  <si>
    <r>
      <t>Contract awarded on 18-01-2014 to Shri.</t>
    </r>
    <r>
      <rPr>
        <sz val="11"/>
        <color theme="1"/>
        <rFont val="Calibri"/>
        <family val="2"/>
        <scheme val="minor"/>
      </rPr>
      <t xml:space="preserve"> </t>
    </r>
    <r>
      <rPr>
        <sz val="10"/>
        <color theme="1"/>
        <rFont val="Times New Roman"/>
        <family val="1"/>
      </rPr>
      <t>Ganraj construction, Kaij, Beed, INR 20.30 lakhs</t>
    </r>
  </si>
  <si>
    <t>Repairing of MSWC Warehouse-Purna</t>
  </si>
  <si>
    <t>Contract awarded on 28-02-2014 to Shri. Md. Ismail, Parbhani, INR 24.73 lakhs</t>
  </si>
  <si>
    <t xml:space="preserve">Repairing of MSWC Warehouse-Sailu </t>
  </si>
  <si>
    <t>Contract awarded on 24-01-2014 to Shri. Diamond construction, Parbhani, INR 22.75 lakhs</t>
  </si>
  <si>
    <t>1/124/14</t>
  </si>
  <si>
    <t>Repairing of MSWC Warehouse-Manwat</t>
  </si>
  <si>
    <t>Contract awarded on 07-01-2014 to Shri. Jyoti construction, Jintur, INR 25.73 lakhs</t>
  </si>
  <si>
    <t xml:space="preserve">Repairing of MSWC Warehouse Jintur </t>
  </si>
  <si>
    <t>Contract awarded on 23-01-2014 to Shri. N.R Ambekar, Nashik, INR 22.61 lakhs</t>
  </si>
  <si>
    <t xml:space="preserve">Repairing of MSWC Warehouse-Vaijapur </t>
  </si>
  <si>
    <t>Contract awarded on 18-01-2014 to Shri. Sandeep N. Borde, Vaijapur, INR 23.13 lakhs</t>
  </si>
  <si>
    <t xml:space="preserve">Repairing of MSWC Warehouse-Lasur Station </t>
  </si>
  <si>
    <t>Contract awarded on 15-01-2014 to Shri. Sandeep N. Borde, Vaijapur, INR 22.92 lakhs</t>
  </si>
  <si>
    <t>Repairing of MSWC Warehouse-Kannad</t>
  </si>
  <si>
    <t>Contract awarded on 24-01-2014 to M/S Innovation Engineers &amp; contractors Pune, INR 23.73 lakhs</t>
  </si>
  <si>
    <t>Repairing of MSWC Warehouse-Vihamandwa</t>
  </si>
  <si>
    <t>Contract awarded on 04-01-2014 to M/S D.M. Gaikwad, Beed, INR 22.84 lakhs</t>
  </si>
  <si>
    <t xml:space="preserve">Repairing of MSWC Warehouse-Wadi Godri </t>
  </si>
  <si>
    <t>Contract awarded on 18-01-2014 to M/S Ganraj Construction, Kaij, Beed, INR 22.20 lakhs</t>
  </si>
  <si>
    <t>Repairing of MSWC Warehouse-Tirthpuri</t>
  </si>
  <si>
    <t>Contract awarded on 18-01-2014 to Shri. S.B. Shirasath, Jalna, INR 23.24 lakhs</t>
  </si>
  <si>
    <t xml:space="preserve">Repairing of MSWC Warehouse Asti </t>
  </si>
  <si>
    <t>Contract awarded on 18-01-2014 to Shri. J.B. Chandan, Akot, INR 32.68 lakhs</t>
  </si>
  <si>
    <t xml:space="preserve">Repairing of MSWC Warehouse-Malkapur </t>
  </si>
  <si>
    <t>Contract awarded on 15-01-2014 to Shri. S.N.Biyani, Mangrulpir, INR 23.11 lakhs</t>
  </si>
  <si>
    <t xml:space="preserve">Repairing of MSWC Warehouse-Mangrulpir </t>
  </si>
  <si>
    <t>Contract awarded on 15-01-2014 to Shri. S.N.Biyani, Mangrulpir, INR 23.74 lakhs</t>
  </si>
  <si>
    <t xml:space="preserve">Repairing of MSWC Warehouse-Risod </t>
  </si>
  <si>
    <t>Contract awarded on 31-01-2014 to Shri. S.N.Biyani, Mangrulpir, INR 25.01 lakhs</t>
  </si>
  <si>
    <t>Repairing of MSWC Warehouse-Malegaon Dist, Washim</t>
  </si>
  <si>
    <t>Contract awarded on 21-01-2014 to Shri. Ashish S. Jajoo, Akola, INR 24.59 lakhs</t>
  </si>
  <si>
    <t xml:space="preserve">Repairing of MSWC Warehouse-Akot </t>
  </si>
  <si>
    <t xml:space="preserve">Contract awarded on 28-01-2014 to M/S P.S. Construction, Nagpur, INR 24.49 lakhs </t>
  </si>
  <si>
    <t xml:space="preserve">Repairing of MSWC Warehouse-Arjuni Morgaon </t>
  </si>
  <si>
    <t xml:space="preserve">Contract awarded on 04-01-2014 to M/S P.S. Construction, Nagpur, INR 25.90 lakhs </t>
  </si>
  <si>
    <t xml:space="preserve">Repairing of MSWC Warehouse Katol </t>
  </si>
  <si>
    <t xml:space="preserve">Contract awarded on 21-01-2014 to Shri. Ashish S. Jajoo, Akola, INR 30.13 lakhs </t>
  </si>
  <si>
    <t xml:space="preserve">Repairing of MSWC Warehouse -Darva </t>
  </si>
  <si>
    <t xml:space="preserve">Contract awarded on 07-02-2014 to M/S Dattatraya Construction, Warud, INR 25.66 lakhs </t>
  </si>
  <si>
    <t xml:space="preserve">Repairing of MSWC Warehouse-Warud </t>
  </si>
  <si>
    <t xml:space="preserve">Contract awarded on 15-01-2014 to M/s. Tirupati Balaji Construction, Amravati, INR 25.01 lakhs </t>
  </si>
  <si>
    <t>Repairing of MSWC Warehouse Dhamangaon Dist. Amravati</t>
  </si>
  <si>
    <t xml:space="preserve">Contract awarded on 15-01-2014 to M/s. Tirupati Balaji Construction, Amravati, INR 25.42 lakhs </t>
  </si>
  <si>
    <t>Repairing of MSWC Warehouse (In the APMC Area) Nandgaon Kh. Dist. Amravati</t>
  </si>
  <si>
    <t xml:space="preserve">  ------------------------------  Dropped --------------------------------</t>
  </si>
  <si>
    <t>------  as above  ------</t>
  </si>
  <si>
    <t xml:space="preserve">Repairing of MSWC Warehouse (In the APMC Area)  Sangamner Dist. Ahmednagar  </t>
  </si>
  <si>
    <t xml:space="preserve">Repairing of MSWC Warehouse (In the APMC Area)  Newasa Dist. Ahmednagar  </t>
  </si>
  <si>
    <t xml:space="preserve">Repairing of MSWC Warehouse (In the APMC Area)  Basmat Dist. Hingoli  </t>
  </si>
  <si>
    <t xml:space="preserve">Repairing of MSWC Warehouse (In the APMC Area)  JawalaBajar Dist. Hingoli  </t>
  </si>
  <si>
    <t xml:space="preserve">Repairing of MSWC Warehouse (In the APMC Area)  Hatta Dist. Hingoli  </t>
  </si>
  <si>
    <t>Repairing of MSWC Warehouse (In the APMC Area)  Manawat Dist. Parabhani</t>
  </si>
  <si>
    <t>Repairing of MSWC Warehouse (In the APMC Area)  Sailu Dist. Parabhani</t>
  </si>
  <si>
    <t>Repairing of MSWC Warehouse (In the APMC Area)  Jintur Dist. Parabhani</t>
  </si>
  <si>
    <t xml:space="preserve">Repairing of MSWC Warehouse (In the APMC Area)  Lasur Dist. Aurangabad  </t>
  </si>
  <si>
    <t xml:space="preserve">Repairing of MSWC Warehouse (In the APMC Area)  Kannad Dist. Aurangabad  </t>
  </si>
  <si>
    <t xml:space="preserve">Repairing of MSWC Warehouse (In the APMC Area)  Tirthapuri Dist. Jalana  </t>
  </si>
  <si>
    <t>Repairing of MSWC Warehouse (In the APMC Area)  Ashti Dist. Jalna</t>
  </si>
  <si>
    <t>Repairing of MSWC Warehouse (In the APMC Area)  Wani Dist. Yawatmal</t>
  </si>
  <si>
    <t xml:space="preserve">Repairing of MSWC Warehouse (In the APMC Area)  Risod Dist. Washim  </t>
  </si>
  <si>
    <t xml:space="preserve">Repairing of MSWC Warehouse (In the APMC Area)  Mangrulpir Dist. Washim  </t>
  </si>
  <si>
    <t xml:space="preserve">Repairing of MSWC Warehouse (In the APMC Area)  Akot Dist. Akola  </t>
  </si>
  <si>
    <t xml:space="preserve">[List of warehouses from 41 to 57 dropped and added in list of 72 warehouses from 58 to 129] </t>
  </si>
  <si>
    <t>Additional MSWC warehouse being considered, since, difficulties are being faced in utilising APMC Godowns for warehouse receipt activities. Separate Proposal is being sent to World Bank.</t>
  </si>
  <si>
    <t xml:space="preserve">Repairing of MSWC Warehouse (In the APMC Area)  NandgaonKhandeshwar Dist. Amravati  </t>
  </si>
  <si>
    <t xml:space="preserve">Contract awarded on 11-01-2013 to M/s. B. D. Anpat,Kondbavi,INR 8.52 lakhs </t>
  </si>
  <si>
    <t>Repairing of MSWC Warehouse Wai Dist. Satara</t>
  </si>
  <si>
    <t xml:space="preserve">Contract awarded on 11-01-2013 to M/s. B. D. Anpat,Kondbavi,INR 9.53lakhs </t>
  </si>
  <si>
    <t>Repairing of MSWC Warehouse Satara D-5 Dist. Satara</t>
  </si>
  <si>
    <t xml:space="preserve">Contract awarded on14.01.2015 to M/s. Dhaneshwar const. Kallamb, INR 6.31 lakhs </t>
  </si>
  <si>
    <t>Repairing of balance work of MSWC Warehouse Karad Dist. Satara</t>
  </si>
  <si>
    <t>38-b</t>
  </si>
  <si>
    <t xml:space="preserve">Contract awarded on 11-01-2013 to M/s. B. D. Anpat,Kondbavi,INR 12.10 lakhs </t>
  </si>
  <si>
    <t>Repairing of MSWC Warehouse Karad Dist. Satara</t>
  </si>
  <si>
    <t>38-a</t>
  </si>
  <si>
    <t xml:space="preserve">Contract awarded on 11-01-2013 to M/s. B. D. Anpat,Kondbavi,INR 9.67lakhs </t>
  </si>
  <si>
    <t>Repairing of MSWC Warehouse Miraj Dist. Sangli</t>
  </si>
  <si>
    <t xml:space="preserve">Contract awarded on 11-01-2013 to M/s. Viraj Construction, Wanewadi,INR 10.80lakhs </t>
  </si>
  <si>
    <t>Repairing of MSWC Warehouse Baramati (Jallochi) Dist. Pune</t>
  </si>
  <si>
    <t xml:space="preserve">Contract awarded on 24-06-2013 to Trimurti Buildcon, Nashik INR 14.49 lakhs </t>
  </si>
  <si>
    <t>Repairing of MSWC Warehouse Ozar Dist. Nashik</t>
  </si>
  <si>
    <t xml:space="preserve">Contract awarded on 11-01-2013 to M/s. Rajlaxmi Constructions,  Malegaon,INR 16.95 lakhs </t>
  </si>
  <si>
    <t>Repairing of MSWC Warehouse Malegaon Dist. Nashik</t>
  </si>
  <si>
    <t xml:space="preserve">Contract awarded on 15-01-2014 to M/s. R. Y. Shelke,  Majalgaon, INR 23.76 lakhs </t>
  </si>
  <si>
    <t>Repairing of MSWC Warehouse Nandurbar Dist. Nandurbar</t>
  </si>
  <si>
    <t xml:space="preserve">Contract awarded on 15-01-2014 to M/s. Satish N. Salunke, Chalisgaon, INR 24.76 lakhs </t>
  </si>
  <si>
    <t>22-Nov.-13</t>
  </si>
  <si>
    <t>Repairing of MSWC Warehouse Shirpur Dist. Dhule</t>
  </si>
  <si>
    <t xml:space="preserve">Contract awarded on 28-02-2014 to M/s. S. H. Mantri, Amravati, ,INR 22.35 lakhs </t>
  </si>
  <si>
    <t>Repairing of MSWC Warehouse Jalgaon B-6,  Dist. Jalgaon</t>
  </si>
  <si>
    <t>Contract awarded on 11-01-2013 to M/s. Santosh P.Tarate, Akluj,INR 21.19 lakhs</t>
  </si>
  <si>
    <t>Repairing of MSWC Warehouse Solapur Dist Solapur</t>
  </si>
  <si>
    <t>Contract awarded on 11-01-2013 to M/s.Sujay G.Asabe,Indapur,INR 14.40 lakhs</t>
  </si>
  <si>
    <t>Repairing of MSWC WarehouseSangolaDist.Solapur</t>
  </si>
  <si>
    <t xml:space="preserve">Contract awarded on 11-01-2013 to M/s.Sujay G.Asabe,Indapur,INR 13.65lakhs </t>
  </si>
  <si>
    <t>Repairing of MSWC Warehouse Barshi Dist. Solapur</t>
  </si>
  <si>
    <t>Contract awarded on 11-01-2013 to  M/s. Santosh P.Tarate, Akluj , INR 12.18 lakhs</t>
  </si>
  <si>
    <t>Repairing of MSWC Warehouse Akkalkot Dist. Solapur</t>
  </si>
  <si>
    <t xml:space="preserve">Contract awarded on 11-01-2013 to  M/s. Quazi Gohar Mohiuddin,Aurangabad, INR 10.92 lakhs </t>
  </si>
  <si>
    <t>Repairing of MSWC Warehouse Georai Dist Beed</t>
  </si>
  <si>
    <t>Contract awarded on 11-01-2013 to  M/s. Quazi Gohar Mohiuddin,Aurangabad, INR 11.95 lakhs</t>
  </si>
  <si>
    <t>Repairing of MSWC Warehouse Beed Dist. Beed</t>
  </si>
  <si>
    <t>Contract awarded on 11-01-2013 to M/s. Yogiraj Constructions,Akluj ,  INR 17.15 Lakh</t>
  </si>
  <si>
    <t>Repairing of MSWC Warehouse Latur Dist. Latur</t>
  </si>
  <si>
    <t>Contract awarded on 29-10-2013 to Shri. N. S. Mulkalwar, Gadchiroli, INR 23.50 Lakh</t>
  </si>
  <si>
    <t>Repairing of MSWC Warehouse Gadchiroli Dist. Gadchiroli</t>
  </si>
  <si>
    <t>Contract awarded on 20-11-2013 to Shri. P.P.Bhoyar, Bhandara,    INR 22.77 Lakh</t>
  </si>
  <si>
    <t>Repairing of MSWC Warehouse WaroraDist.Chandrapur</t>
  </si>
  <si>
    <t>Contract awarded on 20-11-2013 to Shri. P.P.Bhoyar, Bhandara,    INR 21.30 Lakh</t>
  </si>
  <si>
    <t>Repairing of MSWC Warehouse BramhapuriDist.Chandrapur</t>
  </si>
  <si>
    <t>Contract awarded on 24-12-2013 to Shri. Arvind Wanjari, Tumsar  (Bhandara),    INR 19.85 Lakh</t>
  </si>
  <si>
    <t>Repairing of MSWC WarehouseTumsarDist.Bhandara</t>
  </si>
  <si>
    <t>Contract awarded on 20-11-2013 to M/S Raj Construction, Lakhani (Bhandara),    INR 25.31 Lakh</t>
  </si>
  <si>
    <t>Repairing of MSWC Warehouse Hinganghat Dist. Wardha</t>
  </si>
  <si>
    <t>Contract awarded on 20-11-2013 to M/S Raj Construction, Lakhani (Bhandara),    INR 22.71 Lakh</t>
  </si>
  <si>
    <t>Repairing of MSWC Warehouse WadiHingnaDist.Nagpur</t>
  </si>
  <si>
    <t>Contract awarded on 05-11-2011 to Shri M. D. Parekh, Akola,    INR 21.20 Lakh</t>
  </si>
  <si>
    <t>Repairing of MSWC Warehouse Kopargaon Dist. Ahamadnagar</t>
  </si>
  <si>
    <t>Contract awarded on 24-10-2011 to Shri D M Gaikwad, Beed,  INR 9.14 Lakh</t>
  </si>
  <si>
    <t>Repairing of MSWC Warehouse Ahamadnagar city Dist. Ahamadnagar</t>
  </si>
  <si>
    <t>Contract awarded on 04-10-2011 to M/s NilkantheshwarBuildcon, ParaliVaijnath INR 8.05 Lakh</t>
  </si>
  <si>
    <t>Repairing of MSWC Warehouse Hingoli Malharwadi Dist. Hingoli</t>
  </si>
  <si>
    <t xml:space="preserve">Contract awarded on 01.12.2012 to M/s D. M. Gaikwad, Beed INR 10.73 Lakh </t>
  </si>
  <si>
    <t>Repairing of MSWC Warehouse Parabhani city Dist. Parabhani</t>
  </si>
  <si>
    <t>Contract awarded on 04-10-2011 to M/s NilkantheshwarBuildcon, ParaliVaijnath INR 10.10 Lakh</t>
  </si>
  <si>
    <t>Repairing of MSWC Warehouse Gangakhed Dist parabhani</t>
  </si>
  <si>
    <t>Contract awarded on 04-10-2011 to M/s NilkantheshwarBuildcon, ParaliVaijnath INR 8.84 Lakh</t>
  </si>
  <si>
    <t>Repairing of MSWC Warehouse Partur Dist. Jalana</t>
  </si>
  <si>
    <t xml:space="preserve">Contract awarded on 26.12.2012 to M/s Quazi Gohar, A'bad INR 12.93 Lakh </t>
  </si>
  <si>
    <t xml:space="preserve">Actual  </t>
  </si>
  <si>
    <t>Repairing of MSWC Warehouse Jalana Dist. Jalana</t>
  </si>
  <si>
    <t>Contract awarded on 05-10-2011 to Shri S. N. BiyaniMangarulpir INR 8.56 Lakh</t>
  </si>
  <si>
    <t>Repairing of MSWC Warehouse Mehakar Dist. Buldhana</t>
  </si>
  <si>
    <t>Contract awarded on 07-10-2011 to Shri AshishJaju, Akola, INR 8.87 Lakh</t>
  </si>
  <si>
    <t>Repairing of MSWC Warehouse Khamgaon city Dist Buldhana</t>
  </si>
  <si>
    <t>Contract awarded on 04-10-2011 to M/s NilkantheshwarBuildcon, ParaliVaijnath INR 8.33 Lakh</t>
  </si>
  <si>
    <t>Repairing of MSWC Warehouse Chikhali Dist. Buldhana</t>
  </si>
  <si>
    <t>Contract awarded on 04-10-2011 to M/s NilkantheshwarBuildcon, ParaliVaijnath INR 7.80 Lakh</t>
  </si>
  <si>
    <t>Repairing of MSWC Warehouse Umarkhed Dist. Yawatmal</t>
  </si>
  <si>
    <t>Contract awarded on 05-10-2011 to Shri S. N. BiyaniMangarulpir INR 7.94 Lakh</t>
  </si>
  <si>
    <t>Repairing of MSWC Warehouse Pusad Dist. Yawatmal</t>
  </si>
  <si>
    <t>Contract awarded on 05-10-2011 to Shri S. N. BiyaniMangarulpir INR 10.11 Lakh</t>
  </si>
  <si>
    <t>Repairing of MSWC Warehouse Washim Dist. Washim</t>
  </si>
  <si>
    <t>Contract awarded on 05-10-2011 to Shri K. P. BhattadKhamgaon INR 7.77 Lakh</t>
  </si>
  <si>
    <t>Repairing of MSWC Warehouse Telhara Dist. Akola</t>
  </si>
  <si>
    <t>Contract awarded on 05-10-2011 to Shri S. N. BiyaniMangarulpir INR 9.52 Lakh</t>
  </si>
  <si>
    <t>Repairing of MSWC Warehouse Murtizapur Dist. Akola</t>
  </si>
  <si>
    <t>Contract awarded on 29-10-2011 to Shri S. M. Agrawal Achalpur INR 8.88 Lakh</t>
  </si>
  <si>
    <t>Repairing of MSWC Warehouse ChandurBajar Dist. Amaravati</t>
  </si>
  <si>
    <t>Contract awarded on 29-10-2011 to Shri S. M. Agrawal Achalpur INR 7.80 Lakh</t>
  </si>
  <si>
    <t>Repairing of MSWC Warehouse Achalpur Dist. Amravati</t>
  </si>
  <si>
    <t xml:space="preserve">Comments / details of contract award </t>
  </si>
  <si>
    <t>Contract Date</t>
  </si>
  <si>
    <t xml:space="preserve"> Bid-Opening Date)</t>
  </si>
  <si>
    <r>
      <t>Civil Works Repairing of MSWC Warehouses-</t>
    </r>
    <r>
      <rPr>
        <sz val="10"/>
        <color theme="1"/>
        <rFont val="Times New Roman"/>
        <family val="1"/>
      </rPr>
      <t xml:space="preserve"> Planned / Actual / Revised</t>
    </r>
  </si>
  <si>
    <r>
      <t>CW-B.3] PIU MSAMB (AGRICULTURAL MARKETING) CIVIL WORKS- Procurement plan with Method &amp; Time Schedule for CIVIL</t>
    </r>
    <r>
      <rPr>
        <b/>
        <u/>
        <sz val="10"/>
        <color theme="1"/>
        <rFont val="Times New Roman"/>
        <family val="1"/>
      </rPr>
      <t xml:space="preserve"> WORKS</t>
    </r>
  </si>
  <si>
    <t>Contract awarded M/s Jayant N. Devkar, INR 53.92  Lakh</t>
  </si>
  <si>
    <t>Improvement to Livestock Market under APMC, LSM Dahiwadi  (SR  Market) Dist.Satara</t>
  </si>
  <si>
    <t>Contract awarded Gandhi Constructions, Shirur, Pune, INR 54.15Lakh</t>
  </si>
  <si>
    <t>16-May.-14</t>
  </si>
  <si>
    <t>Improvement to Livestock Market under APMC, LSM Shirur, Dist Pune</t>
  </si>
  <si>
    <t>Contract awarded S.B.Bodhe,  Baramati,  INR 88.65 Lakh</t>
  </si>
  <si>
    <t>Improvement to Livestock Market under APMC, LSM Jalochi, Baramati, Dist Pune</t>
  </si>
  <si>
    <t>Contract awardedM/s Jayant N. Devkar,  INR 90.69 Lakh</t>
  </si>
  <si>
    <t xml:space="preserve"> Improvement to Livestock Market under APMC, LSM Karad,  Dist.Satara</t>
  </si>
  <si>
    <t>21</t>
  </si>
  <si>
    <t>Improvement to Livestock Market under APMC, LSM Pachora Dist.Jalgaon</t>
  </si>
  <si>
    <t>Contract awarded to R. K. Sawant,  INR 111.18  Lakh</t>
  </si>
  <si>
    <t>Improvement to Livestock Market under APMC, LSM Pimpalgaon Basmat Dist.Nasik</t>
  </si>
  <si>
    <t>Contract awarded to Nandkumar Sonawane,  INR 58.81  Lakh</t>
  </si>
  <si>
    <t>Improvement to Livestock Market under APMC, LSM Sakri, (SR Market)Dist- Dhule</t>
  </si>
  <si>
    <t>Contract awarded M/s. Indrajeet Constructions, Khed,  INR 89.22 Lakh</t>
  </si>
  <si>
    <t>Improvement to Livestock Market under APMC, LSM Khed, Dist- Pune</t>
  </si>
  <si>
    <t>Contract awarded M/s. Chandragupta Constructions,  INR 90.81 Lakh</t>
  </si>
  <si>
    <t>Improvement to Livestock Market under APMC, LSM Rahata, Dist- A'Nagar</t>
  </si>
  <si>
    <t>Contract awarded M/s. Krushna Kamal Constructions, INR 95.44 Lakh</t>
  </si>
  <si>
    <t>Improvement to Livestock Market under APMC, LSM Vadgaon peth, Dist- K’pur</t>
  </si>
  <si>
    <t>Contract awarded M/s Creative Engineers, Amalner, INR 96.12 Lakh</t>
  </si>
  <si>
    <t>Improvement to Livestock Market under APMC, LSM Amalner, Dist- Jalgaon</t>
  </si>
  <si>
    <t>Contract awarded Shubham Agency, INR 93.40 Lakh</t>
  </si>
  <si>
    <t>Improvement to Livestock Market under APMC, LSM Shirpur, Dist- Dhule</t>
  </si>
  <si>
    <t>------,,-------</t>
  </si>
  <si>
    <t>Depends upon final selection of SP for MMIP (LSM) by 15-12-2012 (Referance: Procurement plan consultancy PIU(AM))</t>
  </si>
  <si>
    <t>Improvement to Livestock Market under APMC, LSM Kada, Dist. Beed</t>
  </si>
  <si>
    <t>Contract awarded S.G. Motwani,  INR 110.92 Lakh</t>
  </si>
  <si>
    <t>Improvement to Livestock Market under APMC, LSM Amgaon, Dist. Gondia</t>
  </si>
  <si>
    <t>Contract awarded M/s S. G. Motwani,  INR 107.35 Lakh</t>
  </si>
  <si>
    <t>Improvement to Livestock Market under APMC, LSM Savner, Dist. Nagpur</t>
  </si>
  <si>
    <t>Contract awarded M/s Siddhanath Constructions, Sangola,  INR 93.09 Lakh</t>
  </si>
  <si>
    <t>Improvement to Livestock Market under APMC, LSM Sangola, Dist. Solapur</t>
  </si>
  <si>
    <t>Contract awarded Vishwaratna Constructions, Akluj,  INR 98.20 Lakh</t>
  </si>
  <si>
    <t>Improvement to Livestock Market under APMC, LSM Akluj, Dist. Solapur</t>
  </si>
  <si>
    <t>Improvement to Livestock Market under APMC, LSM Lakhani, Dist. Bhandara</t>
  </si>
  <si>
    <t>Contract awarded H.D. Patil, Mehkar,  INR 62.35Lakh</t>
  </si>
  <si>
    <t>Small Ruminant Market Development at APMC Karjat, Dist. A-Nagar.</t>
  </si>
  <si>
    <t>Improvement to Livestock Market under APMC, LSM Mehkar, Dist. Buldhana.</t>
  </si>
  <si>
    <t>Contract awarded Azmi Ahmed Abdul Sattar, Pusad,  INR 62.14Lakh</t>
  </si>
  <si>
    <t>Improvement to Livestock Market under APMC, LSM Pusad, Dist. Yeotmal.</t>
  </si>
  <si>
    <t>Contract awarded Pradeep Chadha, Amaravati,  INR 58.59Lakh</t>
  </si>
  <si>
    <t>Improvement to Livestock Market under APMC, LSM Chandurbazar, Dist. Amaravati.</t>
  </si>
  <si>
    <t>Contract awarded on 26-02-2012 to M/S P. G. Paralikar Karanja Lad INR 66.098 Lakh</t>
  </si>
  <si>
    <t>Improvement to Livestock Market under APMC, LSM Karanja, Dist. Washim.</t>
  </si>
  <si>
    <t>Contract awarded Sneus Hydel Pvt. Ltd., Kothrud, Pune. INR 61.98Lakh.</t>
  </si>
  <si>
    <t>Improvement to Livestock Market under APMC, LSM Ghodegaon (Newasa), Dist. A-Nagar.</t>
  </si>
  <si>
    <t xml:space="preserve">Improvement to Livestock Markets </t>
  </si>
  <si>
    <t>Contract Sign Date</t>
  </si>
  <si>
    <r>
      <t xml:space="preserve"> - Procurement plan with Method &amp; Time Schedule for CIVIL</t>
    </r>
    <r>
      <rPr>
        <b/>
        <u/>
        <sz val="10"/>
        <color theme="1"/>
        <rFont val="Times New Roman"/>
        <family val="1"/>
      </rPr>
      <t xml:space="preserve"> WORKS</t>
    </r>
  </si>
  <si>
    <t>CW-B.2] PIU MSAMB (AGRICULTURAL MARKETING) CIVIL WORKS - Improvement to Livestock Markets and Small Ruminant Markets</t>
  </si>
  <si>
    <t xml:space="preserve">Improvement to  Category  C  Market APMC Market yard Bhiwandi, Dist.  Thane      </t>
  </si>
  <si>
    <t>Contract awared  toShubham Agency   INR 151.82 Lakhs.</t>
  </si>
  <si>
    <t xml:space="preserve">Improvement to  Category  C  Market APMC Market yard  Shirpur, Dist. Dhule.       </t>
  </si>
  <si>
    <t>Contract awared  to Shard Devkar   INR 248.20 Lakhs.</t>
  </si>
  <si>
    <t xml:space="preserve">Improvement to  Category  C  Market APMC Market yard  Sakri Dist. Dhule.       </t>
  </si>
  <si>
    <t>Contract awared  to Nandkishor Sonawane  INR 119.42 Lakhs.</t>
  </si>
  <si>
    <t xml:space="preserve">Improvement to  Category  C  Market APMC Market yard  Dhule Dist. Dhule.       </t>
  </si>
  <si>
    <t>Contract awared  toShubham Agency   INR 126.96 Lakhs.</t>
  </si>
  <si>
    <t xml:space="preserve">Improvement to  Category  C  Market APMC Market yard  Shahada, Dist. Nandurbar.        </t>
  </si>
  <si>
    <t>Contract awared  to S. Kumar  INR 187.05  Lakhs.</t>
  </si>
  <si>
    <t xml:space="preserve">Improvement to  Category  C  Market APMC Market yard Nandurbar  Dist. Nandurbar.        </t>
  </si>
  <si>
    <t>Contract awared  to S. Kumar  INR 228.20  Lakhs.</t>
  </si>
  <si>
    <t xml:space="preserve">Improvement to  Category  C  Market APMC Market yard  Parola Dist. Jalgaon       </t>
  </si>
  <si>
    <t xml:space="preserve">Improvement to  Category  C  Market APMC Market yard Jamner Dist. Jalgaon       </t>
  </si>
  <si>
    <t>Contract awared  to S. Kumar  INR 623.45  Lakhs.</t>
  </si>
  <si>
    <t xml:space="preserve">Improvement to  Category  C  Market APMC Market yard  Amalner Dist. Jalgaon       </t>
  </si>
  <si>
    <t xml:space="preserve">Improvement to  Category  C  Market APMC Market yard  Raver Dist. Jalgaon       </t>
  </si>
  <si>
    <t>Contract awared  to Laxmi Constructions  INR 275.25 Lakhs.</t>
  </si>
  <si>
    <t xml:space="preserve">Improvement to  Category  C  Market APMC Market yard Yaval Dist. Jalgaon       </t>
  </si>
  <si>
    <t>Contract awared  to S. Kumar  INR 441.67  Lakhs.</t>
  </si>
  <si>
    <t xml:space="preserve">Improvement to  Category  C  Market APMC Market yard  Chopda Dist. Jalgaon       </t>
  </si>
  <si>
    <t xml:space="preserve">Improvement to  Category  C  Market APMC Market yard  Chalisgaon Dist. Jalgaon       </t>
  </si>
  <si>
    <t xml:space="preserve">Improvement to  Category  C  Market APMC Market yard   Dindori Dist. Nashik.       </t>
  </si>
  <si>
    <t xml:space="preserve">Improvement to  Category  C  Market APMC Market yard Sinnar Dist. Nashik.       </t>
  </si>
  <si>
    <t>Contract awared  to M/s B.B. Lahamge, INR 530.73  Lakhs.</t>
  </si>
  <si>
    <t xml:space="preserve">Improvement to  Category  C  Market APMC Market  yard   Chandawad  Dist. Nashik.       </t>
  </si>
  <si>
    <t>Contract awared  to M/s Randhir Jadhav, Nifad, Nashik ,  INR 123.29 Lakhs.</t>
  </si>
  <si>
    <t xml:space="preserve">Improvement to  Category  C  Market APMC Market yard  Kalwan, Dist. Nashik.       </t>
  </si>
  <si>
    <t>Contract awared  to R. K. Sawant,  INR 249.65  Lakhs.</t>
  </si>
  <si>
    <t xml:space="preserve">Improvement to  Category  C  Market APMC Market yard  Deola, Dist. Nashik.       </t>
  </si>
  <si>
    <t>Contract awared  to M/s D. G. Belhekar,  INR 215.46  Lakhs.</t>
  </si>
  <si>
    <t>07-Sept. -14</t>
  </si>
  <si>
    <t xml:space="preserve">Improvement to  Category  C  Market APMC Market yard  Ghoti, Dist. Nashik.       </t>
  </si>
  <si>
    <t>Contract awared  to M/s Randhir Jadhav, Nifad, Nashik ,  INR 393.29  Lakhs.</t>
  </si>
  <si>
    <t xml:space="preserve">Improvement to  Category  C  Market APMC Market yard  Lasalgaon, Dist. Nashik.       </t>
  </si>
  <si>
    <t xml:space="preserve">Improvement to  Category  C  Market APMC Market yard Pimpalgaon, Dist. Nashik.       </t>
  </si>
  <si>
    <t xml:space="preserve">Improvement to  Category  C  Market APMC Market yard Ratnagiri, Dist. Ratnagiri.        </t>
  </si>
  <si>
    <t>`</t>
  </si>
  <si>
    <t xml:space="preserve">Improvement to  Category  C  Market APMC Market yard Pen,  Dist. Raigad.        </t>
  </si>
  <si>
    <t xml:space="preserve">Improvement to  Category  C  Market APMC Market yard  Manchar, Dist. Pune.      </t>
  </si>
  <si>
    <t xml:space="preserve">Improvement to  Category  C  Market APMC Market yard Islampur, Dist. Sangli.               </t>
  </si>
  <si>
    <t>Contract awared  to Paredh Construction,  INR 387.26  Lakhs.</t>
  </si>
  <si>
    <t xml:space="preserve">Improvement to  Category  C  Market APMC Market yard  Tasgaon,  Dist. Sangli.       </t>
  </si>
  <si>
    <t>Contract awared  to B J Civil Works,  INR 100.58  Lakhs.</t>
  </si>
  <si>
    <t xml:space="preserve">Improvement to  Category  C  Market APMC Market yard  Phaltan,  Dist.  Satara.      </t>
  </si>
  <si>
    <t>Improvement to  Category  C  Market APMC Market yard  Gadhinglaj  Dist. Kolhapur.</t>
  </si>
  <si>
    <t>Contract awared  to M/s V. V. Constructions Narayangaon   INR 386.91  Lakhs.</t>
  </si>
  <si>
    <t>Improvement to  Category  C  Market APMC Market yard  Junnar  Dist. Pune.</t>
  </si>
  <si>
    <t>Contract awared  to M/S Mangalmurti Constructions Manchar, Khed  INR 352.09  Lakhs.</t>
  </si>
  <si>
    <t>Improvement to  Category  C  Market APMC Market yard Khed, Tal. Khed, Dist. Pune</t>
  </si>
  <si>
    <t>Contract awared  to Desai Dattatray Hanamantrao, Malkapur, Karad. INR 193.61  Lakhs.</t>
  </si>
  <si>
    <t>Improvement to  Category  C  Market APMC Market yard Karad Dist. Satara</t>
  </si>
  <si>
    <t>Contract awared  to Gagson India Constr. Co. Ltd., Indapur,  INR 413.52 Lakhs.</t>
  </si>
  <si>
    <t>Improvement to  Category  C  Market APMC Market yard  Indapur Dist. Pune</t>
  </si>
  <si>
    <t>Contract awared  to M/S EEsha Constructions, Pune,  INR 445.33  Lakhs.</t>
  </si>
  <si>
    <t>Improvement to  Category  C  Market APMC Market yard Baramati Dist. Pune</t>
  </si>
  <si>
    <t>Improvement to  Category  "A" Market APMC Market yard  Mumbai</t>
  </si>
  <si>
    <t>Improvement to  Category  "C" Market APMC Market yard  Solapur,  Dist Solapur</t>
  </si>
  <si>
    <t>Improvement to  Category  "C" Market APMC Market yard  Latur,  Dist Latur</t>
  </si>
  <si>
    <t>Improvement to  Category  "C" Market APMC Market yard  Ambejogai,  Dist Beed</t>
  </si>
  <si>
    <t>64</t>
  </si>
  <si>
    <t>Improvement to  Category  "C" Market APMC Market yard  Kada, Dist Beed</t>
  </si>
  <si>
    <t>Contract awared  to J.K. Construction &amp; Co., Parali VaijyanathINR 295.04  Lakhs.</t>
  </si>
  <si>
    <t>Improvement to  Category  "C" Market APMC Market yard Parali Vaijyanath, Dist Beed</t>
  </si>
  <si>
    <t>Improvement to  Category  "C" Market APMC Market yard Kille Dharur Dist Beed</t>
  </si>
  <si>
    <t>Improvement to  Category  "C" Market APMC Market yard  Majajgaon  Dist Beed</t>
  </si>
  <si>
    <t>Improvement to  Category  "C" Market APMC Market yard Beed Dist Beed</t>
  </si>
  <si>
    <t>Contract awared  to Someshwarya Infratech  Pvt. Ltd., Amaravati INR 453.01  Lakhs.</t>
  </si>
  <si>
    <t>Improvement to  Category  "C" Market APMC Market yard  Dharmabad  Dist Nanded</t>
  </si>
  <si>
    <t>Contract awared  to M/S Ganesh Enterprises INR 215.77  Lakhs.</t>
  </si>
  <si>
    <t>Improvement to  Category  "C" Market APMC Market yard  Bhokar Dist Nanded</t>
  </si>
  <si>
    <t>Contract awared  to Shradha Electrical Engineering Co., Nanded INR 126.42  Lakhs.</t>
  </si>
  <si>
    <t>Improvement to  Category  "C" Market APMC Market yard  Nanded Dist Nanded</t>
  </si>
  <si>
    <t>Contract awared  to M/S Prettee Builders, Nagpur INR 121.69  Lakhs.</t>
  </si>
  <si>
    <t>Improvement to  Category  "C" Market APMC Market yard Samudrapur,  Dist Wardha</t>
  </si>
  <si>
    <t>Contract awared  to M/s Preeti Builder INR 226.44  Lakhs.</t>
  </si>
  <si>
    <t>Improvement to  Category  "C" Market APMC Market yard Ramtek Dist Nagpur</t>
  </si>
  <si>
    <t>Contract awared  to Yash Constructions Co. Latur  INR 137.85  Lakhs.</t>
  </si>
  <si>
    <t>Improvement to  Category  "C" Market APMC Market yard Kalamb  Dist Osmanabad</t>
  </si>
  <si>
    <t>Contract awared  to M/s Tejas Superstructures INR 111.76  Lakhs.</t>
  </si>
  <si>
    <t>Improvement to  Category  "C" Market APMC Market yard Kurduwadi Dist Solapur</t>
  </si>
  <si>
    <t>-------,,-------</t>
  </si>
  <si>
    <t>Bid was on 14% higher side so rebidding.</t>
  </si>
  <si>
    <t>15-Oct.-13</t>
  </si>
  <si>
    <t>Improvement to  Category  "C" Market APMC Market yard Barshi Dist Solapur</t>
  </si>
  <si>
    <t>Contract awared  to P.R.Patil, Prabhat Road Lane, Pune  INR 198.38   Lakhs.</t>
  </si>
  <si>
    <t>Improvement to  Category  "C" Market APMC Market yard Pandharpur Dist Solapur</t>
  </si>
  <si>
    <t>Contract awared  to Vishwaratna Constructions, Akluj INR 179.48  Lakhs.</t>
  </si>
  <si>
    <t>Improvement to  Category  "C" Market APMC Market yard Akluj Dist Solapur</t>
  </si>
  <si>
    <t>49</t>
  </si>
  <si>
    <t>Contract awared  to A. S. Patil, Akluj INR 330.45  Lakhs.</t>
  </si>
  <si>
    <t>Improvement to  Category  "C" Market APMC Market yard Dudhani, Dist Latur</t>
  </si>
  <si>
    <t>Improvement to  Category  "C" Market APMC Market yards Udgir Dist Latur</t>
  </si>
  <si>
    <r>
      <t xml:space="preserve">Improvement to  Category  "C" Market APMC Market yards Sindevahi, Dist.  </t>
    </r>
    <r>
      <rPr>
        <sz val="10"/>
        <rFont val="Times New Roman"/>
        <family val="1"/>
      </rPr>
      <t>Chandrapur</t>
    </r>
  </si>
  <si>
    <t>Improvement to  Category  "C" Market APMC Market yards Mul Dist Chandrapur.</t>
  </si>
  <si>
    <t>Contract awared  to M/S R.K.Sawant., INR 237.30 Lakhs.</t>
  </si>
  <si>
    <t>Improvement to  Category  "C" Market APMC Market yards Akkalkot Dist Solapur.</t>
  </si>
  <si>
    <t>Improvement to  Category  "C" Market APMC Market yards Pulgaon Dist Wardha</t>
  </si>
  <si>
    <t>Contract awared  to M/S GSD Industries., INR 237.03  Lakhs.</t>
  </si>
  <si>
    <t>Improvement to  Category  "C" Market APMC Market yards Ashti Dist Wardha</t>
  </si>
  <si>
    <t>Contract awared  to M/S Saibaba Constrution   INR 398.27  Lakhs.</t>
  </si>
  <si>
    <t>Improvement to  Category  "C" Market APMC Market yards Sindhi Dist Wardha</t>
  </si>
  <si>
    <t>Improvement to  Category  "C" Market APMC Market yards Hinganghat Dist Wardha</t>
  </si>
  <si>
    <t>Contract awared  to Preetee  Builders   INR 398.27  Lakhs.</t>
  </si>
  <si>
    <t>Improvement to  Category  "C" Market APMC Market yards Kalmeshwar Dist Nagpur</t>
  </si>
  <si>
    <t>Contract awared  to Preetee  Builders   INR 483.96  Lakhs.</t>
  </si>
  <si>
    <t>Improvement to  Category  "C" Market APMC Market yards – Katol Dist Nagpur</t>
  </si>
  <si>
    <t>Improvement to  Category  "C" Market APMC Market yards Mandhul Dist Nagpur</t>
  </si>
  <si>
    <t>Improvement to  Category  "C" Market APMC Market yards  Savner Dist Nagpur</t>
  </si>
  <si>
    <t>Contract awared  to KK Power Pvt. Itd., Pune   INR 479.79 Lakhs.</t>
  </si>
  <si>
    <t>Improvement to  Category  "C" Market APMC Market yards Umred Dist Nagpur</t>
  </si>
  <si>
    <t>Improvement to  Category  "C" Market APMC Market yard</t>
  </si>
  <si>
    <t>Improvement to  Category  "C" Market APMC Market yard Washim, Dist. Washim</t>
  </si>
  <si>
    <t>Improvement to  Category  "C" Market APMC Market yard Malkapur Dist. Buldhana</t>
  </si>
  <si>
    <t>Improvement to  Category  "C" Market APMC Market yard Parbhani Dist. Yeotmal.</t>
  </si>
  <si>
    <t>Contract awared  to M/S Shriram Constructions Co. Anjangaon Surji  INR 167.10  Lakhs.</t>
  </si>
  <si>
    <t>Improvement to  Category  "C" Market APMC Market yard Daryapur Dist Amaravati</t>
  </si>
  <si>
    <t>Contract awared  to M/S Krishna Infrastructure, Sngamner  INR 209.69  Lakhs.</t>
  </si>
  <si>
    <t>Improvement to  Category  "C" Market APMC Market yard Rahata, Dist. Ahmednagar.</t>
  </si>
  <si>
    <t>Contract awarded  to M/S N.S. Bankar Patil  INR 122.06  Lakhs.</t>
  </si>
  <si>
    <t>Improvement to  Category  "C" Market APMC Market yard Rahuri, Dist.  Ahmednagar</t>
  </si>
  <si>
    <t>Contract awarded  to M/S  Preetee Builder, Nagpur INR 126.32  Lakh</t>
  </si>
  <si>
    <t>Improvement to  Category  "C" Market APMC Market yard Warud District Amravati</t>
  </si>
  <si>
    <t>Contract awarded  to M/S Shriram Constructions, Anjangaon Surji,  INR 204.72 Lakh</t>
  </si>
  <si>
    <t>Improvement to  Category  "C" Market APMC Market yard Pandharkawada, District Yeotmal.</t>
  </si>
  <si>
    <t>Contract awarded  to M/S Bajrang Constructions, Amaravati  INR 165.43 Lakh</t>
  </si>
  <si>
    <t>Improvement to  Category  "C" Market APMC Market yard Achalpur District Amravati.</t>
  </si>
  <si>
    <t>Contract awarded  to M/S V.T. Pardeshi &amp; sons,  INR 108.36 Lakh</t>
  </si>
  <si>
    <t>Improvement to  Category  "C" Market APMC Market yard, Shrirampur, Dist Ahmednagar</t>
  </si>
  <si>
    <t>Contract awarded  to M/S S.S. Constructions,    INR 116.20  Lakh</t>
  </si>
  <si>
    <t>Improvement to  Category  "C" Market  APMC Market yard Shrigonda, Dist. A-Nagar</t>
  </si>
  <si>
    <t>Contract awarded  to M/S S.M. Agrawal, Paratwada   INR 274.37Lakh</t>
  </si>
  <si>
    <t>Improvement to  Category  "C" Market  APMC Market yard Chandur Bazar, Dist. Amaravati.</t>
  </si>
  <si>
    <t>Contract awarded  to M/S B.M. Danve Patil, Jalna  INR 187.80Lakh</t>
  </si>
  <si>
    <t>Improvement to  Category  "C" Market ixv) APMC Market yard-Bhokardan, Dist. Jalna</t>
  </si>
  <si>
    <t>Contract awarded  to M/S Ashirvad Constructions Parabhani  INR 189.37 Lakh</t>
  </si>
  <si>
    <t>Improvement to  Category  "C" Market APMC Market yard-Risod, Dist. Washim</t>
  </si>
  <si>
    <t>Contract awarded on 14-6-2012 to M/S Someshwarya Inf. Pvt. Ltd. India INR 192.88 Lakh</t>
  </si>
  <si>
    <t>Improvement to  Category  "C" Market  APMC Market yard-Akot, Dist. Akola</t>
  </si>
  <si>
    <t>Contract awarded on 14-06-2012 to Someshwarya Inf. Pvt. Ltd INR 184.544 Lakh</t>
  </si>
  <si>
    <t>Improvement to  Category  "C" Market  APMC Market yard-Anjangaon Surji, Dist. Amaravati</t>
  </si>
  <si>
    <t>Contract awarded  to Shriram Constructions INR 288.91Lakh</t>
  </si>
  <si>
    <t>Improvement to  Category  "C" Market  APMC Market yard Karanja (Lad), Dist.  Washim.</t>
  </si>
  <si>
    <t>Contract awarded on 25-02-2013  to M/S K.K. Thorat Ahemednagar INR 109.81Lakh</t>
  </si>
  <si>
    <t>Improvement to  Category  "C" Market APMC Market yard-Sangamner, Dist. A-Nagar</t>
  </si>
  <si>
    <t>Contract awarded on 10-02-2012  to M/S Sai Construction Ahemednagar INR 203.507 Lakh</t>
  </si>
  <si>
    <r>
      <t xml:space="preserve">Prior Review by Bank – as per earlier procurement Threshoulds First To NCB Contract Below 2.5 Cr  Prior Review by Bank – WBR No. </t>
    </r>
    <r>
      <rPr>
        <b/>
        <sz val="10"/>
        <color theme="1"/>
        <rFont val="Times New Roman"/>
        <family val="1"/>
      </rPr>
      <t>1324348</t>
    </r>
  </si>
  <si>
    <t>Improvement to  Category  "C" Market xii) APMC Market yard-Newasa, Dist. A-Nagar</t>
  </si>
  <si>
    <t>Contract awarded to M/s Sneus Hydel Pvt.Ltd., INR 137.76  Lakhs</t>
  </si>
  <si>
    <t>Improvement to  Category  "C" Market  APMC Market yard Parner Dist. Ahemednagar</t>
  </si>
  <si>
    <t>Contract awarded on 27-12-2012  to M/S M/S Chandram N. Ashanna, INR 208.30Lakhs</t>
  </si>
  <si>
    <t>Improvement to Category “C" Market  APMC Market yard - Sillod, Dist. A-Bad.</t>
  </si>
  <si>
    <t>Contract awarded on 29-02-2012  to M/S C.B. Bikkad KejBeed INR 186.062 Lakh</t>
  </si>
  <si>
    <t>Improvement to Category “C" Market  APMC Market yard - Lasurstation, Dist. A-Bad.</t>
  </si>
  <si>
    <t>Contract awarded on 8-Aug.-2013, to M/S Someshwarya Infratech (I) Pvt. Ltd, Amaravati INR 213.62  Lakhs.</t>
  </si>
  <si>
    <t>Improvement to  Category  "C" Market APMC Market yard Dhamangaon Railway District Amaravati</t>
  </si>
  <si>
    <t>Contract awarded to M/S V.T. Patil Eng. &amp; Contractors on 20-7-12 INR 131.37 Lakh</t>
  </si>
  <si>
    <t>Improvement to  Category  "C" Market APMC Market yard - Mehkar, Dist. Buldhana</t>
  </si>
  <si>
    <t>Contract awarded on 24-02-2012  to M/S S. J. Belokar Chikhali INR 221.373 Lakh</t>
  </si>
  <si>
    <r>
      <t xml:space="preserve">Prior Review by Bank – as per earlier procurement Threshoulds First To NCB Contract Below 2.5 Cr  Prior Review by Bank – WBR No. </t>
    </r>
    <r>
      <rPr>
        <b/>
        <sz val="10"/>
        <color theme="1"/>
        <rFont val="Times New Roman"/>
        <family val="1"/>
      </rPr>
      <t>1320923</t>
    </r>
  </si>
  <si>
    <t xml:space="preserve">Improvement to  Category  "C" Market APMC Market yard- Chikhali, Dist. Buldhana </t>
  </si>
  <si>
    <t>Contract awarded to M/S B. K. Construction on 7-6-2012 INR 219.542 Lakh</t>
  </si>
  <si>
    <t>Improvement to  Category  "C" Market  APMC Market yard - Pusad, Dist. Yeotmal</t>
  </si>
  <si>
    <t>Contract awarded on 27-02-2012  to M/S P. G. Paralikar Karanja Lad INR 196.425 Lakh</t>
  </si>
  <si>
    <t xml:space="preserve">Improvement to  Category  "C" Market APMC Market yard- Ghatanji, Dist. Yeotmal </t>
  </si>
  <si>
    <t>First bid was invited on 24% higher side so cancelled the  first bid procedure and rebid tender, Contract awarded on 12-08-2013  to M/s Kanhoba Constructions Pvt.Ltd Lad INR 128.20Lakh.</t>
  </si>
  <si>
    <t>Improvement to  Category  "C" Market APMC Market yard, Ralegaon, District Yawatmal</t>
  </si>
  <si>
    <t>Contract awarded to M/S Sudhir Vidhale, Amravati  INR 175.30 Lakh</t>
  </si>
  <si>
    <t xml:space="preserve">Improvement to  Category  "C" Market APMC Market yard - Murtijapur, Dist Akola </t>
  </si>
  <si>
    <t>Contract awarded to Prabhukrupa Constructions, Parbhani, Rs. 191.06 Lakhs</t>
  </si>
  <si>
    <t xml:space="preserve">Improvement to  Category  "C" Market  APMC Market yard Jintur, Dist. Parbhani.  </t>
  </si>
  <si>
    <t>Contract awarded to M/s B.M. Danve Patil, Jalna for INR 189.59 Lakh</t>
  </si>
  <si>
    <t>Improvement to Category "B"  Market APMC Market yard at Jalna</t>
  </si>
  <si>
    <t>Contract awarded to M/s Shriram Constructions, Anjangaon  Surji for INR 87.11 Lakh</t>
  </si>
  <si>
    <t>Improvement to  Category  "C" Market  APMC Market yard  Nandura, Dist.  Buldhana</t>
  </si>
  <si>
    <t xml:space="preserve">Contract awarded to M/s Someshwaraya Infratech. (I) Pvt Ltd., Amaravati on 4th August 2012 for INR 340.33 Lakh, </t>
  </si>
  <si>
    <r>
      <t xml:space="preserve">Prior Review by Bank – As per Eirlier Threshold, Contract Above INR 2.5 Cr., Prior Review – WBR No. </t>
    </r>
    <r>
      <rPr>
        <b/>
        <sz val="10"/>
        <color theme="1"/>
        <rFont val="Times New Roman"/>
        <family val="1"/>
      </rPr>
      <t>15</t>
    </r>
  </si>
  <si>
    <t>Improvement to Category "B"  MarketAPMC Market yard at Amaravati</t>
  </si>
  <si>
    <t>Bid Opening Date</t>
  </si>
  <si>
    <t>Review by Bank (Prior/ Post)*</t>
  </si>
  <si>
    <t>Stage : Planned/ Actual/ Revised</t>
  </si>
  <si>
    <r>
      <t>Procurement Plan with Method &amp; Time Schedule for CIVIL</t>
    </r>
    <r>
      <rPr>
        <b/>
        <u/>
        <sz val="10"/>
        <color theme="1"/>
        <rFont val="Times New Roman"/>
        <family val="1"/>
      </rPr>
      <t xml:space="preserve"> WORKS</t>
    </r>
  </si>
  <si>
    <t>CW-B.1] PIU MSAMB (AGRICULTURAL MARKETING) CIVIL WORKS - Improvement Agriculture Produce Market Committee</t>
  </si>
  <si>
    <t xml:space="preserve">                                </t>
  </si>
  <si>
    <t xml:space="preserve">                            Officer-In-Charge (APMCs) </t>
  </si>
  <si>
    <t xml:space="preserve">                </t>
  </si>
  <si>
    <t>in 3 APMCs, One RH &amp; One FCSC by design, Build &amp; Oprate  method</t>
  </si>
  <si>
    <t>Consultancy Services for Mainstreaming Organic waste Disposal Systems at the Market level in 3 APMCs, One RH &amp; One FCSC by design, Build &amp; Oprate  method.</t>
  </si>
  <si>
    <t>Feasibility study</t>
  </si>
  <si>
    <t>Consultancy Services for identify an Agency (Administrator) to Manage the Interlinking of Markets</t>
  </si>
  <si>
    <t xml:space="preserve"> ----"--</t>
  </si>
  <si>
    <t>Consultancy Services for Appointing Consultant to Assist MSAMB to hire an Agency to Manage the Interlinking of Markets</t>
  </si>
  <si>
    <t>Year 2015-16</t>
  </si>
  <si>
    <t xml:space="preserve"> ---"---</t>
  </si>
  <si>
    <t>Year 2014-15</t>
  </si>
  <si>
    <t>Selection for 8 Accountant field level (Period Oct 2014)</t>
  </si>
  <si>
    <t>Procurement Officer</t>
  </si>
  <si>
    <t>Selection for 1 Procurement Officer PIU AM level</t>
  </si>
  <si>
    <t xml:space="preserve">Technical Officer </t>
  </si>
  <si>
    <t>Selection for 2 Technical Officer PIU AM level</t>
  </si>
  <si>
    <t>Year 2016-17</t>
  </si>
  <si>
    <t xml:space="preserve">Incharge of Rural Haats </t>
  </si>
  <si>
    <t>PIU AM level</t>
  </si>
  <si>
    <t>This Activity merged in Internal Auditor Cost through PCU</t>
  </si>
  <si>
    <t xml:space="preserve">   -------- "dropped "---------</t>
  </si>
  <si>
    <t>Selection process in progress</t>
  </si>
  <si>
    <t>Selection of  Auditor for Audit of APMC for Back ended Subsidy.</t>
  </si>
  <si>
    <t>Hiring CA for Common Accounting System Roll Out - Nodal Agency for dist. Amaravati, Yavtmal, Buldhana, Akola, Washim, Nashik, Dhule, Jalgaon, Nandurbar, Thane &amp; Washi.</t>
  </si>
  <si>
    <t>64e</t>
  </si>
  <si>
    <t>Hiring CA for Common Accounting System Roll Out - Nodal Agency for dist. Aurangabad, Jalna, Bid, Nanded, Latur, Osmanabad, Parbhani, Hingoli &amp; Solapur</t>
  </si>
  <si>
    <t>64d</t>
  </si>
  <si>
    <t xml:space="preserve"> ----"---</t>
  </si>
  <si>
    <t>Remaining 7 Packages (210 APMCS) Rs.0.30 per APMC cost</t>
  </si>
  <si>
    <t xml:space="preserve">Hiring CA for Common Accounting System Roll Out </t>
  </si>
  <si>
    <t>64c</t>
  </si>
  <si>
    <t>Contract awarded to Sachin Bafna CA Pune on dated 10-9-2014 INR Rs. 15.60 lakh, WBR No. 33</t>
  </si>
  <si>
    <t xml:space="preserve">Hiring CA for Common Accounting System Roll Out - Nodal Agency </t>
  </si>
  <si>
    <t>64b</t>
  </si>
  <si>
    <t>CA for 2 Packages M/s.A R Sulakhe &amp; M/s. A S Kulkarni for 78 APMCs</t>
  </si>
  <si>
    <t>13-5-2014 &amp; 16-5-2014</t>
  </si>
  <si>
    <t>Hiring CA for Common Accounting System Roll Out - Implementing firm</t>
  </si>
  <si>
    <t>64a</t>
  </si>
  <si>
    <t>Selection Process complete, Select Shri. Rajendra Kulkarni. For the period of Sept 13 To August. 15</t>
  </si>
  <si>
    <t>Aug. 13</t>
  </si>
  <si>
    <t>R.C.C. Designer</t>
  </si>
  <si>
    <t>63b</t>
  </si>
  <si>
    <t>Selection Process complete, Select Technocracy Consultant. For the period of March 13 To Feb. 15</t>
  </si>
  <si>
    <t>Feb. 13</t>
  </si>
  <si>
    <t>63a</t>
  </si>
  <si>
    <t>For the period of Jan. 14 To Dec. 14</t>
  </si>
  <si>
    <t>Dec. 13</t>
  </si>
  <si>
    <t>II,III</t>
  </si>
  <si>
    <t>H.R. Agency for selection of  Supporting Staff</t>
  </si>
  <si>
    <t>Feasibility study for E-Pilots (Virtual Market, E-Spot &amp; E-Auction) - By V N Saroja.</t>
  </si>
  <si>
    <t>Consultancy for E Pilot Study</t>
  </si>
  <si>
    <t xml:space="preserve"> --------------“------------</t>
  </si>
  <si>
    <t>Selection process complete.</t>
  </si>
  <si>
    <t>Oct.-13</t>
  </si>
  <si>
    <t>Market Field Engineers</t>
  </si>
  <si>
    <t>II, III</t>
  </si>
  <si>
    <t>Selection is in Progress. For year 2013-14</t>
  </si>
  <si>
    <t>Draftsman</t>
  </si>
  <si>
    <t>For  preparation of drawings  of Inhouse District Work i.e. for Pune, Sangli, Satara &amp; Kilhapur Dist.</t>
  </si>
  <si>
    <r>
      <t>For the year 1-Aug. 13 to 31</t>
    </r>
    <r>
      <rPr>
        <vertAlign val="superscript"/>
        <sz val="10"/>
        <color theme="1"/>
        <rFont val="Times New Roman"/>
        <family val="1"/>
      </rPr>
      <t>st</t>
    </r>
    <r>
      <rPr>
        <sz val="10"/>
        <color theme="1"/>
        <rFont val="Times New Roman"/>
        <family val="1"/>
      </rPr>
      <t xml:space="preserve"> July 14.</t>
    </r>
  </si>
  <si>
    <r>
      <t>For the period of  1</t>
    </r>
    <r>
      <rPr>
        <vertAlign val="superscript"/>
        <sz val="10"/>
        <color theme="1"/>
        <rFont val="Times New Roman"/>
        <family val="1"/>
      </rPr>
      <t>st</t>
    </r>
    <r>
      <rPr>
        <sz val="10"/>
        <color theme="1"/>
        <rFont val="Times New Roman"/>
        <family val="1"/>
      </rPr>
      <t xml:space="preserve">  Aug. 2013 To  31</t>
    </r>
    <r>
      <rPr>
        <vertAlign val="superscript"/>
        <sz val="10"/>
        <color theme="1"/>
        <rFont val="Times New Roman"/>
        <family val="1"/>
      </rPr>
      <t>st</t>
    </r>
    <r>
      <rPr>
        <sz val="10"/>
        <color theme="1"/>
        <rFont val="Times New Roman"/>
        <family val="1"/>
      </rPr>
      <t xml:space="preserve"> July, 2014.</t>
    </r>
  </si>
  <si>
    <t>Indi`vidual Consultant</t>
  </si>
  <si>
    <t>Executive Engineer (Sr. Civil Eng. Sp.)</t>
  </si>
  <si>
    <t>Junior Engineer</t>
  </si>
  <si>
    <t>Year 2013-14</t>
  </si>
  <si>
    <t>Total Junior Engineer</t>
  </si>
  <si>
    <t>54-57</t>
  </si>
  <si>
    <t>Selection Process complete. Actual 16 J.E.Selected</t>
  </si>
  <si>
    <t>--------------“------------</t>
  </si>
  <si>
    <t>Selection Process complete. Actual 21 Selected</t>
  </si>
  <si>
    <t>Selection Process complete. Actual three selected.</t>
  </si>
  <si>
    <t xml:space="preserve">2)V.S.Patil, 3) A.G. Garad, 4)G.K.Adam, 5) S.M.Ugale, 6)D.P. Keskar. </t>
  </si>
  <si>
    <t>Selected 1) S.H Deshmukh,</t>
  </si>
  <si>
    <t>Selection for 2 Architect PIU Level for year 2013-14</t>
  </si>
  <si>
    <t>Architect</t>
  </si>
  <si>
    <t>Non Consultancy</t>
  </si>
  <si>
    <t>Selection of Agency for  providing lab technicians at 40 MSWC Warehouses</t>
  </si>
  <si>
    <t>Contract awarded to Wapcos Ltd. Gandhinagar INR Rs.17.12 lakh</t>
  </si>
  <si>
    <t>Consultancy Services for Preparation of Full Project Proposals for Rural Haats (33 Nos) Modernisation &amp; Improvement in Phase-III Districts / Package-2 for Nashik, Dhule, Jalgaon &amp; Nandurbardistricts</t>
  </si>
  <si>
    <t>Contract awarded to Precision Precast Solutions Pvt Ltd. INR Rs.23.17 lakh</t>
  </si>
  <si>
    <t>Consultancy Services for Preparation of Full Project Proposals for Rural Haats (33 Nos) Modernisation &amp; Improvement in Phase-III Districts / Package-1 for Sindhudurg, Ratnagiri, Thane &amp; Raigad districts</t>
  </si>
  <si>
    <t>Contract awarded to K.G.Khadase INR Rs.34.50 lakh</t>
  </si>
  <si>
    <t xml:space="preserve">Consultancy Services for Preparation of Full Project Proposals for Agricultural (11 Nos) &amp; Livestock (3 No) Markets  for Modernisation &amp; Improvement of APMCs in Phase-III Districts / Package-3 for Dhule, Jalgaon &amp; Nandurbar Districts. </t>
  </si>
  <si>
    <t>Contract awarded toPrecision Precast Solutions Pvt.Ltd. INR Rs.36.63 lakh</t>
  </si>
  <si>
    <t xml:space="preserve">Consultancy Services for Preparation of Full Project Proposals for Agricultural (14 Nos) &amp; Livestock (1 No) Markets  for Modernisation &amp; Improvement of APMCs in Phase-III Districts / Package-2 for Nashik Districts. </t>
  </si>
  <si>
    <t>Contract awarded to K.G.Khadase INR Rs.22.25 lakh</t>
  </si>
  <si>
    <t xml:space="preserve">Consultancy Services for Preparation of Full Project Proposals for Agricultural (8 Nos) &amp; Livestock (1 No) Markets  for Modernisation &amp; Improvement of APMCs in Phase-III Districts / Package-1 for Sindhudurg, Ratnagiri, Thane &amp; Raigad Districts. </t>
  </si>
  <si>
    <t>The said activity shifted to PIU-Agri after MTR</t>
  </si>
  <si>
    <t>----------------------“-----------------------</t>
  </si>
  <si>
    <t>41-45</t>
  </si>
  <si>
    <t>36-40</t>
  </si>
  <si>
    <t>This activity will be done through an in house team.</t>
  </si>
  <si>
    <t>Depending on the district-wise selection of APMCs &amp; RHs as per PCN by end of March 2012, the Package-wise coverage of APMCs &amp;RHs and costs of each SP package would be decided</t>
  </si>
  <si>
    <t>Service Provider for Supervision of Civil Works of Agricultural &amp; Livestock Markets for Modernisation &amp; Improvement of APMCs and Rural Haats, Phase-II / Package-1 for Nagpur and Wardha districts,  Package-2 for Bhandara and Gondia Districts, Package-3 for Chandrapur and Gadchiroli Districts, Package-4 for Latur, Beed  and Nanded Districts, Package-5 for Osmanabad and Solapur Districts</t>
  </si>
  <si>
    <t>31-35</t>
  </si>
  <si>
    <t>Contract Awarded to Pricision Precast Solutions on 22th March 2013 INR19.42 Lakh</t>
  </si>
  <si>
    <t xml:space="preserve">Consultancy Services for Preparation of Full Project Proposals for Rural Haats (25 Nos) Modernisation &amp; Improvement in Phase-II Districts / Package-2 for Nanded, Beed Districts. </t>
  </si>
  <si>
    <t xml:space="preserve">FPP preparation for RHMIP Osmanabad, Latur and Solapur districts will preparedInhouse. </t>
  </si>
  <si>
    <t xml:space="preserve">The unit cost is revised from 35.00 Lakh to 17.60 Lakhthe Method is changed from CQS to FBS </t>
  </si>
  <si>
    <t>30 </t>
  </si>
  <si>
    <t>Contract Awarded to Joshi Engineer's &amp; Association on 22th March 2013 INR24.39 Lakh</t>
  </si>
  <si>
    <t>Consultancy Services for Preparation of Full Project Proposals for Rural Haats (50 Nos) Modernisation &amp; Improvement in Phase-II Districts / Package-1 for Nagpur, Wardha, Bhandara, Gondia, Chandrapur and Gadchiroli districts</t>
  </si>
  <si>
    <t xml:space="preserve">The method of Procurement is changed from CQS to FBS </t>
  </si>
  <si>
    <t>Contract Awarded to Nitin Bhalerav on 7th March 2013 INR 25.37 Lakh</t>
  </si>
  <si>
    <t xml:space="preserve">Consultancy Services for Preparation of Full Project Proposals for Agricultural (8 Nos) &amp; Livestock (1 No) Markets  for Modernisation &amp; Improvement of APMCs in Phase-II Districts / Package-2 for Nanded,  Beed Districts. </t>
  </si>
  <si>
    <t xml:space="preserve">The Unit cost is revised from 42.00 Laksh to 23.25 Lakh The method of procurement is changed from CQS to FBS FPP preparation for MMIP and LSM Osmanabad, Latur and Solapur districts will preparedInhouse. </t>
  </si>
  <si>
    <t> 28</t>
  </si>
  <si>
    <t>Contract Awarded to K.G.Khadse on 7th March 2013 INR 25.20 Lakh</t>
  </si>
  <si>
    <t>Consultancy Services for Preparation of Full Project Proposals for Agricultural (15 Nos) &amp; Livestock (3 No) Markets  for Modernisation &amp; Improvement of APMCs in Phase-II Districts / Package-1 for Nagpur, Wardha, Bhandara, Gondia, Chandrapur and Gadchiroli districts</t>
  </si>
  <si>
    <t> The method of procurement is changed from CQS to FBS</t>
  </si>
  <si>
    <t>Contract awarded to MART, Noida on16-Aug-11 for INR 12.66 Lakh.</t>
  </si>
  <si>
    <t>Consultancy Services for Training Need Assessment (TNA) &amp; Training of Trainers (ToT) of National Institute of Post Harvest Technology, Talegaon (NIPHT)</t>
  </si>
  <si>
    <t>Contract awarded to Wipro, Pune on 25th Sept 12 for INR 142.64 Lakh.</t>
  </si>
  <si>
    <r>
      <t xml:space="preserve">Prior Review by Bank – as per earlier procurement Threshoulds – WBR No. </t>
    </r>
    <r>
      <rPr>
        <b/>
        <sz val="10"/>
        <color theme="1"/>
        <rFont val="Times New Roman"/>
        <family val="1"/>
      </rPr>
      <t>1324863</t>
    </r>
  </si>
  <si>
    <r>
      <t xml:space="preserve">Prior Review by Bank – as per earlier procurement Threshoulds – WBR No. </t>
    </r>
    <r>
      <rPr>
        <b/>
        <sz val="10"/>
        <color theme="1"/>
        <rFont val="Times New Roman"/>
        <family val="1"/>
      </rPr>
      <t>1501164                            Contract awarded to MART, Noida on 3rd Nov. 12 for INR 120.82 Lakh.</t>
    </r>
  </si>
  <si>
    <r>
      <t xml:space="preserve">Prior Review by Bank – as per earlier procurement Threshoulds – WBR No. </t>
    </r>
    <r>
      <rPr>
        <b/>
        <sz val="10"/>
        <color theme="1"/>
        <rFont val="Times New Roman"/>
        <family val="1"/>
      </rPr>
      <t>1324861                                           Contract awarded to Wipro, Pune on 25th Sept 12 for INR 138.31 Lakh.SP for formation of 14 FCSC Grain and 14 F&amp;V</t>
    </r>
  </si>
  <si>
    <t>21/2</t>
  </si>
  <si>
    <t>21/1</t>
  </si>
  <si>
    <t>Merged in Package No 6 &amp; 3</t>
  </si>
  <si>
    <t xml:space="preserve">As per Proposal evaluation for first round procurement , Repeat Procurement process to be initiated after WB approval for revised unit cost </t>
  </si>
  <si>
    <t xml:space="preserve">Service Provider for Development of Rural Haat Package 7 for Aurangabad &amp;parabhani Districts </t>
  </si>
  <si>
    <t>Contract Awarded to Er. Joshi &amp; Associates on 12th April 2012 INR 33.00 Lakh</t>
  </si>
  <si>
    <t>Service Provider for Development of Rural Haat Package 6 for Parabhani, Yawatmal&amp; Hingoli Districts</t>
  </si>
  <si>
    <t>Contract Awarded to RajendraGattani&amp; Associates Amravati on 16th Oct. 2011 INR 24.902 Lakh</t>
  </si>
  <si>
    <t xml:space="preserve"> Service Provider for Development of Rural Haat Package 5 for Akola and Washim Districts </t>
  </si>
  <si>
    <t>Contract Awarded to RajendraGattani&amp; Associates Amravati on 16th Oct. 2011 INR 26.98 Lakh</t>
  </si>
  <si>
    <t>Service Provider for Development of Rural Haat Package 4 for Buldhana District</t>
  </si>
  <si>
    <t>Contract Awarded to Ar. Pankaj Agarwal, on 12th April 2012 INR 43.07 Lakh</t>
  </si>
  <si>
    <t>Service Provider for Development of Rural Haat Package 3 for Jalana &amp; Aurangabad Districts</t>
  </si>
  <si>
    <t>Dropped as FPP preparation and supervision has been done in-house</t>
  </si>
  <si>
    <t>Service Provider for Development of Rural Haat Package 2 Ahamadnagar District</t>
  </si>
  <si>
    <t>Contract Awarded to RajendraGattani&amp; Associates Amravati on 16th Dec. 2011 INR 29.11 Lakh</t>
  </si>
  <si>
    <t xml:space="preserve">Service Provider for Development of Rural Haat Package 1 for Amaravati District </t>
  </si>
  <si>
    <t>Contract Awarded to RajendraGattani&amp; Associates Amravati on 16th Dec. 2011 INR 35.312 Lakh This package has 5 LSM &amp; 1 SR market</t>
  </si>
  <si>
    <t xml:space="preserve">Service Provider for development of  livestock markets </t>
  </si>
  <si>
    <t>Proposed for 15 APMCs.</t>
  </si>
  <si>
    <t>Consultancy for design, development and implementation of web-based Computerised Bidding System at 15 APMCs (Replication of pilots)</t>
  </si>
  <si>
    <t>12b</t>
  </si>
  <si>
    <t>Contract Awarded to M/s.Virtual Galaxy Infotech Pvt. Ltd. Nagpur for 5 APMCs. (INR Rs.67.81 lakh)</t>
  </si>
  <si>
    <t>Consultancy for design, development and implementation of web-based Computerised Bidding System at 5 APMCs (Replication of pilots)</t>
  </si>
  <si>
    <t>12a</t>
  </si>
  <si>
    <t>Proposed for 12 APMCs</t>
  </si>
  <si>
    <t>---------,,----------</t>
  </si>
  <si>
    <t>Proposed for 8 APMCs</t>
  </si>
  <si>
    <t>Consultancy for design, development and implementation of web-based Computerised Bidding System at 8  APMCs (Replication of pilots)</t>
  </si>
  <si>
    <r>
      <t>However, it is to submit that, the Project has been directed by the GoM not to go ahead with Single-Source Selection procurement for CBS, and instead to go for competitive bidding processProposal for competitive bidding process would be sent to World Bank up to 5</t>
    </r>
    <r>
      <rPr>
        <vertAlign val="superscript"/>
        <sz val="10"/>
        <color theme="1"/>
        <rFont val="Times New Roman"/>
        <family val="1"/>
      </rPr>
      <t>th</t>
    </r>
    <r>
      <rPr>
        <sz val="10"/>
        <color theme="1"/>
        <rFont val="Times New Roman"/>
        <family val="1"/>
      </rPr>
      <t xml:space="preserve"> October 2012</t>
    </r>
  </si>
  <si>
    <r>
      <t>Approval from World Bank received on 23</t>
    </r>
    <r>
      <rPr>
        <vertAlign val="superscript"/>
        <sz val="10"/>
        <color theme="1"/>
        <rFont val="Times New Roman"/>
        <family val="1"/>
      </rPr>
      <t>rd</t>
    </r>
    <r>
      <rPr>
        <sz val="10"/>
        <color theme="1"/>
        <rFont val="Times New Roman"/>
        <family val="1"/>
      </rPr>
      <t>August 2012.</t>
    </r>
  </si>
  <si>
    <t>VasudhaikaSoftwares Solutions Pvt. Ltd was received on 19-7-2012 Proposal Proposal submitted to Bank on 24 July 2012 for Pilots at four APMCs</t>
  </si>
  <si>
    <t> The Unit Cost is revised from 70.00 Lakh to 82.80 Lakh</t>
  </si>
  <si>
    <t>Consultancy for design, development and implementation of web based Computerised Bidding system (CBS)</t>
  </si>
  <si>
    <t>Consultancy Services for feasibility study of Electronic Auction Hall at Mumbai &amp; Nagpur APMCs</t>
  </si>
  <si>
    <t>Consultancy Services for feasibility study for electronic spot trading of perishables  at Mumbai &amp; Nagpur APMCs</t>
  </si>
  <si>
    <t xml:space="preserve">Feasibility study for Virtual Market System </t>
  </si>
  <si>
    <t>Order issued to Virtual Galaxy Pvt Ltd. Nagpur for Survey for 107 APMC locations for MID.</t>
  </si>
  <si>
    <t xml:space="preserve">Individual Consultant </t>
  </si>
  <si>
    <t xml:space="preserve">Market Information Display( MID) study  </t>
  </si>
  <si>
    <t>Contract Awarded to Virtual Galaxy Pvt Ltd.Nagpur INR 23.99 Lakh The unit cost is revised from 40.00 Lakh to 25.00 LakhSelected 43 APMCS  69 APMCs already got installed projection TV out of 150 APMCs</t>
  </si>
  <si>
    <t>Service Provider for Market Information Display (MID)</t>
  </si>
  <si>
    <t>Activity transferred to PCU &amp;  Merged with EMIC</t>
  </si>
  <si>
    <t>--------,,----------</t>
  </si>
  <si>
    <t>The Unit cost is revised from 128.00 to 180.00ToR approved by bank on 12 May  2012 and advertised for inviting EoIs on 30 May 2012. Shortlisting completed and sent to WB for clearance on 25 July 2012.</t>
  </si>
  <si>
    <t>Service Provider for Short  Message Services</t>
  </si>
  <si>
    <t>Contract Awarded to WIPRO Pune on 7th Nov. 2012 INR 7.75Lakh</t>
  </si>
  <si>
    <t>Consultancy services for feasibility study of enhancement of MSAMB Data centre</t>
  </si>
  <si>
    <t>5b</t>
  </si>
  <si>
    <t>Contract Awarded to REI System Pune on 27th  Nov. 2012 INR 16.69Lakh</t>
  </si>
  <si>
    <t>Consultancy services for study, design, development &amp; implementation of MACP web portal</t>
  </si>
  <si>
    <t>5a</t>
  </si>
  <si>
    <t>Contract Awarded to Pricision Precast Solutions Pvt. Ltd Pune on 7th April. 2012 INR 62.945 Lakh</t>
  </si>
  <si>
    <t>Service Provider for Modernisation &amp; Improvement of APMCs. Package 4, Aurangabad (Lasurstation, Sillod) &amp; Ahmed Nagar (Kopargaon, Newasa, Sangamner, Shevgaon, Shrigonda) Districts)(7 APMC)</t>
  </si>
  <si>
    <t>Contract Awarded to CG Associates Jalana on 21th April. 2012 INR 44.215 Lakh</t>
  </si>
  <si>
    <t>Service Provider for Modernisation &amp; Improvement of APMCs. Package 3, Jalna(Jalana, Ambad,Bhokardan), Parbhani(Parbhani, Manwat) &amp; Hingoli() Districts)(5 APMC)</t>
  </si>
  <si>
    <t>Contract Awarded to Lalit Deshmukh &amp; Associates Amaravati on 26th Oct. 2011 INR 38.00 Lakh</t>
  </si>
  <si>
    <t>Service Provider for Modernisation &amp; Improvement of APMCs. Package 2, Akola (Akot, Murtizapur) Washim (Risod ) &amp; Buldhana (Chikhali, Mehakar) Districts (Total 5 APMC) (1 LSM - at Karanza District Washim)</t>
  </si>
  <si>
    <t>Contract Awarded to Lalit Deshmukh &amp; Associates Amaravati on 26th Oct. 2011 INR 34.45 Lakh</t>
  </si>
  <si>
    <t>Service Provider for Modernisation &amp; Improvement of APMCs.Package 1, Amaravati (Amaravati, Morshi, Anjangaon surji.) &amp; Yavatmal Districts(Ghatanji, Pusad, Pandharkawada) (Total 6 APMC)</t>
  </si>
  <si>
    <t>CS-B] PIU MSAMB- Procurement plan with Method &amp; Time Schedule for CONSULTANCY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</si>
</sst>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F800]dddd\,\ mmmm\ dd\,\ yyyy"/>
    <numFmt numFmtId="166" formatCode="[$-409]d\-mmm\-yy;@"/>
    <numFmt numFmtId="167" formatCode="[$-409]dd\-mmm\-yy;@"/>
    <numFmt numFmtId="168" formatCode="[$-409]d\-mmm\-yy"/>
    <numFmt numFmtId="169" formatCode="0.0"/>
  </numFmts>
  <fonts count="76" x14ac:knownFonts="1">
    <font>
      <sz val="11"/>
      <color theme="1"/>
      <name val="Calibri"/>
      <family val="2"/>
      <scheme val="minor"/>
    </font>
    <font>
      <sz val="10"/>
      <color theme="1"/>
      <name val="Calibri"/>
      <family val="2"/>
      <scheme val="minor"/>
    </font>
    <font>
      <b/>
      <sz val="10"/>
      <color theme="1"/>
      <name val="Calibri"/>
      <family val="2"/>
      <scheme val="minor"/>
    </font>
    <font>
      <b/>
      <sz val="10"/>
      <color theme="1"/>
      <name val="Times New Roman"/>
      <family val="1"/>
    </font>
    <font>
      <b/>
      <u/>
      <sz val="10"/>
      <color theme="1"/>
      <name val="Times New Roman"/>
      <family val="1"/>
    </font>
    <font>
      <sz val="10"/>
      <color theme="1"/>
      <name val="Times New Roman"/>
      <family val="1"/>
    </font>
    <font>
      <sz val="9"/>
      <color theme="1"/>
      <name val="Times New Roman"/>
      <family val="1"/>
    </font>
    <font>
      <b/>
      <sz val="9"/>
      <color theme="1"/>
      <name val="Times New Roman"/>
      <family val="1"/>
    </font>
    <font>
      <b/>
      <sz val="9"/>
      <color theme="1"/>
      <name val="Calibri"/>
      <family val="2"/>
      <scheme val="minor"/>
    </font>
    <font>
      <sz val="9"/>
      <color theme="1"/>
      <name val="Calibri"/>
      <family val="2"/>
      <scheme val="minor"/>
    </font>
    <font>
      <sz val="11"/>
      <color rgb="FFFF0000"/>
      <name val="Calibri"/>
      <family val="2"/>
      <scheme val="minor"/>
    </font>
    <font>
      <sz val="10"/>
      <color rgb="FFFF0000"/>
      <name val="Times New Roman"/>
      <family val="1"/>
    </font>
    <font>
      <sz val="10"/>
      <name val="Times New Roman"/>
      <family val="1"/>
    </font>
    <font>
      <sz val="9"/>
      <name val="Times New Roman"/>
      <family val="1"/>
    </font>
    <font>
      <sz val="11"/>
      <color theme="1"/>
      <name val="Calibri"/>
      <family val="2"/>
      <scheme val="minor"/>
    </font>
    <font>
      <b/>
      <sz val="10"/>
      <name val="Times New Roman"/>
      <family val="1"/>
    </font>
    <font>
      <sz val="11"/>
      <color theme="1"/>
      <name val="Times New Roman"/>
      <family val="1"/>
    </font>
    <font>
      <sz val="11"/>
      <name val="Times New Roman"/>
      <family val="1"/>
    </font>
    <font>
      <b/>
      <u/>
      <sz val="9"/>
      <color theme="1"/>
      <name val="Times New Roman"/>
      <family val="1"/>
    </font>
    <font>
      <b/>
      <u/>
      <sz val="10"/>
      <name val="Times New Roman"/>
      <family val="1"/>
    </font>
    <font>
      <b/>
      <i/>
      <u/>
      <sz val="10"/>
      <name val="Times New Roman"/>
      <family val="1"/>
    </font>
    <font>
      <sz val="9"/>
      <color rgb="FFFF0000"/>
      <name val="Times New Roman"/>
      <family val="1"/>
    </font>
    <font>
      <sz val="11"/>
      <color rgb="FFFF0000"/>
      <name val="Times New Roman"/>
      <family val="1"/>
    </font>
    <font>
      <sz val="10"/>
      <color rgb="FFFF0000"/>
      <name val="Calibri"/>
      <family val="2"/>
      <scheme val="minor"/>
    </font>
    <font>
      <b/>
      <sz val="10"/>
      <color rgb="FFFF0000"/>
      <name val="Times New Roman"/>
      <family val="1"/>
    </font>
    <font>
      <b/>
      <sz val="11"/>
      <color theme="1"/>
      <name val="Calibri"/>
      <family val="2"/>
      <scheme val="minor"/>
    </font>
    <font>
      <sz val="11"/>
      <color rgb="FF000000"/>
      <name val="Calibri"/>
      <family val="2"/>
    </font>
    <font>
      <b/>
      <sz val="11"/>
      <color rgb="FF000000"/>
      <name val="Calibri"/>
      <family val="2"/>
    </font>
    <font>
      <b/>
      <sz val="10"/>
      <color rgb="FF000000"/>
      <name val="Times New Roman"/>
      <family val="1"/>
    </font>
    <font>
      <sz val="11"/>
      <color rgb="FFFF0000"/>
      <name val="Calibri"/>
      <family val="2"/>
    </font>
    <font>
      <sz val="9"/>
      <name val="Calibri"/>
      <family val="2"/>
    </font>
    <font>
      <sz val="10"/>
      <name val="Calibri"/>
      <family val="2"/>
    </font>
    <font>
      <sz val="11"/>
      <name val="Calibri"/>
      <family val="2"/>
    </font>
    <font>
      <sz val="10"/>
      <color rgb="FF000000"/>
      <name val="Times New Roman"/>
      <family val="1"/>
    </font>
    <font>
      <b/>
      <sz val="14"/>
      <color rgb="FFFF0000"/>
      <name val="Times New Roman"/>
      <family val="1"/>
    </font>
    <font>
      <sz val="10"/>
      <color rgb="FFFF0000"/>
      <name val="Calibri"/>
      <family val="2"/>
    </font>
    <font>
      <sz val="10"/>
      <color rgb="FF000000"/>
      <name val="Calibri"/>
      <family val="2"/>
    </font>
    <font>
      <sz val="9"/>
      <color rgb="FF000000"/>
      <name val="Calibri"/>
      <family val="2"/>
    </font>
    <font>
      <b/>
      <sz val="14"/>
      <color rgb="FFFF0000"/>
      <name val="Calibri"/>
      <family val="2"/>
    </font>
    <font>
      <sz val="9"/>
      <color rgb="FF000000"/>
      <name val="Arial"/>
      <family val="2"/>
    </font>
    <font>
      <sz val="11"/>
      <color rgb="FF000000"/>
      <name val="Arial"/>
      <family val="2"/>
    </font>
    <font>
      <sz val="14"/>
      <color rgb="FFFF0000"/>
      <name val="Calibri"/>
      <family val="2"/>
    </font>
    <font>
      <sz val="11"/>
      <color rgb="FF000000"/>
      <name val="Times New Roman"/>
      <family val="1"/>
    </font>
    <font>
      <sz val="11"/>
      <color rgb="FF20124D"/>
      <name val="Calibri"/>
      <family val="2"/>
    </font>
    <font>
      <sz val="12"/>
      <color rgb="FF000000"/>
      <name val="Calibri"/>
      <family val="2"/>
    </font>
    <font>
      <sz val="12"/>
      <color rgb="FFFF0000"/>
      <name val="Calibri"/>
      <family val="2"/>
    </font>
    <font>
      <b/>
      <sz val="11"/>
      <color rgb="FF000000"/>
      <name val="Times New Roman"/>
      <family val="1"/>
    </font>
    <font>
      <sz val="11"/>
      <color rgb="FFCC0000"/>
      <name val="Calibri"/>
      <family val="2"/>
    </font>
    <font>
      <sz val="11"/>
      <color rgb="FF434343"/>
      <name val="Calibri"/>
      <family val="2"/>
    </font>
    <font>
      <sz val="12"/>
      <color rgb="FFFF0000"/>
      <name val="Times New Roman"/>
      <family val="1"/>
    </font>
    <font>
      <b/>
      <sz val="9"/>
      <name val="Calibri"/>
      <family val="2"/>
    </font>
    <font>
      <sz val="9"/>
      <color rgb="FF000000"/>
      <name val="Cambria"/>
      <family val="1"/>
    </font>
    <font>
      <sz val="11"/>
      <color rgb="FF000000"/>
      <name val="Cambria"/>
      <family val="1"/>
    </font>
    <font>
      <sz val="14"/>
      <color rgb="FF000000"/>
      <name val="Calibri"/>
      <family val="2"/>
    </font>
    <font>
      <sz val="14"/>
      <color rgb="FF000000"/>
      <name val="Times New Roman"/>
      <family val="1"/>
    </font>
    <font>
      <b/>
      <sz val="12"/>
      <color rgb="FFFF0000"/>
      <name val="Calibri"/>
      <family val="2"/>
    </font>
    <font>
      <b/>
      <sz val="12"/>
      <color rgb="FF000000"/>
      <name val="Times New Roman"/>
      <family val="1"/>
    </font>
    <font>
      <b/>
      <sz val="10"/>
      <color rgb="FFFF0000"/>
      <name val="Calibri"/>
      <family val="2"/>
    </font>
    <font>
      <b/>
      <sz val="10"/>
      <color rgb="FF000000"/>
      <name val="Calibri"/>
      <family val="2"/>
    </font>
    <font>
      <b/>
      <sz val="10"/>
      <color rgb="FF000000"/>
      <name val="Arial"/>
      <family val="2"/>
    </font>
    <font>
      <b/>
      <sz val="11"/>
      <color rgb="FFE36C09"/>
      <name val="Times New Roman"/>
      <family val="1"/>
    </font>
    <font>
      <b/>
      <sz val="11"/>
      <color rgb="FFFF0000"/>
      <name val="Times New Roman"/>
      <family val="1"/>
    </font>
    <font>
      <b/>
      <sz val="14"/>
      <color rgb="FF000000"/>
      <name val="Calibri"/>
      <family val="2"/>
    </font>
    <font>
      <vertAlign val="superscript"/>
      <sz val="10"/>
      <color theme="1"/>
      <name val="Times New Roman"/>
      <family val="1"/>
    </font>
    <font>
      <sz val="7"/>
      <color theme="1"/>
      <name val="Times New Roman"/>
      <family val="1"/>
    </font>
    <font>
      <b/>
      <sz val="12"/>
      <color theme="1"/>
      <name val="Calibri"/>
      <family val="2"/>
      <scheme val="minor"/>
    </font>
    <font>
      <b/>
      <sz val="11"/>
      <color theme="1"/>
      <name val="Times New Roman"/>
      <family val="1"/>
    </font>
    <font>
      <sz val="11"/>
      <name val="Calibri"/>
      <family val="2"/>
      <scheme val="minor"/>
    </font>
    <font>
      <b/>
      <i/>
      <u/>
      <sz val="10"/>
      <color theme="1"/>
      <name val="Times New Roman"/>
      <family val="1"/>
    </font>
    <font>
      <sz val="12"/>
      <color theme="1"/>
      <name val="Times New Roman"/>
      <family val="1"/>
    </font>
    <font>
      <sz val="10"/>
      <color theme="1"/>
      <name val="Arial"/>
      <family val="2"/>
    </font>
    <font>
      <sz val="10"/>
      <color indexed="8"/>
      <name val="Arial"/>
      <family val="2"/>
    </font>
    <font>
      <sz val="10"/>
      <name val="Arial"/>
      <family val="2"/>
    </font>
    <font>
      <sz val="10"/>
      <color rgb="FF000000"/>
      <name val="Calibri"/>
      <family val="2"/>
      <scheme val="minor"/>
    </font>
    <font>
      <sz val="11"/>
      <color indexed="8"/>
      <name val="Arial"/>
      <family val="2"/>
    </font>
    <font>
      <sz val="10"/>
      <color rgb="FFC00000"/>
      <name val="Times New Roman"/>
      <family val="1"/>
    </font>
  </fonts>
  <fills count="34">
    <fill>
      <patternFill patternType="none"/>
    </fill>
    <fill>
      <patternFill patternType="gray125"/>
    </fill>
    <fill>
      <patternFill patternType="solid">
        <fgColor rgb="FFFDE9D9"/>
        <bgColor indexed="64"/>
      </patternFill>
    </fill>
    <fill>
      <patternFill patternType="solid">
        <fgColor rgb="FFC5D9F1"/>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EAF1DD"/>
        <bgColor indexed="64"/>
      </patternFill>
    </fill>
    <fill>
      <patternFill patternType="solid">
        <fgColor rgb="FFC6D9F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B8CCE4"/>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rgb="FFCFE2F3"/>
      </patternFill>
    </fill>
    <fill>
      <patternFill patternType="solid">
        <fgColor theme="3" tint="0.79998168889431442"/>
        <bgColor rgb="FFEAF1DD"/>
      </patternFill>
    </fill>
    <fill>
      <patternFill patternType="solid">
        <fgColor rgb="FFCFE2F3"/>
        <bgColor rgb="FFCFE2F3"/>
      </patternFill>
    </fill>
    <fill>
      <patternFill patternType="solid">
        <fgColor rgb="FFEAF1DD"/>
        <bgColor rgb="FFEAF1DD"/>
      </patternFill>
    </fill>
    <fill>
      <patternFill patternType="solid">
        <fgColor theme="6" tint="0.79998168889431442"/>
        <bgColor rgb="FFCFE2F3"/>
      </patternFill>
    </fill>
    <fill>
      <patternFill patternType="solid">
        <fgColor theme="6" tint="0.79998168889431442"/>
        <bgColor rgb="FFEAF1DD"/>
      </patternFill>
    </fill>
    <fill>
      <patternFill patternType="solid">
        <fgColor rgb="FFC9DAF8"/>
        <bgColor rgb="FFC9DAF8"/>
      </patternFill>
    </fill>
    <fill>
      <patternFill patternType="solid">
        <fgColor rgb="FFFFFFFF"/>
        <bgColor rgb="FFFFFFFF"/>
      </patternFill>
    </fill>
    <fill>
      <patternFill patternType="solid">
        <fgColor rgb="FFC6D9F0"/>
        <bgColor rgb="FFC6D9F0"/>
      </patternFill>
    </fill>
    <fill>
      <patternFill patternType="solid">
        <fgColor rgb="FFFFFF00"/>
        <bgColor rgb="FFFFFF00"/>
      </patternFill>
    </fill>
    <fill>
      <patternFill patternType="solid">
        <fgColor rgb="FFFCE5CD"/>
        <bgColor rgb="FFFCE5CD"/>
      </patternFill>
    </fill>
    <fill>
      <patternFill patternType="solid">
        <fgColor theme="6" tint="0.79998168889431442"/>
        <bgColor rgb="FFFFFFFF"/>
      </patternFill>
    </fill>
    <fill>
      <patternFill patternType="solid">
        <fgColor theme="9" tint="0.79998168889431442"/>
        <bgColor rgb="FFCFE2F3"/>
      </patternFill>
    </fill>
    <fill>
      <patternFill patternType="solid">
        <fgColor theme="6" tint="0.79998168889431442"/>
        <bgColor rgb="FFC6D9F0"/>
      </patternFill>
    </fill>
    <fill>
      <patternFill patternType="solid">
        <fgColor theme="3" tint="0.79998168889431442"/>
        <bgColor rgb="FFC6D9F0"/>
      </patternFill>
    </fill>
    <fill>
      <patternFill patternType="solid">
        <fgColor rgb="FFFDE9D9"/>
        <bgColor rgb="FFFDE9D9"/>
      </patternFill>
    </fill>
    <fill>
      <patternFill patternType="solid">
        <fgColor rgb="FFD9EAD3"/>
        <bgColor rgb="FFD9EAD3"/>
      </patternFill>
    </fill>
    <fill>
      <patternFill patternType="solid">
        <fgColor rgb="FFFFFFFF"/>
        <bgColor indexed="64"/>
      </patternFill>
    </fill>
    <fill>
      <patternFill patternType="solid">
        <fgColor theme="4" tint="0.59999389629810485"/>
        <bgColor indexed="64"/>
      </patternFill>
    </fill>
    <fill>
      <patternFill patternType="solid">
        <fgColor rgb="FFDBE5F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s>
  <cellStyleXfs count="3">
    <xf numFmtId="0" fontId="0" fillId="0" borderId="0"/>
    <xf numFmtId="0" fontId="14" fillId="0" borderId="0"/>
    <xf numFmtId="0" fontId="26" fillId="0" borderId="0"/>
  </cellStyleXfs>
  <cellXfs count="997">
    <xf numFmtId="0" fontId="0" fillId="0" borderId="0" xfId="0"/>
    <xf numFmtId="0" fontId="1" fillId="0" borderId="0" xfId="0" applyFont="1" applyBorder="1" applyAlignment="1">
      <alignment vertical="top"/>
    </xf>
    <xf numFmtId="0" fontId="3" fillId="0" borderId="0" xfId="0" applyFont="1" applyAlignment="1">
      <alignment vertical="center"/>
    </xf>
    <xf numFmtId="0" fontId="1" fillId="2" borderId="0" xfId="0" applyFont="1" applyFill="1" applyAlignment="1">
      <alignment vertical="top" wrapText="1"/>
    </xf>
    <xf numFmtId="0" fontId="5" fillId="8" borderId="0" xfId="0" applyFont="1" applyFill="1" applyAlignment="1">
      <alignment horizontal="center" vertical="center" wrapText="1"/>
    </xf>
    <xf numFmtId="0" fontId="1" fillId="7" borderId="0" xfId="0" applyFont="1" applyFill="1" applyAlignment="1">
      <alignment vertical="top" wrapText="1"/>
    </xf>
    <xf numFmtId="0" fontId="5" fillId="0" borderId="0" xfId="0" applyFont="1" applyAlignment="1">
      <alignment vertical="center"/>
    </xf>
    <xf numFmtId="0" fontId="9" fillId="0" borderId="0" xfId="0" applyFont="1" applyBorder="1" applyAlignment="1">
      <alignment vertical="top"/>
    </xf>
    <xf numFmtId="0" fontId="10" fillId="0" borderId="0" xfId="0" applyFont="1"/>
    <xf numFmtId="0" fontId="5" fillId="7" borderId="0" xfId="0" applyFont="1" applyFill="1" applyBorder="1" applyAlignment="1">
      <alignment horizontal="center" vertical="center" wrapText="1"/>
    </xf>
    <xf numFmtId="0" fontId="5" fillId="7" borderId="0" xfId="0" applyFont="1" applyFill="1" applyBorder="1" applyAlignment="1">
      <alignment vertical="center" wrapText="1"/>
    </xf>
    <xf numFmtId="0" fontId="5" fillId="7" borderId="0" xfId="0" applyFont="1" applyFill="1" applyBorder="1" applyAlignment="1">
      <alignment horizontal="right" vertical="center" wrapText="1"/>
    </xf>
    <xf numFmtId="15" fontId="6" fillId="7" borderId="0" xfId="0" applyNumberFormat="1" applyFont="1" applyFill="1" applyBorder="1" applyAlignment="1">
      <alignment horizontal="center" vertical="center" wrapText="1"/>
    </xf>
    <xf numFmtId="0" fontId="0" fillId="0" borderId="1" xfId="0" applyBorder="1"/>
    <xf numFmtId="0" fontId="0" fillId="6" borderId="1" xfId="0" applyFill="1" applyBorder="1"/>
    <xf numFmtId="0" fontId="5" fillId="6" borderId="1" xfId="0" applyFont="1" applyFill="1" applyBorder="1" applyAlignment="1">
      <alignment vertical="center" wrapText="1"/>
    </xf>
    <xf numFmtId="0" fontId="5" fillId="6" borderId="1" xfId="0" applyFont="1" applyFill="1" applyBorder="1" applyAlignment="1">
      <alignment horizontal="right" vertical="center" wrapText="1"/>
    </xf>
    <xf numFmtId="15" fontId="6" fillId="6" borderId="1" xfId="0" applyNumberFormat="1" applyFont="1" applyFill="1" applyBorder="1" applyAlignment="1">
      <alignment horizontal="center" vertical="center" wrapText="1"/>
    </xf>
    <xf numFmtId="0" fontId="5" fillId="8" borderId="1" xfId="0" applyFont="1" applyFill="1" applyBorder="1" applyAlignment="1">
      <alignment vertical="center" wrapText="1"/>
    </xf>
    <xf numFmtId="0" fontId="5" fillId="5" borderId="1" xfId="0" applyFont="1" applyFill="1" applyBorder="1" applyAlignment="1">
      <alignment vertical="center" wrapText="1"/>
    </xf>
    <xf numFmtId="0" fontId="12" fillId="5" borderId="1" xfId="0" applyFont="1" applyFill="1" applyBorder="1" applyAlignment="1">
      <alignment vertical="center" wrapText="1"/>
    </xf>
    <xf numFmtId="0" fontId="1" fillId="0" borderId="1" xfId="0" applyFont="1" applyBorder="1" applyAlignment="1">
      <alignment vertical="top"/>
    </xf>
    <xf numFmtId="0" fontId="5" fillId="3" borderId="1" xfId="0" applyFont="1" applyFill="1" applyBorder="1" applyAlignment="1">
      <alignment vertical="center" wrapText="1"/>
    </xf>
    <xf numFmtId="0" fontId="0" fillId="5" borderId="1" xfId="0" applyFill="1" applyBorder="1"/>
    <xf numFmtId="0" fontId="5" fillId="2" borderId="1" xfId="0" applyFont="1" applyFill="1" applyBorder="1" applyAlignment="1">
      <alignment vertical="center" wrapText="1"/>
    </xf>
    <xf numFmtId="0" fontId="12"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1" xfId="0" applyFont="1" applyFill="1" applyBorder="1" applyAlignment="1">
      <alignment vertical="center" wrapText="1"/>
    </xf>
    <xf numFmtId="2" fontId="12" fillId="8" borderId="1" xfId="0" applyNumberFormat="1" applyFont="1" applyFill="1" applyBorder="1" applyAlignment="1">
      <alignment horizontal="center" vertical="center" wrapText="1"/>
    </xf>
    <xf numFmtId="14" fontId="12" fillId="8" borderId="1" xfId="0" applyNumberFormat="1" applyFont="1" applyFill="1" applyBorder="1" applyAlignment="1">
      <alignment horizontal="center" vertical="center" wrapText="1"/>
    </xf>
    <xf numFmtId="0" fontId="12" fillId="6" borderId="1" xfId="0" applyFont="1" applyFill="1" applyBorder="1" applyAlignment="1">
      <alignment vertical="center" wrapText="1"/>
    </xf>
    <xf numFmtId="0" fontId="3"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5" fontId="5" fillId="2"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15" fontId="5" fillId="3" borderId="1" xfId="0" applyNumberFormat="1" applyFont="1" applyFill="1" applyBorder="1" applyAlignment="1">
      <alignment horizontal="center" vertical="center" wrapText="1"/>
    </xf>
    <xf numFmtId="0" fontId="3" fillId="0" borderId="1" xfId="0" applyFont="1" applyBorder="1" applyAlignment="1">
      <alignment vertical="center" wrapText="1"/>
    </xf>
    <xf numFmtId="0" fontId="5" fillId="2" borderId="1" xfId="0" applyFont="1" applyFill="1" applyBorder="1" applyAlignment="1">
      <alignment horizontal="right" vertical="center" wrapText="1"/>
    </xf>
    <xf numFmtId="0" fontId="1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15" fontId="5" fillId="5"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8" borderId="1" xfId="0" applyFont="1" applyFill="1" applyBorder="1" applyAlignment="1">
      <alignment horizontal="center" vertical="center"/>
    </xf>
    <xf numFmtId="15" fontId="5" fillId="8" borderId="1" xfId="0" applyNumberFormat="1" applyFont="1" applyFill="1" applyBorder="1" applyAlignment="1">
      <alignment horizontal="center" vertical="center" wrapText="1"/>
    </xf>
    <xf numFmtId="15" fontId="12" fillId="8" borderId="1" xfId="0" applyNumberFormat="1" applyFont="1" applyFill="1" applyBorder="1" applyAlignment="1">
      <alignment horizontal="center" vertical="center" wrapText="1"/>
    </xf>
    <xf numFmtId="15" fontId="12" fillId="5" borderId="1" xfId="0" applyNumberFormat="1" applyFont="1" applyFill="1" applyBorder="1" applyAlignment="1">
      <alignment horizontal="center" vertical="center" wrapText="1"/>
    </xf>
    <xf numFmtId="0" fontId="5" fillId="2" borderId="1" xfId="0" applyFont="1" applyFill="1" applyBorder="1" applyAlignment="1">
      <alignment vertical="center"/>
    </xf>
    <xf numFmtId="2" fontId="12" fillId="5" borderId="1" xfId="0" applyNumberFormat="1" applyFont="1" applyFill="1" applyBorder="1" applyAlignment="1">
      <alignment horizontal="center" vertical="center" wrapText="1"/>
    </xf>
    <xf numFmtId="2" fontId="12" fillId="6" borderId="1" xfId="0" applyNumberFormat="1" applyFont="1" applyFill="1" applyBorder="1" applyAlignment="1">
      <alignment horizontal="center" vertical="center" wrapText="1"/>
    </xf>
    <xf numFmtId="15" fontId="12" fillId="6" borderId="1" xfId="0" applyNumberFormat="1" applyFont="1" applyFill="1" applyBorder="1" applyAlignment="1">
      <alignment horizontal="center" vertical="center" wrapText="1"/>
    </xf>
    <xf numFmtId="15" fontId="11" fillId="6" borderId="1" xfId="0" applyNumberFormat="1" applyFont="1" applyFill="1" applyBorder="1" applyAlignment="1">
      <alignment horizontal="center" vertical="center" wrapText="1"/>
    </xf>
    <xf numFmtId="0" fontId="16" fillId="0" borderId="0" xfId="0" applyFont="1"/>
    <xf numFmtId="0" fontId="17" fillId="0" borderId="0" xfId="0" applyFont="1"/>
    <xf numFmtId="0" fontId="17" fillId="5" borderId="1" xfId="0" applyFont="1" applyFill="1" applyBorder="1" applyAlignment="1">
      <alignment horizontal="center" vertical="center"/>
    </xf>
    <xf numFmtId="0" fontId="17" fillId="5" borderId="1" xfId="0" applyFont="1" applyFill="1" applyBorder="1" applyAlignment="1">
      <alignment horizontal="center" vertical="center" wrapText="1"/>
    </xf>
    <xf numFmtId="3" fontId="17" fillId="5" borderId="1" xfId="0" applyNumberFormat="1" applyFont="1" applyFill="1" applyBorder="1" applyAlignment="1">
      <alignment horizontal="center" vertical="center" wrapText="1"/>
    </xf>
    <xf numFmtId="0" fontId="17" fillId="6" borderId="1" xfId="0" applyFont="1" applyFill="1" applyBorder="1" applyAlignment="1">
      <alignment horizontal="center" vertical="center"/>
    </xf>
    <xf numFmtId="0" fontId="17" fillId="6" borderId="1" xfId="0" applyFont="1" applyFill="1" applyBorder="1" applyAlignment="1">
      <alignment horizontal="center" vertical="center" wrapText="1"/>
    </xf>
    <xf numFmtId="3" fontId="17" fillId="6"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5" fillId="4" borderId="1" xfId="0" applyFont="1" applyFill="1" applyBorder="1" applyAlignment="1">
      <alignment vertical="center" wrapText="1"/>
    </xf>
    <xf numFmtId="14" fontId="5"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15" fontId="6" fillId="5" borderId="1" xfId="0" applyNumberFormat="1" applyFont="1" applyFill="1" applyBorder="1" applyAlignment="1">
      <alignment horizontal="center" vertical="center" wrapText="1"/>
    </xf>
    <xf numFmtId="17" fontId="5" fillId="8" borderId="1" xfId="0" applyNumberFormat="1" applyFont="1" applyFill="1" applyBorder="1" applyAlignment="1">
      <alignment horizontal="center" vertical="center" wrapText="1"/>
    </xf>
    <xf numFmtId="15" fontId="6" fillId="2" borderId="1" xfId="0" applyNumberFormat="1" applyFont="1" applyFill="1" applyBorder="1" applyAlignment="1">
      <alignment horizontal="center" vertical="center" wrapText="1"/>
    </xf>
    <xf numFmtId="0" fontId="5" fillId="5" borderId="1" xfId="0" applyFont="1" applyFill="1" applyBorder="1" applyAlignment="1">
      <alignment horizontal="right" vertical="center" wrapText="1"/>
    </xf>
    <xf numFmtId="0" fontId="12" fillId="5" borderId="1" xfId="0" applyFont="1" applyFill="1" applyBorder="1" applyAlignment="1">
      <alignment horizontal="right" vertical="center" wrapText="1"/>
    </xf>
    <xf numFmtId="15" fontId="13" fillId="5" borderId="1" xfId="0" applyNumberFormat="1" applyFont="1" applyFill="1" applyBorder="1" applyAlignment="1">
      <alignment horizontal="center" vertical="center" wrapText="1"/>
    </xf>
    <xf numFmtId="14" fontId="12" fillId="5" borderId="1" xfId="0" applyNumberFormat="1" applyFont="1" applyFill="1" applyBorder="1" applyAlignment="1">
      <alignment horizontal="center" vertical="center" wrapText="1"/>
    </xf>
    <xf numFmtId="0" fontId="0" fillId="0" borderId="0" xfId="0" applyAlignment="1">
      <alignment horizontal="center"/>
    </xf>
    <xf numFmtId="0" fontId="7" fillId="0" borderId="0" xfId="0" applyFont="1" applyAlignment="1">
      <alignment vertical="center"/>
    </xf>
    <xf numFmtId="0" fontId="9" fillId="0" borderId="0" xfId="0" applyFont="1"/>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5" fontId="5" fillId="5"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65" fontId="5" fillId="5" borderId="1" xfId="0" applyNumberFormat="1" applyFont="1" applyFill="1" applyBorder="1" applyAlignment="1">
      <alignment horizontal="center" vertical="center" wrapText="1"/>
    </xf>
    <xf numFmtId="165" fontId="1" fillId="5" borderId="1" xfId="0" applyNumberFormat="1" applyFont="1" applyFill="1" applyBorder="1" applyAlignment="1">
      <alignment horizontal="center" vertical="top" wrapText="1"/>
    </xf>
    <xf numFmtId="165" fontId="5" fillId="3" borderId="1" xfId="0" applyNumberFormat="1" applyFont="1" applyFill="1" applyBorder="1" applyAlignment="1">
      <alignment horizontal="center" vertical="center" wrapText="1"/>
    </xf>
    <xf numFmtId="165" fontId="5" fillId="5" borderId="1" xfId="0" applyNumberFormat="1" applyFont="1" applyFill="1" applyBorder="1" applyAlignment="1">
      <alignment horizontal="center" vertical="center"/>
    </xf>
    <xf numFmtId="15" fontId="17" fillId="5" borderId="1" xfId="0" applyNumberFormat="1" applyFont="1" applyFill="1" applyBorder="1" applyAlignment="1">
      <alignment horizontal="center" vertical="center"/>
    </xf>
    <xf numFmtId="15" fontId="17" fillId="6" borderId="1" xfId="0" applyNumberFormat="1" applyFont="1" applyFill="1" applyBorder="1" applyAlignment="1">
      <alignment horizontal="center" vertical="center"/>
    </xf>
    <xf numFmtId="15" fontId="12" fillId="6"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2" fillId="6"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10" borderId="1" xfId="0" applyFont="1" applyFill="1" applyBorder="1" applyAlignment="1">
      <alignment vertical="center" wrapText="1"/>
    </xf>
    <xf numFmtId="15" fontId="12" fillId="2" borderId="1" xfId="0" applyNumberFormat="1" applyFont="1" applyFill="1" applyBorder="1" applyAlignment="1">
      <alignment vertical="center" wrapText="1"/>
    </xf>
    <xf numFmtId="15" fontId="12" fillId="10" borderId="1" xfId="0" applyNumberFormat="1" applyFont="1" applyFill="1" applyBorder="1" applyAlignment="1">
      <alignment vertical="center" wrapText="1"/>
    </xf>
    <xf numFmtId="0" fontId="12" fillId="0" borderId="1" xfId="0" applyFont="1" applyFill="1" applyBorder="1" applyAlignment="1">
      <alignment horizontal="center" vertical="center" wrapText="1"/>
    </xf>
    <xf numFmtId="15" fontId="12" fillId="0" borderId="1" xfId="0" applyNumberFormat="1" applyFont="1" applyFill="1" applyBorder="1" applyAlignment="1">
      <alignment vertical="center" wrapText="1"/>
    </xf>
    <xf numFmtId="0" fontId="12" fillId="0" borderId="1" xfId="0" applyFont="1" applyFill="1" applyBorder="1" applyAlignment="1">
      <alignment vertical="center" wrapText="1"/>
    </xf>
    <xf numFmtId="0" fontId="12" fillId="0" borderId="1" xfId="0" applyFont="1" applyBorder="1" applyAlignment="1">
      <alignment vertical="center" wrapText="1"/>
    </xf>
    <xf numFmtId="0" fontId="12" fillId="6" borderId="1" xfId="0" applyFont="1" applyFill="1" applyBorder="1" applyAlignment="1">
      <alignment vertical="center"/>
    </xf>
    <xf numFmtId="0" fontId="12" fillId="0" borderId="0" xfId="0" applyFont="1" applyBorder="1" applyAlignment="1">
      <alignment vertical="center"/>
    </xf>
    <xf numFmtId="15" fontId="5" fillId="5"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15" fontId="5" fillId="6"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15" fontId="12" fillId="2"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2" fontId="5" fillId="10" borderId="1" xfId="0" applyNumberFormat="1" applyFont="1" applyFill="1" applyBorder="1" applyAlignment="1">
      <alignment horizontal="center" vertical="center" wrapText="1"/>
    </xf>
    <xf numFmtId="15" fontId="5" fillId="10" borderId="1" xfId="0" applyNumberFormat="1" applyFont="1" applyFill="1" applyBorder="1" applyAlignment="1">
      <alignment horizontal="center" vertical="center" wrapText="1"/>
    </xf>
    <xf numFmtId="0" fontId="0" fillId="0" borderId="0" xfId="0" applyAlignment="1">
      <alignment vertical="center"/>
    </xf>
    <xf numFmtId="0" fontId="12" fillId="2" borderId="1" xfId="0" applyFont="1" applyFill="1" applyBorder="1" applyAlignment="1">
      <alignment horizontal="center" vertical="center"/>
    </xf>
    <xf numFmtId="2" fontId="5" fillId="2" borderId="1"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1" xfId="0" applyFont="1" applyFill="1" applyBorder="1" applyAlignment="1">
      <alignment horizontal="left" vertical="center" wrapText="1"/>
    </xf>
    <xf numFmtId="164" fontId="12" fillId="10" borderId="1" xfId="0" applyNumberFormat="1" applyFont="1" applyFill="1" applyBorder="1" applyAlignment="1">
      <alignment horizontal="center" vertical="center" wrapText="1"/>
    </xf>
    <xf numFmtId="15" fontId="12" fillId="10" borderId="1" xfId="0" applyNumberFormat="1" applyFont="1" applyFill="1" applyBorder="1" applyAlignment="1">
      <alignment horizontal="center" vertical="center" wrapText="1"/>
    </xf>
    <xf numFmtId="0" fontId="12" fillId="2" borderId="1" xfId="0" applyFont="1" applyFill="1" applyBorder="1" applyAlignment="1">
      <alignment horizontal="left" vertical="center" wrapText="1"/>
    </xf>
    <xf numFmtId="164" fontId="12" fillId="2" borderId="1" xfId="0" applyNumberFormat="1" applyFont="1" applyFill="1" applyBorder="1" applyAlignment="1">
      <alignment horizontal="center" vertical="center" wrapText="1"/>
    </xf>
    <xf numFmtId="164" fontId="12" fillId="6" borderId="1" xfId="0" applyNumberFormat="1" applyFont="1" applyFill="1" applyBorder="1" applyAlignment="1">
      <alignment horizontal="center" vertical="center" wrapText="1"/>
    </xf>
    <xf numFmtId="0" fontId="12" fillId="0" borderId="0" xfId="0" applyFont="1" applyFill="1" applyBorder="1" applyAlignment="1">
      <alignment vertical="center"/>
    </xf>
    <xf numFmtId="164" fontId="12" fillId="0" borderId="1" xfId="0" applyNumberFormat="1" applyFont="1" applyFill="1" applyBorder="1" applyAlignment="1">
      <alignment horizontal="center" vertical="center" wrapText="1"/>
    </xf>
    <xf numFmtId="15" fontId="12" fillId="0" borderId="1" xfId="0"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16" fontId="12" fillId="0" borderId="1" xfId="0" applyNumberFormat="1" applyFont="1" applyFill="1" applyBorder="1" applyAlignment="1">
      <alignment horizontal="center" vertical="center" wrapText="1"/>
    </xf>
    <xf numFmtId="15" fontId="12" fillId="10" borderId="1" xfId="0" applyNumberFormat="1" applyFont="1" applyFill="1" applyBorder="1" applyAlignment="1">
      <alignment horizontal="left" vertical="center" wrapText="1"/>
    </xf>
    <xf numFmtId="0" fontId="12" fillId="10" borderId="1" xfId="0" applyFont="1" applyFill="1" applyBorder="1" applyAlignment="1">
      <alignment horizontal="center" vertical="center"/>
    </xf>
    <xf numFmtId="0" fontId="12" fillId="6" borderId="0" xfId="0" applyFont="1" applyFill="1" applyBorder="1" applyAlignment="1">
      <alignment vertical="center"/>
    </xf>
    <xf numFmtId="0" fontId="12" fillId="6" borderId="3"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1" borderId="1" xfId="0" applyFont="1" applyFill="1" applyBorder="1" applyAlignment="1">
      <alignment horizontal="left" vertical="center" wrapText="1"/>
    </xf>
    <xf numFmtId="17" fontId="12" fillId="6"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19" fillId="0" borderId="1" xfId="0" applyFont="1" applyBorder="1" applyAlignment="1">
      <alignment horizontal="left"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14" fontId="12" fillId="10" borderId="1" xfId="0" applyNumberFormat="1" applyFont="1" applyFill="1" applyBorder="1" applyAlignment="1">
      <alignment horizontal="center" vertical="center" wrapText="1"/>
    </xf>
    <xf numFmtId="0" fontId="15" fillId="0" borderId="1" xfId="0" applyFont="1" applyBorder="1" applyAlignment="1">
      <alignment horizontal="left"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left" vertical="center"/>
    </xf>
    <xf numFmtId="164" fontId="12" fillId="6" borderId="1" xfId="0" applyNumberFormat="1" applyFont="1" applyFill="1" applyBorder="1" applyAlignment="1">
      <alignment horizontal="center" vertical="center"/>
    </xf>
    <xf numFmtId="0" fontId="12" fillId="0" borderId="0" xfId="0" applyFont="1" applyBorder="1" applyAlignment="1">
      <alignment horizontal="center" vertical="center"/>
    </xf>
    <xf numFmtId="0" fontId="12" fillId="4" borderId="0" xfId="0" applyFont="1" applyFill="1" applyBorder="1" applyAlignment="1">
      <alignment horizontal="center" vertical="center" wrapText="1"/>
    </xf>
    <xf numFmtId="0" fontId="12" fillId="0" borderId="0" xfId="0" applyFont="1" applyBorder="1" applyAlignment="1">
      <alignment horizontal="left" vertical="center"/>
    </xf>
    <xf numFmtId="0" fontId="1" fillId="0" borderId="0" xfId="0" applyFont="1" applyBorder="1" applyAlignment="1">
      <alignment vertical="center"/>
    </xf>
    <xf numFmtId="15" fontId="5" fillId="12" borderId="1" xfId="0" applyNumberFormat="1" applyFont="1" applyFill="1" applyBorder="1" applyAlignment="1">
      <alignment horizontal="center" vertical="center" wrapText="1"/>
    </xf>
    <xf numFmtId="0" fontId="5" fillId="12" borderId="1" xfId="0" applyFont="1" applyFill="1" applyBorder="1" applyAlignment="1">
      <alignment vertical="center" wrapText="1"/>
    </xf>
    <xf numFmtId="0" fontId="5" fillId="10" borderId="1" xfId="0" applyFont="1" applyFill="1" applyBorder="1" applyAlignment="1">
      <alignment vertical="center" wrapText="1"/>
    </xf>
    <xf numFmtId="0" fontId="5" fillId="12" borderId="1" xfId="0" applyFont="1" applyFill="1" applyBorder="1" applyAlignment="1">
      <alignment horizontal="center" vertical="center" wrapText="1"/>
    </xf>
    <xf numFmtId="0" fontId="5" fillId="13" borderId="1" xfId="0" applyFont="1" applyFill="1" applyBorder="1" applyAlignment="1">
      <alignment vertical="center" wrapText="1"/>
    </xf>
    <xf numFmtId="0" fontId="12" fillId="13" borderId="1" xfId="0" applyFont="1" applyFill="1" applyBorder="1" applyAlignment="1">
      <alignment vertical="center" wrapText="1"/>
    </xf>
    <xf numFmtId="15" fontId="5" fillId="13" borderId="1" xfId="0"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right" vertical="center" wrapText="1"/>
    </xf>
    <xf numFmtId="0" fontId="5" fillId="6" borderId="1"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0" xfId="0" applyFont="1" applyFill="1" applyBorder="1" applyAlignment="1">
      <alignment vertical="center" wrapText="1"/>
    </xf>
    <xf numFmtId="0" fontId="5" fillId="6" borderId="0" xfId="0" applyFont="1" applyFill="1" applyBorder="1" applyAlignment="1">
      <alignment horizontal="right" vertical="center" wrapText="1"/>
    </xf>
    <xf numFmtId="15" fontId="6" fillId="6" borderId="0" xfId="0" applyNumberFormat="1" applyFont="1" applyFill="1" applyBorder="1" applyAlignment="1">
      <alignment horizontal="center" vertical="center" wrapText="1"/>
    </xf>
    <xf numFmtId="0" fontId="0" fillId="6" borderId="0" xfId="0" applyFill="1" applyBorder="1"/>
    <xf numFmtId="0" fontId="11" fillId="6" borderId="1" xfId="0" applyFont="1" applyFill="1" applyBorder="1" applyAlignment="1">
      <alignment horizontal="center" vertical="center" wrapText="1"/>
    </xf>
    <xf numFmtId="0" fontId="11" fillId="6" borderId="1" xfId="0" applyFont="1" applyFill="1" applyBorder="1" applyAlignment="1">
      <alignment vertical="center" wrapText="1"/>
    </xf>
    <xf numFmtId="0" fontId="11" fillId="6" borderId="1" xfId="0" applyFont="1" applyFill="1" applyBorder="1" applyAlignment="1">
      <alignment horizontal="right" vertical="center" wrapText="1"/>
    </xf>
    <xf numFmtId="15" fontId="21" fillId="6"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15" fontId="22" fillId="6" borderId="1" xfId="0" applyNumberFormat="1" applyFont="1" applyFill="1" applyBorder="1" applyAlignment="1">
      <alignment horizontal="center" vertical="center"/>
    </xf>
    <xf numFmtId="3" fontId="22" fillId="6"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center"/>
    </xf>
    <xf numFmtId="0" fontId="5" fillId="2"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2" fontId="11" fillId="6" borderId="1" xfId="0" applyNumberFormat="1" applyFont="1" applyFill="1" applyBorder="1" applyAlignment="1">
      <alignment horizontal="center" vertical="center" wrapText="1"/>
    </xf>
    <xf numFmtId="0" fontId="23" fillId="0" borderId="0" xfId="0" applyFont="1" applyBorder="1" applyAlignment="1">
      <alignment vertical="center"/>
    </xf>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vertical="center" wrapText="1"/>
    </xf>
    <xf numFmtId="2" fontId="11" fillId="2" borderId="1" xfId="0" applyNumberFormat="1" applyFont="1" applyFill="1" applyBorder="1" applyAlignment="1">
      <alignment horizontal="center" vertical="center" wrapText="1"/>
    </xf>
    <xf numFmtId="17" fontId="11" fillId="2" borderId="1" xfId="0" applyNumberFormat="1"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15" fontId="11" fillId="2" borderId="1" xfId="0" applyNumberFormat="1" applyFont="1" applyFill="1" applyBorder="1" applyAlignment="1">
      <alignment horizontal="center" vertical="center" wrapText="1"/>
    </xf>
    <xf numFmtId="15" fontId="11" fillId="2" borderId="1" xfId="0" applyNumberFormat="1" applyFont="1" applyFill="1" applyBorder="1" applyAlignment="1">
      <alignment vertical="center" wrapText="1"/>
    </xf>
    <xf numFmtId="0" fontId="11" fillId="0" borderId="0" xfId="0" applyFont="1" applyBorder="1" applyAlignment="1">
      <alignment vertical="center"/>
    </xf>
    <xf numFmtId="164" fontId="11" fillId="6" borderId="1" xfId="0" applyNumberFormat="1" applyFont="1" applyFill="1" applyBorder="1" applyAlignment="1">
      <alignment horizontal="center" vertical="center" wrapText="1"/>
    </xf>
    <xf numFmtId="15" fontId="11" fillId="6" borderId="1" xfId="0" applyNumberFormat="1" applyFont="1" applyFill="1" applyBorder="1" applyAlignment="1">
      <alignment vertical="center" wrapText="1"/>
    </xf>
    <xf numFmtId="164" fontId="11" fillId="6" borderId="1" xfId="0" applyNumberFormat="1" applyFont="1" applyFill="1" applyBorder="1" applyAlignment="1">
      <alignment vertical="center" wrapText="1"/>
    </xf>
    <xf numFmtId="0" fontId="11" fillId="13" borderId="1" xfId="0" applyFont="1" applyFill="1" applyBorder="1" applyAlignment="1">
      <alignment vertical="center" wrapText="1"/>
    </xf>
    <xf numFmtId="0" fontId="11" fillId="6" borderId="3" xfId="0" applyFont="1" applyFill="1" applyBorder="1" applyAlignment="1">
      <alignment horizontal="center" vertical="center" wrapText="1"/>
    </xf>
    <xf numFmtId="15" fontId="12" fillId="13" borderId="1" xfId="0" applyNumberFormat="1" applyFont="1" applyFill="1" applyBorder="1" applyAlignment="1">
      <alignment vertical="center" wrapText="1"/>
    </xf>
    <xf numFmtId="0" fontId="11" fillId="6" borderId="2"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0" xfId="0" applyFill="1"/>
    <xf numFmtId="0" fontId="0" fillId="5" borderId="1" xfId="0" applyFill="1" applyBorder="1" applyAlignment="1">
      <alignment wrapText="1"/>
    </xf>
    <xf numFmtId="0" fontId="1" fillId="5" borderId="1" xfId="0" applyFont="1" applyFill="1" applyBorder="1" applyAlignment="1">
      <alignment wrapText="1"/>
    </xf>
    <xf numFmtId="0" fontId="22" fillId="0" borderId="0" xfId="0" applyFont="1"/>
    <xf numFmtId="0" fontId="26" fillId="0" borderId="0" xfId="2" applyFont="1" applyAlignment="1"/>
    <xf numFmtId="0" fontId="27" fillId="0" borderId="0" xfId="2" applyFont="1"/>
    <xf numFmtId="0" fontId="28" fillId="0" borderId="0" xfId="2" applyFont="1" applyAlignment="1">
      <alignment horizontal="center"/>
    </xf>
    <xf numFmtId="0" fontId="27" fillId="0" borderId="0" xfId="2" applyFont="1" applyAlignment="1">
      <alignment horizontal="center"/>
    </xf>
    <xf numFmtId="0" fontId="29" fillId="14" borderId="1" xfId="2" applyFont="1" applyFill="1" applyBorder="1" applyAlignment="1">
      <alignment horizontal="center"/>
    </xf>
    <xf numFmtId="15" fontId="11" fillId="14" borderId="1" xfId="2" applyNumberFormat="1" applyFont="1" applyFill="1" applyBorder="1" applyAlignment="1">
      <alignment horizontal="center"/>
    </xf>
    <xf numFmtId="0" fontId="11" fillId="14" borderId="1" xfId="2" applyFont="1" applyFill="1" applyBorder="1" applyAlignment="1">
      <alignment horizontal="center"/>
    </xf>
    <xf numFmtId="0" fontId="29" fillId="14" borderId="1" xfId="2" applyFont="1" applyFill="1" applyBorder="1" applyAlignment="1">
      <alignment horizontal="center" vertical="center" wrapText="1"/>
    </xf>
    <xf numFmtId="0" fontId="26" fillId="0" borderId="0" xfId="2" applyFont="1"/>
    <xf numFmtId="0" fontId="31" fillId="18" borderId="1" xfId="2" applyFont="1" applyFill="1" applyBorder="1" applyAlignment="1">
      <alignment horizontal="center"/>
    </xf>
    <xf numFmtId="0" fontId="31" fillId="14" borderId="1" xfId="2" applyFont="1" applyFill="1" applyBorder="1" applyAlignment="1">
      <alignment horizontal="center"/>
    </xf>
    <xf numFmtId="0" fontId="31" fillId="14" borderId="1" xfId="2" applyFont="1" applyFill="1" applyBorder="1" applyAlignment="1">
      <alignment horizontal="center" wrapText="1"/>
    </xf>
    <xf numFmtId="15" fontId="31" fillId="14" borderId="1" xfId="2" applyNumberFormat="1" applyFont="1" applyFill="1" applyBorder="1" applyAlignment="1">
      <alignment horizontal="center"/>
    </xf>
    <xf numFmtId="0" fontId="31" fillId="14" borderId="1" xfId="2" applyFont="1" applyFill="1" applyBorder="1" applyAlignment="1">
      <alignment horizontal="left"/>
    </xf>
    <xf numFmtId="0" fontId="26" fillId="14" borderId="1" xfId="2" applyFont="1" applyFill="1" applyBorder="1" applyAlignment="1">
      <alignment horizontal="center" vertical="center" wrapText="1"/>
    </xf>
    <xf numFmtId="0" fontId="26" fillId="15" borderId="1" xfId="2" applyFont="1" applyFill="1" applyBorder="1" applyAlignment="1">
      <alignment horizontal="center" vertical="center" wrapText="1"/>
    </xf>
    <xf numFmtId="0" fontId="31" fillId="14" borderId="1" xfId="2" applyFont="1" applyFill="1" applyBorder="1" applyAlignment="1">
      <alignment horizontal="left" wrapText="1"/>
    </xf>
    <xf numFmtId="0" fontId="31" fillId="14" borderId="1" xfId="2" applyFont="1" applyFill="1" applyBorder="1" applyAlignment="1">
      <alignment horizontal="left" vertical="top" wrapText="1"/>
    </xf>
    <xf numFmtId="168" fontId="31" fillId="14" borderId="1" xfId="2" applyNumberFormat="1" applyFont="1" applyFill="1" applyBorder="1" applyAlignment="1">
      <alignment horizontal="center"/>
    </xf>
    <xf numFmtId="0" fontId="12" fillId="14" borderId="1" xfId="2" applyFont="1" applyFill="1" applyBorder="1" applyAlignment="1">
      <alignment horizontal="center"/>
    </xf>
    <xf numFmtId="168" fontId="26" fillId="0" borderId="0" xfId="2" applyNumberFormat="1" applyFont="1"/>
    <xf numFmtId="0" fontId="46" fillId="0" borderId="0" xfId="2" applyFont="1"/>
    <xf numFmtId="0" fontId="62" fillId="0" borderId="0" xfId="2" applyFont="1"/>
    <xf numFmtId="0" fontId="26" fillId="0" borderId="0" xfId="2"/>
    <xf numFmtId="0" fontId="3" fillId="0" borderId="0" xfId="2" applyFont="1"/>
    <xf numFmtId="0" fontId="3" fillId="0" borderId="0" xfId="2" applyFont="1" applyAlignment="1">
      <alignment horizontal="center"/>
    </xf>
    <xf numFmtId="0" fontId="25" fillId="0" borderId="0" xfId="2" applyFont="1"/>
    <xf numFmtId="0" fontId="5" fillId="9" borderId="1" xfId="2" applyFont="1" applyFill="1" applyBorder="1" applyAlignment="1">
      <alignment horizontal="justify" vertical="center" wrapText="1"/>
    </xf>
    <xf numFmtId="0" fontId="5" fillId="9" borderId="1" xfId="2" applyFont="1" applyFill="1" applyBorder="1" applyAlignment="1">
      <alignment horizontal="center" vertical="center" wrapText="1"/>
    </xf>
    <xf numFmtId="15" fontId="5" fillId="9" borderId="1" xfId="2" applyNumberFormat="1" applyFont="1" applyFill="1" applyBorder="1" applyAlignment="1">
      <alignment horizontal="center" vertical="center" wrapText="1"/>
    </xf>
    <xf numFmtId="0" fontId="5" fillId="9" borderId="1" xfId="2" applyFont="1" applyFill="1" applyBorder="1" applyAlignment="1">
      <alignment vertical="center" wrapText="1"/>
    </xf>
    <xf numFmtId="0" fontId="5" fillId="9" borderId="1" xfId="2" applyFont="1" applyFill="1" applyBorder="1" applyAlignment="1">
      <alignment horizontal="center" vertical="top" wrapText="1"/>
    </xf>
    <xf numFmtId="0" fontId="5" fillId="6" borderId="1" xfId="2" applyFont="1" applyFill="1" applyBorder="1" applyAlignment="1">
      <alignment horizontal="justify" vertical="center" wrapText="1"/>
    </xf>
    <xf numFmtId="0" fontId="5" fillId="6" borderId="1" xfId="2" applyFont="1" applyFill="1" applyBorder="1" applyAlignment="1">
      <alignment horizontal="center" vertical="center" wrapText="1"/>
    </xf>
    <xf numFmtId="15" fontId="5" fillId="6" borderId="1" xfId="2" applyNumberFormat="1" applyFont="1" applyFill="1" applyBorder="1" applyAlignment="1">
      <alignment horizontal="center" vertical="center" wrapText="1"/>
    </xf>
    <xf numFmtId="0" fontId="5" fillId="6" borderId="1" xfId="2" applyFont="1" applyFill="1" applyBorder="1" applyAlignment="1">
      <alignment vertical="center" wrapText="1"/>
    </xf>
    <xf numFmtId="0" fontId="5" fillId="6" borderId="1" xfId="2" applyFont="1" applyFill="1" applyBorder="1" applyAlignment="1">
      <alignment horizontal="center" vertical="top" wrapText="1"/>
    </xf>
    <xf numFmtId="0" fontId="1" fillId="6" borderId="1" xfId="2" applyFont="1" applyFill="1" applyBorder="1" applyAlignment="1">
      <alignment vertical="center" wrapText="1"/>
    </xf>
    <xf numFmtId="0" fontId="1" fillId="6" borderId="1" xfId="2" applyFont="1" applyFill="1" applyBorder="1" applyAlignment="1">
      <alignment vertical="top" wrapText="1"/>
    </xf>
    <xf numFmtId="15" fontId="5" fillId="6" borderId="1" xfId="2" applyNumberFormat="1" applyFont="1" applyFill="1" applyBorder="1" applyAlignment="1">
      <alignment vertical="center" wrapText="1"/>
    </xf>
    <xf numFmtId="0" fontId="3" fillId="0" borderId="1" xfId="2" applyFont="1" applyBorder="1" applyAlignment="1">
      <alignment horizontal="center" vertical="top" wrapText="1"/>
    </xf>
    <xf numFmtId="0" fontId="3" fillId="0" borderId="1" xfId="2" applyFont="1" applyBorder="1" applyAlignment="1">
      <alignment wrapText="1"/>
    </xf>
    <xf numFmtId="0" fontId="26" fillId="0" borderId="1" xfId="2" applyBorder="1"/>
    <xf numFmtId="0" fontId="5" fillId="0" borderId="1" xfId="2" applyFont="1" applyBorder="1"/>
    <xf numFmtId="0" fontId="26" fillId="0" borderId="0" xfId="2" applyAlignment="1">
      <alignment horizontal="center"/>
    </xf>
    <xf numFmtId="0" fontId="3" fillId="0" borderId="0" xfId="2" applyFont="1" applyAlignment="1"/>
    <xf numFmtId="0" fontId="26" fillId="5" borderId="1" xfId="2" applyFill="1" applyBorder="1" applyAlignment="1">
      <alignment horizontal="center" vertical="center"/>
    </xf>
    <xf numFmtId="166" fontId="26" fillId="5" borderId="1" xfId="2" applyNumberFormat="1" applyFill="1" applyBorder="1" applyAlignment="1">
      <alignment horizontal="center" vertical="center"/>
    </xf>
    <xf numFmtId="15" fontId="5" fillId="5" borderId="1" xfId="2" applyNumberFormat="1" applyFont="1" applyFill="1" applyBorder="1" applyAlignment="1">
      <alignment horizontal="center" vertical="center" wrapText="1"/>
    </xf>
    <xf numFmtId="0" fontId="5" fillId="5" borderId="1" xfId="2" applyFont="1" applyFill="1" applyBorder="1" applyAlignment="1">
      <alignment horizontal="center" vertical="center" wrapText="1"/>
    </xf>
    <xf numFmtId="0" fontId="5" fillId="5" borderId="1" xfId="2" applyFont="1" applyFill="1" applyBorder="1" applyAlignment="1">
      <alignment vertical="center" wrapText="1"/>
    </xf>
    <xf numFmtId="0" fontId="26" fillId="5" borderId="1" xfId="2" applyFill="1" applyBorder="1" applyAlignment="1">
      <alignment horizontal="center" vertical="center" wrapText="1"/>
    </xf>
    <xf numFmtId="0" fontId="26" fillId="9" borderId="1" xfId="2" applyFill="1" applyBorder="1" applyAlignment="1">
      <alignment vertical="center"/>
    </xf>
    <xf numFmtId="0" fontId="26" fillId="5" borderId="1" xfId="2" applyFill="1" applyBorder="1" applyAlignment="1">
      <alignment vertical="center" wrapText="1"/>
    </xf>
    <xf numFmtId="0" fontId="26" fillId="6" borderId="1" xfId="2" applyFill="1" applyBorder="1" applyAlignment="1">
      <alignment vertical="center"/>
    </xf>
    <xf numFmtId="15" fontId="3" fillId="6" borderId="1" xfId="2" applyNumberFormat="1" applyFont="1" applyFill="1" applyBorder="1" applyAlignment="1">
      <alignment horizontal="center" vertical="center" wrapText="1"/>
    </xf>
    <xf numFmtId="0" fontId="3" fillId="6" borderId="1" xfId="2" applyFont="1" applyFill="1" applyBorder="1" applyAlignment="1">
      <alignment horizontal="center" vertical="center" wrapText="1"/>
    </xf>
    <xf numFmtId="0" fontId="3" fillId="6" borderId="1" xfId="2" applyFont="1" applyFill="1" applyBorder="1" applyAlignment="1">
      <alignment vertical="center" wrapText="1"/>
    </xf>
    <xf numFmtId="0" fontId="5" fillId="3" borderId="1" xfId="2" applyFont="1" applyFill="1" applyBorder="1" applyAlignment="1">
      <alignment vertical="center" wrapText="1"/>
    </xf>
    <xf numFmtId="0" fontId="26" fillId="0" borderId="1" xfId="2" applyBorder="1" applyAlignment="1">
      <alignment vertical="center"/>
    </xf>
    <xf numFmtId="15" fontId="5" fillId="3" borderId="1" xfId="2" applyNumberFormat="1" applyFont="1" applyFill="1" applyBorder="1" applyAlignment="1">
      <alignment horizontal="center" vertical="center" wrapText="1"/>
    </xf>
    <xf numFmtId="0" fontId="5" fillId="3" borderId="1" xfId="2" applyFont="1" applyFill="1" applyBorder="1" applyAlignment="1">
      <alignment horizontal="center" vertical="center" wrapText="1"/>
    </xf>
    <xf numFmtId="0" fontId="65" fillId="0" borderId="1" xfId="2" applyFont="1" applyBorder="1" applyAlignment="1">
      <alignment horizontal="left"/>
    </xf>
    <xf numFmtId="0" fontId="5" fillId="7" borderId="1" xfId="2" applyFont="1" applyFill="1" applyBorder="1" applyAlignment="1">
      <alignment horizontal="center" vertical="center" wrapText="1"/>
    </xf>
    <xf numFmtId="0" fontId="11" fillId="7" borderId="1" xfId="2" applyFont="1" applyFill="1" applyBorder="1" applyAlignment="1">
      <alignment horizontal="center" vertical="center" wrapText="1"/>
    </xf>
    <xf numFmtId="15" fontId="5" fillId="7" borderId="1" xfId="2" applyNumberFormat="1" applyFont="1" applyFill="1" applyBorder="1" applyAlignment="1">
      <alignment horizontal="center" vertical="center" wrapText="1"/>
    </xf>
    <xf numFmtId="0" fontId="3" fillId="5" borderId="1" xfId="2" applyFont="1" applyFill="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vertical="center" wrapText="1"/>
    </xf>
    <xf numFmtId="0" fontId="0" fillId="0" borderId="0" xfId="0" applyAlignment="1">
      <alignment horizontal="left"/>
    </xf>
    <xf numFmtId="2" fontId="0" fillId="0" borderId="0" xfId="0" applyNumberFormat="1"/>
    <xf numFmtId="0" fontId="3" fillId="0" borderId="0" xfId="0" applyFont="1"/>
    <xf numFmtId="2" fontId="3" fillId="0" borderId="0" xfId="0" applyNumberFormat="1" applyFont="1"/>
    <xf numFmtId="0" fontId="1" fillId="0" borderId="0" xfId="0" applyFont="1" applyAlignment="1">
      <alignment horizontal="left" wrapText="1"/>
    </xf>
    <xf numFmtId="0" fontId="1" fillId="0" borderId="0" xfId="0" applyFont="1" applyAlignment="1">
      <alignment wrapText="1"/>
    </xf>
    <xf numFmtId="2" fontId="1" fillId="0" borderId="0" xfId="0" applyNumberFormat="1" applyFont="1" applyAlignment="1">
      <alignment wrapText="1"/>
    </xf>
    <xf numFmtId="0" fontId="5" fillId="7" borderId="0" xfId="0" applyFont="1" applyFill="1" applyBorder="1" applyAlignment="1">
      <alignment horizontal="left" vertical="top" wrapText="1"/>
    </xf>
    <xf numFmtId="15" fontId="5" fillId="7" borderId="0" xfId="0" applyNumberFormat="1" applyFont="1" applyFill="1" applyBorder="1" applyAlignment="1">
      <alignment horizontal="center" vertical="top" wrapText="1"/>
    </xf>
    <xf numFmtId="0" fontId="5" fillId="7" borderId="0" xfId="0" applyFont="1" applyFill="1" applyBorder="1" applyAlignment="1">
      <alignment horizontal="center" vertical="top" wrapText="1"/>
    </xf>
    <xf numFmtId="2" fontId="5" fillId="7" borderId="0" xfId="0" applyNumberFormat="1" applyFont="1" applyFill="1" applyBorder="1" applyAlignment="1">
      <alignment horizontal="center" vertical="top" wrapText="1"/>
    </xf>
    <xf numFmtId="0" fontId="5" fillId="7" borderId="0" xfId="0" applyFont="1" applyFill="1" applyBorder="1" applyAlignment="1">
      <alignment vertical="top" wrapText="1"/>
    </xf>
    <xf numFmtId="0" fontId="5" fillId="9" borderId="1" xfId="0" applyFont="1" applyFill="1" applyBorder="1" applyAlignment="1">
      <alignment horizontal="left" vertical="top" wrapText="1"/>
    </xf>
    <xf numFmtId="15" fontId="5" fillId="9" borderId="1" xfId="0" applyNumberFormat="1" applyFont="1" applyFill="1" applyBorder="1" applyAlignment="1">
      <alignment horizontal="center" vertical="top" wrapText="1"/>
    </xf>
    <xf numFmtId="0" fontId="5" fillId="9" borderId="1" xfId="0" applyFont="1" applyFill="1" applyBorder="1" applyAlignment="1">
      <alignment horizontal="center" vertical="top" wrapText="1"/>
    </xf>
    <xf numFmtId="2" fontId="5" fillId="9" borderId="1" xfId="0" applyNumberFormat="1" applyFont="1" applyFill="1" applyBorder="1" applyAlignment="1">
      <alignment horizontal="center" vertical="top" wrapText="1"/>
    </xf>
    <xf numFmtId="0" fontId="5" fillId="9" borderId="1" xfId="0" applyFont="1" applyFill="1" applyBorder="1" applyAlignment="1">
      <alignment vertical="top" wrapText="1"/>
    </xf>
    <xf numFmtId="0" fontId="5" fillId="9" borderId="0"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7" borderId="1" xfId="0" applyFont="1" applyFill="1" applyBorder="1" applyAlignment="1">
      <alignment horizontal="left" vertical="top" wrapText="1"/>
    </xf>
    <xf numFmtId="15" fontId="5" fillId="7" borderId="1" xfId="0" applyNumberFormat="1" applyFont="1" applyFill="1" applyBorder="1" applyAlignment="1">
      <alignment horizontal="center" vertical="top" wrapText="1"/>
    </xf>
    <xf numFmtId="0" fontId="5" fillId="7" borderId="1" xfId="0" applyFont="1" applyFill="1" applyBorder="1" applyAlignment="1">
      <alignment horizontal="center" vertical="top" wrapText="1"/>
    </xf>
    <xf numFmtId="2" fontId="5" fillId="7" borderId="1" xfId="0" applyNumberFormat="1" applyFont="1" applyFill="1" applyBorder="1" applyAlignment="1">
      <alignment horizontal="center" vertical="top" wrapText="1"/>
    </xf>
    <xf numFmtId="0" fontId="5" fillId="7" borderId="1" xfId="0" applyFont="1" applyFill="1" applyBorder="1" applyAlignment="1">
      <alignment vertical="top" wrapText="1"/>
    </xf>
    <xf numFmtId="0" fontId="5" fillId="5" borderId="1" xfId="0" applyFont="1" applyFill="1" applyBorder="1" applyAlignment="1">
      <alignment horizontal="left" vertical="top" wrapText="1"/>
    </xf>
    <xf numFmtId="15" fontId="5" fillId="5" borderId="1" xfId="0" applyNumberFormat="1" applyFont="1" applyFill="1" applyBorder="1" applyAlignment="1">
      <alignment horizontal="center" vertical="top" wrapText="1"/>
    </xf>
    <xf numFmtId="0" fontId="5" fillId="5" borderId="1" xfId="0" applyFont="1" applyFill="1" applyBorder="1" applyAlignment="1">
      <alignment horizontal="center" vertical="top" wrapText="1"/>
    </xf>
    <xf numFmtId="2" fontId="5" fillId="5" borderId="1" xfId="0" applyNumberFormat="1" applyFont="1" applyFill="1" applyBorder="1" applyAlignment="1">
      <alignment horizontal="center" vertical="top" wrapText="1"/>
    </xf>
    <xf numFmtId="0" fontId="5" fillId="5" borderId="1" xfId="0" applyFont="1" applyFill="1" applyBorder="1" applyAlignment="1">
      <alignment vertical="top" wrapText="1"/>
    </xf>
    <xf numFmtId="0" fontId="5" fillId="5" borderId="0" xfId="0" applyFont="1" applyFill="1" applyBorder="1" applyAlignment="1">
      <alignment horizontal="center" vertical="top" wrapText="1"/>
    </xf>
    <xf numFmtId="0" fontId="5" fillId="7" borderId="1" xfId="0" applyFont="1" applyFill="1" applyBorder="1" applyAlignment="1">
      <alignment horizontal="center" vertical="top" wrapText="1"/>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top" wrapText="1"/>
    </xf>
    <xf numFmtId="0" fontId="5" fillId="8" borderId="1" xfId="0" applyFont="1" applyFill="1" applyBorder="1" applyAlignment="1">
      <alignment horizontal="center" vertical="top" wrapText="1"/>
    </xf>
    <xf numFmtId="2" fontId="5" fillId="8" borderId="1" xfId="0" applyNumberFormat="1" applyFont="1" applyFill="1" applyBorder="1" applyAlignment="1">
      <alignment horizontal="center" vertical="top" wrapText="1"/>
    </xf>
    <xf numFmtId="0" fontId="5" fillId="8" borderId="1" xfId="0" applyFont="1" applyFill="1" applyBorder="1" applyAlignment="1">
      <alignment vertical="top" wrapText="1"/>
    </xf>
    <xf numFmtId="0" fontId="5" fillId="8" borderId="1" xfId="0" applyFont="1" applyFill="1" applyBorder="1" applyAlignment="1">
      <alignment horizontal="center" vertical="top" wrapText="1"/>
    </xf>
    <xf numFmtId="0" fontId="5" fillId="2" borderId="1" xfId="0" applyFont="1" applyFill="1" applyBorder="1" applyAlignment="1">
      <alignment horizontal="left" vertical="top" wrapText="1"/>
    </xf>
    <xf numFmtId="15" fontId="5" fillId="2" borderId="1" xfId="0" applyNumberFormat="1" applyFont="1" applyFill="1" applyBorder="1" applyAlignment="1">
      <alignment horizontal="center" vertical="top" wrapText="1"/>
    </xf>
    <xf numFmtId="0" fontId="5" fillId="2" borderId="1" xfId="0" applyFont="1" applyFill="1" applyBorder="1" applyAlignment="1">
      <alignment horizontal="center" vertical="top" wrapText="1"/>
    </xf>
    <xf numFmtId="2" fontId="5" fillId="2" borderId="1" xfId="0" applyNumberFormat="1" applyFont="1" applyFill="1" applyBorder="1" applyAlignment="1">
      <alignment horizontal="center" vertical="top" wrapText="1"/>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16" fontId="5" fillId="2" borderId="1" xfId="0" applyNumberFormat="1"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0" applyFont="1" applyFill="1" applyBorder="1" applyAlignment="1">
      <alignment horizontal="center" vertical="top" wrapText="1"/>
    </xf>
    <xf numFmtId="2" fontId="5" fillId="10" borderId="1" xfId="0" applyNumberFormat="1" applyFont="1" applyFill="1" applyBorder="1" applyAlignment="1">
      <alignment horizontal="center" vertical="top" wrapText="1"/>
    </xf>
    <xf numFmtId="0" fontId="5" fillId="10" borderId="1" xfId="0" applyFont="1" applyFill="1" applyBorder="1" applyAlignment="1">
      <alignment vertical="top" wrapText="1"/>
    </xf>
    <xf numFmtId="0" fontId="1" fillId="2" borderId="1" xfId="0" applyFont="1" applyFill="1" applyBorder="1" applyAlignment="1">
      <alignment vertical="top" wrapText="1"/>
    </xf>
    <xf numFmtId="0" fontId="5" fillId="3" borderId="1" xfId="0" applyFont="1" applyFill="1" applyBorder="1" applyAlignment="1">
      <alignment horizontal="left" vertical="top" wrapText="1"/>
    </xf>
    <xf numFmtId="15" fontId="5" fillId="3" borderId="1" xfId="0" applyNumberFormat="1" applyFont="1" applyFill="1" applyBorder="1" applyAlignment="1">
      <alignment horizontal="center" vertical="top" wrapText="1"/>
    </xf>
    <xf numFmtId="0" fontId="5" fillId="3" borderId="1" xfId="0" applyFont="1" applyFill="1" applyBorder="1" applyAlignment="1">
      <alignment horizontal="center" vertical="top" wrapText="1"/>
    </xf>
    <xf numFmtId="2" fontId="5" fillId="3" borderId="1" xfId="0" applyNumberFormat="1" applyFont="1" applyFill="1" applyBorder="1" applyAlignment="1">
      <alignment horizontal="center" vertical="top" wrapText="1"/>
    </xf>
    <xf numFmtId="0" fontId="5" fillId="5" borderId="1" xfId="0" applyFont="1" applyFill="1" applyBorder="1" applyAlignment="1">
      <alignment horizontal="center" vertical="top"/>
    </xf>
    <xf numFmtId="0" fontId="5" fillId="2" borderId="1" xfId="0" applyFont="1" applyFill="1" applyBorder="1" applyAlignment="1">
      <alignment horizontal="center" vertical="top"/>
    </xf>
    <xf numFmtId="0" fontId="5" fillId="3" borderId="1" xfId="0" applyFont="1" applyFill="1" applyBorder="1" applyAlignment="1">
      <alignment vertical="top" wrapText="1"/>
    </xf>
    <xf numFmtId="0" fontId="5" fillId="3" borderId="1" xfId="0" applyFont="1" applyFill="1" applyBorder="1" applyAlignment="1">
      <alignment horizontal="center" vertical="top" wrapText="1"/>
    </xf>
    <xf numFmtId="0" fontId="5" fillId="8" borderId="1" xfId="0" applyFont="1" applyFill="1" applyBorder="1" applyAlignment="1">
      <alignment horizontal="left" vertical="top"/>
    </xf>
    <xf numFmtId="0" fontId="5" fillId="2" borderId="1" xfId="0" applyFont="1" applyFill="1" applyBorder="1" applyAlignment="1">
      <alignment horizontal="left" vertical="top"/>
    </xf>
    <xf numFmtId="0" fontId="5" fillId="8" borderId="1" xfId="0" applyFont="1" applyFill="1" applyBorder="1" applyAlignment="1">
      <alignment horizontal="center" vertical="top"/>
    </xf>
    <xf numFmtId="0" fontId="12" fillId="5" borderId="1" xfId="0" applyFont="1" applyFill="1" applyBorder="1" applyAlignment="1">
      <alignment horizontal="left" vertical="top" wrapText="1"/>
    </xf>
    <xf numFmtId="0" fontId="12" fillId="5" borderId="1" xfId="0" applyFont="1" applyFill="1" applyBorder="1" applyAlignment="1">
      <alignment horizontal="center" vertical="top" wrapText="1"/>
    </xf>
    <xf numFmtId="2" fontId="12" fillId="5" borderId="1" xfId="0" applyNumberFormat="1" applyFont="1" applyFill="1" applyBorder="1" applyAlignment="1">
      <alignment horizontal="center" vertical="top" wrapText="1"/>
    </xf>
    <xf numFmtId="0" fontId="12" fillId="5" borderId="1" xfId="0" applyFont="1" applyFill="1" applyBorder="1" applyAlignment="1">
      <alignment horizontal="center" vertical="top"/>
    </xf>
    <xf numFmtId="0" fontId="12" fillId="5" borderId="1" xfId="0" applyFont="1" applyFill="1" applyBorder="1" applyAlignment="1">
      <alignment vertical="top" wrapText="1"/>
    </xf>
    <xf numFmtId="0" fontId="67" fillId="0" borderId="0" xfId="0" applyFont="1"/>
    <xf numFmtId="0" fontId="12"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2" fontId="12" fillId="2" borderId="1" xfId="0" applyNumberFormat="1" applyFont="1" applyFill="1" applyBorder="1" applyAlignment="1">
      <alignment horizontal="center" vertical="top" wrapText="1"/>
    </xf>
    <xf numFmtId="0" fontId="12" fillId="2" borderId="1" xfId="0" applyFont="1" applyFill="1" applyBorder="1" applyAlignment="1">
      <alignment horizontal="center" vertical="top"/>
    </xf>
    <xf numFmtId="0" fontId="12" fillId="2" borderId="1" xfId="0" applyFont="1" applyFill="1" applyBorder="1" applyAlignment="1">
      <alignment vertical="top" wrapText="1"/>
    </xf>
    <xf numFmtId="2" fontId="5" fillId="2" borderId="1" xfId="0" applyNumberFormat="1" applyFont="1" applyFill="1" applyBorder="1" applyAlignment="1">
      <alignment horizontal="center" vertical="top"/>
    </xf>
    <xf numFmtId="0" fontId="5" fillId="6" borderId="1" xfId="0" applyFont="1" applyFill="1" applyBorder="1" applyAlignment="1">
      <alignment horizontal="left" vertical="top" wrapText="1"/>
    </xf>
    <xf numFmtId="15" fontId="5" fillId="6" borderId="1" xfId="0" applyNumberFormat="1" applyFont="1" applyFill="1" applyBorder="1" applyAlignment="1">
      <alignment horizontal="center" vertical="top" wrapText="1"/>
    </xf>
    <xf numFmtId="0" fontId="5" fillId="6" borderId="1" xfId="0" applyFont="1" applyFill="1" applyBorder="1" applyAlignment="1">
      <alignment horizontal="center" vertical="top" wrapText="1"/>
    </xf>
    <xf numFmtId="2" fontId="5" fillId="6" borderId="1" xfId="0" applyNumberFormat="1" applyFont="1" applyFill="1" applyBorder="1" applyAlignment="1">
      <alignment horizontal="center" vertical="top" wrapText="1"/>
    </xf>
    <xf numFmtId="0" fontId="5" fillId="6" borderId="1" xfId="0" applyFont="1" applyFill="1" applyBorder="1" applyAlignment="1">
      <alignment vertical="top" wrapText="1"/>
    </xf>
    <xf numFmtId="0" fontId="5" fillId="6" borderId="1" xfId="0" applyFont="1" applyFill="1" applyBorder="1" applyAlignment="1">
      <alignment horizontal="center" vertical="top" wrapText="1"/>
    </xf>
    <xf numFmtId="166" fontId="5" fillId="6"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top" wrapText="1"/>
    </xf>
    <xf numFmtId="166" fontId="11" fillId="6" borderId="1" xfId="0" applyNumberFormat="1" applyFont="1" applyFill="1" applyBorder="1" applyAlignment="1">
      <alignment horizontal="center" vertical="top" wrapText="1"/>
    </xf>
    <xf numFmtId="2" fontId="11" fillId="2" borderId="1" xfId="0" applyNumberFormat="1" applyFont="1" applyFill="1" applyBorder="1" applyAlignment="1">
      <alignment horizontal="center" vertical="top" wrapText="1"/>
    </xf>
    <xf numFmtId="0" fontId="11" fillId="2" borderId="1" xfId="0" applyFont="1" applyFill="1" applyBorder="1" applyAlignment="1">
      <alignment vertical="top" wrapText="1"/>
    </xf>
    <xf numFmtId="0" fontId="11" fillId="2" borderId="6"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5" borderId="1" xfId="0" applyFont="1" applyFill="1" applyBorder="1" applyAlignment="1">
      <alignment horizontal="center" vertical="top" wrapText="1"/>
    </xf>
    <xf numFmtId="0" fontId="11" fillId="2" borderId="6" xfId="0" applyFont="1" applyFill="1" applyBorder="1" applyAlignment="1">
      <alignment vertical="top" wrapText="1"/>
    </xf>
    <xf numFmtId="0" fontId="11" fillId="5" borderId="8" xfId="0" applyFont="1" applyFill="1" applyBorder="1" applyAlignment="1">
      <alignment horizontal="left" vertical="top" wrapText="1"/>
    </xf>
    <xf numFmtId="166" fontId="11" fillId="5" borderId="8" xfId="0" applyNumberFormat="1" applyFont="1" applyFill="1" applyBorder="1" applyAlignment="1">
      <alignment horizontal="center" vertical="top" wrapText="1"/>
    </xf>
    <xf numFmtId="0" fontId="11" fillId="5" borderId="8" xfId="0" applyFont="1" applyFill="1" applyBorder="1" applyAlignment="1">
      <alignment horizontal="center" vertical="top" wrapText="1"/>
    </xf>
    <xf numFmtId="2" fontId="11" fillId="5" borderId="1" xfId="0" applyNumberFormat="1" applyFont="1" applyFill="1" applyBorder="1" applyAlignment="1">
      <alignment horizontal="center" vertical="top" wrapText="1"/>
    </xf>
    <xf numFmtId="0" fontId="11" fillId="5" borderId="1" xfId="0" applyFont="1" applyFill="1" applyBorder="1" applyAlignment="1">
      <alignment vertical="top" wrapText="1"/>
    </xf>
    <xf numFmtId="166" fontId="11" fillId="5" borderId="1" xfId="0" applyNumberFormat="1" applyFont="1" applyFill="1" applyBorder="1" applyAlignment="1">
      <alignment vertical="top" wrapText="1"/>
    </xf>
    <xf numFmtId="0" fontId="11" fillId="5" borderId="1" xfId="0" applyFont="1" applyFill="1" applyBorder="1" applyAlignment="1">
      <alignment horizontal="left" vertical="top" wrapText="1"/>
    </xf>
    <xf numFmtId="166" fontId="11" fillId="5" borderId="1" xfId="0" applyNumberFormat="1" applyFont="1" applyFill="1" applyBorder="1" applyAlignment="1">
      <alignment horizontal="center" vertical="top" wrapText="1"/>
    </xf>
    <xf numFmtId="166" fontId="5" fillId="5" borderId="1" xfId="0" applyNumberFormat="1" applyFont="1" applyFill="1" applyBorder="1" applyAlignment="1">
      <alignment horizontal="center" vertical="top" wrapText="1"/>
    </xf>
    <xf numFmtId="14" fontId="5" fillId="6" borderId="1" xfId="0" applyNumberFormat="1" applyFont="1" applyFill="1" applyBorder="1" applyAlignment="1">
      <alignment horizontal="center" vertical="top" wrapText="1"/>
    </xf>
    <xf numFmtId="166" fontId="5" fillId="3" borderId="1" xfId="0" applyNumberFormat="1" applyFont="1" applyFill="1" applyBorder="1" applyAlignment="1">
      <alignment horizontal="center" vertical="top" wrapText="1"/>
    </xf>
    <xf numFmtId="2" fontId="5" fillId="3" borderId="1" xfId="0" applyNumberFormat="1" applyFont="1" applyFill="1" applyBorder="1" applyAlignment="1">
      <alignment vertical="top" wrapText="1"/>
    </xf>
    <xf numFmtId="0" fontId="5" fillId="31" borderId="1" xfId="0" applyFont="1" applyFill="1" applyBorder="1" applyAlignment="1">
      <alignment horizontal="left" vertical="top" wrapText="1"/>
    </xf>
    <xf numFmtId="0" fontId="5" fillId="31" borderId="1" xfId="0" applyFont="1" applyFill="1" applyBorder="1" applyAlignment="1">
      <alignment horizontal="center" vertical="top" wrapText="1"/>
    </xf>
    <xf numFmtId="2" fontId="5" fillId="31" borderId="1" xfId="0" applyNumberFormat="1" applyFont="1" applyFill="1" applyBorder="1" applyAlignment="1">
      <alignment horizontal="center" vertical="top" wrapText="1"/>
    </xf>
    <xf numFmtId="0" fontId="3" fillId="31" borderId="1" xfId="0" applyFont="1" applyFill="1" applyBorder="1" applyAlignment="1">
      <alignment vertical="top" wrapText="1"/>
    </xf>
    <xf numFmtId="15" fontId="5" fillId="3" borderId="1" xfId="0" applyNumberFormat="1" applyFont="1" applyFill="1" applyBorder="1" applyAlignment="1">
      <alignment horizontal="center" vertical="top" wrapText="1"/>
    </xf>
    <xf numFmtId="0" fontId="5" fillId="3" borderId="1" xfId="0" applyFont="1" applyFill="1" applyBorder="1" applyAlignment="1">
      <alignment vertical="top" wrapText="1"/>
    </xf>
    <xf numFmtId="0" fontId="68" fillId="31" borderId="1" xfId="0" applyFont="1" applyFill="1" applyBorder="1" applyAlignment="1">
      <alignment vertical="top" wrapText="1"/>
    </xf>
    <xf numFmtId="2" fontId="11" fillId="2" borderId="1" xfId="0" applyNumberFormat="1" applyFont="1" applyFill="1" applyBorder="1" applyAlignment="1">
      <alignment horizontal="right" vertical="top"/>
    </xf>
    <xf numFmtId="2" fontId="12" fillId="2" borderId="1" xfId="0" applyNumberFormat="1" applyFont="1" applyFill="1" applyBorder="1" applyAlignment="1">
      <alignment horizontal="right" vertical="top"/>
    </xf>
    <xf numFmtId="0" fontId="12" fillId="2" borderId="1" xfId="0" applyFont="1" applyFill="1" applyBorder="1" applyAlignment="1">
      <alignment horizontal="center" vertical="top" wrapText="1"/>
    </xf>
    <xf numFmtId="2" fontId="5" fillId="2" borderId="1" xfId="0" applyNumberFormat="1" applyFont="1" applyFill="1" applyBorder="1" applyAlignment="1">
      <alignment horizontal="right" vertical="top"/>
    </xf>
    <xf numFmtId="0" fontId="12" fillId="7" borderId="1" xfId="0" applyFont="1" applyFill="1" applyBorder="1" applyAlignment="1">
      <alignment horizontal="left" vertical="top" wrapText="1"/>
    </xf>
    <xf numFmtId="15" fontId="12" fillId="7" borderId="1" xfId="0" applyNumberFormat="1" applyFont="1" applyFill="1" applyBorder="1" applyAlignment="1">
      <alignment horizontal="center" vertical="top" wrapText="1"/>
    </xf>
    <xf numFmtId="0" fontId="12" fillId="7" borderId="1" xfId="0" applyFont="1" applyFill="1" applyBorder="1" applyAlignment="1">
      <alignment horizontal="center" vertical="top" wrapText="1"/>
    </xf>
    <xf numFmtId="2" fontId="12" fillId="7" borderId="1" xfId="0" applyNumberFormat="1" applyFont="1" applyFill="1" applyBorder="1" applyAlignment="1">
      <alignment horizontal="center" vertical="top" wrapText="1"/>
    </xf>
    <xf numFmtId="0" fontId="12" fillId="7" borderId="1" xfId="0" applyFont="1" applyFill="1" applyBorder="1" applyAlignment="1">
      <alignment vertical="top" wrapText="1"/>
    </xf>
    <xf numFmtId="16" fontId="12" fillId="7" borderId="1" xfId="0" applyNumberFormat="1" applyFont="1" applyFill="1" applyBorder="1" applyAlignment="1">
      <alignment horizontal="center" vertical="top" wrapText="1"/>
    </xf>
    <xf numFmtId="15" fontId="12" fillId="2" borderId="1" xfId="0" applyNumberFormat="1" applyFont="1" applyFill="1" applyBorder="1" applyAlignment="1">
      <alignment horizontal="center" vertical="top" wrapText="1"/>
    </xf>
    <xf numFmtId="16" fontId="5" fillId="2" borderId="1" xfId="0" applyNumberFormat="1" applyFont="1" applyFill="1" applyBorder="1" applyAlignment="1">
      <alignment horizontal="center" vertical="top" wrapText="1"/>
    </xf>
    <xf numFmtId="16" fontId="5" fillId="3" borderId="1" xfId="0" applyNumberFormat="1" applyFont="1" applyFill="1" applyBorder="1" applyAlignment="1">
      <alignment horizontal="center" vertical="top" wrapText="1"/>
    </xf>
    <xf numFmtId="0" fontId="68" fillId="31" borderId="1" xfId="0" applyFont="1" applyFill="1" applyBorder="1" applyAlignment="1">
      <alignment horizontal="left" vertical="top" wrapText="1"/>
    </xf>
    <xf numFmtId="0" fontId="68" fillId="31" borderId="1" xfId="0" applyFont="1" applyFill="1" applyBorder="1" applyAlignment="1">
      <alignment horizontal="center" vertical="top" wrapText="1"/>
    </xf>
    <xf numFmtId="2" fontId="68" fillId="31" borderId="1" xfId="0" applyNumberFormat="1" applyFont="1" applyFill="1" applyBorder="1" applyAlignment="1">
      <alignment vertical="top" wrapText="1"/>
    </xf>
    <xf numFmtId="0" fontId="1" fillId="2" borderId="1" xfId="0" applyFont="1" applyFill="1" applyBorder="1" applyAlignment="1">
      <alignment horizontal="left" vertical="top" wrapText="1"/>
    </xf>
    <xf numFmtId="2" fontId="3" fillId="0" borderId="1" xfId="0" applyNumberFormat="1" applyFont="1" applyBorder="1" applyAlignment="1">
      <alignment horizontal="center" vertical="top" wrapText="1"/>
    </xf>
    <xf numFmtId="0" fontId="3" fillId="0" borderId="1" xfId="0" applyFont="1" applyBorder="1" applyAlignment="1">
      <alignment horizontal="center" vertical="top" wrapText="1"/>
    </xf>
    <xf numFmtId="0" fontId="5" fillId="0" borderId="5" xfId="0" applyFont="1" applyBorder="1" applyAlignment="1">
      <alignment vertical="top" wrapText="1"/>
    </xf>
    <xf numFmtId="0" fontId="5" fillId="7" borderId="10" xfId="0" applyFont="1" applyFill="1" applyBorder="1" applyAlignment="1">
      <alignment horizontal="center"/>
    </xf>
    <xf numFmtId="0" fontId="5" fillId="8" borderId="10" xfId="0" applyFont="1" applyFill="1" applyBorder="1" applyAlignment="1">
      <alignment horizontal="center"/>
    </xf>
    <xf numFmtId="0" fontId="5" fillId="2" borderId="10" xfId="0" applyFont="1" applyFill="1" applyBorder="1" applyAlignment="1">
      <alignment horizontal="center"/>
    </xf>
    <xf numFmtId="0" fontId="5" fillId="0" borderId="0" xfId="0" applyFont="1"/>
    <xf numFmtId="2" fontId="0" fillId="0" borderId="0" xfId="0" applyNumberFormat="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2" fontId="0" fillId="0" borderId="0" xfId="0" applyNumberFormat="1" applyAlignment="1">
      <alignment horizontal="center" wrapText="1"/>
    </xf>
    <xf numFmtId="0" fontId="3" fillId="0" borderId="0" xfId="0" applyFont="1" applyAlignment="1">
      <alignment horizontal="left" wrapText="1"/>
    </xf>
    <xf numFmtId="0" fontId="3" fillId="0" borderId="0" xfId="0" applyFont="1" applyAlignment="1">
      <alignment horizontal="center" wrapText="1"/>
    </xf>
    <xf numFmtId="0" fontId="5" fillId="0" borderId="0" xfId="0" applyFont="1" applyAlignment="1">
      <alignment horizontal="left" wrapText="1"/>
    </xf>
    <xf numFmtId="2" fontId="0" fillId="0" borderId="0" xfId="0" applyNumberFormat="1" applyAlignment="1">
      <alignment wrapText="1"/>
    </xf>
    <xf numFmtId="0" fontId="5" fillId="7" borderId="10" xfId="0" applyFont="1" applyFill="1" applyBorder="1" applyAlignment="1">
      <alignment horizontal="left" wrapText="1"/>
    </xf>
    <xf numFmtId="0" fontId="5" fillId="8" borderId="10" xfId="0" applyFont="1" applyFill="1" applyBorder="1" applyAlignment="1">
      <alignment horizontal="left" wrapText="1"/>
    </xf>
    <xf numFmtId="0" fontId="5" fillId="2" borderId="10" xfId="0" applyFont="1" applyFill="1" applyBorder="1" applyAlignment="1">
      <alignment horizontal="left" wrapText="1"/>
    </xf>
    <xf numFmtId="0" fontId="15" fillId="2" borderId="1" xfId="0" applyFont="1" applyFill="1" applyBorder="1" applyAlignment="1">
      <alignment horizontal="left" vertical="top" wrapText="1"/>
    </xf>
    <xf numFmtId="0" fontId="15" fillId="2" borderId="1" xfId="0" applyFont="1" applyFill="1" applyBorder="1" applyAlignment="1">
      <alignment horizontal="center" vertical="top" wrapText="1"/>
    </xf>
    <xf numFmtId="15" fontId="15" fillId="2" borderId="1" xfId="0" applyNumberFormat="1" applyFont="1" applyFill="1" applyBorder="1" applyAlignment="1">
      <alignment horizontal="center" vertical="top" wrapText="1"/>
    </xf>
    <xf numFmtId="2" fontId="15" fillId="2" borderId="1" xfId="0" applyNumberFormat="1" applyFont="1" applyFill="1" applyBorder="1" applyAlignment="1">
      <alignment horizontal="center" vertical="top" wrapText="1"/>
    </xf>
    <xf numFmtId="0" fontId="15" fillId="2" borderId="1" xfId="0" applyFont="1" applyFill="1" applyBorder="1" applyAlignment="1">
      <alignment vertical="top" wrapText="1"/>
    </xf>
    <xf numFmtId="15" fontId="5" fillId="32" borderId="1" xfId="0" applyNumberFormat="1" applyFont="1" applyFill="1" applyBorder="1" applyAlignment="1">
      <alignment horizontal="center" vertical="center" wrapText="1"/>
    </xf>
    <xf numFmtId="15" fontId="70" fillId="32" borderId="1" xfId="0" applyNumberFormat="1" applyFont="1" applyFill="1" applyBorder="1" applyAlignment="1">
      <alignment horizontal="center" vertical="center" wrapText="1"/>
    </xf>
    <xf numFmtId="0" fontId="5" fillId="32" borderId="1" xfId="0" applyFont="1" applyFill="1" applyBorder="1" applyAlignment="1">
      <alignment vertical="center" wrapText="1"/>
    </xf>
    <xf numFmtId="0" fontId="5" fillId="32" borderId="1" xfId="0" applyFont="1" applyFill="1" applyBorder="1" applyAlignment="1">
      <alignment horizontal="left" vertical="center" wrapText="1"/>
    </xf>
    <xf numFmtId="2" fontId="5" fillId="32" borderId="1" xfId="0" applyNumberFormat="1" applyFont="1" applyFill="1" applyBorder="1" applyAlignment="1">
      <alignment horizontal="center" vertical="center" wrapText="1"/>
    </xf>
    <xf numFmtId="2" fontId="0" fillId="32" borderId="1" xfId="0" applyNumberFormat="1" applyFill="1" applyBorder="1" applyAlignment="1">
      <alignment horizontal="center" vertical="center"/>
    </xf>
    <xf numFmtId="0" fontId="70" fillId="32" borderId="1" xfId="0" applyFont="1" applyFill="1" applyBorder="1" applyAlignment="1">
      <alignment horizontal="center" vertical="center" wrapText="1"/>
    </xf>
    <xf numFmtId="0" fontId="5" fillId="32" borderId="1" xfId="0" applyFont="1" applyFill="1" applyBorder="1" applyAlignment="1">
      <alignment horizontal="center" vertical="center" wrapText="1"/>
    </xf>
    <xf numFmtId="0" fontId="0" fillId="32" borderId="1" xfId="0" applyFill="1" applyBorder="1" applyAlignment="1">
      <alignment horizontal="left" vertical="center" wrapText="1"/>
    </xf>
    <xf numFmtId="0" fontId="0" fillId="32" borderId="1" xfId="0" applyFill="1" applyBorder="1" applyAlignment="1">
      <alignment vertical="center"/>
    </xf>
    <xf numFmtId="0" fontId="0" fillId="32" borderId="1" xfId="0" applyFill="1" applyBorder="1" applyAlignment="1">
      <alignment horizontal="left" vertical="center"/>
    </xf>
    <xf numFmtId="0" fontId="70" fillId="32" borderId="1" xfId="0" applyFont="1" applyFill="1" applyBorder="1" applyAlignment="1">
      <alignment horizontal="left" vertical="center" wrapText="1"/>
    </xf>
    <xf numFmtId="2" fontId="70" fillId="32" borderId="1" xfId="0" applyNumberFormat="1" applyFont="1" applyFill="1" applyBorder="1" applyAlignment="1">
      <alignment horizontal="center" vertical="center" wrapText="1"/>
    </xf>
    <xf numFmtId="15" fontId="5" fillId="32" borderId="2" xfId="0" applyNumberFormat="1" applyFont="1" applyFill="1" applyBorder="1" applyAlignment="1">
      <alignment horizontal="center" vertical="center" wrapText="1"/>
    </xf>
    <xf numFmtId="15" fontId="5" fillId="32" borderId="1" xfId="0" applyNumberFormat="1" applyFont="1" applyFill="1" applyBorder="1" applyAlignment="1">
      <alignment horizontal="center" vertical="top" wrapText="1"/>
    </xf>
    <xf numFmtId="15" fontId="5" fillId="3" borderId="2" xfId="0" applyNumberFormat="1" applyFont="1" applyFill="1" applyBorder="1" applyAlignment="1">
      <alignment horizontal="center" vertical="top" wrapText="1"/>
    </xf>
    <xf numFmtId="164" fontId="5" fillId="3" borderId="1" xfId="0" applyNumberFormat="1" applyFont="1" applyFill="1" applyBorder="1" applyAlignment="1">
      <alignment horizontal="center" vertical="top" wrapText="1"/>
    </xf>
    <xf numFmtId="15" fontId="5" fillId="3" borderId="2"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14" fontId="5" fillId="32" borderId="1" xfId="0" applyNumberFormat="1" applyFont="1" applyFill="1" applyBorder="1" applyAlignment="1">
      <alignment horizontal="center" vertical="center" wrapText="1"/>
    </xf>
    <xf numFmtId="2" fontId="71" fillId="32" borderId="1" xfId="0" applyNumberFormat="1" applyFont="1" applyFill="1" applyBorder="1" applyAlignment="1">
      <alignment horizontal="center" vertical="center"/>
    </xf>
    <xf numFmtId="0" fontId="0" fillId="32" borderId="1" xfId="0" applyFill="1" applyBorder="1" applyAlignment="1">
      <alignment horizontal="center" vertical="center"/>
    </xf>
    <xf numFmtId="0" fontId="72" fillId="32" borderId="1" xfId="0" applyFont="1" applyFill="1" applyBorder="1" applyAlignment="1">
      <alignment horizontal="left" vertical="center" wrapText="1"/>
    </xf>
    <xf numFmtId="15" fontId="5" fillId="5" borderId="2" xfId="0" applyNumberFormat="1" applyFont="1" applyFill="1" applyBorder="1" applyAlignment="1">
      <alignment horizontal="center" vertical="center" wrapText="1"/>
    </xf>
    <xf numFmtId="2" fontId="71" fillId="5" borderId="1" xfId="0" applyNumberFormat="1" applyFont="1" applyFill="1" applyBorder="1" applyAlignment="1">
      <alignment horizontal="center" vertical="center"/>
    </xf>
    <xf numFmtId="0" fontId="70" fillId="5" borderId="1" xfId="0" applyFont="1" applyFill="1" applyBorder="1" applyAlignment="1">
      <alignment horizontal="center" vertical="center" wrapText="1"/>
    </xf>
    <xf numFmtId="0" fontId="70" fillId="5" borderId="1" xfId="0" applyFont="1" applyFill="1" applyBorder="1" applyAlignment="1">
      <alignment horizontal="left" vertical="center" wrapText="1"/>
    </xf>
    <xf numFmtId="2" fontId="5" fillId="32" borderId="1" xfId="0" applyNumberFormat="1" applyFont="1" applyFill="1" applyBorder="1" applyAlignment="1">
      <alignment vertical="center" wrapText="1"/>
    </xf>
    <xf numFmtId="0" fontId="12" fillId="3" borderId="1" xfId="0" applyFont="1" applyFill="1" applyBorder="1" applyAlignment="1">
      <alignment vertical="top" wrapText="1"/>
    </xf>
    <xf numFmtId="15" fontId="12" fillId="3" borderId="1" xfId="0" applyNumberFormat="1" applyFont="1" applyFill="1" applyBorder="1" applyAlignment="1">
      <alignment horizontal="center" vertical="top" wrapText="1"/>
    </xf>
    <xf numFmtId="15" fontId="12" fillId="3" borderId="2" xfId="0" applyNumberFormat="1" applyFont="1" applyFill="1" applyBorder="1" applyAlignment="1">
      <alignment horizontal="center" vertical="top" wrapText="1"/>
    </xf>
    <xf numFmtId="0" fontId="12" fillId="3" borderId="1" xfId="0" applyFont="1" applyFill="1" applyBorder="1" applyAlignment="1">
      <alignment horizontal="center" vertical="top" wrapText="1"/>
    </xf>
    <xf numFmtId="164" fontId="12" fillId="3" borderId="1" xfId="0" applyNumberFormat="1" applyFont="1" applyFill="1" applyBorder="1" applyAlignment="1">
      <alignment horizontal="center" vertical="top" wrapText="1"/>
    </xf>
    <xf numFmtId="0" fontId="12" fillId="3" borderId="1" xfId="0" applyFont="1" applyFill="1" applyBorder="1" applyAlignment="1">
      <alignment horizontal="center" vertical="center" wrapText="1"/>
    </xf>
    <xf numFmtId="0" fontId="72" fillId="32" borderId="1" xfId="0" applyFont="1" applyFill="1" applyBorder="1" applyAlignment="1">
      <alignment horizontal="center" vertical="center" wrapText="1"/>
    </xf>
    <xf numFmtId="0" fontId="5" fillId="32" borderId="1" xfId="0" applyNumberFormat="1" applyFont="1" applyFill="1" applyBorder="1" applyAlignment="1">
      <alignment horizontal="left" vertical="center" wrapText="1"/>
    </xf>
    <xf numFmtId="0" fontId="5" fillId="32" borderId="1" xfId="0" applyNumberFormat="1" applyFont="1" applyFill="1" applyBorder="1" applyAlignment="1">
      <alignment horizontal="center" vertical="center" wrapText="1"/>
    </xf>
    <xf numFmtId="2" fontId="5" fillId="5" borderId="1" xfId="0" applyNumberFormat="1" applyFont="1" applyFill="1" applyBorder="1" applyAlignment="1">
      <alignment horizontal="center" vertical="center" wrapText="1"/>
    </xf>
    <xf numFmtId="15" fontId="5" fillId="5" borderId="2" xfId="0" applyNumberFormat="1" applyFont="1" applyFill="1" applyBorder="1" applyAlignment="1">
      <alignment horizontal="center" vertical="top" wrapText="1"/>
    </xf>
    <xf numFmtId="16" fontId="5" fillId="8" borderId="3" xfId="0" applyNumberFormat="1" applyFont="1" applyFill="1" applyBorder="1" applyAlignment="1">
      <alignment horizontal="center" vertical="top" wrapText="1"/>
    </xf>
    <xf numFmtId="0" fontId="5" fillId="8" borderId="3" xfId="0" applyFont="1" applyFill="1" applyBorder="1" applyAlignment="1">
      <alignment horizontal="center" vertical="top" wrapText="1"/>
    </xf>
    <xf numFmtId="0" fontId="5" fillId="8" borderId="3" xfId="0" applyFont="1" applyFill="1" applyBorder="1" applyAlignment="1">
      <alignment horizontal="left" vertical="top" wrapText="1"/>
    </xf>
    <xf numFmtId="2" fontId="5" fillId="8" borderId="3" xfId="0" applyNumberFormat="1" applyFont="1" applyFill="1" applyBorder="1" applyAlignment="1">
      <alignment horizontal="center" vertical="top" wrapText="1"/>
    </xf>
    <xf numFmtId="0" fontId="73" fillId="8" borderId="3" xfId="0" applyFont="1" applyFill="1" applyBorder="1" applyAlignment="1">
      <alignment vertical="top" wrapText="1"/>
    </xf>
    <xf numFmtId="15" fontId="12" fillId="5" borderId="1" xfId="0" applyNumberFormat="1" applyFont="1" applyFill="1" applyBorder="1" applyAlignment="1">
      <alignment horizontal="center" vertical="top" wrapText="1"/>
    </xf>
    <xf numFmtId="15" fontId="12" fillId="5" borderId="2" xfId="0" applyNumberFormat="1" applyFont="1" applyFill="1" applyBorder="1" applyAlignment="1">
      <alignment horizontal="center" vertical="top" wrapText="1"/>
    </xf>
    <xf numFmtId="0" fontId="12" fillId="3" borderId="1" xfId="0" applyFont="1" applyFill="1" applyBorder="1" applyAlignment="1">
      <alignment horizontal="left" vertical="top" wrapText="1"/>
    </xf>
    <xf numFmtId="2" fontId="12" fillId="3" borderId="1" xfId="0" applyNumberFormat="1" applyFont="1" applyFill="1" applyBorder="1" applyAlignment="1">
      <alignment horizontal="center" vertical="top" wrapText="1"/>
    </xf>
    <xf numFmtId="2" fontId="0" fillId="5" borderId="1" xfId="0" applyNumberFormat="1" applyFill="1" applyBorder="1" applyAlignment="1">
      <alignment horizontal="center" vertical="top" wrapText="1"/>
    </xf>
    <xf numFmtId="0" fontId="70" fillId="5" borderId="1" xfId="0" applyFont="1" applyFill="1" applyBorder="1" applyAlignment="1">
      <alignment horizontal="left" vertical="top"/>
    </xf>
    <xf numFmtId="14" fontId="5" fillId="5" borderId="1" xfId="0" applyNumberFormat="1" applyFont="1" applyFill="1" applyBorder="1" applyAlignment="1">
      <alignment horizontal="center" vertical="top" wrapText="1"/>
    </xf>
    <xf numFmtId="0" fontId="70" fillId="5" borderId="1" xfId="0" applyFont="1" applyFill="1" applyBorder="1" applyAlignment="1">
      <alignment vertical="top"/>
    </xf>
    <xf numFmtId="2" fontId="70" fillId="5" borderId="1" xfId="0" applyNumberFormat="1" applyFont="1" applyFill="1" applyBorder="1" applyAlignment="1">
      <alignment horizontal="center" vertical="center" wrapText="1"/>
    </xf>
    <xf numFmtId="15" fontId="5" fillId="3" borderId="1" xfId="0" applyNumberFormat="1" applyFont="1" applyFill="1" applyBorder="1" applyAlignment="1">
      <alignment horizontal="left" vertical="top" wrapText="1"/>
    </xf>
    <xf numFmtId="0" fontId="5" fillId="5" borderId="1" xfId="0" applyNumberFormat="1" applyFont="1" applyFill="1" applyBorder="1" applyAlignment="1">
      <alignment horizontal="left" vertical="center" wrapText="1"/>
    </xf>
    <xf numFmtId="2" fontId="5" fillId="8" borderId="1" xfId="0" applyNumberFormat="1" applyFont="1" applyFill="1" applyBorder="1" applyAlignment="1">
      <alignment vertical="top" wrapText="1"/>
    </xf>
    <xf numFmtId="0" fontId="5" fillId="8" borderId="3" xfId="0" applyFont="1" applyFill="1" applyBorder="1" applyAlignment="1">
      <alignment vertical="top" wrapText="1"/>
    </xf>
    <xf numFmtId="2" fontId="5" fillId="8" borderId="1" xfId="0" applyNumberFormat="1" applyFont="1" applyFill="1" applyBorder="1" applyAlignment="1">
      <alignment horizontal="right" vertical="top" wrapText="1"/>
    </xf>
    <xf numFmtId="0" fontId="5" fillId="5" borderId="1" xfId="0" applyNumberFormat="1" applyFont="1" applyFill="1" applyBorder="1" applyAlignment="1">
      <alignment horizontal="center" vertical="center" wrapText="1"/>
    </xf>
    <xf numFmtId="0" fontId="5" fillId="5" borderId="3" xfId="0" applyFont="1" applyFill="1" applyBorder="1" applyAlignment="1">
      <alignment horizontal="left" vertical="center" wrapText="1"/>
    </xf>
    <xf numFmtId="2" fontId="74" fillId="5" borderId="1" xfId="0" applyNumberFormat="1" applyFont="1" applyFill="1" applyBorder="1" applyAlignment="1">
      <alignment horizontal="center" vertical="center"/>
    </xf>
    <xf numFmtId="2" fontId="74" fillId="5" borderId="1" xfId="0" applyNumberFormat="1" applyFont="1" applyFill="1" applyBorder="1" applyAlignment="1">
      <alignment horizontal="center" vertical="center" wrapText="1"/>
    </xf>
    <xf numFmtId="15" fontId="0" fillId="5" borderId="1" xfId="0" applyNumberFormat="1"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vertical="center" wrapText="1"/>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2" fontId="5" fillId="5" borderId="3" xfId="0" applyNumberFormat="1" applyFont="1" applyFill="1" applyBorder="1" applyAlignment="1">
      <alignment horizontal="center" vertical="top" wrapText="1"/>
    </xf>
    <xf numFmtId="0" fontId="5" fillId="5" borderId="3" xfId="0" applyFont="1" applyFill="1" applyBorder="1" applyAlignment="1">
      <alignment horizontal="center" vertical="top" wrapText="1"/>
    </xf>
    <xf numFmtId="0" fontId="5" fillId="5" borderId="3" xfId="0" applyFont="1" applyFill="1" applyBorder="1" applyAlignment="1">
      <alignment vertical="top" wrapText="1"/>
    </xf>
    <xf numFmtId="166" fontId="5" fillId="8" borderId="1" xfId="0" applyNumberFormat="1" applyFont="1" applyFill="1" applyBorder="1" applyAlignment="1">
      <alignment horizontal="center" vertical="top" wrapText="1"/>
    </xf>
    <xf numFmtId="0" fontId="73" fillId="5" borderId="3" xfId="0" applyFont="1" applyFill="1" applyBorder="1" applyAlignment="1">
      <alignment vertical="top" wrapText="1"/>
    </xf>
    <xf numFmtId="16" fontId="5" fillId="8" borderId="1" xfId="0" applyNumberFormat="1" applyFont="1" applyFill="1" applyBorder="1" applyAlignment="1">
      <alignment horizontal="center" vertical="top" wrapText="1"/>
    </xf>
    <xf numFmtId="0" fontId="73" fillId="8" borderId="1" xfId="0" applyFont="1" applyFill="1" applyBorder="1" applyAlignment="1">
      <alignment vertical="top" wrapText="1"/>
    </xf>
    <xf numFmtId="15" fontId="12" fillId="3" borderId="1" xfId="0" applyNumberFormat="1"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17" fontId="5" fillId="8" borderId="3" xfId="0" applyNumberFormat="1" applyFont="1" applyFill="1" applyBorder="1" applyAlignment="1">
      <alignment horizontal="center" vertical="top" wrapText="1"/>
    </xf>
    <xf numFmtId="17" fontId="5" fillId="8" borderId="1" xfId="0" applyNumberFormat="1" applyFont="1" applyFill="1" applyBorder="1" applyAlignment="1">
      <alignment horizontal="center" vertical="top" wrapText="1"/>
    </xf>
    <xf numFmtId="14" fontId="5" fillId="8" borderId="1" xfId="0" applyNumberFormat="1" applyFont="1" applyFill="1" applyBorder="1" applyAlignment="1">
      <alignment horizontal="center" vertical="top" wrapText="1"/>
    </xf>
    <xf numFmtId="0" fontId="5" fillId="5"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xf>
    <xf numFmtId="0" fontId="5" fillId="0" borderId="0" xfId="0" applyFont="1" applyAlignment="1">
      <alignment vertical="top"/>
    </xf>
    <xf numFmtId="0" fontId="5" fillId="7" borderId="10" xfId="0" applyFont="1" applyFill="1" applyBorder="1" applyAlignment="1">
      <alignment horizontal="center" vertical="top"/>
    </xf>
    <xf numFmtId="0" fontId="5" fillId="8" borderId="10" xfId="0" applyFont="1" applyFill="1" applyBorder="1" applyAlignment="1">
      <alignment horizontal="center" vertical="top"/>
    </xf>
    <xf numFmtId="0" fontId="5" fillId="2" borderId="10" xfId="0" applyFont="1" applyFill="1" applyBorder="1" applyAlignment="1">
      <alignment horizontal="center" vertical="top"/>
    </xf>
    <xf numFmtId="0" fontId="0" fillId="13" borderId="0" xfId="0" applyFill="1" applyAlignment="1">
      <alignment vertical="top"/>
    </xf>
    <xf numFmtId="0" fontId="12" fillId="5"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horizontal="center" vertical="center"/>
    </xf>
    <xf numFmtId="0" fontId="5" fillId="5" borderId="1" xfId="0" applyFont="1" applyFill="1" applyBorder="1" applyAlignment="1">
      <alignment horizontal="center" vertical="center"/>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0" xfId="0" applyFont="1" applyAlignment="1">
      <alignment vertical="center" wrapText="1"/>
    </xf>
    <xf numFmtId="0" fontId="1" fillId="0" borderId="0" xfId="0" applyFont="1" applyBorder="1" applyAlignment="1">
      <alignment horizontal="center" vertical="center" wrapText="1"/>
    </xf>
    <xf numFmtId="15" fontId="5" fillId="5" borderId="1" xfId="0" applyNumberFormat="1" applyFont="1" applyFill="1" applyBorder="1" applyAlignment="1">
      <alignment vertical="center" wrapText="1"/>
    </xf>
    <xf numFmtId="15" fontId="5" fillId="7" borderId="1" xfId="0" applyNumberFormat="1" applyFont="1" applyFill="1" applyBorder="1" applyAlignment="1">
      <alignment horizontal="center" vertical="center" wrapText="1"/>
    </xf>
    <xf numFmtId="0" fontId="11" fillId="5" borderId="1" xfId="0" applyFont="1" applyFill="1" applyBorder="1" applyAlignment="1">
      <alignment vertical="center" wrapText="1"/>
    </xf>
    <xf numFmtId="15" fontId="12" fillId="5" borderId="1" xfId="0" applyNumberFormat="1" applyFont="1" applyFill="1" applyBorder="1" applyAlignment="1">
      <alignment vertical="center" wrapText="1"/>
    </xf>
    <xf numFmtId="0" fontId="5" fillId="3" borderId="1" xfId="0" applyFont="1" applyFill="1" applyBorder="1" applyAlignment="1">
      <alignment horizontal="right" vertical="center" wrapText="1"/>
    </xf>
    <xf numFmtId="0" fontId="12" fillId="3" borderId="1" xfId="0" applyFont="1" applyFill="1" applyBorder="1" applyAlignment="1">
      <alignment horizontal="right" vertical="center" wrapText="1"/>
    </xf>
    <xf numFmtId="15" fontId="11" fillId="2" borderId="1" xfId="0" applyNumberFormat="1" applyFont="1" applyFill="1" applyBorder="1" applyAlignment="1">
      <alignment horizontal="center" vertical="top" wrapText="1"/>
    </xf>
    <xf numFmtId="15" fontId="5" fillId="10" borderId="1" xfId="0" applyNumberFormat="1" applyFont="1" applyFill="1" applyBorder="1" applyAlignment="1">
      <alignment horizontal="center" vertical="top" wrapText="1"/>
    </xf>
    <xf numFmtId="15" fontId="12" fillId="6" borderId="1" xfId="0" applyNumberFormat="1" applyFont="1" applyFill="1" applyBorder="1" applyAlignment="1">
      <alignment horizontal="center" vertical="top" wrapText="1"/>
    </xf>
    <xf numFmtId="0" fontId="12" fillId="6" borderId="1" xfId="0" applyFont="1" applyFill="1" applyBorder="1" applyAlignment="1">
      <alignment horizontal="center" vertical="top" wrapText="1"/>
    </xf>
    <xf numFmtId="15" fontId="11" fillId="6" borderId="1" xfId="0" applyNumberFormat="1" applyFont="1" applyFill="1" applyBorder="1" applyAlignment="1">
      <alignment horizontal="center" vertical="top" wrapText="1"/>
    </xf>
    <xf numFmtId="0" fontId="11" fillId="6" borderId="1" xfId="0" applyFont="1" applyFill="1" applyBorder="1" applyAlignment="1">
      <alignment vertical="top" wrapText="1"/>
    </xf>
    <xf numFmtId="0" fontId="11" fillId="6" borderId="1" xfId="0" applyFont="1" applyFill="1" applyBorder="1" applyAlignment="1">
      <alignment horizontal="center" vertical="top" wrapText="1"/>
    </xf>
    <xf numFmtId="169" fontId="11" fillId="6" borderId="1" xfId="0" applyNumberFormat="1" applyFont="1" applyFill="1" applyBorder="1" applyAlignment="1">
      <alignment horizontal="center" vertical="top" wrapText="1"/>
    </xf>
    <xf numFmtId="169" fontId="5" fillId="6" borderId="1" xfId="0" applyNumberFormat="1" applyFont="1" applyFill="1" applyBorder="1" applyAlignment="1">
      <alignment horizontal="center" vertical="top" wrapText="1"/>
    </xf>
    <xf numFmtId="0" fontId="28" fillId="0" borderId="1" xfId="2" applyFont="1" applyBorder="1" applyAlignment="1">
      <alignment horizontal="center" vertical="center" wrapText="1"/>
    </xf>
    <xf numFmtId="1" fontId="28" fillId="0" borderId="1" xfId="2" applyNumberFormat="1" applyFont="1" applyBorder="1" applyAlignment="1">
      <alignment horizontal="center" vertical="center" wrapText="1"/>
    </xf>
    <xf numFmtId="0" fontId="33" fillId="17" borderId="1" xfId="2" applyFont="1" applyFill="1" applyBorder="1" applyAlignment="1">
      <alignment horizontal="center" vertical="center" wrapText="1"/>
    </xf>
    <xf numFmtId="0" fontId="33" fillId="17" borderId="1" xfId="2" applyFont="1" applyFill="1" applyBorder="1" applyAlignment="1">
      <alignment vertical="center" wrapText="1"/>
    </xf>
    <xf numFmtId="15" fontId="33" fillId="17" borderId="1" xfId="2" applyNumberFormat="1" applyFont="1" applyFill="1" applyBorder="1" applyAlignment="1">
      <alignment horizontal="center" vertical="center" wrapText="1"/>
    </xf>
    <xf numFmtId="0" fontId="36" fillId="24" borderId="1" xfId="2" applyFont="1" applyFill="1" applyBorder="1" applyAlignment="1">
      <alignment vertical="center" wrapText="1"/>
    </xf>
    <xf numFmtId="0" fontId="33" fillId="24" borderId="1" xfId="2" applyFont="1" applyFill="1" applyBorder="1" applyAlignment="1">
      <alignment vertical="center" wrapText="1"/>
    </xf>
    <xf numFmtId="0" fontId="33" fillId="24" borderId="1" xfId="2" applyFont="1" applyFill="1" applyBorder="1" applyAlignment="1">
      <alignment horizontal="center" vertical="center" wrapText="1"/>
    </xf>
    <xf numFmtId="168" fontId="33" fillId="24" borderId="1" xfId="2" applyNumberFormat="1" applyFont="1" applyFill="1" applyBorder="1" applyAlignment="1">
      <alignment vertical="center" wrapText="1"/>
    </xf>
    <xf numFmtId="15" fontId="33" fillId="24" borderId="1" xfId="2" applyNumberFormat="1" applyFont="1" applyFill="1" applyBorder="1" applyAlignment="1">
      <alignment vertical="center" wrapText="1"/>
    </xf>
    <xf numFmtId="168" fontId="33" fillId="17" borderId="1" xfId="2" applyNumberFormat="1" applyFont="1" applyFill="1" applyBorder="1" applyAlignment="1">
      <alignment vertical="center" wrapText="1"/>
    </xf>
    <xf numFmtId="15" fontId="33" fillId="17" borderId="1" xfId="2" applyNumberFormat="1" applyFont="1" applyFill="1" applyBorder="1" applyAlignment="1">
      <alignment vertical="center" wrapText="1"/>
    </xf>
    <xf numFmtId="0" fontId="33" fillId="16" borderId="1" xfId="2" applyFont="1" applyFill="1" applyBorder="1" applyAlignment="1">
      <alignment vertical="center" wrapText="1"/>
    </xf>
    <xf numFmtId="0" fontId="36" fillId="16" borderId="1" xfId="2" applyFont="1" applyFill="1" applyBorder="1" applyAlignment="1">
      <alignment vertical="center" wrapText="1"/>
    </xf>
    <xf numFmtId="0" fontId="26" fillId="0" borderId="1" xfId="2" applyFont="1" applyBorder="1" applyAlignment="1"/>
    <xf numFmtId="0" fontId="61" fillId="0" borderId="1" xfId="2" applyFont="1" applyBorder="1" applyAlignment="1">
      <alignment vertical="center"/>
    </xf>
    <xf numFmtId="0" fontId="28" fillId="0" borderId="1" xfId="2" applyFont="1" applyBorder="1" applyAlignment="1">
      <alignment vertical="center"/>
    </xf>
    <xf numFmtId="168" fontId="28" fillId="0" borderId="1" xfId="2" applyNumberFormat="1" applyFont="1" applyBorder="1" applyAlignment="1">
      <alignment vertical="center"/>
    </xf>
    <xf numFmtId="0" fontId="60" fillId="0" borderId="1" xfId="2" applyFont="1" applyBorder="1" applyAlignment="1">
      <alignment vertical="center"/>
    </xf>
    <xf numFmtId="0" fontId="33" fillId="22" borderId="1" xfId="2" applyFont="1" applyFill="1" applyBorder="1" applyAlignment="1">
      <alignment horizontal="center" vertical="center" wrapText="1"/>
    </xf>
    <xf numFmtId="168" fontId="33" fillId="22" borderId="1" xfId="2" applyNumberFormat="1" applyFont="1" applyFill="1" applyBorder="1" applyAlignment="1">
      <alignment horizontal="center" vertical="center" wrapText="1"/>
    </xf>
    <xf numFmtId="15" fontId="33" fillId="22" borderId="1" xfId="2" applyNumberFormat="1" applyFont="1" applyFill="1" applyBorder="1" applyAlignment="1">
      <alignment horizontal="center" vertical="center" wrapText="1"/>
    </xf>
    <xf numFmtId="0" fontId="26" fillId="22" borderId="1" xfId="2" applyFill="1" applyBorder="1" applyAlignment="1">
      <alignment horizontal="center" vertical="center" wrapText="1"/>
    </xf>
    <xf numFmtId="14" fontId="33" fillId="22" borderId="1" xfId="2" applyNumberFormat="1" applyFont="1" applyFill="1" applyBorder="1" applyAlignment="1">
      <alignment horizontal="center" vertical="center" wrapText="1"/>
    </xf>
    <xf numFmtId="0" fontId="12" fillId="22" borderId="1" xfId="2" applyFont="1" applyFill="1" applyBorder="1" applyAlignment="1">
      <alignment horizontal="center" vertical="center" wrapText="1"/>
    </xf>
    <xf numFmtId="0" fontId="33" fillId="22" borderId="1" xfId="2" applyFont="1" applyFill="1" applyBorder="1" applyAlignment="1">
      <alignment horizontal="center" vertical="center"/>
    </xf>
    <xf numFmtId="168" fontId="33" fillId="22" borderId="1" xfId="2" applyNumberFormat="1" applyFont="1" applyFill="1" applyBorder="1" applyAlignment="1">
      <alignment horizontal="center" vertical="center"/>
    </xf>
    <xf numFmtId="0" fontId="33" fillId="17" borderId="1" xfId="2" applyFont="1" applyFill="1" applyBorder="1" applyAlignment="1">
      <alignment horizontal="center" vertical="center"/>
    </xf>
    <xf numFmtId="168" fontId="33" fillId="17" borderId="1" xfId="2" applyNumberFormat="1" applyFont="1" applyFill="1" applyBorder="1" applyAlignment="1">
      <alignment horizontal="center" vertical="center" wrapText="1"/>
    </xf>
    <xf numFmtId="0" fontId="26" fillId="24" borderId="1" xfId="2" applyFont="1" applyFill="1" applyBorder="1" applyAlignment="1">
      <alignment horizontal="center" vertical="center"/>
    </xf>
    <xf numFmtId="168" fontId="33" fillId="24" borderId="1" xfId="2" applyNumberFormat="1" applyFont="1" applyFill="1" applyBorder="1" applyAlignment="1">
      <alignment horizontal="center" vertical="center" wrapText="1"/>
    </xf>
    <xf numFmtId="0" fontId="33" fillId="16" borderId="1" xfId="2" applyFont="1" applyFill="1" applyBorder="1" applyAlignment="1">
      <alignment horizontal="center" vertical="center"/>
    </xf>
    <xf numFmtId="0" fontId="33" fillId="16" borderId="1" xfId="2" applyFont="1" applyFill="1" applyBorder="1" applyAlignment="1">
      <alignment horizontal="center" vertical="center" wrapText="1"/>
    </xf>
    <xf numFmtId="168" fontId="33" fillId="16" borderId="1" xfId="2" applyNumberFormat="1" applyFont="1" applyFill="1" applyBorder="1" applyAlignment="1">
      <alignment horizontal="center" vertical="center" wrapText="1"/>
    </xf>
    <xf numFmtId="0" fontId="24" fillId="16" borderId="1" xfId="2" applyFont="1" applyFill="1" applyBorder="1" applyAlignment="1">
      <alignment horizontal="center" vertical="center" wrapText="1"/>
    </xf>
    <xf numFmtId="0" fontId="28" fillId="16" borderId="1" xfId="2" applyFont="1" applyFill="1" applyBorder="1" applyAlignment="1">
      <alignment horizontal="center" vertical="center" wrapText="1"/>
    </xf>
    <xf numFmtId="0" fontId="26" fillId="22" borderId="1" xfId="2" applyFont="1" applyFill="1" applyBorder="1" applyAlignment="1">
      <alignment horizontal="center" vertical="center" wrapText="1"/>
    </xf>
    <xf numFmtId="0" fontId="26" fillId="17" borderId="1" xfId="2" applyFont="1" applyFill="1" applyBorder="1" applyAlignment="1">
      <alignment horizontal="center" vertical="center"/>
    </xf>
    <xf numFmtId="0" fontId="33" fillId="24" borderId="1" xfId="2" applyFont="1" applyFill="1" applyBorder="1" applyAlignment="1">
      <alignment horizontal="center" vertical="center"/>
    </xf>
    <xf numFmtId="0" fontId="28" fillId="22" borderId="1" xfId="2" applyFont="1" applyFill="1" applyBorder="1" applyAlignment="1">
      <alignment horizontal="center" vertical="center" wrapText="1"/>
    </xf>
    <xf numFmtId="0" fontId="36" fillId="22" borderId="1" xfId="2" applyFont="1" applyFill="1" applyBorder="1" applyAlignment="1">
      <alignment horizontal="center" vertical="center" wrapText="1"/>
    </xf>
    <xf numFmtId="0" fontId="28" fillId="17" borderId="1" xfId="2" applyFont="1" applyFill="1" applyBorder="1" applyAlignment="1">
      <alignment horizontal="center" vertical="center" wrapText="1"/>
    </xf>
    <xf numFmtId="0" fontId="36" fillId="17" borderId="1" xfId="2" applyFont="1" applyFill="1" applyBorder="1" applyAlignment="1">
      <alignment horizontal="center" vertical="center" wrapText="1"/>
    </xf>
    <xf numFmtId="0" fontId="28" fillId="24" borderId="1" xfId="2" applyFont="1" applyFill="1" applyBorder="1" applyAlignment="1">
      <alignment horizontal="center" vertical="center" wrapText="1"/>
    </xf>
    <xf numFmtId="0" fontId="36" fillId="24" borderId="1" xfId="2" applyFont="1" applyFill="1" applyBorder="1" applyAlignment="1">
      <alignment horizontal="center" vertical="center" wrapText="1"/>
    </xf>
    <xf numFmtId="0" fontId="26" fillId="17" borderId="1" xfId="2" applyFont="1" applyFill="1" applyBorder="1" applyAlignment="1">
      <alignment horizontal="center" vertical="center" wrapText="1"/>
    </xf>
    <xf numFmtId="0" fontId="26" fillId="22" borderId="1" xfId="2" applyFill="1" applyBorder="1" applyAlignment="1">
      <alignment horizontal="center" vertical="center"/>
    </xf>
    <xf numFmtId="0" fontId="26" fillId="22" borderId="1" xfId="2" applyFont="1" applyFill="1" applyBorder="1" applyAlignment="1">
      <alignment horizontal="center" vertical="center"/>
    </xf>
    <xf numFmtId="0" fontId="33" fillId="30" borderId="1" xfId="2" applyFont="1" applyFill="1" applyBorder="1" applyAlignment="1">
      <alignment horizontal="center" vertical="center" wrapText="1"/>
    </xf>
    <xf numFmtId="168" fontId="33" fillId="30" borderId="1" xfId="2" applyNumberFormat="1" applyFont="1" applyFill="1" applyBorder="1" applyAlignment="1">
      <alignment horizontal="center" vertical="center" wrapText="1"/>
    </xf>
    <xf numFmtId="0" fontId="26" fillId="30" borderId="1" xfId="2" applyFont="1" applyFill="1" applyBorder="1" applyAlignment="1">
      <alignment horizontal="center" vertical="center"/>
    </xf>
    <xf numFmtId="0" fontId="33" fillId="29" borderId="1" xfId="2" applyFont="1" applyFill="1" applyBorder="1" applyAlignment="1">
      <alignment horizontal="center" vertical="center" wrapText="1"/>
    </xf>
    <xf numFmtId="168" fontId="33" fillId="29" borderId="1" xfId="2" applyNumberFormat="1" applyFont="1" applyFill="1" applyBorder="1" applyAlignment="1">
      <alignment horizontal="center" vertical="center" wrapText="1"/>
    </xf>
    <xf numFmtId="0" fontId="33" fillId="22" borderId="1" xfId="2" applyFont="1" applyFill="1" applyBorder="1" applyAlignment="1">
      <alignment vertical="center" wrapText="1"/>
    </xf>
    <xf numFmtId="15" fontId="12" fillId="22" borderId="1" xfId="2" applyNumberFormat="1" applyFont="1" applyFill="1" applyBorder="1" applyAlignment="1">
      <alignment horizontal="center" vertical="center" wrapText="1"/>
    </xf>
    <xf numFmtId="0" fontId="12" fillId="22" borderId="1" xfId="2" applyFont="1" applyFill="1" applyBorder="1" applyAlignment="1">
      <alignment vertical="center" wrapText="1"/>
    </xf>
    <xf numFmtId="0" fontId="34" fillId="21" borderId="1" xfId="2" applyFont="1" applyFill="1" applyBorder="1" applyAlignment="1">
      <alignment vertical="center" wrapText="1"/>
    </xf>
    <xf numFmtId="0" fontId="46" fillId="21" borderId="1" xfId="2" applyFont="1" applyFill="1" applyBorder="1" applyAlignment="1">
      <alignment vertical="center" wrapText="1"/>
    </xf>
    <xf numFmtId="0" fontId="33" fillId="28" borderId="1" xfId="2" applyFont="1" applyFill="1" applyBorder="1" applyAlignment="1">
      <alignment horizontal="center" vertical="center" wrapText="1"/>
    </xf>
    <xf numFmtId="0" fontId="36" fillId="28" borderId="1" xfId="2" applyFont="1" applyFill="1" applyBorder="1" applyAlignment="1">
      <alignment horizontal="center" vertical="center" wrapText="1"/>
    </xf>
    <xf numFmtId="168" fontId="36" fillId="28" borderId="1" xfId="2" applyNumberFormat="1" applyFont="1" applyFill="1" applyBorder="1" applyAlignment="1">
      <alignment horizontal="center" vertical="center" wrapText="1"/>
    </xf>
    <xf numFmtId="15" fontId="33" fillId="28" borderId="1" xfId="2" applyNumberFormat="1" applyFont="1" applyFill="1" applyBorder="1" applyAlignment="1">
      <alignment horizontal="center" vertical="center" wrapText="1"/>
    </xf>
    <xf numFmtId="0" fontId="58" fillId="15" borderId="1" xfId="2" applyFont="1" applyFill="1" applyBorder="1" applyAlignment="1">
      <alignment horizontal="center" vertical="center" wrapText="1"/>
    </xf>
    <xf numFmtId="0" fontId="36" fillId="15" borderId="1" xfId="2" applyFont="1" applyFill="1" applyBorder="1" applyAlignment="1">
      <alignment horizontal="center" vertical="center" wrapText="1"/>
    </xf>
    <xf numFmtId="168" fontId="36" fillId="15" borderId="1" xfId="2" applyNumberFormat="1" applyFont="1" applyFill="1" applyBorder="1" applyAlignment="1">
      <alignment horizontal="center" vertical="center" wrapText="1"/>
    </xf>
    <xf numFmtId="15" fontId="26" fillId="15" borderId="1" xfId="2" applyNumberFormat="1" applyFont="1" applyFill="1" applyBorder="1" applyAlignment="1">
      <alignment horizontal="center" vertical="center"/>
    </xf>
    <xf numFmtId="0" fontId="36" fillId="15" borderId="1" xfId="2" applyFont="1" applyFill="1" applyBorder="1" applyAlignment="1">
      <alignment horizontal="center" vertical="center"/>
    </xf>
    <xf numFmtId="0" fontId="26" fillId="15" borderId="1" xfId="2" applyFont="1" applyFill="1" applyBorder="1" applyAlignment="1">
      <alignment horizontal="center" vertical="center"/>
    </xf>
    <xf numFmtId="0" fontId="58" fillId="15" borderId="1" xfId="2" applyFont="1" applyFill="1" applyBorder="1" applyAlignment="1">
      <alignment horizontal="center" vertical="center"/>
    </xf>
    <xf numFmtId="166" fontId="26" fillId="15" borderId="1" xfId="2" applyNumberFormat="1" applyFont="1" applyFill="1" applyBorder="1" applyAlignment="1">
      <alignment horizontal="center" vertical="center"/>
    </xf>
    <xf numFmtId="0" fontId="33" fillId="15" borderId="1" xfId="2" applyFont="1" applyFill="1" applyBorder="1" applyAlignment="1">
      <alignment horizontal="center" vertical="center" wrapText="1"/>
    </xf>
    <xf numFmtId="0" fontId="59" fillId="17" borderId="1" xfId="2" applyFont="1" applyFill="1" applyBorder="1" applyAlignment="1">
      <alignment horizontal="center" vertical="center"/>
    </xf>
    <xf numFmtId="0" fontId="58" fillId="17" borderId="1" xfId="2" applyFont="1" applyFill="1" applyBorder="1" applyAlignment="1">
      <alignment horizontal="center" vertical="center" wrapText="1"/>
    </xf>
    <xf numFmtId="0" fontId="36" fillId="17" borderId="1" xfId="2" applyFont="1" applyFill="1" applyBorder="1" applyAlignment="1">
      <alignment horizontal="center" vertical="center"/>
    </xf>
    <xf numFmtId="168" fontId="36" fillId="17" borderId="1" xfId="2" applyNumberFormat="1" applyFont="1" applyFill="1" applyBorder="1" applyAlignment="1">
      <alignment horizontal="center" vertical="center" wrapText="1"/>
    </xf>
    <xf numFmtId="0" fontId="26" fillId="9" borderId="1" xfId="2" applyFont="1" applyFill="1" applyBorder="1" applyAlignment="1"/>
    <xf numFmtId="0" fontId="58" fillId="17" borderId="1" xfId="2" applyFont="1" applyFill="1" applyBorder="1" applyAlignment="1">
      <alignment horizontal="center" vertical="center"/>
    </xf>
    <xf numFmtId="168" fontId="36" fillId="17" borderId="1" xfId="2" applyNumberFormat="1" applyFont="1" applyFill="1" applyBorder="1" applyAlignment="1">
      <alignment horizontal="center" vertical="center"/>
    </xf>
    <xf numFmtId="0" fontId="26" fillId="19" borderId="1" xfId="2" applyFont="1" applyFill="1" applyBorder="1" applyAlignment="1">
      <alignment horizontal="center" vertical="center"/>
    </xf>
    <xf numFmtId="0" fontId="29" fillId="16" borderId="1" xfId="2" applyFont="1" applyFill="1" applyBorder="1" applyAlignment="1">
      <alignment horizontal="center" vertical="center" wrapText="1"/>
    </xf>
    <xf numFmtId="0" fontId="35" fillId="16" borderId="1" xfId="2" applyFont="1" applyFill="1" applyBorder="1" applyAlignment="1">
      <alignment horizontal="center" vertical="center" wrapText="1"/>
    </xf>
    <xf numFmtId="0" fontId="57" fillId="16" borderId="1" xfId="2" applyFont="1" applyFill="1" applyBorder="1" applyAlignment="1">
      <alignment horizontal="center" vertical="center"/>
    </xf>
    <xf numFmtId="0" fontId="35" fillId="16" borderId="1" xfId="2" applyFont="1" applyFill="1" applyBorder="1" applyAlignment="1">
      <alignment horizontal="center" vertical="center"/>
    </xf>
    <xf numFmtId="0" fontId="11" fillId="16" borderId="1" xfId="2" applyFont="1" applyFill="1" applyBorder="1" applyAlignment="1">
      <alignment horizontal="center" vertical="center" wrapText="1"/>
    </xf>
    <xf numFmtId="168" fontId="35" fillId="16" borderId="1" xfId="2" applyNumberFormat="1" applyFont="1" applyFill="1" applyBorder="1" applyAlignment="1">
      <alignment horizontal="center" vertical="center"/>
    </xf>
    <xf numFmtId="15" fontId="29" fillId="16" borderId="1" xfId="2" applyNumberFormat="1" applyFont="1" applyFill="1" applyBorder="1" applyAlignment="1">
      <alignment horizontal="center" vertical="center"/>
    </xf>
    <xf numFmtId="0" fontId="29" fillId="16" borderId="1" xfId="2" applyFont="1" applyFill="1" applyBorder="1" applyAlignment="1">
      <alignment horizontal="center" vertical="center"/>
    </xf>
    <xf numFmtId="0" fontId="29" fillId="17" borderId="1" xfId="2" applyFont="1" applyFill="1" applyBorder="1" applyAlignment="1">
      <alignment horizontal="center" vertical="center" wrapText="1"/>
    </xf>
    <xf numFmtId="0" fontId="35" fillId="17" borderId="1" xfId="2" applyFont="1" applyFill="1" applyBorder="1" applyAlignment="1">
      <alignment horizontal="center" vertical="center" wrapText="1"/>
    </xf>
    <xf numFmtId="0" fontId="57" fillId="17" borderId="1" xfId="2" applyFont="1" applyFill="1" applyBorder="1" applyAlignment="1">
      <alignment horizontal="center" vertical="center"/>
    </xf>
    <xf numFmtId="0" fontId="35" fillId="17" borderId="1" xfId="2" applyFont="1" applyFill="1" applyBorder="1" applyAlignment="1">
      <alignment horizontal="center" vertical="center"/>
    </xf>
    <xf numFmtId="168" fontId="35" fillId="17" borderId="1" xfId="2" applyNumberFormat="1" applyFont="1" applyFill="1" applyBorder="1" applyAlignment="1">
      <alignment horizontal="center" vertical="center"/>
    </xf>
    <xf numFmtId="15" fontId="29" fillId="17" borderId="1" xfId="2" applyNumberFormat="1" applyFont="1" applyFill="1" applyBorder="1" applyAlignment="1">
      <alignment horizontal="center" vertical="center"/>
    </xf>
    <xf numFmtId="0" fontId="29" fillId="17" borderId="1" xfId="2" applyFont="1" applyFill="1" applyBorder="1" applyAlignment="1">
      <alignment horizontal="center" vertical="center"/>
    </xf>
    <xf numFmtId="0" fontId="26" fillId="0" borderId="1" xfId="2" applyFont="1" applyBorder="1" applyAlignment="1">
      <alignment vertical="center"/>
    </xf>
    <xf numFmtId="0" fontId="56" fillId="21" borderId="1" xfId="2" applyFont="1" applyFill="1" applyBorder="1" applyAlignment="1">
      <alignment vertical="center" wrapText="1"/>
    </xf>
    <xf numFmtId="168" fontId="56" fillId="21" borderId="1" xfId="2" applyNumberFormat="1" applyFont="1" applyFill="1" applyBorder="1" applyAlignment="1">
      <alignment vertical="center" wrapText="1"/>
    </xf>
    <xf numFmtId="15" fontId="33" fillId="27" borderId="1" xfId="2" applyNumberFormat="1" applyFont="1" applyFill="1" applyBorder="1" applyAlignment="1">
      <alignment horizontal="center" vertical="center" wrapText="1"/>
    </xf>
    <xf numFmtId="0" fontId="34" fillId="17" borderId="1" xfId="2" applyFont="1" applyFill="1" applyBorder="1" applyAlignment="1">
      <alignment horizontal="center" vertical="center" wrapText="1"/>
    </xf>
    <xf numFmtId="168" fontId="29" fillId="17" borderId="1" xfId="2" applyNumberFormat="1" applyFont="1" applyFill="1" applyBorder="1" applyAlignment="1">
      <alignment horizontal="center" vertical="center"/>
    </xf>
    <xf numFmtId="0" fontId="28" fillId="21" borderId="1" xfId="2" applyFont="1" applyFill="1" applyBorder="1" applyAlignment="1">
      <alignment horizontal="center" vertical="center" wrapText="1"/>
    </xf>
    <xf numFmtId="0" fontId="34" fillId="21" borderId="1" xfId="2" applyFont="1" applyFill="1" applyBorder="1" applyAlignment="1">
      <alignment horizontal="center" vertical="center" wrapText="1"/>
    </xf>
    <xf numFmtId="0" fontId="26" fillId="0" borderId="1" xfId="2" applyFont="1" applyBorder="1" applyAlignment="1">
      <alignment horizontal="center" vertical="center"/>
    </xf>
    <xf numFmtId="168" fontId="26" fillId="0" borderId="1" xfId="2" applyNumberFormat="1" applyFont="1" applyBorder="1" applyAlignment="1">
      <alignment horizontal="center" vertical="center"/>
    </xf>
    <xf numFmtId="0" fontId="26" fillId="16" borderId="1" xfId="2" applyFont="1" applyFill="1" applyBorder="1" applyAlignment="1">
      <alignment horizontal="center" vertical="center"/>
    </xf>
    <xf numFmtId="0" fontId="26" fillId="16" borderId="1" xfId="2" applyFont="1" applyFill="1" applyBorder="1" applyAlignment="1">
      <alignment horizontal="center" vertical="center" wrapText="1"/>
    </xf>
    <xf numFmtId="168" fontId="26" fillId="16" borderId="1" xfId="2" applyNumberFormat="1" applyFont="1" applyFill="1" applyBorder="1" applyAlignment="1">
      <alignment horizontal="center" vertical="center" wrapText="1"/>
    </xf>
    <xf numFmtId="168" fontId="26" fillId="17" borderId="1" xfId="2" applyNumberFormat="1" applyFont="1" applyFill="1" applyBorder="1" applyAlignment="1">
      <alignment horizontal="center" vertical="center" wrapText="1"/>
    </xf>
    <xf numFmtId="14" fontId="26" fillId="17" borderId="1" xfId="2" applyNumberFormat="1" applyFont="1" applyFill="1" applyBorder="1" applyAlignment="1">
      <alignment horizontal="center" vertical="center" wrapText="1"/>
    </xf>
    <xf numFmtId="15" fontId="26" fillId="16" borderId="1" xfId="2" applyNumberFormat="1" applyFont="1" applyFill="1" applyBorder="1" applyAlignment="1">
      <alignment horizontal="center" vertical="center" wrapText="1"/>
    </xf>
    <xf numFmtId="0" fontId="55" fillId="17" borderId="1" xfId="2" applyFont="1" applyFill="1" applyBorder="1" applyAlignment="1">
      <alignment horizontal="center" vertical="center" wrapText="1"/>
    </xf>
    <xf numFmtId="168" fontId="29" fillId="17" borderId="1" xfId="2" applyNumberFormat="1" applyFont="1" applyFill="1" applyBorder="1" applyAlignment="1">
      <alignment horizontal="center" vertical="center" wrapText="1"/>
    </xf>
    <xf numFmtId="14" fontId="55" fillId="17" borderId="1" xfId="2" applyNumberFormat="1" applyFont="1" applyFill="1" applyBorder="1" applyAlignment="1">
      <alignment horizontal="center" vertical="center" wrapText="1"/>
    </xf>
    <xf numFmtId="0" fontId="55" fillId="17" borderId="1" xfId="2" applyFont="1" applyFill="1" applyBorder="1" applyAlignment="1">
      <alignment horizontal="center" vertical="center"/>
    </xf>
    <xf numFmtId="0" fontId="54" fillId="22" borderId="1" xfId="2" applyFont="1" applyFill="1" applyBorder="1" applyAlignment="1">
      <alignment horizontal="center" vertical="center" wrapText="1"/>
    </xf>
    <xf numFmtId="0" fontId="36" fillId="16" borderId="1" xfId="2" applyFont="1" applyFill="1" applyBorder="1" applyAlignment="1">
      <alignment horizontal="center" vertical="center" wrapText="1"/>
    </xf>
    <xf numFmtId="0" fontId="53" fillId="16" borderId="1" xfId="2" applyFont="1" applyFill="1" applyBorder="1" applyAlignment="1">
      <alignment horizontal="center" vertical="center" wrapText="1"/>
    </xf>
    <xf numFmtId="168" fontId="36" fillId="16" borderId="1" xfId="2" applyNumberFormat="1" applyFont="1" applyFill="1" applyBorder="1" applyAlignment="1">
      <alignment horizontal="center" vertical="center" wrapText="1"/>
    </xf>
    <xf numFmtId="2" fontId="53" fillId="16" borderId="1" xfId="2" applyNumberFormat="1" applyFont="1" applyFill="1" applyBorder="1" applyAlignment="1">
      <alignment horizontal="center" vertical="center" wrapText="1"/>
    </xf>
    <xf numFmtId="0" fontId="53" fillId="17" borderId="1" xfId="2" applyFont="1" applyFill="1" applyBorder="1" applyAlignment="1">
      <alignment horizontal="center" vertical="center" wrapText="1"/>
    </xf>
    <xf numFmtId="0" fontId="33" fillId="21" borderId="1" xfId="2" applyFont="1" applyFill="1" applyBorder="1" applyAlignment="1">
      <alignment horizontal="center" vertical="center" wrapText="1"/>
    </xf>
    <xf numFmtId="0" fontId="53" fillId="0" borderId="1" xfId="2" applyFont="1" applyBorder="1" applyAlignment="1">
      <alignment horizontal="center" vertical="center"/>
    </xf>
    <xf numFmtId="14" fontId="36" fillId="16" borderId="1" xfId="2" applyNumberFormat="1" applyFont="1" applyFill="1" applyBorder="1" applyAlignment="1">
      <alignment horizontal="center" vertical="center" wrapText="1"/>
    </xf>
    <xf numFmtId="0" fontId="41" fillId="17" borderId="1" xfId="2" applyFont="1" applyFill="1" applyBorder="1" applyAlignment="1">
      <alignment horizontal="center" vertical="center" wrapText="1"/>
    </xf>
    <xf numFmtId="0" fontId="11" fillId="17" borderId="1" xfId="2" applyFont="1" applyFill="1" applyBorder="1" applyAlignment="1">
      <alignment horizontal="center" vertical="center" wrapText="1"/>
    </xf>
    <xf numFmtId="2" fontId="33" fillId="22" borderId="1" xfId="2" applyNumberFormat="1" applyFont="1" applyFill="1" applyBorder="1" applyAlignment="1">
      <alignment horizontal="center" vertical="center" wrapText="1"/>
    </xf>
    <xf numFmtId="168" fontId="26" fillId="17" borderId="1" xfId="2" applyNumberFormat="1" applyFont="1" applyFill="1" applyBorder="1" applyAlignment="1">
      <alignment horizontal="center" vertical="center"/>
    </xf>
    <xf numFmtId="168" fontId="26" fillId="16" borderId="1" xfId="2" applyNumberFormat="1" applyFont="1" applyFill="1" applyBorder="1" applyAlignment="1">
      <alignment horizontal="center" vertical="center"/>
    </xf>
    <xf numFmtId="16" fontId="27" fillId="16" borderId="1" xfId="2" applyNumberFormat="1" applyFont="1" applyFill="1" applyBorder="1" applyAlignment="1">
      <alignment horizontal="center" vertical="center"/>
    </xf>
    <xf numFmtId="0" fontId="32" fillId="0" borderId="1" xfId="2" applyFont="1" applyBorder="1" applyAlignment="1"/>
    <xf numFmtId="14" fontId="26" fillId="16" borderId="1" xfId="2" applyNumberFormat="1" applyFont="1" applyFill="1" applyBorder="1" applyAlignment="1">
      <alignment horizontal="center" vertical="center"/>
    </xf>
    <xf numFmtId="16" fontId="26" fillId="16" borderId="1" xfId="2" applyNumberFormat="1" applyFont="1" applyFill="1" applyBorder="1" applyAlignment="1">
      <alignment horizontal="center" vertical="center"/>
    </xf>
    <xf numFmtId="2" fontId="26" fillId="16" borderId="1" xfId="2" applyNumberFormat="1" applyFont="1" applyFill="1" applyBorder="1" applyAlignment="1">
      <alignment horizontal="center" vertical="center" wrapText="1"/>
    </xf>
    <xf numFmtId="0" fontId="24" fillId="17" borderId="1" xfId="2" applyFont="1" applyFill="1" applyBorder="1" applyAlignment="1">
      <alignment horizontal="center" vertical="center" wrapText="1"/>
    </xf>
    <xf numFmtId="0" fontId="11" fillId="18" borderId="1" xfId="2" applyFont="1" applyFill="1" applyBorder="1" applyAlignment="1">
      <alignment horizontal="center" vertical="center" wrapText="1"/>
    </xf>
    <xf numFmtId="0" fontId="42" fillId="22" borderId="1" xfId="2" applyFont="1" applyFill="1" applyBorder="1" applyAlignment="1">
      <alignment horizontal="center" vertical="center" wrapText="1"/>
    </xf>
    <xf numFmtId="0" fontId="33" fillId="18" borderId="1" xfId="2" applyFont="1" applyFill="1" applyBorder="1" applyAlignment="1">
      <alignment horizontal="center" vertical="center" wrapText="1"/>
    </xf>
    <xf numFmtId="0" fontId="44" fillId="17" borderId="1" xfId="2" applyFont="1" applyFill="1" applyBorder="1" applyAlignment="1">
      <alignment horizontal="center" vertical="center" wrapText="1"/>
    </xf>
    <xf numFmtId="0" fontId="27" fillId="17" borderId="1" xfId="2" applyFont="1" applyFill="1" applyBorder="1" applyAlignment="1">
      <alignment horizontal="center" vertical="center" wrapText="1"/>
    </xf>
    <xf numFmtId="0" fontId="52" fillId="17" borderId="1" xfId="2" applyFont="1" applyFill="1" applyBorder="1" applyAlignment="1">
      <alignment horizontal="center" vertical="center" wrapText="1"/>
    </xf>
    <xf numFmtId="168" fontId="51" fillId="17" borderId="1" xfId="2" applyNumberFormat="1" applyFont="1" applyFill="1" applyBorder="1" applyAlignment="1">
      <alignment horizontal="center" vertical="center" wrapText="1"/>
    </xf>
    <xf numFmtId="168" fontId="26" fillId="22" borderId="1" xfId="2" applyNumberFormat="1" applyFont="1" applyFill="1" applyBorder="1" applyAlignment="1">
      <alignment horizontal="center" vertical="center"/>
    </xf>
    <xf numFmtId="0" fontId="33" fillId="26" borderId="1" xfId="2" applyFont="1" applyFill="1" applyBorder="1" applyAlignment="1">
      <alignment horizontal="center" vertical="center" wrapText="1"/>
    </xf>
    <xf numFmtId="15" fontId="26" fillId="24" borderId="1" xfId="2" applyNumberFormat="1" applyFont="1" applyFill="1" applyBorder="1" applyAlignment="1">
      <alignment horizontal="center" vertical="center"/>
    </xf>
    <xf numFmtId="168" fontId="26" fillId="24" borderId="1" xfId="2" applyNumberFormat="1" applyFont="1" applyFill="1" applyBorder="1" applyAlignment="1">
      <alignment horizontal="center" vertical="center"/>
    </xf>
    <xf numFmtId="0" fontId="26" fillId="24" borderId="1" xfId="2" applyFont="1" applyFill="1" applyBorder="1" applyAlignment="1">
      <alignment horizontal="center" vertical="center" wrapText="1"/>
    </xf>
    <xf numFmtId="15" fontId="26" fillId="22" borderId="1" xfId="2" applyNumberFormat="1" applyFont="1" applyFill="1" applyBorder="1" applyAlignment="1">
      <alignment horizontal="center" vertical="center"/>
    </xf>
    <xf numFmtId="15" fontId="26" fillId="22" borderId="1" xfId="2" applyNumberFormat="1" applyFont="1" applyFill="1" applyBorder="1" applyAlignment="1">
      <alignment horizontal="center" vertical="center" wrapText="1"/>
    </xf>
    <xf numFmtId="0" fontId="33" fillId="20" borderId="1" xfId="2" applyFont="1" applyFill="1" applyBorder="1" applyAlignment="1">
      <alignment horizontal="center" vertical="center" wrapText="1"/>
    </xf>
    <xf numFmtId="15" fontId="33" fillId="20" borderId="1" xfId="2" applyNumberFormat="1" applyFont="1" applyFill="1" applyBorder="1" applyAlignment="1">
      <alignment horizontal="center" vertical="center" wrapText="1"/>
    </xf>
    <xf numFmtId="0" fontId="26" fillId="20" borderId="1" xfId="2" applyFont="1" applyFill="1" applyBorder="1" applyAlignment="1">
      <alignment horizontal="center" vertical="center" wrapText="1"/>
    </xf>
    <xf numFmtId="15" fontId="26" fillId="20" borderId="1" xfId="2" applyNumberFormat="1" applyFont="1" applyFill="1" applyBorder="1" applyAlignment="1">
      <alignment horizontal="center" vertical="center"/>
    </xf>
    <xf numFmtId="0" fontId="26" fillId="20" borderId="1" xfId="2" applyFont="1" applyFill="1" applyBorder="1" applyAlignment="1">
      <alignment horizontal="center" vertical="center"/>
    </xf>
    <xf numFmtId="15" fontId="30" fillId="20" borderId="1" xfId="2" applyNumberFormat="1" applyFont="1" applyFill="1" applyBorder="1" applyAlignment="1">
      <alignment horizontal="center"/>
    </xf>
    <xf numFmtId="15" fontId="30" fillId="20" borderId="1" xfId="2" applyNumberFormat="1" applyFont="1" applyFill="1" applyBorder="1" applyAlignment="1">
      <alignment horizontal="left"/>
    </xf>
    <xf numFmtId="0" fontId="31" fillId="20" borderId="1" xfId="2" applyFont="1" applyFill="1" applyBorder="1" applyAlignment="1">
      <alignment horizontal="center"/>
    </xf>
    <xf numFmtId="0" fontId="50" fillId="20" borderId="1" xfId="2" applyFont="1" applyFill="1" applyBorder="1" applyAlignment="1">
      <alignment horizontal="center"/>
    </xf>
    <xf numFmtId="0" fontId="30" fillId="20" borderId="1" xfId="2" applyFont="1" applyFill="1" applyBorder="1" applyAlignment="1">
      <alignment horizontal="center"/>
    </xf>
    <xf numFmtId="15" fontId="26" fillId="20" borderId="1" xfId="2" applyNumberFormat="1" applyFont="1" applyFill="1" applyBorder="1" applyAlignment="1">
      <alignment horizontal="center" vertical="center" wrapText="1"/>
    </xf>
    <xf numFmtId="15" fontId="29" fillId="16" borderId="1" xfId="2" applyNumberFormat="1" applyFont="1" applyFill="1" applyBorder="1" applyAlignment="1">
      <alignment horizontal="center" vertical="center" wrapText="1"/>
    </xf>
    <xf numFmtId="15" fontId="29" fillId="17" borderId="1" xfId="2" applyNumberFormat="1" applyFont="1" applyFill="1" applyBorder="1" applyAlignment="1">
      <alignment horizontal="center" vertical="center" wrapText="1"/>
    </xf>
    <xf numFmtId="0" fontId="26" fillId="21" borderId="1" xfId="2" applyFont="1" applyFill="1" applyBorder="1" applyAlignment="1">
      <alignment horizontal="center" vertical="center"/>
    </xf>
    <xf numFmtId="168" fontId="26" fillId="21" borderId="1" xfId="2" applyNumberFormat="1" applyFont="1" applyFill="1" applyBorder="1" applyAlignment="1">
      <alignment horizontal="center" vertical="center"/>
    </xf>
    <xf numFmtId="169" fontId="33" fillId="16" borderId="1" xfId="2" applyNumberFormat="1" applyFont="1" applyFill="1" applyBorder="1" applyAlignment="1">
      <alignment horizontal="center" vertical="center" wrapText="1"/>
    </xf>
    <xf numFmtId="14" fontId="36" fillId="17" borderId="1" xfId="2" applyNumberFormat="1" applyFont="1" applyFill="1" applyBorder="1" applyAlignment="1">
      <alignment horizontal="center" vertical="center" wrapText="1"/>
    </xf>
    <xf numFmtId="0" fontId="49" fillId="17" borderId="1" xfId="2" applyFont="1" applyFill="1" applyBorder="1" applyAlignment="1">
      <alignment horizontal="center" vertical="center" wrapText="1"/>
    </xf>
    <xf numFmtId="2" fontId="29" fillId="17" borderId="1" xfId="2" applyNumberFormat="1" applyFont="1" applyFill="1" applyBorder="1" applyAlignment="1">
      <alignment horizontal="center" vertical="center"/>
    </xf>
    <xf numFmtId="0" fontId="22" fillId="17" borderId="1" xfId="2" applyFont="1" applyFill="1" applyBorder="1" applyAlignment="1">
      <alignment horizontal="center" vertical="center" wrapText="1"/>
    </xf>
    <xf numFmtId="168" fontId="26" fillId="15" borderId="1" xfId="2" applyNumberFormat="1" applyFont="1" applyFill="1" applyBorder="1" applyAlignment="1">
      <alignment horizontal="center" vertical="center" wrapText="1"/>
    </xf>
    <xf numFmtId="168" fontId="33" fillId="21" borderId="1" xfId="2" applyNumberFormat="1" applyFont="1" applyFill="1" applyBorder="1" applyAlignment="1">
      <alignment horizontal="center" vertical="center" wrapText="1"/>
    </xf>
    <xf numFmtId="15" fontId="35" fillId="17" borderId="1" xfId="2" applyNumberFormat="1" applyFont="1" applyFill="1" applyBorder="1" applyAlignment="1">
      <alignment horizontal="center" vertical="center" wrapText="1"/>
    </xf>
    <xf numFmtId="168" fontId="35" fillId="17" borderId="1" xfId="2" applyNumberFormat="1" applyFont="1" applyFill="1" applyBorder="1" applyAlignment="1">
      <alignment horizontal="center" vertical="center" wrapText="1"/>
    </xf>
    <xf numFmtId="0" fontId="11" fillId="25" borderId="1" xfId="2" applyFont="1" applyFill="1" applyBorder="1" applyAlignment="1">
      <alignment horizontal="center" vertical="center" wrapText="1"/>
    </xf>
    <xf numFmtId="0" fontId="11" fillId="21" borderId="1" xfId="2" applyFont="1" applyFill="1" applyBorder="1" applyAlignment="1">
      <alignment horizontal="center" vertical="center" wrapText="1"/>
    </xf>
    <xf numFmtId="0" fontId="48" fillId="16" borderId="1" xfId="2" applyFont="1" applyFill="1" applyBorder="1" applyAlignment="1">
      <alignment horizontal="center" vertical="center" wrapText="1"/>
    </xf>
    <xf numFmtId="0" fontId="47" fillId="17" borderId="1" xfId="2" applyFont="1" applyFill="1" applyBorder="1" applyAlignment="1">
      <alignment horizontal="center" vertical="center" wrapText="1"/>
    </xf>
    <xf numFmtId="168" fontId="47" fillId="17" borderId="1" xfId="2" applyNumberFormat="1" applyFont="1" applyFill="1" applyBorder="1" applyAlignment="1">
      <alignment horizontal="center" vertical="center" wrapText="1"/>
    </xf>
    <xf numFmtId="15" fontId="22" fillId="17" borderId="1" xfId="2" applyNumberFormat="1" applyFont="1" applyFill="1" applyBorder="1" applyAlignment="1">
      <alignment horizontal="center" vertical="center" wrapText="1"/>
    </xf>
    <xf numFmtId="15" fontId="42" fillId="17" borderId="1" xfId="2" applyNumberFormat="1" applyFont="1" applyFill="1" applyBorder="1" applyAlignment="1">
      <alignment horizontal="center" vertical="center" wrapText="1"/>
    </xf>
    <xf numFmtId="0" fontId="42" fillId="17" borderId="1" xfId="2" applyFont="1" applyFill="1" applyBorder="1" applyAlignment="1">
      <alignment horizontal="center" vertical="center" wrapText="1"/>
    </xf>
    <xf numFmtId="15" fontId="35" fillId="16" borderId="1" xfId="2" applyNumberFormat="1" applyFont="1" applyFill="1" applyBorder="1" applyAlignment="1">
      <alignment horizontal="center" vertical="center" wrapText="1"/>
    </xf>
    <xf numFmtId="0" fontId="34" fillId="21" borderId="1" xfId="2" applyFont="1" applyFill="1" applyBorder="1" applyAlignment="1">
      <alignment horizontal="left" vertical="center" wrapText="1"/>
    </xf>
    <xf numFmtId="0" fontId="46" fillId="21" borderId="1" xfId="2" applyFont="1" applyFill="1" applyBorder="1" applyAlignment="1">
      <alignment horizontal="left" vertical="center" wrapText="1"/>
    </xf>
    <xf numFmtId="15" fontId="26" fillId="17" borderId="1" xfId="2" applyNumberFormat="1" applyFont="1" applyFill="1" applyBorder="1" applyAlignment="1">
      <alignment horizontal="center" vertical="center" wrapText="1"/>
    </xf>
    <xf numFmtId="0" fontId="38" fillId="21" borderId="1" xfId="2" applyFont="1" applyFill="1" applyBorder="1" applyAlignment="1">
      <alignment horizontal="left" vertical="center" wrapText="1"/>
    </xf>
    <xf numFmtId="0" fontId="27" fillId="21" borderId="1" xfId="2" applyFont="1" applyFill="1" applyBorder="1" applyAlignment="1">
      <alignment horizontal="left" vertical="center" wrapText="1"/>
    </xf>
    <xf numFmtId="0" fontId="38" fillId="21" borderId="1" xfId="2" applyFont="1" applyFill="1" applyBorder="1" applyAlignment="1">
      <alignment horizontal="center" vertical="center" wrapText="1"/>
    </xf>
    <xf numFmtId="168" fontId="38" fillId="21" borderId="1" xfId="2" applyNumberFormat="1" applyFont="1" applyFill="1" applyBorder="1" applyAlignment="1">
      <alignment horizontal="center" vertical="center" wrapText="1"/>
    </xf>
    <xf numFmtId="168" fontId="29" fillId="16" borderId="1" xfId="2" applyNumberFormat="1" applyFont="1" applyFill="1" applyBorder="1" applyAlignment="1">
      <alignment horizontal="center" vertical="center" wrapText="1"/>
    </xf>
    <xf numFmtId="168" fontId="36" fillId="18" borderId="1" xfId="2" applyNumberFormat="1" applyFont="1" applyFill="1" applyBorder="1" applyAlignment="1">
      <alignment horizontal="center" vertical="center" wrapText="1"/>
    </xf>
    <xf numFmtId="0" fontId="38" fillId="17" borderId="1" xfId="2" applyFont="1" applyFill="1" applyBorder="1" applyAlignment="1">
      <alignment horizontal="center" vertical="center" wrapText="1"/>
    </xf>
    <xf numFmtId="14" fontId="44" fillId="17" borderId="1" xfId="2" applyNumberFormat="1" applyFont="1" applyFill="1" applyBorder="1" applyAlignment="1">
      <alignment horizontal="center" vertical="center" wrapText="1"/>
    </xf>
    <xf numFmtId="0" fontId="45" fillId="17" borderId="1" xfId="2" applyFont="1" applyFill="1" applyBorder="1" applyAlignment="1">
      <alignment horizontal="center" vertical="center" wrapText="1"/>
    </xf>
    <xf numFmtId="0" fontId="43" fillId="17" borderId="1" xfId="2" applyFont="1" applyFill="1" applyBorder="1" applyAlignment="1">
      <alignment horizontal="center" vertical="center" wrapText="1"/>
    </xf>
    <xf numFmtId="168" fontId="43" fillId="17" borderId="1" xfId="2" applyNumberFormat="1" applyFont="1" applyFill="1" applyBorder="1" applyAlignment="1">
      <alignment horizontal="center" vertical="center" wrapText="1"/>
    </xf>
    <xf numFmtId="168" fontId="26" fillId="24" borderId="1" xfId="2" applyNumberFormat="1" applyFont="1" applyFill="1" applyBorder="1" applyAlignment="1">
      <alignment horizontal="center" vertical="center" wrapText="1"/>
    </xf>
    <xf numFmtId="2" fontId="26" fillId="17" borderId="1" xfId="2" applyNumberFormat="1" applyFont="1" applyFill="1" applyBorder="1" applyAlignment="1">
      <alignment horizontal="center" vertical="center" wrapText="1"/>
    </xf>
    <xf numFmtId="2" fontId="26" fillId="24" borderId="1" xfId="2" applyNumberFormat="1" applyFont="1" applyFill="1" applyBorder="1" applyAlignment="1">
      <alignment horizontal="center" vertical="center" wrapText="1"/>
    </xf>
    <xf numFmtId="0" fontId="33" fillId="14" borderId="1" xfId="2" applyFont="1" applyFill="1" applyBorder="1" applyAlignment="1">
      <alignment horizontal="center" vertical="center" wrapText="1"/>
    </xf>
    <xf numFmtId="0" fontId="29" fillId="15" borderId="1" xfId="2" applyFont="1" applyFill="1" applyBorder="1" applyAlignment="1">
      <alignment horizontal="center" vertical="center" wrapText="1"/>
    </xf>
    <xf numFmtId="0" fontId="35" fillId="15" borderId="1" xfId="2" applyFont="1" applyFill="1" applyBorder="1" applyAlignment="1">
      <alignment horizontal="center" vertical="center" wrapText="1"/>
    </xf>
    <xf numFmtId="0" fontId="29" fillId="15" borderId="1" xfId="2" applyFont="1" applyFill="1" applyBorder="1" applyAlignment="1">
      <alignment horizontal="center" vertical="center"/>
    </xf>
    <xf numFmtId="164" fontId="29" fillId="15" borderId="1" xfId="2" applyNumberFormat="1" applyFont="1" applyFill="1" applyBorder="1" applyAlignment="1">
      <alignment horizontal="center" vertical="center" wrapText="1"/>
    </xf>
    <xf numFmtId="2" fontId="29" fillId="17" borderId="1" xfId="2" applyNumberFormat="1" applyFont="1" applyFill="1" applyBorder="1" applyAlignment="1">
      <alignment horizontal="center" vertical="center" wrapText="1"/>
    </xf>
    <xf numFmtId="0" fontId="42" fillId="16" borderId="1" xfId="2" applyFont="1" applyFill="1" applyBorder="1" applyAlignment="1">
      <alignment horizontal="center" vertical="center" wrapText="1"/>
    </xf>
    <xf numFmtId="168" fontId="42" fillId="17" borderId="1" xfId="2" applyNumberFormat="1" applyFont="1" applyFill="1" applyBorder="1" applyAlignment="1">
      <alignment horizontal="center" vertical="center" wrapText="1"/>
    </xf>
    <xf numFmtId="2" fontId="22" fillId="17" borderId="1" xfId="2" applyNumberFormat="1" applyFont="1" applyFill="1" applyBorder="1" applyAlignment="1">
      <alignment horizontal="center" vertical="center" wrapText="1"/>
    </xf>
    <xf numFmtId="168" fontId="22" fillId="17" borderId="1" xfId="2" applyNumberFormat="1" applyFont="1" applyFill="1" applyBorder="1" applyAlignment="1">
      <alignment horizontal="center" vertical="center" wrapText="1"/>
    </xf>
    <xf numFmtId="15" fontId="36" fillId="16" borderId="1" xfId="2" applyNumberFormat="1" applyFont="1" applyFill="1" applyBorder="1" applyAlignment="1">
      <alignment horizontal="center" vertical="center" wrapText="1"/>
    </xf>
    <xf numFmtId="15" fontId="36" fillId="17" borderId="1" xfId="2" applyNumberFormat="1" applyFont="1" applyFill="1" applyBorder="1" applyAlignment="1">
      <alignment horizontal="center" vertical="center" wrapText="1"/>
    </xf>
    <xf numFmtId="0" fontId="38" fillId="23" borderId="1" xfId="2" applyFont="1" applyFill="1" applyBorder="1" applyAlignment="1">
      <alignment horizontal="center" vertical="center" wrapText="1"/>
    </xf>
    <xf numFmtId="168" fontId="38" fillId="23" borderId="1" xfId="2" applyNumberFormat="1" applyFont="1" applyFill="1" applyBorder="1" applyAlignment="1">
      <alignment horizontal="center" vertical="center" wrapText="1"/>
    </xf>
    <xf numFmtId="0" fontId="26" fillId="23" borderId="1" xfId="2" applyFont="1" applyFill="1" applyBorder="1" applyAlignment="1">
      <alignment horizontal="center" vertical="center"/>
    </xf>
    <xf numFmtId="168" fontId="36" fillId="22" borderId="1" xfId="2" applyNumberFormat="1" applyFont="1" applyFill="1" applyBorder="1" applyAlignment="1">
      <alignment horizontal="center" vertical="center" wrapText="1"/>
    </xf>
    <xf numFmtId="14" fontId="33" fillId="17" borderId="1" xfId="2" applyNumberFormat="1" applyFont="1" applyFill="1" applyBorder="1" applyAlignment="1">
      <alignment horizontal="center" vertical="center" wrapText="1"/>
    </xf>
    <xf numFmtId="14" fontId="42" fillId="17" borderId="1" xfId="2" applyNumberFormat="1" applyFont="1" applyFill="1" applyBorder="1" applyAlignment="1">
      <alignment horizontal="center" vertical="center" wrapText="1"/>
    </xf>
    <xf numFmtId="0" fontId="35" fillId="17" borderId="1" xfId="2" applyFont="1" applyFill="1" applyBorder="1" applyAlignment="1">
      <alignment horizontal="center"/>
    </xf>
    <xf numFmtId="168" fontId="11" fillId="17" borderId="1" xfId="2" applyNumberFormat="1" applyFont="1" applyFill="1" applyBorder="1" applyAlignment="1">
      <alignment horizontal="center" vertical="center" wrapText="1"/>
    </xf>
    <xf numFmtId="15" fontId="11" fillId="17" borderId="1" xfId="2" applyNumberFormat="1" applyFont="1" applyFill="1" applyBorder="1" applyAlignment="1">
      <alignment horizontal="center" vertical="center" wrapText="1"/>
    </xf>
    <xf numFmtId="14" fontId="11" fillId="17" borderId="1" xfId="2" applyNumberFormat="1" applyFont="1" applyFill="1" applyBorder="1" applyAlignment="1">
      <alignment horizontal="center" vertical="center" wrapText="1"/>
    </xf>
    <xf numFmtId="14" fontId="22" fillId="17" borderId="1" xfId="2" applyNumberFormat="1" applyFont="1" applyFill="1" applyBorder="1" applyAlignment="1">
      <alignment horizontal="center" vertical="center" wrapText="1"/>
    </xf>
    <xf numFmtId="0" fontId="37" fillId="22" borderId="1" xfId="2" applyFont="1" applyFill="1" applyBorder="1" applyAlignment="1">
      <alignment horizontal="center" vertical="center" wrapText="1"/>
    </xf>
    <xf numFmtId="168" fontId="37" fillId="22" borderId="1" xfId="2" applyNumberFormat="1" applyFont="1" applyFill="1" applyBorder="1" applyAlignment="1">
      <alignment horizontal="center" vertical="center" wrapText="1"/>
    </xf>
    <xf numFmtId="15" fontId="37" fillId="22" borderId="1" xfId="2" applyNumberFormat="1" applyFont="1" applyFill="1" applyBorder="1" applyAlignment="1">
      <alignment horizontal="center" vertical="center" wrapText="1"/>
    </xf>
    <xf numFmtId="0" fontId="37" fillId="17" borderId="1" xfId="2" applyFont="1" applyFill="1" applyBorder="1" applyAlignment="1">
      <alignment horizontal="center" vertical="center" wrapText="1"/>
    </xf>
    <xf numFmtId="168" fontId="37" fillId="17" borderId="1" xfId="2" applyNumberFormat="1" applyFont="1" applyFill="1" applyBorder="1" applyAlignment="1">
      <alignment horizontal="center" vertical="center" wrapText="1"/>
    </xf>
    <xf numFmtId="0" fontId="39" fillId="17" borderId="1" xfId="2" applyFont="1" applyFill="1" applyBorder="1" applyAlignment="1">
      <alignment horizontal="center" vertical="center" wrapText="1"/>
    </xf>
    <xf numFmtId="168" fontId="39" fillId="17" borderId="1" xfId="2" applyNumberFormat="1" applyFont="1" applyFill="1" applyBorder="1" applyAlignment="1">
      <alignment horizontal="center" vertical="center" wrapText="1"/>
    </xf>
    <xf numFmtId="0" fontId="40" fillId="17" borderId="1" xfId="2" applyFont="1" applyFill="1" applyBorder="1" applyAlignment="1">
      <alignment horizontal="center" vertical="center" wrapText="1"/>
    </xf>
    <xf numFmtId="168" fontId="35" fillId="16" borderId="1" xfId="2" applyNumberFormat="1" applyFont="1" applyFill="1" applyBorder="1" applyAlignment="1">
      <alignment horizontal="center" vertical="center" wrapText="1"/>
    </xf>
    <xf numFmtId="0" fontId="26" fillId="21" borderId="1" xfId="2" applyFont="1" applyFill="1" applyBorder="1" applyAlignment="1">
      <alignment horizontal="center" vertical="center" wrapText="1"/>
    </xf>
    <xf numFmtId="0" fontId="26" fillId="16" borderId="1" xfId="2" applyFont="1" applyFill="1" applyBorder="1" applyAlignment="1">
      <alignment horizontal="left" vertical="center" wrapText="1"/>
    </xf>
    <xf numFmtId="0" fontId="26" fillId="16" borderId="1" xfId="2" applyFill="1" applyBorder="1" applyAlignment="1">
      <alignment horizontal="center" vertical="center"/>
    </xf>
    <xf numFmtId="0" fontId="26" fillId="17" borderId="1" xfId="2" applyFont="1" applyFill="1" applyBorder="1" applyAlignment="1">
      <alignment horizontal="left" vertical="center" wrapText="1"/>
    </xf>
    <xf numFmtId="15" fontId="26" fillId="16" borderId="1" xfId="2" applyNumberFormat="1" applyFill="1" applyBorder="1" applyAlignment="1">
      <alignment horizontal="center" vertical="center" wrapText="1"/>
    </xf>
    <xf numFmtId="0" fontId="26" fillId="16" borderId="1" xfId="2" applyFill="1" applyBorder="1" applyAlignment="1">
      <alignment horizontal="center" vertical="center" wrapText="1"/>
    </xf>
    <xf numFmtId="0" fontId="26" fillId="15" borderId="1" xfId="2" applyFont="1" applyFill="1" applyBorder="1" applyAlignment="1">
      <alignment horizontal="left" vertical="center" wrapText="1"/>
    </xf>
    <xf numFmtId="0" fontId="26" fillId="18" borderId="1" xfId="2" applyFont="1" applyFill="1" applyBorder="1" applyAlignment="1">
      <alignment horizontal="center" vertical="center" wrapText="1"/>
    </xf>
    <xf numFmtId="0" fontId="26" fillId="19" borderId="1" xfId="2" applyFont="1" applyFill="1" applyBorder="1" applyAlignment="1">
      <alignment horizontal="center" vertical="center" wrapText="1"/>
    </xf>
    <xf numFmtId="15" fontId="26" fillId="17" borderId="1" xfId="2" applyNumberFormat="1" applyFill="1" applyBorder="1" applyAlignment="1">
      <alignment horizontal="center" vertical="center" wrapText="1"/>
    </xf>
    <xf numFmtId="0" fontId="32" fillId="17" borderId="1" xfId="2" applyFont="1" applyFill="1" applyBorder="1" applyAlignment="1">
      <alignment horizontal="center"/>
    </xf>
    <xf numFmtId="168" fontId="26" fillId="21" borderId="1" xfId="2" applyNumberFormat="1" applyFont="1" applyFill="1" applyBorder="1" applyAlignment="1">
      <alignment horizontal="center" vertical="center" wrapText="1"/>
    </xf>
    <xf numFmtId="0" fontId="37" fillId="16" borderId="1" xfId="2" applyFont="1" applyFill="1" applyBorder="1" applyAlignment="1">
      <alignment horizontal="center" vertical="center" wrapText="1"/>
    </xf>
    <xf numFmtId="0" fontId="34" fillId="0" borderId="1" xfId="2" applyFont="1" applyBorder="1" applyAlignment="1">
      <alignment horizontal="left"/>
    </xf>
    <xf numFmtId="0" fontId="24" fillId="0" borderId="1" xfId="2" applyFont="1" applyBorder="1" applyAlignment="1">
      <alignment horizontal="left"/>
    </xf>
    <xf numFmtId="0" fontId="31" fillId="17" borderId="1" xfId="2" applyFont="1" applyFill="1" applyBorder="1" applyAlignment="1">
      <alignment horizontal="left"/>
    </xf>
    <xf numFmtId="0" fontId="31" fillId="17" borderId="1" xfId="2" applyFont="1" applyFill="1" applyBorder="1" applyAlignment="1">
      <alignment horizontal="center"/>
    </xf>
    <xf numFmtId="15" fontId="31" fillId="17" borderId="1" xfId="2" applyNumberFormat="1" applyFont="1" applyFill="1" applyBorder="1" applyAlignment="1">
      <alignment horizontal="center"/>
    </xf>
    <xf numFmtId="0" fontId="31" fillId="20" borderId="1" xfId="2" applyFont="1" applyFill="1" applyBorder="1" applyAlignment="1">
      <alignment horizontal="left"/>
    </xf>
    <xf numFmtId="15" fontId="31" fillId="20" borderId="1" xfId="2" applyNumberFormat="1" applyFont="1" applyFill="1" applyBorder="1" applyAlignment="1">
      <alignment horizontal="center"/>
    </xf>
    <xf numFmtId="15" fontId="31" fillId="20" borderId="1" xfId="2" applyNumberFormat="1" applyFont="1" applyFill="1" applyBorder="1" applyAlignment="1">
      <alignment horizontal="left"/>
    </xf>
    <xf numFmtId="0" fontId="35" fillId="17" borderId="1" xfId="2" applyFont="1" applyFill="1" applyBorder="1" applyAlignment="1">
      <alignment horizontal="left"/>
    </xf>
    <xf numFmtId="0" fontId="11" fillId="17" borderId="1" xfId="2" applyFont="1" applyFill="1" applyBorder="1" applyAlignment="1">
      <alignment horizontal="center"/>
    </xf>
    <xf numFmtId="0" fontId="29" fillId="17" borderId="1" xfId="2" applyFont="1" applyFill="1" applyBorder="1" applyAlignment="1">
      <alignment horizontal="center"/>
    </xf>
    <xf numFmtId="15" fontId="35" fillId="17" borderId="1" xfId="2" applyNumberFormat="1" applyFont="1" applyFill="1" applyBorder="1" applyAlignment="1">
      <alignment horizontal="center"/>
    </xf>
    <xf numFmtId="0" fontId="32" fillId="17" borderId="1" xfId="2" applyFont="1" applyFill="1" applyBorder="1"/>
    <xf numFmtId="0" fontId="35" fillId="17" borderId="1" xfId="2" applyFont="1" applyFill="1" applyBorder="1" applyAlignment="1">
      <alignment horizontal="left" wrapText="1"/>
    </xf>
    <xf numFmtId="0" fontId="29" fillId="17" borderId="1" xfId="2" applyFont="1" applyFill="1" applyBorder="1" applyAlignment="1"/>
    <xf numFmtId="0" fontId="34" fillId="0" borderId="1" xfId="2" applyFont="1" applyBorder="1" applyAlignment="1">
      <alignment horizontal="center"/>
    </xf>
    <xf numFmtId="0" fontId="24" fillId="0" borderId="1" xfId="2" applyFont="1" applyBorder="1" applyAlignment="1">
      <alignment horizontal="center"/>
    </xf>
    <xf numFmtId="0" fontId="11" fillId="0" borderId="1" xfId="2" applyFont="1" applyBorder="1" applyAlignment="1">
      <alignment horizontal="center"/>
    </xf>
    <xf numFmtId="0" fontId="26" fillId="0" borderId="1" xfId="2" applyFont="1" applyBorder="1" applyAlignment="1">
      <alignment horizontal="center"/>
    </xf>
    <xf numFmtId="0" fontId="33" fillId="0" borderId="1" xfId="2" applyFont="1" applyBorder="1" applyAlignment="1">
      <alignment horizontal="center"/>
    </xf>
    <xf numFmtId="0" fontId="26" fillId="0" borderId="1" xfId="2" applyFont="1" applyBorder="1"/>
    <xf numFmtId="0" fontId="32" fillId="15" borderId="1" xfId="2" applyFont="1" applyFill="1" applyBorder="1" applyAlignment="1">
      <alignment horizontal="center" vertical="center" wrapText="1"/>
    </xf>
    <xf numFmtId="0" fontId="32" fillId="14" borderId="1" xfId="2" applyFont="1" applyFill="1" applyBorder="1" applyAlignment="1">
      <alignment horizontal="center"/>
    </xf>
    <xf numFmtId="167" fontId="31" fillId="14" borderId="1" xfId="2" applyNumberFormat="1" applyFont="1" applyFill="1" applyBorder="1" applyAlignment="1">
      <alignment horizontal="center"/>
    </xf>
    <xf numFmtId="0" fontId="32" fillId="14" borderId="1" xfId="2" applyFont="1" applyFill="1" applyBorder="1" applyAlignment="1">
      <alignment horizontal="center" vertical="center" wrapText="1"/>
    </xf>
    <xf numFmtId="166" fontId="31" fillId="14" borderId="1" xfId="2" applyNumberFormat="1" applyFont="1" applyFill="1" applyBorder="1" applyAlignment="1">
      <alignment horizontal="center"/>
    </xf>
    <xf numFmtId="0" fontId="30" fillId="14" borderId="1" xfId="2" applyFont="1" applyFill="1" applyBorder="1" applyAlignment="1">
      <alignment horizontal="center"/>
    </xf>
    <xf numFmtId="0" fontId="32" fillId="14" borderId="1" xfId="2" applyFont="1" applyFill="1" applyBorder="1" applyAlignment="1"/>
    <xf numFmtId="15" fontId="30" fillId="14" borderId="1" xfId="2" applyNumberFormat="1" applyFont="1" applyFill="1" applyBorder="1" applyAlignment="1">
      <alignment horizontal="center"/>
    </xf>
    <xf numFmtId="0" fontId="30" fillId="14" borderId="1" xfId="2" applyFont="1" applyFill="1" applyBorder="1" applyAlignment="1">
      <alignment horizontal="center" wrapText="1"/>
    </xf>
    <xf numFmtId="0" fontId="12" fillId="3" borderId="1" xfId="0" applyFont="1" applyFill="1" applyBorder="1" applyAlignment="1">
      <alignment horizontal="center" vertical="top"/>
    </xf>
    <xf numFmtId="0" fontId="5" fillId="3" borderId="1" xfId="0" applyFont="1" applyFill="1" applyBorder="1" applyAlignment="1">
      <alignment horizontal="center" vertical="top"/>
    </xf>
    <xf numFmtId="15" fontId="3" fillId="2" borderId="1" xfId="0" applyNumberFormat="1" applyFont="1" applyFill="1" applyBorder="1" applyAlignment="1">
      <alignment horizontal="center" vertical="top" wrapText="1"/>
    </xf>
    <xf numFmtId="0" fontId="5" fillId="3" borderId="1" xfId="0" applyNumberFormat="1" applyFont="1" applyFill="1" applyBorder="1" applyAlignment="1">
      <alignment vertical="top" wrapText="1"/>
    </xf>
    <xf numFmtId="0" fontId="1" fillId="7" borderId="1" xfId="0" applyFont="1" applyFill="1" applyBorder="1" applyAlignment="1">
      <alignment vertical="top" wrapText="1"/>
    </xf>
    <xf numFmtId="0" fontId="5" fillId="33" borderId="1" xfId="0" applyFont="1" applyFill="1" applyBorder="1" applyAlignment="1">
      <alignment horizontal="center" vertical="top" wrapText="1"/>
    </xf>
    <xf numFmtId="166" fontId="5" fillId="33" borderId="1" xfId="0" applyNumberFormat="1" applyFont="1" applyFill="1" applyBorder="1" applyAlignment="1">
      <alignment horizontal="center" vertical="top" wrapText="1"/>
    </xf>
    <xf numFmtId="0" fontId="5" fillId="33" borderId="1" xfId="0" applyFont="1" applyFill="1" applyBorder="1" applyAlignment="1">
      <alignment vertical="top" wrapText="1"/>
    </xf>
    <xf numFmtId="166" fontId="5" fillId="2" borderId="1" xfId="0" applyNumberFormat="1" applyFont="1" applyFill="1" applyBorder="1" applyAlignment="1">
      <alignment horizontal="center" vertical="top" wrapText="1"/>
    </xf>
    <xf numFmtId="16" fontId="5" fillId="33" borderId="1" xfId="0" applyNumberFormat="1" applyFont="1" applyFill="1" applyBorder="1" applyAlignment="1">
      <alignment horizontal="center" vertical="top" wrapText="1"/>
    </xf>
    <xf numFmtId="16" fontId="5" fillId="6" borderId="1" xfId="0" applyNumberFormat="1" applyFont="1" applyFill="1" applyBorder="1" applyAlignment="1">
      <alignment horizontal="center" vertical="top" wrapText="1"/>
    </xf>
    <xf numFmtId="166" fontId="5" fillId="7" borderId="1" xfId="0" applyNumberFormat="1" applyFont="1" applyFill="1" applyBorder="1" applyAlignment="1">
      <alignment horizontal="center" vertical="top" wrapText="1"/>
    </xf>
    <xf numFmtId="16" fontId="5" fillId="7" borderId="1" xfId="0" applyNumberFormat="1" applyFont="1" applyFill="1" applyBorder="1" applyAlignment="1">
      <alignment horizontal="center" vertical="top" wrapText="1"/>
    </xf>
    <xf numFmtId="16" fontId="5" fillId="10" borderId="1" xfId="0" applyNumberFormat="1" applyFont="1" applyFill="1" applyBorder="1" applyAlignment="1">
      <alignment horizontal="center" vertical="top" wrapText="1"/>
    </xf>
    <xf numFmtId="169" fontId="5" fillId="10" borderId="1" xfId="0" applyNumberFormat="1" applyFont="1" applyFill="1" applyBorder="1" applyAlignment="1">
      <alignment horizontal="center" vertical="top" wrapText="1"/>
    </xf>
    <xf numFmtId="0" fontId="11" fillId="7" borderId="1" xfId="0" applyFont="1" applyFill="1" applyBorder="1" applyAlignment="1">
      <alignment vertical="top" wrapText="1"/>
    </xf>
    <xf numFmtId="0" fontId="12" fillId="6" borderId="1" xfId="0" applyFont="1" applyFill="1" applyBorder="1" applyAlignment="1">
      <alignment vertical="top" wrapText="1"/>
    </xf>
    <xf numFmtId="15" fontId="5" fillId="3" borderId="1" xfId="0" applyNumberFormat="1" applyFont="1" applyFill="1" applyBorder="1" applyAlignment="1">
      <alignment vertical="center" wrapText="1"/>
    </xf>
    <xf numFmtId="14" fontId="5" fillId="3" borderId="1" xfId="0" applyNumberFormat="1" applyFont="1" applyFill="1" applyBorder="1" applyAlignment="1">
      <alignment vertical="center" wrapText="1"/>
    </xf>
    <xf numFmtId="0" fontId="1" fillId="5" borderId="1" xfId="0" applyFont="1" applyFill="1" applyBorder="1" applyAlignment="1">
      <alignment horizontal="center" wrapText="1"/>
    </xf>
    <xf numFmtId="0" fontId="12" fillId="3" borderId="1" xfId="0" applyFont="1" applyFill="1" applyBorder="1" applyAlignment="1">
      <alignment vertical="center" wrapText="1"/>
    </xf>
    <xf numFmtId="15" fontId="5" fillId="6" borderId="1" xfId="0" applyNumberFormat="1" applyFont="1" applyFill="1" applyBorder="1" applyAlignment="1">
      <alignment vertical="center" wrapText="1"/>
    </xf>
    <xf numFmtId="15" fontId="5" fillId="2" borderId="1" xfId="0" applyNumberFormat="1" applyFont="1" applyFill="1" applyBorder="1" applyAlignment="1">
      <alignment vertical="center" wrapText="1"/>
    </xf>
    <xf numFmtId="0" fontId="75" fillId="3" borderId="1" xfId="0" applyFont="1" applyFill="1" applyBorder="1" applyAlignment="1">
      <alignment vertical="center" wrapText="1"/>
    </xf>
    <xf numFmtId="15" fontId="5" fillId="7" borderId="1" xfId="0" applyNumberFormat="1" applyFont="1" applyFill="1" applyBorder="1" applyAlignment="1">
      <alignment vertical="center" wrapText="1"/>
    </xf>
    <xf numFmtId="0" fontId="5" fillId="9" borderId="1" xfId="0" applyFont="1" applyFill="1" applyBorder="1" applyAlignment="1">
      <alignment vertical="center" wrapText="1"/>
    </xf>
    <xf numFmtId="0" fontId="0" fillId="8" borderId="1" xfId="0" applyFill="1" applyBorder="1" applyAlignment="1">
      <alignment vertical="top" wrapText="1"/>
    </xf>
    <xf numFmtId="0" fontId="24" fillId="2" borderId="1" xfId="0" applyFont="1" applyFill="1" applyBorder="1" applyAlignment="1">
      <alignment vertical="top" wrapText="1"/>
    </xf>
    <xf numFmtId="0" fontId="5" fillId="2" borderId="1" xfId="0" applyFont="1" applyFill="1" applyBorder="1" applyAlignment="1">
      <alignment horizontal="right" vertical="top"/>
    </xf>
    <xf numFmtId="0" fontId="5" fillId="2" borderId="1" xfId="0" applyFont="1" applyFill="1" applyBorder="1" applyAlignment="1">
      <alignment vertical="top"/>
    </xf>
    <xf numFmtId="0" fontId="5" fillId="5" borderId="1" xfId="0" applyFont="1" applyFill="1" applyBorder="1" applyAlignment="1">
      <alignment horizontal="right" vertical="top"/>
    </xf>
    <xf numFmtId="0" fontId="33" fillId="5" borderId="1" xfId="0" applyFont="1" applyFill="1" applyBorder="1" applyAlignment="1">
      <alignment vertical="top" wrapText="1"/>
    </xf>
    <xf numFmtId="0" fontId="0" fillId="8" borderId="1" xfId="0" applyFill="1" applyBorder="1" applyAlignment="1">
      <alignment vertical="top"/>
    </xf>
    <xf numFmtId="0" fontId="3" fillId="0" borderId="1" xfId="0" applyFont="1" applyBorder="1" applyAlignment="1">
      <alignment wrapText="1"/>
    </xf>
    <xf numFmtId="0" fontId="68" fillId="0" borderId="1" xfId="0" applyFont="1" applyBorder="1" applyAlignment="1">
      <alignment wrapText="1"/>
    </xf>
    <xf numFmtId="166" fontId="12" fillId="5" borderId="1" xfId="0" applyNumberFormat="1" applyFont="1" applyFill="1" applyBorder="1" applyAlignment="1">
      <alignment horizontal="center" vertical="top" wrapText="1"/>
    </xf>
    <xf numFmtId="0" fontId="5" fillId="0" borderId="1" xfId="0" applyFont="1" applyBorder="1" applyAlignment="1">
      <alignment horizontal="center" vertical="top" wrapText="1"/>
    </xf>
    <xf numFmtId="166" fontId="5" fillId="0" borderId="1" xfId="0" applyNumberFormat="1" applyFont="1" applyBorder="1" applyAlignment="1">
      <alignment horizontal="center" vertical="top" wrapText="1"/>
    </xf>
    <xf numFmtId="0" fontId="5" fillId="0" borderId="1" xfId="0" applyFont="1" applyBorder="1" applyAlignment="1">
      <alignment vertical="top" wrapText="1"/>
    </xf>
    <xf numFmtId="0" fontId="3" fillId="5" borderId="1" xfId="0" applyFont="1" applyFill="1" applyBorder="1" applyAlignment="1">
      <alignment horizontal="right" vertical="top" wrapText="1"/>
    </xf>
    <xf numFmtId="0" fontId="3" fillId="5" borderId="1" xfId="0" applyFont="1" applyFill="1" applyBorder="1" applyAlignment="1">
      <alignment vertical="top" wrapText="1"/>
    </xf>
    <xf numFmtId="0" fontId="3" fillId="5" borderId="1" xfId="0" applyNumberFormat="1" applyFont="1" applyFill="1" applyBorder="1" applyAlignment="1">
      <alignment horizontal="center" vertical="top" wrapText="1"/>
    </xf>
    <xf numFmtId="0" fontId="3" fillId="2" borderId="1" xfId="0" applyNumberFormat="1" applyFont="1" applyFill="1" applyBorder="1" applyAlignment="1">
      <alignment horizontal="center" vertical="top" wrapText="1"/>
    </xf>
    <xf numFmtId="0" fontId="1" fillId="8" borderId="1" xfId="0" applyFont="1" applyFill="1" applyBorder="1" applyAlignment="1">
      <alignment vertical="top" wrapText="1"/>
    </xf>
    <xf numFmtId="0" fontId="3" fillId="5" borderId="1" xfId="0" applyFont="1" applyFill="1" applyBorder="1" applyAlignment="1">
      <alignment horizontal="center" vertical="top" wrapText="1"/>
    </xf>
    <xf numFmtId="0" fontId="5" fillId="2" borderId="4" xfId="0" applyFont="1" applyFill="1" applyBorder="1" applyAlignment="1">
      <alignment horizontal="center"/>
    </xf>
    <xf numFmtId="0" fontId="5" fillId="8" borderId="4" xfId="0" applyFont="1" applyFill="1" applyBorder="1" applyAlignment="1">
      <alignment horizontal="center"/>
    </xf>
    <xf numFmtId="0" fontId="5" fillId="7" borderId="4" xfId="0" applyFont="1" applyFill="1" applyBorder="1" applyAlignment="1">
      <alignment horizontal="center"/>
    </xf>
    <xf numFmtId="0" fontId="5" fillId="2" borderId="0" xfId="0" applyFont="1" applyFill="1" applyBorder="1" applyAlignment="1">
      <alignment horizontal="center"/>
    </xf>
    <xf numFmtId="0" fontId="5" fillId="8" borderId="0" xfId="0" applyFont="1" applyFill="1" applyBorder="1" applyAlignment="1">
      <alignment horizontal="center"/>
    </xf>
    <xf numFmtId="0" fontId="5" fillId="7" borderId="0" xfId="0" applyFont="1" applyFill="1" applyBorder="1" applyAlignment="1">
      <alignment horizontal="center"/>
    </xf>
    <xf numFmtId="15" fontId="16" fillId="0" borderId="0" xfId="0" applyNumberFormat="1" applyFont="1"/>
    <xf numFmtId="0" fontId="7"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3" fillId="0" borderId="1" xfId="0" applyFont="1" applyBorder="1" applyAlignment="1">
      <alignment horizontal="center" vertical="center" wrapText="1"/>
    </xf>
    <xf numFmtId="0" fontId="5" fillId="0" borderId="0" xfId="0" applyFont="1" applyAlignment="1">
      <alignment vertical="center" wrapText="1"/>
    </xf>
    <xf numFmtId="0" fontId="2" fillId="0" borderId="1" xfId="0" applyFont="1" applyBorder="1" applyAlignment="1">
      <alignment horizontal="center" vertical="top" wrapText="1"/>
    </xf>
    <xf numFmtId="0" fontId="33" fillId="24" borderId="1" xfId="2" applyFont="1" applyFill="1" applyBorder="1" applyAlignment="1">
      <alignment horizontal="center" vertical="center" wrapText="1"/>
    </xf>
    <xf numFmtId="0" fontId="32" fillId="0" borderId="1" xfId="2" applyFont="1" applyBorder="1"/>
    <xf numFmtId="0" fontId="26" fillId="16" borderId="1" xfId="2" applyFont="1" applyFill="1" applyBorder="1" applyAlignment="1">
      <alignment horizontal="left" vertical="center" wrapText="1"/>
    </xf>
    <xf numFmtId="0" fontId="26" fillId="16" borderId="1" xfId="2" applyFont="1" applyFill="1" applyBorder="1" applyAlignment="1">
      <alignment horizontal="center" vertical="center" wrapText="1"/>
    </xf>
    <xf numFmtId="0" fontId="28" fillId="0" borderId="1" xfId="2" applyFont="1" applyBorder="1" applyAlignment="1">
      <alignment horizontal="center" vertical="center" wrapText="1"/>
    </xf>
    <xf numFmtId="0" fontId="33" fillId="22" borderId="1" xfId="2" applyFont="1" applyFill="1" applyBorder="1" applyAlignment="1">
      <alignment horizontal="center" vertical="center" wrapText="1"/>
    </xf>
    <xf numFmtId="0" fontId="33" fillId="16" borderId="1" xfId="2" applyFont="1" applyFill="1" applyBorder="1" applyAlignment="1">
      <alignment horizontal="center" vertical="center" wrapText="1"/>
    </xf>
    <xf numFmtId="0" fontId="33" fillId="14" borderId="1" xfId="2" applyFont="1" applyFill="1" applyBorder="1" applyAlignment="1">
      <alignment horizontal="center" vertical="center" wrapText="1"/>
    </xf>
    <xf numFmtId="0" fontId="32" fillId="5" borderId="1" xfId="2" applyFont="1" applyFill="1" applyBorder="1"/>
    <xf numFmtId="0" fontId="36" fillId="16" borderId="1" xfId="2" applyFont="1" applyFill="1" applyBorder="1" applyAlignment="1">
      <alignment vertical="center" wrapText="1"/>
    </xf>
    <xf numFmtId="0" fontId="33" fillId="17" borderId="1" xfId="2" applyFont="1" applyFill="1" applyBorder="1" applyAlignment="1">
      <alignment horizontal="center" vertical="center" wrapText="1"/>
    </xf>
    <xf numFmtId="168" fontId="33" fillId="16" borderId="1" xfId="2" applyNumberFormat="1" applyFont="1" applyFill="1" applyBorder="1" applyAlignment="1">
      <alignment vertical="center" wrapText="1"/>
    </xf>
    <xf numFmtId="168" fontId="33" fillId="24" borderId="1" xfId="2" applyNumberFormat="1" applyFont="1" applyFill="1" applyBorder="1" applyAlignment="1">
      <alignment vertical="center" wrapText="1"/>
    </xf>
    <xf numFmtId="168" fontId="36" fillId="16" borderId="1" xfId="2" applyNumberFormat="1" applyFont="1" applyFill="1" applyBorder="1" applyAlignment="1">
      <alignment vertical="center" wrapText="1"/>
    </xf>
    <xf numFmtId="0" fontId="54" fillId="22" borderId="1" xfId="2" applyFont="1" applyFill="1" applyBorder="1" applyAlignment="1">
      <alignment horizontal="center" vertical="center" wrapText="1"/>
    </xf>
    <xf numFmtId="0" fontId="33" fillId="24" borderId="1" xfId="2" applyFont="1" applyFill="1" applyBorder="1" applyAlignment="1">
      <alignment vertical="center" wrapText="1"/>
    </xf>
    <xf numFmtId="0" fontId="33" fillId="16" borderId="1" xfId="2" applyFont="1" applyFill="1" applyBorder="1" applyAlignment="1">
      <alignment vertical="center" wrapText="1"/>
    </xf>
    <xf numFmtId="15" fontId="26" fillId="16" borderId="1" xfId="2" applyNumberFormat="1" applyFill="1" applyBorder="1" applyAlignment="1">
      <alignment horizontal="center" vertical="center" wrapText="1"/>
    </xf>
    <xf numFmtId="168" fontId="33" fillId="17" borderId="1" xfId="2" applyNumberFormat="1" applyFont="1" applyFill="1" applyBorder="1" applyAlignment="1">
      <alignment horizontal="center" vertical="center" wrapText="1"/>
    </xf>
    <xf numFmtId="0" fontId="26" fillId="16" borderId="1" xfId="2" applyFill="1" applyBorder="1" applyAlignment="1">
      <alignment horizontal="center" vertical="center"/>
    </xf>
    <xf numFmtId="0" fontId="26" fillId="22" borderId="1" xfId="2" applyFill="1" applyBorder="1" applyAlignment="1">
      <alignment horizontal="center" vertical="center" wrapText="1"/>
    </xf>
    <xf numFmtId="15" fontId="33" fillId="22" borderId="1" xfId="2" applyNumberFormat="1" applyFont="1" applyFill="1" applyBorder="1" applyAlignment="1">
      <alignment horizontal="center" vertical="center" wrapText="1"/>
    </xf>
    <xf numFmtId="168" fontId="33" fillId="14" borderId="1" xfId="2" applyNumberFormat="1" applyFont="1" applyFill="1" applyBorder="1" applyAlignment="1">
      <alignment horizontal="center" vertical="center" wrapText="1"/>
    </xf>
    <xf numFmtId="0" fontId="11" fillId="14" borderId="1" xfId="2" applyFont="1" applyFill="1" applyBorder="1" applyAlignment="1">
      <alignment horizontal="center" vertical="center" wrapText="1"/>
    </xf>
    <xf numFmtId="168" fontId="33" fillId="24" borderId="1" xfId="2" applyNumberFormat="1" applyFont="1" applyFill="1" applyBorder="1" applyAlignment="1">
      <alignment horizontal="center" vertical="center" wrapText="1"/>
    </xf>
    <xf numFmtId="168" fontId="33" fillId="22" borderId="1" xfId="2" applyNumberFormat="1" applyFont="1" applyFill="1" applyBorder="1" applyAlignment="1">
      <alignment horizontal="center" vertical="center" wrapText="1"/>
    </xf>
    <xf numFmtId="14" fontId="33" fillId="22" borderId="1" xfId="2" applyNumberFormat="1" applyFont="1" applyFill="1" applyBorder="1" applyAlignment="1">
      <alignment horizontal="center" vertical="center" wrapText="1"/>
    </xf>
    <xf numFmtId="168" fontId="28" fillId="0" borderId="1" xfId="2" applyNumberFormat="1" applyFont="1" applyBorder="1" applyAlignment="1">
      <alignment horizontal="center" vertical="center" wrapText="1"/>
    </xf>
    <xf numFmtId="0" fontId="36" fillId="24" borderId="1" xfId="2" applyFont="1" applyFill="1" applyBorder="1" applyAlignment="1">
      <alignment vertical="center" wrapText="1"/>
    </xf>
    <xf numFmtId="0" fontId="3" fillId="0" borderId="1" xfId="2" applyFont="1" applyBorder="1" applyAlignment="1">
      <alignment horizontal="center" vertical="top" wrapText="1"/>
    </xf>
    <xf numFmtId="0" fontId="5" fillId="5" borderId="1" xfId="2" applyFont="1" applyFill="1" applyBorder="1" applyAlignment="1">
      <alignment horizontal="center" vertical="center" wrapText="1"/>
    </xf>
    <xf numFmtId="0" fontId="5" fillId="5" borderId="1" xfId="2" applyFont="1" applyFill="1" applyBorder="1" applyAlignment="1">
      <alignment vertical="center" wrapText="1"/>
    </xf>
    <xf numFmtId="0" fontId="5" fillId="9" borderId="1" xfId="2" applyFont="1" applyFill="1" applyBorder="1" applyAlignment="1">
      <alignment horizontal="center" vertical="center" wrapText="1"/>
    </xf>
    <xf numFmtId="0" fontId="5" fillId="9" borderId="1" xfId="2" applyFont="1" applyFill="1" applyBorder="1" applyAlignment="1">
      <alignment vertical="center" wrapText="1"/>
    </xf>
    <xf numFmtId="0" fontId="11" fillId="9" borderId="1" xfId="2" applyFont="1" applyFill="1" applyBorder="1" applyAlignment="1">
      <alignment horizontal="center" vertical="center" wrapText="1"/>
    </xf>
    <xf numFmtId="0" fontId="5" fillId="9" borderId="1" xfId="2" applyFont="1" applyFill="1" applyBorder="1" applyAlignment="1">
      <alignment horizontal="center" vertical="center"/>
    </xf>
    <xf numFmtId="15" fontId="5" fillId="5" borderId="1" xfId="2" applyNumberFormat="1" applyFont="1" applyFill="1" applyBorder="1" applyAlignment="1">
      <alignment horizontal="center" vertical="center" wrapText="1"/>
    </xf>
    <xf numFmtId="15" fontId="5" fillId="5" borderId="1" xfId="2" applyNumberFormat="1" applyFont="1" applyFill="1" applyBorder="1" applyAlignment="1">
      <alignment horizontal="center" vertical="center"/>
    </xf>
    <xf numFmtId="0" fontId="5" fillId="5" borderId="1" xfId="2" applyFont="1" applyFill="1" applyBorder="1" applyAlignment="1">
      <alignment horizontal="center" vertical="center"/>
    </xf>
    <xf numFmtId="0" fontId="26" fillId="9" borderId="1" xfId="2" applyFill="1" applyBorder="1" applyAlignment="1">
      <alignment horizontal="center" vertical="center"/>
    </xf>
    <xf numFmtId="15" fontId="5" fillId="9" borderId="1" xfId="2" applyNumberFormat="1" applyFont="1" applyFill="1" applyBorder="1" applyAlignment="1">
      <alignment horizontal="center" vertical="center" wrapText="1"/>
    </xf>
    <xf numFmtId="0" fontId="3" fillId="0" borderId="1" xfId="2" applyFont="1" applyBorder="1" applyAlignment="1">
      <alignment horizontal="center" vertical="center" wrapText="1"/>
    </xf>
    <xf numFmtId="0" fontId="66" fillId="4" borderId="1" xfId="2" applyFont="1" applyFill="1" applyBorder="1" applyAlignment="1">
      <alignment horizontal="left" vertical="center" wrapText="1"/>
    </xf>
    <xf numFmtId="16" fontId="5" fillId="2" borderId="1" xfId="0" applyNumberFormat="1" applyFont="1" applyFill="1" applyBorder="1" applyAlignment="1">
      <alignment horizontal="center" vertical="top" wrapText="1"/>
    </xf>
    <xf numFmtId="16" fontId="5" fillId="3" borderId="1" xfId="0" applyNumberFormat="1" applyFont="1" applyFill="1" applyBorder="1" applyAlignment="1">
      <alignment horizontal="center" vertical="top" wrapText="1"/>
    </xf>
    <xf numFmtId="0" fontId="3" fillId="3" borderId="1" xfId="0" applyFont="1" applyFill="1" applyBorder="1" applyAlignment="1">
      <alignment horizontal="center" vertical="top" wrapText="1"/>
    </xf>
    <xf numFmtId="0" fontId="1" fillId="2" borderId="1" xfId="0" applyFont="1" applyFill="1" applyBorder="1" applyAlignment="1">
      <alignment vertical="top" wrapText="1"/>
    </xf>
    <xf numFmtId="0" fontId="5" fillId="31"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7" fillId="0" borderId="1" xfId="0" applyFont="1" applyBorder="1" applyAlignment="1">
      <alignment horizontal="left" wrapText="1"/>
    </xf>
    <xf numFmtId="0" fontId="7" fillId="0" borderId="1" xfId="0" applyFont="1" applyBorder="1" applyAlignment="1">
      <alignment horizontal="center" wrapText="1"/>
    </xf>
    <xf numFmtId="0" fontId="7" fillId="0" borderId="3" xfId="0" applyFont="1" applyBorder="1" applyAlignment="1">
      <alignment horizontal="center" wrapText="1"/>
    </xf>
    <xf numFmtId="0" fontId="7" fillId="0" borderId="8" xfId="0" applyFont="1" applyBorder="1" applyAlignment="1">
      <alignment horizontal="center" wrapText="1"/>
    </xf>
    <xf numFmtId="16" fontId="12" fillId="2" borderId="1" xfId="0" applyNumberFormat="1" applyFont="1" applyFill="1" applyBorder="1" applyAlignment="1">
      <alignment horizontal="center" vertical="top" wrapText="1"/>
    </xf>
    <xf numFmtId="0" fontId="12" fillId="2" borderId="1" xfId="0" applyFont="1" applyFill="1" applyBorder="1" applyAlignment="1">
      <alignment horizontal="center" vertical="top" wrapText="1"/>
    </xf>
    <xf numFmtId="16" fontId="12" fillId="7" borderId="1" xfId="0" applyNumberFormat="1" applyFont="1" applyFill="1" applyBorder="1" applyAlignment="1">
      <alignment horizontal="center" vertical="top" wrapText="1"/>
    </xf>
    <xf numFmtId="0" fontId="3" fillId="31"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vertical="top" wrapText="1"/>
    </xf>
    <xf numFmtId="15" fontId="5" fillId="3" borderId="1" xfId="0" applyNumberFormat="1" applyFont="1" applyFill="1" applyBorder="1" applyAlignment="1">
      <alignment horizontal="center" vertical="top" wrapText="1"/>
    </xf>
    <xf numFmtId="2" fontId="5" fillId="3" borderId="1" xfId="0" applyNumberFormat="1"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8" borderId="2"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6"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5" borderId="1" xfId="0" applyFont="1" applyFill="1" applyBorder="1" applyAlignment="1">
      <alignment horizontal="center" vertical="top"/>
    </xf>
    <xf numFmtId="0" fontId="12" fillId="5" borderId="1" xfId="0" applyFont="1" applyFill="1" applyBorder="1" applyAlignment="1">
      <alignment horizontal="center" vertical="top"/>
    </xf>
    <xf numFmtId="0" fontId="5" fillId="7"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12" fillId="2" borderId="1" xfId="0" applyFont="1" applyFill="1" applyBorder="1" applyAlignment="1">
      <alignment horizontal="center" vertical="top"/>
    </xf>
    <xf numFmtId="0" fontId="5" fillId="6" borderId="1" xfId="0" applyFont="1" applyFill="1" applyBorder="1" applyAlignment="1">
      <alignment horizontal="center" vertical="top" wrapText="1"/>
    </xf>
    <xf numFmtId="0" fontId="5" fillId="2" borderId="1" xfId="0" applyFont="1" applyFill="1" applyBorder="1" applyAlignment="1">
      <alignment horizontal="center" vertical="top"/>
    </xf>
    <xf numFmtId="0" fontId="5" fillId="8" borderId="1" xfId="0" applyFont="1" applyFill="1" applyBorder="1" applyAlignment="1">
      <alignment horizontal="center" vertical="top"/>
    </xf>
    <xf numFmtId="0" fontId="3" fillId="0" borderId="0" xfId="0" applyFont="1" applyAlignment="1">
      <alignment horizontal="center"/>
    </xf>
    <xf numFmtId="0" fontId="3" fillId="0" borderId="9" xfId="0" applyFont="1" applyBorder="1" applyAlignment="1">
      <alignment horizontal="center"/>
    </xf>
    <xf numFmtId="0" fontId="5" fillId="0" borderId="0" xfId="0" applyFont="1" applyBorder="1" applyAlignment="1">
      <alignment vertical="top" wrapText="1"/>
    </xf>
    <xf numFmtId="0" fontId="5" fillId="9"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0" xfId="0" applyFont="1" applyBorder="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3" fillId="0" borderId="9" xfId="0" applyFont="1" applyBorder="1" applyAlignment="1">
      <alignment horizontal="center" wrapText="1"/>
    </xf>
    <xf numFmtId="0" fontId="3" fillId="0" borderId="9" xfId="0" applyFont="1" applyBorder="1" applyAlignment="1">
      <alignment horizontal="left" wrapText="1"/>
    </xf>
    <xf numFmtId="0" fontId="3" fillId="0" borderId="3" xfId="0" applyFont="1" applyBorder="1" applyAlignment="1">
      <alignment horizontal="left" vertical="top" wrapText="1"/>
    </xf>
    <xf numFmtId="0" fontId="3"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0" fontId="3" fillId="0" borderId="6" xfId="0" applyFont="1" applyBorder="1" applyAlignment="1">
      <alignment horizontal="center" vertical="top" wrapText="1"/>
    </xf>
    <xf numFmtId="0" fontId="3" fillId="0" borderId="3" xfId="0" applyFont="1" applyBorder="1" applyAlignment="1">
      <alignment horizontal="center" vertical="top" wrapText="1"/>
    </xf>
    <xf numFmtId="0" fontId="3" fillId="0" borderId="12" xfId="0" applyFont="1" applyBorder="1" applyAlignment="1">
      <alignment horizontal="center" vertical="top" wrapText="1"/>
    </xf>
    <xf numFmtId="0" fontId="3" fillId="0" borderId="8" xfId="0" applyFont="1" applyBorder="1" applyAlignment="1">
      <alignment horizontal="center" vertical="top" wrapText="1"/>
    </xf>
    <xf numFmtId="2" fontId="3" fillId="0" borderId="3" xfId="0" applyNumberFormat="1" applyFont="1" applyBorder="1" applyAlignment="1">
      <alignment horizontal="center" vertical="top" wrapText="1"/>
    </xf>
    <xf numFmtId="2" fontId="3" fillId="0" borderId="12" xfId="0" applyNumberFormat="1" applyFont="1" applyBorder="1" applyAlignment="1">
      <alignment horizontal="center" vertical="top" wrapText="1"/>
    </xf>
    <xf numFmtId="2" fontId="3" fillId="0" borderId="8" xfId="0" applyNumberFormat="1" applyFont="1" applyBorder="1" applyAlignment="1">
      <alignment horizontal="center" vertical="top" wrapText="1"/>
    </xf>
    <xf numFmtId="0" fontId="3" fillId="0" borderId="14" xfId="0" applyFont="1" applyBorder="1" applyAlignment="1">
      <alignment horizontal="center" vertical="top" wrapText="1"/>
    </xf>
    <xf numFmtId="0" fontId="3" fillId="0" borderId="13" xfId="0" applyFont="1" applyBorder="1" applyAlignment="1">
      <alignment horizontal="center" vertical="top" wrapText="1"/>
    </xf>
    <xf numFmtId="0" fontId="3" fillId="0" borderId="11" xfId="0" applyFont="1" applyBorder="1" applyAlignment="1">
      <alignment horizontal="center" vertical="top" wrapText="1"/>
    </xf>
    <xf numFmtId="0" fontId="5" fillId="0" borderId="4" xfId="0" applyFont="1" applyBorder="1" applyAlignment="1">
      <alignment horizontal="center" vertical="top" wrapText="1"/>
    </xf>
    <xf numFmtId="0" fontId="5" fillId="0" borderId="0" xfId="0" applyFont="1" applyBorder="1" applyAlignment="1">
      <alignment horizontal="center" vertical="top" wrapText="1"/>
    </xf>
    <xf numFmtId="0" fontId="5" fillId="2" borderId="1" xfId="0" applyFont="1" applyFill="1" applyBorder="1" applyAlignment="1">
      <alignment vertical="top"/>
    </xf>
    <xf numFmtId="15" fontId="5" fillId="2" borderId="1" xfId="0" applyNumberFormat="1" applyFont="1" applyFill="1" applyBorder="1" applyAlignment="1">
      <alignment horizontal="center" vertical="top" wrapText="1"/>
    </xf>
    <xf numFmtId="0" fontId="5" fillId="2" borderId="1" xfId="0" applyFont="1" applyFill="1" applyBorder="1" applyAlignment="1">
      <alignment horizontal="right" vertical="top"/>
    </xf>
    <xf numFmtId="0" fontId="5" fillId="2" borderId="1" xfId="0" applyFont="1" applyFill="1" applyBorder="1" applyAlignment="1">
      <alignment vertical="top" wrapText="1"/>
    </xf>
    <xf numFmtId="0" fontId="3" fillId="0" borderId="1" xfId="0" applyFont="1" applyBorder="1" applyAlignment="1">
      <alignment vertical="center" wrapText="1"/>
    </xf>
    <xf numFmtId="0" fontId="3" fillId="0" borderId="0" xfId="0" applyFont="1"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12" fillId="2" borderId="1" xfId="0" applyFont="1" applyFill="1" applyBorder="1" applyAlignment="1">
      <alignment vertical="top" wrapText="1"/>
    </xf>
    <xf numFmtId="0" fontId="11" fillId="7" borderId="1" xfId="0" applyFont="1" applyFill="1" applyBorder="1" applyAlignment="1">
      <alignment horizontal="center" vertical="top" wrapText="1"/>
    </xf>
    <xf numFmtId="166" fontId="5" fillId="33" borderId="1" xfId="0" applyNumberFormat="1" applyFont="1" applyFill="1" applyBorder="1" applyAlignment="1">
      <alignment horizontal="center" vertical="top" wrapText="1"/>
    </xf>
    <xf numFmtId="166" fontId="5" fillId="2" borderId="1" xfId="0" applyNumberFormat="1" applyFont="1" applyFill="1" applyBorder="1" applyAlignment="1">
      <alignment horizontal="center" vertical="top" wrapText="1"/>
    </xf>
    <xf numFmtId="0" fontId="5" fillId="10" borderId="1" xfId="0" applyFont="1" applyFill="1" applyBorder="1" applyAlignment="1">
      <alignment horizontal="center" vertical="top" wrapText="1"/>
    </xf>
    <xf numFmtId="0" fontId="5" fillId="10" borderId="1" xfId="0" applyFont="1" applyFill="1" applyBorder="1" applyAlignment="1">
      <alignment vertical="top" wrapText="1"/>
    </xf>
    <xf numFmtId="0" fontId="5" fillId="33" borderId="1" xfId="0" applyFont="1" applyFill="1" applyBorder="1" applyAlignment="1">
      <alignment horizontal="center" vertical="top" wrapText="1"/>
    </xf>
    <xf numFmtId="15" fontId="5" fillId="5" borderId="1" xfId="0" applyNumberFormat="1" applyFont="1" applyFill="1" applyBorder="1" applyAlignment="1">
      <alignment horizontal="center" vertical="top" wrapText="1"/>
    </xf>
    <xf numFmtId="15" fontId="12" fillId="2" borderId="1" xfId="0" applyNumberFormat="1" applyFont="1" applyFill="1" applyBorder="1" applyAlignment="1">
      <alignment horizontal="center" vertical="top"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vertical="center" wrapText="1"/>
    </xf>
  </cellXfs>
  <cellStyles count="3">
    <cellStyle name="Normal" xfId="0" builtinId="0"/>
    <cellStyle name="Normal 2" xfId="1"/>
    <cellStyle name="Normal 3" xfId="2"/>
  </cellStyles>
  <dxfs count="1">
    <dxf>
      <fill>
        <patternFill patternType="solid">
          <fgColor rgb="FFB7E1CD"/>
          <bgColor rgb="FFB7E1CD"/>
        </patternFill>
      </fill>
      <border>
        <left/>
        <right/>
        <top/>
        <bottom/>
      </border>
    </dxf>
  </dxfs>
  <tableStyles count="0" defaultTableStyle="TableStyleMedium9" defaultPivotStyle="PivotStyleLight16"/>
  <colors>
    <mruColors>
      <color rgb="FFCCFF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82"/>
  <sheetViews>
    <sheetView topLeftCell="A4" zoomScale="115" zoomScaleNormal="115" workbookViewId="0">
      <pane xSplit="1" ySplit="2" topLeftCell="B6" activePane="bottomRight" state="frozen"/>
      <selection activeCell="A4" sqref="A4"/>
      <selection pane="topRight" activeCell="B4" sqref="B4"/>
      <selection pane="bottomLeft" activeCell="A6" sqref="A6"/>
      <selection pane="bottomRight" activeCell="I16" sqref="I16"/>
    </sheetView>
  </sheetViews>
  <sheetFormatPr defaultRowHeight="15" x14ac:dyDescent="0.25"/>
  <cols>
    <col min="1" max="1" width="4.140625" customWidth="1"/>
    <col min="2" max="2" width="26.7109375" customWidth="1"/>
    <col min="3" max="3" width="8.42578125" customWidth="1"/>
    <col min="4" max="4" width="3" customWidth="1"/>
    <col min="5" max="5" width="6.140625" customWidth="1"/>
    <col min="6" max="6" width="5.85546875" customWidth="1"/>
    <col min="7" max="7" width="6.7109375" customWidth="1"/>
    <col min="8" max="8" width="8.85546875" customWidth="1"/>
    <col min="9" max="9" width="7.140625" customWidth="1"/>
    <col min="10" max="10" width="10.7109375" style="77" customWidth="1"/>
    <col min="11" max="11" width="16.42578125" style="77" bestFit="1" customWidth="1"/>
    <col min="12" max="12" width="32.42578125" customWidth="1"/>
  </cols>
  <sheetData>
    <row r="3" spans="1:12" s="1" customFormat="1" x14ac:dyDescent="0.25">
      <c r="A3" s="2" t="s">
        <v>43</v>
      </c>
      <c r="B3"/>
      <c r="C3"/>
      <c r="D3"/>
      <c r="E3"/>
      <c r="F3"/>
      <c r="G3"/>
      <c r="H3"/>
      <c r="I3"/>
      <c r="J3" s="77"/>
      <c r="K3" s="77"/>
    </row>
    <row r="4" spans="1:12" s="7" customFormat="1" ht="26.45" customHeight="1" x14ac:dyDescent="0.25">
      <c r="A4" s="864" t="s">
        <v>0</v>
      </c>
      <c r="B4" s="864" t="s">
        <v>1</v>
      </c>
      <c r="C4" s="864" t="s">
        <v>2</v>
      </c>
      <c r="D4" s="864" t="s">
        <v>3</v>
      </c>
      <c r="E4" s="864" t="s">
        <v>4</v>
      </c>
      <c r="F4" s="864"/>
      <c r="G4" s="864"/>
      <c r="H4" s="864" t="s">
        <v>5</v>
      </c>
      <c r="I4" s="864" t="s">
        <v>28</v>
      </c>
      <c r="J4" s="866" t="s">
        <v>21</v>
      </c>
      <c r="K4" s="866" t="s">
        <v>20</v>
      </c>
      <c r="L4" s="865" t="s">
        <v>6</v>
      </c>
    </row>
    <row r="5" spans="1:12" s="7" customFormat="1" ht="46.15" customHeight="1" x14ac:dyDescent="0.25">
      <c r="A5" s="864"/>
      <c r="B5" s="864"/>
      <c r="C5" s="864"/>
      <c r="D5" s="864"/>
      <c r="E5" s="66" t="s">
        <v>7</v>
      </c>
      <c r="F5" s="66" t="s">
        <v>8</v>
      </c>
      <c r="G5" s="66" t="s">
        <v>9</v>
      </c>
      <c r="H5" s="864"/>
      <c r="I5" s="864"/>
      <c r="J5" s="866"/>
      <c r="K5" s="866"/>
      <c r="L5" s="865"/>
    </row>
    <row r="6" spans="1:12" s="1" customFormat="1" ht="12.75" x14ac:dyDescent="0.25">
      <c r="A6" s="44"/>
      <c r="B6" s="41" t="s">
        <v>44</v>
      </c>
      <c r="C6" s="44"/>
      <c r="D6" s="44"/>
      <c r="E6" s="44"/>
      <c r="F6" s="44"/>
      <c r="G6" s="44"/>
      <c r="H6" s="44"/>
      <c r="I6" s="44"/>
      <c r="J6" s="84"/>
      <c r="K6" s="84"/>
      <c r="L6" s="21"/>
    </row>
    <row r="7" spans="1:12" s="1" customFormat="1" ht="25.5" x14ac:dyDescent="0.25">
      <c r="A7" s="32">
        <v>1</v>
      </c>
      <c r="B7" s="19" t="s">
        <v>45</v>
      </c>
      <c r="C7" s="34" t="s">
        <v>41</v>
      </c>
      <c r="D7" s="46" t="s">
        <v>11</v>
      </c>
      <c r="E7" s="46">
        <v>1</v>
      </c>
      <c r="F7" s="46" t="s">
        <v>46</v>
      </c>
      <c r="G7" s="46">
        <v>0.62</v>
      </c>
      <c r="H7" s="46" t="s">
        <v>12</v>
      </c>
      <c r="I7" s="46" t="s">
        <v>13</v>
      </c>
      <c r="J7" s="83">
        <v>40422</v>
      </c>
      <c r="K7" s="86">
        <v>40422</v>
      </c>
      <c r="L7" s="22" t="s">
        <v>47</v>
      </c>
    </row>
    <row r="8" spans="1:12" ht="25.5" x14ac:dyDescent="0.25">
      <c r="A8" s="34" t="s">
        <v>130</v>
      </c>
      <c r="B8" s="39" t="s">
        <v>48</v>
      </c>
      <c r="C8" s="34" t="s">
        <v>41</v>
      </c>
      <c r="D8" s="34" t="s">
        <v>11</v>
      </c>
      <c r="E8" s="34">
        <v>1</v>
      </c>
      <c r="F8" s="34" t="s">
        <v>46</v>
      </c>
      <c r="G8" s="34">
        <v>0.45</v>
      </c>
      <c r="H8" s="46" t="s">
        <v>12</v>
      </c>
      <c r="I8" s="46" t="s">
        <v>13</v>
      </c>
      <c r="J8" s="40">
        <v>40486</v>
      </c>
      <c r="K8" s="87">
        <v>40488</v>
      </c>
      <c r="L8" s="22" t="s">
        <v>49</v>
      </c>
    </row>
    <row r="9" spans="1:12" ht="25.5" x14ac:dyDescent="0.25">
      <c r="A9" s="34" t="s">
        <v>131</v>
      </c>
      <c r="B9" s="39" t="s">
        <v>50</v>
      </c>
      <c r="C9" s="34" t="s">
        <v>41</v>
      </c>
      <c r="D9" s="34" t="s">
        <v>11</v>
      </c>
      <c r="E9" s="34">
        <v>1</v>
      </c>
      <c r="F9" s="34" t="s">
        <v>46</v>
      </c>
      <c r="G9" s="34">
        <v>1.57</v>
      </c>
      <c r="H9" s="34" t="s">
        <v>12</v>
      </c>
      <c r="I9" s="34" t="s">
        <v>13</v>
      </c>
      <c r="J9" s="40">
        <v>40192</v>
      </c>
      <c r="K9" s="87">
        <v>40268</v>
      </c>
      <c r="L9" s="22" t="s">
        <v>51</v>
      </c>
    </row>
    <row r="10" spans="1:12" ht="25.5" x14ac:dyDescent="0.25">
      <c r="A10" s="34" t="s">
        <v>132</v>
      </c>
      <c r="B10" s="39" t="s">
        <v>52</v>
      </c>
      <c r="C10" s="34" t="s">
        <v>41</v>
      </c>
      <c r="D10" s="46" t="s">
        <v>11</v>
      </c>
      <c r="E10" s="46">
        <v>1</v>
      </c>
      <c r="F10" s="46" t="s">
        <v>46</v>
      </c>
      <c r="G10" s="46">
        <v>10.64</v>
      </c>
      <c r="H10" s="46" t="s">
        <v>12</v>
      </c>
      <c r="I10" s="46" t="s">
        <v>13</v>
      </c>
      <c r="J10" s="83">
        <v>40429</v>
      </c>
      <c r="K10" s="86">
        <v>40430</v>
      </c>
      <c r="L10" s="22" t="s">
        <v>53</v>
      </c>
    </row>
    <row r="11" spans="1:12" ht="38.25" x14ac:dyDescent="0.25">
      <c r="A11" s="34" t="s">
        <v>133</v>
      </c>
      <c r="B11" s="19" t="s">
        <v>54</v>
      </c>
      <c r="C11" s="34" t="s">
        <v>41</v>
      </c>
      <c r="D11" s="34" t="s">
        <v>11</v>
      </c>
      <c r="E11" s="34">
        <v>1</v>
      </c>
      <c r="F11" s="34" t="s">
        <v>46</v>
      </c>
      <c r="G11" s="34">
        <v>7.89</v>
      </c>
      <c r="H11" s="34" t="s">
        <v>12</v>
      </c>
      <c r="I11" s="34" t="s">
        <v>13</v>
      </c>
      <c r="J11" s="83">
        <v>40695</v>
      </c>
      <c r="K11" s="87" t="s">
        <v>376</v>
      </c>
      <c r="L11" s="22" t="s">
        <v>55</v>
      </c>
    </row>
    <row r="12" spans="1:12" x14ac:dyDescent="0.25">
      <c r="A12" s="37" t="s">
        <v>134</v>
      </c>
      <c r="B12" s="37" t="s">
        <v>56</v>
      </c>
      <c r="C12" s="37"/>
      <c r="D12" s="37" t="s">
        <v>11</v>
      </c>
      <c r="E12" s="37"/>
      <c r="F12" s="37"/>
      <c r="G12" s="37"/>
      <c r="H12" s="37"/>
      <c r="I12" s="37"/>
      <c r="J12" s="37"/>
      <c r="K12" s="37"/>
      <c r="L12" s="13"/>
    </row>
    <row r="13" spans="1:12" ht="38.25" x14ac:dyDescent="0.25">
      <c r="A13" s="34"/>
      <c r="B13" s="22" t="s">
        <v>57</v>
      </c>
      <c r="C13" s="34" t="s">
        <v>41</v>
      </c>
      <c r="D13" s="34" t="s">
        <v>11</v>
      </c>
      <c r="E13" s="34">
        <v>1</v>
      </c>
      <c r="F13" s="34" t="s">
        <v>46</v>
      </c>
      <c r="G13" s="34">
        <v>9.32</v>
      </c>
      <c r="H13" s="34" t="s">
        <v>12</v>
      </c>
      <c r="I13" s="34" t="s">
        <v>13</v>
      </c>
      <c r="J13" s="40">
        <v>40651</v>
      </c>
      <c r="K13" s="34" t="s">
        <v>377</v>
      </c>
      <c r="L13" s="22" t="s">
        <v>58</v>
      </c>
    </row>
    <row r="14" spans="1:12" ht="38.25" x14ac:dyDescent="0.25">
      <c r="A14" s="34"/>
      <c r="B14" s="22" t="s">
        <v>59</v>
      </c>
      <c r="C14" s="34" t="s">
        <v>41</v>
      </c>
      <c r="D14" s="34" t="s">
        <v>11</v>
      </c>
      <c r="E14" s="34">
        <v>1</v>
      </c>
      <c r="F14" s="34" t="s">
        <v>46</v>
      </c>
      <c r="G14" s="34">
        <v>5.68</v>
      </c>
      <c r="H14" s="34" t="s">
        <v>12</v>
      </c>
      <c r="I14" s="34" t="s">
        <v>13</v>
      </c>
      <c r="J14" s="40">
        <v>41151</v>
      </c>
      <c r="K14" s="34" t="s">
        <v>378</v>
      </c>
      <c r="L14" s="22" t="s">
        <v>60</v>
      </c>
    </row>
    <row r="15" spans="1:12" ht="25.5" x14ac:dyDescent="0.25">
      <c r="A15" s="34" t="s">
        <v>135</v>
      </c>
      <c r="B15" s="22" t="s">
        <v>61</v>
      </c>
      <c r="C15" s="34" t="s">
        <v>41</v>
      </c>
      <c r="D15" s="34" t="s">
        <v>11</v>
      </c>
      <c r="E15" s="34">
        <v>1</v>
      </c>
      <c r="F15" s="34" t="s">
        <v>46</v>
      </c>
      <c r="G15" s="34">
        <v>1</v>
      </c>
      <c r="H15" s="34" t="s">
        <v>12</v>
      </c>
      <c r="I15" s="34" t="s">
        <v>13</v>
      </c>
      <c r="J15" s="40">
        <v>40754</v>
      </c>
      <c r="K15" s="34" t="s">
        <v>379</v>
      </c>
      <c r="L15" s="22" t="s">
        <v>62</v>
      </c>
    </row>
    <row r="16" spans="1:12" x14ac:dyDescent="0.25">
      <c r="A16" s="37">
        <v>8</v>
      </c>
      <c r="B16" s="67" t="s">
        <v>63</v>
      </c>
      <c r="C16" s="37"/>
      <c r="D16" s="37" t="s">
        <v>11</v>
      </c>
      <c r="E16" s="37"/>
      <c r="F16" s="37"/>
      <c r="G16" s="37"/>
      <c r="H16" s="37"/>
      <c r="I16" s="37"/>
      <c r="J16" s="37"/>
      <c r="K16" s="37"/>
      <c r="L16" s="13"/>
    </row>
    <row r="17" spans="1:12" ht="38.25" x14ac:dyDescent="0.25">
      <c r="A17" s="34"/>
      <c r="B17" s="19" t="s">
        <v>64</v>
      </c>
      <c r="C17" s="34" t="s">
        <v>41</v>
      </c>
      <c r="D17" s="34" t="s">
        <v>11</v>
      </c>
      <c r="E17" s="34">
        <v>1</v>
      </c>
      <c r="F17" s="34" t="s">
        <v>46</v>
      </c>
      <c r="G17" s="34">
        <v>5.18</v>
      </c>
      <c r="H17" s="34" t="s">
        <v>12</v>
      </c>
      <c r="I17" s="34" t="s">
        <v>13</v>
      </c>
      <c r="J17" s="40">
        <v>40437</v>
      </c>
      <c r="K17" s="34" t="s">
        <v>380</v>
      </c>
      <c r="L17" s="22" t="s">
        <v>65</v>
      </c>
    </row>
    <row r="18" spans="1:12" ht="25.5" x14ac:dyDescent="0.25">
      <c r="A18" s="34"/>
      <c r="B18" s="22" t="s">
        <v>66</v>
      </c>
      <c r="C18" s="34" t="s">
        <v>67</v>
      </c>
      <c r="D18" s="34" t="s">
        <v>11</v>
      </c>
      <c r="E18" s="34">
        <v>1</v>
      </c>
      <c r="F18" s="34" t="s">
        <v>46</v>
      </c>
      <c r="G18" s="34">
        <v>10.95</v>
      </c>
      <c r="H18" s="34" t="s">
        <v>68</v>
      </c>
      <c r="I18" s="34" t="s">
        <v>13</v>
      </c>
      <c r="J18" s="83">
        <v>40688</v>
      </c>
      <c r="K18" s="34" t="s">
        <v>136</v>
      </c>
      <c r="L18" s="22" t="s">
        <v>69</v>
      </c>
    </row>
    <row r="19" spans="1:12" ht="25.5" x14ac:dyDescent="0.25">
      <c r="A19" s="34"/>
      <c r="B19" s="22" t="s">
        <v>70</v>
      </c>
      <c r="C19" s="34" t="s">
        <v>71</v>
      </c>
      <c r="D19" s="34" t="s">
        <v>11</v>
      </c>
      <c r="E19" s="34">
        <v>1</v>
      </c>
      <c r="F19" s="34" t="s">
        <v>46</v>
      </c>
      <c r="G19" s="34">
        <v>1.32</v>
      </c>
      <c r="H19" s="34" t="s">
        <v>68</v>
      </c>
      <c r="I19" s="34" t="s">
        <v>13</v>
      </c>
      <c r="J19" s="34" t="s">
        <v>68</v>
      </c>
      <c r="K19" s="34" t="s">
        <v>137</v>
      </c>
      <c r="L19" s="22" t="s">
        <v>72</v>
      </c>
    </row>
    <row r="20" spans="1:12" ht="25.5" x14ac:dyDescent="0.25">
      <c r="A20" s="34"/>
      <c r="B20" s="19" t="s">
        <v>73</v>
      </c>
      <c r="C20" s="34" t="s">
        <v>41</v>
      </c>
      <c r="D20" s="34" t="s">
        <v>11</v>
      </c>
      <c r="E20" s="34">
        <v>1</v>
      </c>
      <c r="F20" s="34" t="s">
        <v>46</v>
      </c>
      <c r="G20" s="34">
        <v>0.65</v>
      </c>
      <c r="H20" s="34" t="s">
        <v>12</v>
      </c>
      <c r="I20" s="34" t="s">
        <v>13</v>
      </c>
      <c r="J20" s="40">
        <v>40658</v>
      </c>
      <c r="K20" s="34" t="s">
        <v>381</v>
      </c>
      <c r="L20" s="22" t="s">
        <v>74</v>
      </c>
    </row>
    <row r="21" spans="1:12" ht="25.5" x14ac:dyDescent="0.25">
      <c r="A21" s="34">
        <v>9</v>
      </c>
      <c r="B21" s="22" t="s">
        <v>75</v>
      </c>
      <c r="C21" s="34" t="s">
        <v>41</v>
      </c>
      <c r="D21" s="34" t="s">
        <v>11</v>
      </c>
      <c r="E21" s="34">
        <v>1</v>
      </c>
      <c r="F21" s="34" t="s">
        <v>46</v>
      </c>
      <c r="G21" s="34">
        <v>1.1000000000000001</v>
      </c>
      <c r="H21" s="34" t="s">
        <v>12</v>
      </c>
      <c r="I21" s="34" t="s">
        <v>13</v>
      </c>
      <c r="J21" s="40">
        <v>40673</v>
      </c>
      <c r="K21" s="68" t="s">
        <v>382</v>
      </c>
      <c r="L21" s="22" t="s">
        <v>139</v>
      </c>
    </row>
    <row r="22" spans="1:12" x14ac:dyDescent="0.25">
      <c r="A22" s="37">
        <v>10</v>
      </c>
      <c r="B22" s="67" t="s">
        <v>76</v>
      </c>
      <c r="C22" s="37"/>
      <c r="D22" s="37"/>
      <c r="E22" s="37"/>
      <c r="F22" s="37"/>
      <c r="G22" s="37"/>
      <c r="H22" s="37"/>
      <c r="I22" s="37"/>
      <c r="J22" s="37"/>
      <c r="K22" s="37"/>
      <c r="L22" s="13"/>
    </row>
    <row r="23" spans="1:12" ht="38.25" x14ac:dyDescent="0.25">
      <c r="A23" s="34"/>
      <c r="B23" s="22" t="s">
        <v>77</v>
      </c>
      <c r="C23" s="34" t="s">
        <v>41</v>
      </c>
      <c r="D23" s="34" t="s">
        <v>11</v>
      </c>
      <c r="E23" s="34">
        <v>1</v>
      </c>
      <c r="F23" s="34" t="s">
        <v>46</v>
      </c>
      <c r="G23" s="34">
        <v>3.22</v>
      </c>
      <c r="H23" s="34" t="s">
        <v>12</v>
      </c>
      <c r="I23" s="34" t="s">
        <v>13</v>
      </c>
      <c r="J23" s="40">
        <v>40431</v>
      </c>
      <c r="K23" s="34" t="s">
        <v>138</v>
      </c>
      <c r="L23" s="22" t="s">
        <v>140</v>
      </c>
    </row>
    <row r="24" spans="1:12" ht="25.5" x14ac:dyDescent="0.25">
      <c r="A24" s="34"/>
      <c r="B24" s="22" t="s">
        <v>78</v>
      </c>
      <c r="C24" s="34" t="s">
        <v>41</v>
      </c>
      <c r="D24" s="34" t="s">
        <v>11</v>
      </c>
      <c r="E24" s="34">
        <v>1</v>
      </c>
      <c r="F24" s="34" t="s">
        <v>46</v>
      </c>
      <c r="G24" s="34">
        <v>2</v>
      </c>
      <c r="H24" s="34" t="s">
        <v>12</v>
      </c>
      <c r="I24" s="34" t="s">
        <v>13</v>
      </c>
      <c r="J24" s="40">
        <v>40785</v>
      </c>
      <c r="K24" s="68" t="s">
        <v>383</v>
      </c>
      <c r="L24" s="22" t="s">
        <v>141</v>
      </c>
    </row>
    <row r="25" spans="1:12" ht="25.5" x14ac:dyDescent="0.25">
      <c r="A25" s="34">
        <v>11</v>
      </c>
      <c r="B25" s="22" t="s">
        <v>79</v>
      </c>
      <c r="C25" s="34" t="s">
        <v>41</v>
      </c>
      <c r="D25" s="34" t="s">
        <v>11</v>
      </c>
      <c r="E25" s="34">
        <v>1</v>
      </c>
      <c r="F25" s="34" t="s">
        <v>46</v>
      </c>
      <c r="G25" s="34">
        <v>0.2</v>
      </c>
      <c r="H25" s="34" t="s">
        <v>12</v>
      </c>
      <c r="I25" s="34" t="s">
        <v>13</v>
      </c>
      <c r="J25" s="40">
        <v>40785</v>
      </c>
      <c r="K25" s="68" t="s">
        <v>384</v>
      </c>
      <c r="L25" s="22" t="s">
        <v>142</v>
      </c>
    </row>
    <row r="26" spans="1:12" ht="38.25" x14ac:dyDescent="0.25">
      <c r="A26" s="34">
        <v>12</v>
      </c>
      <c r="B26" s="22" t="s">
        <v>80</v>
      </c>
      <c r="C26" s="34" t="s">
        <v>39</v>
      </c>
      <c r="D26" s="34" t="s">
        <v>11</v>
      </c>
      <c r="E26" s="34">
        <v>1</v>
      </c>
      <c r="F26" s="34" t="s">
        <v>46</v>
      </c>
      <c r="G26" s="34">
        <v>0.13</v>
      </c>
      <c r="H26" s="34" t="s">
        <v>12</v>
      </c>
      <c r="I26" s="34" t="s">
        <v>13</v>
      </c>
      <c r="J26" s="40">
        <v>40783</v>
      </c>
      <c r="K26" s="34" t="s">
        <v>385</v>
      </c>
      <c r="L26" s="22" t="s">
        <v>81</v>
      </c>
    </row>
    <row r="27" spans="1:12" ht="25.5" x14ac:dyDescent="0.25">
      <c r="A27" s="34">
        <v>13</v>
      </c>
      <c r="B27" s="22" t="s">
        <v>143</v>
      </c>
      <c r="C27" s="34" t="s">
        <v>39</v>
      </c>
      <c r="D27" s="34" t="s">
        <v>11</v>
      </c>
      <c r="E27" s="34">
        <v>1</v>
      </c>
      <c r="F27" s="34" t="s">
        <v>46</v>
      </c>
      <c r="G27" s="34">
        <v>0.19</v>
      </c>
      <c r="H27" s="34" t="s">
        <v>12</v>
      </c>
      <c r="I27" s="34" t="s">
        <v>13</v>
      </c>
      <c r="J27" s="40">
        <v>40908</v>
      </c>
      <c r="K27" s="34" t="s">
        <v>386</v>
      </c>
      <c r="L27" s="22" t="s">
        <v>144</v>
      </c>
    </row>
    <row r="28" spans="1:12" ht="25.5" x14ac:dyDescent="0.25">
      <c r="A28" s="33">
        <v>14</v>
      </c>
      <c r="B28" s="24" t="s">
        <v>82</v>
      </c>
      <c r="C28" s="33" t="s">
        <v>30</v>
      </c>
      <c r="D28" s="33" t="s">
        <v>11</v>
      </c>
      <c r="E28" s="33">
        <v>1</v>
      </c>
      <c r="F28" s="33">
        <v>10</v>
      </c>
      <c r="G28" s="33">
        <v>10</v>
      </c>
      <c r="H28" s="33" t="s">
        <v>83</v>
      </c>
      <c r="I28" s="33" t="s">
        <v>13</v>
      </c>
      <c r="J28" s="35">
        <v>40908</v>
      </c>
      <c r="K28" s="33"/>
      <c r="L28" s="13"/>
    </row>
    <row r="29" spans="1:12" ht="25.5" x14ac:dyDescent="0.25">
      <c r="A29" s="34" t="s">
        <v>84</v>
      </c>
      <c r="B29" s="22" t="s">
        <v>85</v>
      </c>
      <c r="C29" s="34" t="s">
        <v>39</v>
      </c>
      <c r="D29" s="34" t="s">
        <v>11</v>
      </c>
      <c r="E29" s="34">
        <v>1</v>
      </c>
      <c r="F29" s="34" t="s">
        <v>46</v>
      </c>
      <c r="G29" s="34">
        <v>2.58</v>
      </c>
      <c r="H29" s="34" t="s">
        <v>68</v>
      </c>
      <c r="I29" s="34" t="s">
        <v>13</v>
      </c>
      <c r="J29" s="34" t="s">
        <v>68</v>
      </c>
      <c r="K29" s="34" t="s">
        <v>387</v>
      </c>
      <c r="L29" s="22" t="s">
        <v>86</v>
      </c>
    </row>
    <row r="30" spans="1:12" ht="25.5" x14ac:dyDescent="0.25">
      <c r="A30" s="34" t="s">
        <v>87</v>
      </c>
      <c r="B30" s="22" t="s">
        <v>88</v>
      </c>
      <c r="C30" s="34" t="s">
        <v>39</v>
      </c>
      <c r="D30" s="34" t="s">
        <v>11</v>
      </c>
      <c r="E30" s="34">
        <v>1</v>
      </c>
      <c r="F30" s="34" t="s">
        <v>46</v>
      </c>
      <c r="G30" s="34">
        <v>3</v>
      </c>
      <c r="H30" s="34" t="s">
        <v>12</v>
      </c>
      <c r="I30" s="34" t="s">
        <v>13</v>
      </c>
      <c r="J30" s="40">
        <v>41050</v>
      </c>
      <c r="K30" s="34"/>
      <c r="L30" s="13"/>
    </row>
    <row r="31" spans="1:12" ht="38.25" x14ac:dyDescent="0.25">
      <c r="A31" s="34" t="s">
        <v>89</v>
      </c>
      <c r="B31" s="22" t="s">
        <v>90</v>
      </c>
      <c r="C31" s="34" t="s">
        <v>39</v>
      </c>
      <c r="D31" s="34" t="s">
        <v>11</v>
      </c>
      <c r="E31" s="34">
        <v>1</v>
      </c>
      <c r="F31" s="34" t="s">
        <v>46</v>
      </c>
      <c r="G31" s="34">
        <v>0.59</v>
      </c>
      <c r="H31" s="34" t="s">
        <v>12</v>
      </c>
      <c r="I31" s="34" t="s">
        <v>13</v>
      </c>
      <c r="J31" s="40">
        <v>41002</v>
      </c>
      <c r="K31" s="34" t="s">
        <v>388</v>
      </c>
      <c r="L31" s="22" t="s">
        <v>91</v>
      </c>
    </row>
    <row r="32" spans="1:12" ht="25.5" x14ac:dyDescent="0.25">
      <c r="A32" s="33" t="s">
        <v>92</v>
      </c>
      <c r="B32" s="24" t="s">
        <v>93</v>
      </c>
      <c r="C32" s="33" t="s">
        <v>17</v>
      </c>
      <c r="D32" s="33" t="s">
        <v>11</v>
      </c>
      <c r="E32" s="33">
        <v>1</v>
      </c>
      <c r="F32" s="33" t="s">
        <v>46</v>
      </c>
      <c r="G32" s="33">
        <v>3.83</v>
      </c>
      <c r="H32" s="33" t="s">
        <v>12</v>
      </c>
      <c r="I32" s="33" t="s">
        <v>13</v>
      </c>
      <c r="J32" s="35">
        <v>41258</v>
      </c>
      <c r="K32" s="33"/>
      <c r="L32" s="13"/>
    </row>
    <row r="33" spans="1:12" ht="38.25" x14ac:dyDescent="0.25">
      <c r="A33" s="46">
        <v>15</v>
      </c>
      <c r="B33" s="38" t="s">
        <v>94</v>
      </c>
      <c r="C33" s="46" t="s">
        <v>39</v>
      </c>
      <c r="D33" s="46" t="s">
        <v>11</v>
      </c>
      <c r="E33" s="46">
        <v>1</v>
      </c>
      <c r="F33" s="46">
        <v>3.5</v>
      </c>
      <c r="G33" s="46">
        <v>3.5</v>
      </c>
      <c r="H33" s="46" t="s">
        <v>68</v>
      </c>
      <c r="I33" s="46" t="s">
        <v>13</v>
      </c>
      <c r="J33" s="83">
        <v>40908</v>
      </c>
      <c r="K33" s="81" t="s">
        <v>389</v>
      </c>
      <c r="L33" s="19" t="s">
        <v>95</v>
      </c>
    </row>
    <row r="34" spans="1:12" ht="38.25" x14ac:dyDescent="0.25">
      <c r="A34" s="34">
        <v>16</v>
      </c>
      <c r="B34" s="22" t="s">
        <v>96</v>
      </c>
      <c r="C34" s="34" t="s">
        <v>39</v>
      </c>
      <c r="D34" s="34" t="s">
        <v>11</v>
      </c>
      <c r="E34" s="34">
        <v>1</v>
      </c>
      <c r="F34" s="34">
        <v>1.5</v>
      </c>
      <c r="G34" s="34">
        <v>1.5</v>
      </c>
      <c r="H34" s="34" t="s">
        <v>68</v>
      </c>
      <c r="I34" s="34" t="s">
        <v>13</v>
      </c>
      <c r="J34" s="104">
        <v>40908</v>
      </c>
      <c r="K34" s="34" t="s">
        <v>390</v>
      </c>
      <c r="L34" s="22" t="s">
        <v>97</v>
      </c>
    </row>
    <row r="35" spans="1:12" ht="51.75" x14ac:dyDescent="0.25">
      <c r="A35" s="22">
        <v>17</v>
      </c>
      <c r="B35" s="22" t="s">
        <v>16</v>
      </c>
      <c r="C35" s="22" t="s">
        <v>39</v>
      </c>
      <c r="D35" s="22" t="s">
        <v>11</v>
      </c>
      <c r="E35" s="22">
        <v>1</v>
      </c>
      <c r="F35" s="22">
        <v>0.75</v>
      </c>
      <c r="G35" s="22">
        <v>0.75</v>
      </c>
      <c r="H35" s="22" t="s">
        <v>12</v>
      </c>
      <c r="I35" s="22" t="s">
        <v>13</v>
      </c>
      <c r="J35" s="22">
        <v>42014</v>
      </c>
      <c r="K35" s="81" t="s">
        <v>552</v>
      </c>
      <c r="L35" s="203" t="s">
        <v>553</v>
      </c>
    </row>
    <row r="36" spans="1:12" ht="25.5" x14ac:dyDescent="0.25">
      <c r="A36" s="34">
        <v>18</v>
      </c>
      <c r="B36" s="22" t="s">
        <v>98</v>
      </c>
      <c r="C36" s="34" t="s">
        <v>41</v>
      </c>
      <c r="D36" s="34" t="s">
        <v>11</v>
      </c>
      <c r="E36" s="34">
        <v>1</v>
      </c>
      <c r="F36" s="34">
        <v>0.5</v>
      </c>
      <c r="G36" s="34">
        <v>0.5</v>
      </c>
      <c r="H36" s="34" t="s">
        <v>12</v>
      </c>
      <c r="I36" s="34" t="s">
        <v>13</v>
      </c>
      <c r="J36" s="83">
        <v>40908</v>
      </c>
      <c r="K36" s="34" t="s">
        <v>391</v>
      </c>
      <c r="L36" s="22" t="s">
        <v>99</v>
      </c>
    </row>
    <row r="37" spans="1:12" ht="25.5" x14ac:dyDescent="0.25">
      <c r="A37" s="46">
        <v>19</v>
      </c>
      <c r="B37" s="19" t="s">
        <v>19</v>
      </c>
      <c r="C37" s="46" t="s">
        <v>39</v>
      </c>
      <c r="D37" s="46" t="s">
        <v>11</v>
      </c>
      <c r="E37" s="46">
        <v>2</v>
      </c>
      <c r="F37" s="46">
        <v>1.05</v>
      </c>
      <c r="G37" s="46">
        <v>1.05</v>
      </c>
      <c r="H37" s="46" t="s">
        <v>83</v>
      </c>
      <c r="I37" s="46" t="s">
        <v>13</v>
      </c>
      <c r="J37" s="83">
        <v>40908</v>
      </c>
      <c r="K37" s="85">
        <v>40999</v>
      </c>
      <c r="L37" s="23" t="s">
        <v>100</v>
      </c>
    </row>
    <row r="38" spans="1:12" ht="38.25" x14ac:dyDescent="0.25">
      <c r="A38" s="46">
        <v>20</v>
      </c>
      <c r="B38" s="19" t="s">
        <v>18</v>
      </c>
      <c r="C38" s="46" t="s">
        <v>39</v>
      </c>
      <c r="D38" s="46" t="s">
        <v>11</v>
      </c>
      <c r="E38" s="46">
        <v>1</v>
      </c>
      <c r="F38" s="46">
        <v>1</v>
      </c>
      <c r="G38" s="46">
        <v>1</v>
      </c>
      <c r="H38" s="46" t="s">
        <v>12</v>
      </c>
      <c r="I38" s="46" t="s">
        <v>13</v>
      </c>
      <c r="J38" s="83">
        <v>40908</v>
      </c>
      <c r="K38" s="85">
        <v>41061</v>
      </c>
      <c r="L38" s="22" t="s">
        <v>101</v>
      </c>
    </row>
    <row r="39" spans="1:12" ht="25.5" x14ac:dyDescent="0.25">
      <c r="A39" s="33">
        <v>21</v>
      </c>
      <c r="B39" s="24" t="s">
        <v>102</v>
      </c>
      <c r="C39" s="33" t="s">
        <v>17</v>
      </c>
      <c r="D39" s="33" t="s">
        <v>11</v>
      </c>
      <c r="E39" s="33">
        <v>1</v>
      </c>
      <c r="F39" s="33">
        <v>0.6</v>
      </c>
      <c r="G39" s="33">
        <v>0.6</v>
      </c>
      <c r="H39" s="33" t="s">
        <v>83</v>
      </c>
      <c r="I39" s="33" t="s">
        <v>13</v>
      </c>
      <c r="J39" s="35">
        <v>40908</v>
      </c>
      <c r="K39" s="69"/>
      <c r="L39" s="13"/>
    </row>
    <row r="40" spans="1:12" ht="38.25" x14ac:dyDescent="0.25">
      <c r="A40" s="46">
        <v>22</v>
      </c>
      <c r="B40" s="19" t="s">
        <v>103</v>
      </c>
      <c r="C40" s="46" t="s">
        <v>39</v>
      </c>
      <c r="D40" s="46" t="s">
        <v>11</v>
      </c>
      <c r="E40" s="46">
        <v>1</v>
      </c>
      <c r="F40" s="46">
        <v>1.5</v>
      </c>
      <c r="G40" s="46">
        <v>1.5</v>
      </c>
      <c r="H40" s="46" t="s">
        <v>12</v>
      </c>
      <c r="I40" s="46" t="s">
        <v>13</v>
      </c>
      <c r="J40" s="83">
        <v>40908</v>
      </c>
      <c r="K40" s="85">
        <v>40915</v>
      </c>
      <c r="L40" s="22" t="s">
        <v>104</v>
      </c>
    </row>
    <row r="41" spans="1:12" ht="51" x14ac:dyDescent="0.25">
      <c r="A41" s="34">
        <v>23</v>
      </c>
      <c r="B41" s="22" t="s">
        <v>105</v>
      </c>
      <c r="C41" s="34" t="s">
        <v>39</v>
      </c>
      <c r="D41" s="34" t="s">
        <v>11</v>
      </c>
      <c r="E41" s="34">
        <v>1</v>
      </c>
      <c r="F41" s="34">
        <v>0.75</v>
      </c>
      <c r="G41" s="34">
        <v>0.75</v>
      </c>
      <c r="H41" s="34" t="s">
        <v>12</v>
      </c>
      <c r="I41" s="34" t="s">
        <v>106</v>
      </c>
      <c r="J41" s="83">
        <v>40908</v>
      </c>
      <c r="K41" s="87">
        <v>41033</v>
      </c>
      <c r="L41" s="22" t="s">
        <v>107</v>
      </c>
    </row>
    <row r="42" spans="1:12" ht="38.25" x14ac:dyDescent="0.25">
      <c r="A42" s="34">
        <v>24</v>
      </c>
      <c r="B42" s="19" t="s">
        <v>108</v>
      </c>
      <c r="C42" s="46" t="s">
        <v>39</v>
      </c>
      <c r="D42" s="46" t="s">
        <v>11</v>
      </c>
      <c r="E42" s="46">
        <v>1</v>
      </c>
      <c r="F42" s="46">
        <v>2</v>
      </c>
      <c r="G42" s="46">
        <v>2</v>
      </c>
      <c r="H42" s="46" t="s">
        <v>12</v>
      </c>
      <c r="I42" s="46" t="s">
        <v>13</v>
      </c>
      <c r="J42" s="83">
        <v>40908</v>
      </c>
      <c r="K42" s="87">
        <v>41061</v>
      </c>
      <c r="L42" s="22" t="s">
        <v>109</v>
      </c>
    </row>
    <row r="43" spans="1:12" ht="25.5" x14ac:dyDescent="0.25">
      <c r="A43" s="46">
        <v>24</v>
      </c>
      <c r="B43" s="19" t="s">
        <v>110</v>
      </c>
      <c r="C43" s="46" t="s">
        <v>39</v>
      </c>
      <c r="D43" s="46" t="s">
        <v>11</v>
      </c>
      <c r="E43" s="46">
        <v>1</v>
      </c>
      <c r="F43" s="46">
        <v>3.2</v>
      </c>
      <c r="G43" s="46">
        <v>3.2</v>
      </c>
      <c r="H43" s="46" t="s">
        <v>68</v>
      </c>
      <c r="I43" s="46" t="s">
        <v>106</v>
      </c>
      <c r="J43" s="70">
        <v>41346</v>
      </c>
      <c r="K43" s="81" t="s">
        <v>145</v>
      </c>
      <c r="L43" s="19" t="s">
        <v>111</v>
      </c>
    </row>
    <row r="44" spans="1:12" ht="25.5" x14ac:dyDescent="0.25">
      <c r="A44" s="34">
        <v>25</v>
      </c>
      <c r="B44" s="19" t="s">
        <v>112</v>
      </c>
      <c r="C44" s="34" t="s">
        <v>39</v>
      </c>
      <c r="D44" s="34" t="s">
        <v>11</v>
      </c>
      <c r="E44" s="34">
        <v>1</v>
      </c>
      <c r="F44" s="34">
        <v>0.25</v>
      </c>
      <c r="G44" s="34">
        <v>0.25</v>
      </c>
      <c r="H44" s="34" t="s">
        <v>12</v>
      </c>
      <c r="I44" s="34" t="s">
        <v>13</v>
      </c>
      <c r="J44" s="40">
        <v>40705</v>
      </c>
      <c r="K44" s="87" t="s">
        <v>146</v>
      </c>
      <c r="L44" s="22" t="s">
        <v>113</v>
      </c>
    </row>
    <row r="45" spans="1:12" ht="38.25" x14ac:dyDescent="0.25">
      <c r="A45" s="34">
        <v>26</v>
      </c>
      <c r="B45" s="22" t="s">
        <v>114</v>
      </c>
      <c r="C45" s="34" t="s">
        <v>39</v>
      </c>
      <c r="D45" s="34" t="s">
        <v>11</v>
      </c>
      <c r="E45" s="34">
        <v>1</v>
      </c>
      <c r="F45" s="34">
        <v>0.2</v>
      </c>
      <c r="G45" s="34">
        <v>0.2</v>
      </c>
      <c r="H45" s="34" t="s">
        <v>12</v>
      </c>
      <c r="I45" s="34" t="s">
        <v>13</v>
      </c>
      <c r="J45" s="40">
        <v>41081</v>
      </c>
      <c r="K45" s="87" t="s">
        <v>147</v>
      </c>
      <c r="L45" s="22" t="s">
        <v>115</v>
      </c>
    </row>
    <row r="46" spans="1:12" ht="25.5" x14ac:dyDescent="0.25">
      <c r="A46" s="34">
        <v>27</v>
      </c>
      <c r="B46" s="22" t="s">
        <v>116</v>
      </c>
      <c r="C46" s="34" t="s">
        <v>39</v>
      </c>
      <c r="D46" s="34" t="s">
        <v>11</v>
      </c>
      <c r="E46" s="34">
        <v>1</v>
      </c>
      <c r="F46" s="34">
        <v>0.5</v>
      </c>
      <c r="G46" s="34">
        <v>0.5</v>
      </c>
      <c r="H46" s="34" t="s">
        <v>68</v>
      </c>
      <c r="I46" s="34" t="s">
        <v>13</v>
      </c>
      <c r="J46" s="34" t="s">
        <v>68</v>
      </c>
      <c r="K46" s="87" t="s">
        <v>148</v>
      </c>
      <c r="L46" s="22" t="s">
        <v>117</v>
      </c>
    </row>
    <row r="47" spans="1:12" ht="38.25" x14ac:dyDescent="0.25">
      <c r="A47" s="36">
        <v>28</v>
      </c>
      <c r="B47" s="19" t="s">
        <v>118</v>
      </c>
      <c r="C47" s="46" t="s">
        <v>39</v>
      </c>
      <c r="D47" s="46" t="s">
        <v>11</v>
      </c>
      <c r="E47" s="46">
        <v>1</v>
      </c>
      <c r="F47" s="46">
        <v>0.25</v>
      </c>
      <c r="G47" s="46">
        <v>0.2</v>
      </c>
      <c r="H47" s="46" t="s">
        <v>12</v>
      </c>
      <c r="I47" s="46" t="s">
        <v>106</v>
      </c>
      <c r="J47" s="83">
        <v>41274</v>
      </c>
      <c r="K47" s="88">
        <v>41305</v>
      </c>
      <c r="L47" s="18" t="s">
        <v>119</v>
      </c>
    </row>
    <row r="48" spans="1:12" ht="25.5" x14ac:dyDescent="0.25">
      <c r="A48" s="34">
        <v>29</v>
      </c>
      <c r="B48" s="22" t="s">
        <v>120</v>
      </c>
      <c r="C48" s="34" t="s">
        <v>39</v>
      </c>
      <c r="D48" s="34" t="s">
        <v>11</v>
      </c>
      <c r="E48" s="34">
        <v>1</v>
      </c>
      <c r="F48" s="34">
        <v>0.2</v>
      </c>
      <c r="G48" s="34">
        <v>0.2</v>
      </c>
      <c r="H48" s="34" t="s">
        <v>12</v>
      </c>
      <c r="I48" s="34" t="s">
        <v>106</v>
      </c>
      <c r="J48" s="83">
        <v>40908</v>
      </c>
      <c r="K48" s="87">
        <v>41097</v>
      </c>
      <c r="L48" s="22" t="s">
        <v>121</v>
      </c>
    </row>
    <row r="49" spans="1:12" ht="25.5" x14ac:dyDescent="0.25">
      <c r="A49" s="33">
        <v>30</v>
      </c>
      <c r="B49" s="24" t="s">
        <v>122</v>
      </c>
      <c r="C49" s="33" t="s">
        <v>14</v>
      </c>
      <c r="D49" s="33" t="s">
        <v>11</v>
      </c>
      <c r="E49" s="33">
        <v>1</v>
      </c>
      <c r="F49" s="33">
        <v>5</v>
      </c>
      <c r="G49" s="33">
        <v>5</v>
      </c>
      <c r="H49" s="33" t="s">
        <v>12</v>
      </c>
      <c r="I49" s="33" t="s">
        <v>13</v>
      </c>
      <c r="J49" s="35">
        <v>42019</v>
      </c>
      <c r="K49" s="33"/>
      <c r="L49" s="24" t="s">
        <v>123</v>
      </c>
    </row>
    <row r="50" spans="1:12" ht="38.25" x14ac:dyDescent="0.25">
      <c r="A50" s="33">
        <v>31</v>
      </c>
      <c r="B50" s="24" t="s">
        <v>224</v>
      </c>
      <c r="C50" s="33" t="s">
        <v>17</v>
      </c>
      <c r="D50" s="33" t="s">
        <v>11</v>
      </c>
      <c r="E50" s="33">
        <v>1</v>
      </c>
      <c r="F50" s="42">
        <v>13</v>
      </c>
      <c r="G50" s="42">
        <v>13</v>
      </c>
      <c r="H50" s="33" t="s">
        <v>12</v>
      </c>
      <c r="I50" s="33" t="s">
        <v>29</v>
      </c>
      <c r="J50" s="35">
        <v>41289</v>
      </c>
      <c r="K50" s="33"/>
      <c r="L50" s="33"/>
    </row>
    <row r="51" spans="1:12" ht="25.5" x14ac:dyDescent="0.25">
      <c r="A51" s="36">
        <v>32</v>
      </c>
      <c r="B51" s="18" t="s">
        <v>124</v>
      </c>
      <c r="C51" s="36" t="s">
        <v>39</v>
      </c>
      <c r="D51" s="36" t="s">
        <v>11</v>
      </c>
      <c r="E51" s="36">
        <v>1</v>
      </c>
      <c r="F51" s="36">
        <v>1.25</v>
      </c>
      <c r="G51" s="36">
        <v>1.25</v>
      </c>
      <c r="H51" s="36" t="s">
        <v>12</v>
      </c>
      <c r="I51" s="36" t="s">
        <v>106</v>
      </c>
      <c r="J51" s="71">
        <v>41228</v>
      </c>
      <c r="K51" s="87" t="s">
        <v>392</v>
      </c>
      <c r="L51" s="18" t="s">
        <v>125</v>
      </c>
    </row>
    <row r="52" spans="1:12" ht="63.75" x14ac:dyDescent="0.25">
      <c r="A52" s="33">
        <v>33</v>
      </c>
      <c r="B52" s="24" t="s">
        <v>225</v>
      </c>
      <c r="C52" s="33" t="s">
        <v>14</v>
      </c>
      <c r="D52" s="33" t="s">
        <v>11</v>
      </c>
      <c r="E52" s="33">
        <v>1</v>
      </c>
      <c r="F52" s="42">
        <v>3.75</v>
      </c>
      <c r="G52" s="42">
        <v>3.75</v>
      </c>
      <c r="H52" s="33" t="s">
        <v>12</v>
      </c>
      <c r="I52" s="33" t="s">
        <v>29</v>
      </c>
      <c r="J52" s="72">
        <v>42009</v>
      </c>
      <c r="K52" s="33"/>
      <c r="L52" s="33"/>
    </row>
    <row r="53" spans="1:12" ht="25.5" x14ac:dyDescent="0.25">
      <c r="A53" s="33">
        <v>34</v>
      </c>
      <c r="B53" s="24" t="s">
        <v>126</v>
      </c>
      <c r="C53" s="33" t="s">
        <v>14</v>
      </c>
      <c r="D53" s="33" t="s">
        <v>11</v>
      </c>
      <c r="E53" s="33">
        <v>1</v>
      </c>
      <c r="F53" s="42">
        <v>0.75</v>
      </c>
      <c r="G53" s="42">
        <v>0.75</v>
      </c>
      <c r="H53" s="33" t="s">
        <v>12</v>
      </c>
      <c r="I53" s="33" t="s">
        <v>29</v>
      </c>
      <c r="J53" s="72">
        <v>42009</v>
      </c>
      <c r="K53" s="33"/>
      <c r="L53" s="33"/>
    </row>
    <row r="54" spans="1:12" ht="38.25" x14ac:dyDescent="0.25">
      <c r="A54" s="46" t="s">
        <v>149</v>
      </c>
      <c r="B54" s="19" t="s">
        <v>127</v>
      </c>
      <c r="C54" s="46" t="s">
        <v>41</v>
      </c>
      <c r="D54" s="46" t="s">
        <v>11</v>
      </c>
      <c r="E54" s="46">
        <v>1</v>
      </c>
      <c r="F54" s="73">
        <v>0.55000000000000004</v>
      </c>
      <c r="G54" s="73">
        <v>0.55000000000000004</v>
      </c>
      <c r="H54" s="46" t="s">
        <v>12</v>
      </c>
      <c r="I54" s="46" t="s">
        <v>29</v>
      </c>
      <c r="J54" s="70">
        <v>41228</v>
      </c>
      <c r="K54" s="81" t="s">
        <v>393</v>
      </c>
      <c r="L54" s="18" t="s">
        <v>128</v>
      </c>
    </row>
    <row r="55" spans="1:12" ht="51" x14ac:dyDescent="0.25">
      <c r="A55" s="46" t="s">
        <v>150</v>
      </c>
      <c r="B55" s="19" t="s">
        <v>152</v>
      </c>
      <c r="C55" s="46" t="s">
        <v>41</v>
      </c>
      <c r="D55" s="46">
        <v>1</v>
      </c>
      <c r="E55" s="46">
        <v>1</v>
      </c>
      <c r="F55" s="73">
        <v>1.1000000000000001</v>
      </c>
      <c r="G55" s="73">
        <v>1.1000000000000001</v>
      </c>
      <c r="H55" s="46" t="s">
        <v>31</v>
      </c>
      <c r="I55" s="46" t="s">
        <v>29</v>
      </c>
      <c r="J55" s="70">
        <v>41465</v>
      </c>
      <c r="K55" s="85">
        <v>41492</v>
      </c>
      <c r="L55" s="19" t="s">
        <v>151</v>
      </c>
    </row>
    <row r="56" spans="1:12" s="8" customFormat="1" ht="38.25" x14ac:dyDescent="0.25">
      <c r="A56" s="81">
        <v>36</v>
      </c>
      <c r="B56" s="81" t="s">
        <v>366</v>
      </c>
      <c r="C56" s="81" t="s">
        <v>41</v>
      </c>
      <c r="D56" s="81">
        <v>1</v>
      </c>
      <c r="E56" s="81">
        <v>1</v>
      </c>
      <c r="F56" s="81">
        <v>0.7</v>
      </c>
      <c r="G56" s="81">
        <v>5.6</v>
      </c>
      <c r="H56" s="81" t="s">
        <v>31</v>
      </c>
      <c r="I56" s="81" t="s">
        <v>29</v>
      </c>
      <c r="J56" s="81">
        <v>41730</v>
      </c>
      <c r="K56" s="81" t="s">
        <v>394</v>
      </c>
      <c r="L56" s="81" t="s">
        <v>155</v>
      </c>
    </row>
    <row r="57" spans="1:12" s="8" customFormat="1" ht="38.25" x14ac:dyDescent="0.25">
      <c r="A57" s="26">
        <v>37</v>
      </c>
      <c r="B57" s="20" t="s">
        <v>221</v>
      </c>
      <c r="C57" s="26" t="s">
        <v>41</v>
      </c>
      <c r="D57" s="26">
        <v>1</v>
      </c>
      <c r="E57" s="26">
        <v>1</v>
      </c>
      <c r="F57" s="74">
        <f>255000/100000</f>
        <v>2.5499999999999998</v>
      </c>
      <c r="G57" s="74">
        <f>255000/100000</f>
        <v>2.5499999999999998</v>
      </c>
      <c r="H57" s="26" t="s">
        <v>31</v>
      </c>
      <c r="I57" s="26" t="s">
        <v>29</v>
      </c>
      <c r="J57" s="75">
        <v>41547</v>
      </c>
      <c r="K57" s="76" t="s">
        <v>395</v>
      </c>
      <c r="L57" s="20" t="s">
        <v>222</v>
      </c>
    </row>
    <row r="58" spans="1:12" s="8" customFormat="1" ht="51" x14ac:dyDescent="0.25">
      <c r="A58" s="26">
        <v>38</v>
      </c>
      <c r="B58" s="20" t="s">
        <v>365</v>
      </c>
      <c r="C58" s="26" t="s">
        <v>41</v>
      </c>
      <c r="D58" s="26">
        <v>1</v>
      </c>
      <c r="E58" s="26">
        <v>1</v>
      </c>
      <c r="F58" s="74">
        <v>7.5</v>
      </c>
      <c r="G58" s="74">
        <v>7.5</v>
      </c>
      <c r="H58" s="26" t="s">
        <v>31</v>
      </c>
      <c r="I58" s="26" t="s">
        <v>29</v>
      </c>
      <c r="J58" s="75">
        <v>41466</v>
      </c>
      <c r="K58" s="76" t="s">
        <v>396</v>
      </c>
      <c r="L58" s="20" t="s">
        <v>223</v>
      </c>
    </row>
    <row r="59" spans="1:12" x14ac:dyDescent="0.25">
      <c r="A59" s="45">
        <v>39</v>
      </c>
      <c r="B59" s="15" t="s">
        <v>129</v>
      </c>
      <c r="C59" s="45" t="s">
        <v>30</v>
      </c>
      <c r="D59" s="45" t="s">
        <v>11</v>
      </c>
      <c r="E59" s="45">
        <v>1</v>
      </c>
      <c r="F59" s="16">
        <v>3</v>
      </c>
      <c r="G59" s="16">
        <v>2</v>
      </c>
      <c r="H59" s="45" t="s">
        <v>31</v>
      </c>
      <c r="I59" s="45" t="s">
        <v>29</v>
      </c>
      <c r="J59" s="17">
        <v>42353</v>
      </c>
      <c r="K59" s="82"/>
      <c r="L59" s="14"/>
    </row>
    <row r="60" spans="1:12" ht="38.25" x14ac:dyDescent="0.25">
      <c r="A60" s="45">
        <v>40</v>
      </c>
      <c r="B60" s="15" t="s">
        <v>364</v>
      </c>
      <c r="C60" s="45" t="s">
        <v>30</v>
      </c>
      <c r="D60" s="45" t="s">
        <v>11</v>
      </c>
      <c r="E60" s="45">
        <v>1</v>
      </c>
      <c r="F60" s="16">
        <v>3</v>
      </c>
      <c r="G60" s="16">
        <v>3</v>
      </c>
      <c r="H60" s="45" t="s">
        <v>31</v>
      </c>
      <c r="I60" s="45" t="s">
        <v>29</v>
      </c>
      <c r="J60" s="17">
        <v>42370</v>
      </c>
      <c r="K60" s="82"/>
      <c r="L60" s="14"/>
    </row>
    <row r="61" spans="1:12" x14ac:dyDescent="0.25">
      <c r="A61" s="45">
        <v>41</v>
      </c>
      <c r="B61" s="15" t="s">
        <v>363</v>
      </c>
      <c r="C61" s="45" t="s">
        <v>17</v>
      </c>
      <c r="D61" s="45" t="s">
        <v>11</v>
      </c>
      <c r="E61" s="45">
        <v>1</v>
      </c>
      <c r="F61" s="16">
        <v>4</v>
      </c>
      <c r="G61" s="16">
        <v>4</v>
      </c>
      <c r="H61" s="45" t="s">
        <v>31</v>
      </c>
      <c r="I61" s="45" t="s">
        <v>29</v>
      </c>
      <c r="J61" s="17">
        <v>41978</v>
      </c>
      <c r="K61" s="82"/>
      <c r="L61" s="14"/>
    </row>
    <row r="62" spans="1:12" s="201" customFormat="1" ht="75" x14ac:dyDescent="0.25">
      <c r="A62" s="19">
        <v>42</v>
      </c>
      <c r="B62" s="19" t="s">
        <v>226</v>
      </c>
      <c r="C62" s="19" t="s">
        <v>30</v>
      </c>
      <c r="D62" s="19" t="s">
        <v>11</v>
      </c>
      <c r="E62" s="19">
        <v>1</v>
      </c>
      <c r="F62" s="19">
        <v>8</v>
      </c>
      <c r="G62" s="19">
        <v>8</v>
      </c>
      <c r="H62" s="19" t="s">
        <v>31</v>
      </c>
      <c r="I62" s="19" t="s">
        <v>29</v>
      </c>
      <c r="J62" s="70">
        <v>42112</v>
      </c>
      <c r="K62" s="19" t="s">
        <v>546</v>
      </c>
      <c r="L62" s="202" t="s">
        <v>545</v>
      </c>
    </row>
    <row r="63" spans="1:12" s="201" customFormat="1" ht="60" x14ac:dyDescent="0.25">
      <c r="A63" s="19">
        <v>43</v>
      </c>
      <c r="B63" s="19" t="s">
        <v>368</v>
      </c>
      <c r="C63" s="19" t="s">
        <v>39</v>
      </c>
      <c r="D63" s="19" t="s">
        <v>11</v>
      </c>
      <c r="E63" s="19">
        <v>1</v>
      </c>
      <c r="F63" s="19">
        <v>90</v>
      </c>
      <c r="G63" s="19">
        <v>3.6</v>
      </c>
      <c r="H63" s="19" t="s">
        <v>31</v>
      </c>
      <c r="I63" s="19" t="s">
        <v>29</v>
      </c>
      <c r="J63" s="70">
        <v>42112</v>
      </c>
      <c r="K63" s="19" t="s">
        <v>544</v>
      </c>
      <c r="L63" s="202" t="s">
        <v>547</v>
      </c>
    </row>
    <row r="64" spans="1:12" x14ac:dyDescent="0.25">
      <c r="A64" s="45">
        <v>44</v>
      </c>
      <c r="B64" s="15" t="s">
        <v>153</v>
      </c>
      <c r="C64" s="45" t="s">
        <v>30</v>
      </c>
      <c r="D64" s="45" t="s">
        <v>11</v>
      </c>
      <c r="E64" s="45">
        <v>1</v>
      </c>
      <c r="F64" s="16">
        <v>0.5</v>
      </c>
      <c r="G64" s="16">
        <v>1.5</v>
      </c>
      <c r="H64" s="45" t="s">
        <v>31</v>
      </c>
      <c r="I64" s="45" t="s">
        <v>29</v>
      </c>
      <c r="J64" s="17">
        <v>42358</v>
      </c>
      <c r="K64" s="82"/>
      <c r="L64" s="14"/>
    </row>
    <row r="65" spans="1:12" ht="25.5" x14ac:dyDescent="0.25">
      <c r="A65" s="45">
        <v>45</v>
      </c>
      <c r="B65" s="15" t="s">
        <v>367</v>
      </c>
      <c r="C65" s="45" t="s">
        <v>30</v>
      </c>
      <c r="D65" s="45" t="s">
        <v>11</v>
      </c>
      <c r="E65" s="45">
        <v>1</v>
      </c>
      <c r="F65" s="16">
        <v>0.6</v>
      </c>
      <c r="G65" s="16">
        <v>0.6</v>
      </c>
      <c r="H65" s="45" t="s">
        <v>31</v>
      </c>
      <c r="I65" s="45" t="s">
        <v>29</v>
      </c>
      <c r="J65" s="17">
        <v>42358</v>
      </c>
      <c r="K65" s="82"/>
      <c r="L65" s="14"/>
    </row>
    <row r="66" spans="1:12" s="201" customFormat="1" ht="60" x14ac:dyDescent="0.25">
      <c r="A66" s="81">
        <v>46</v>
      </c>
      <c r="B66" s="19" t="s">
        <v>154</v>
      </c>
      <c r="C66" s="81" t="s">
        <v>39</v>
      </c>
      <c r="D66" s="81" t="s">
        <v>11</v>
      </c>
      <c r="E66" s="81">
        <v>1</v>
      </c>
      <c r="F66" s="73">
        <v>0.05</v>
      </c>
      <c r="G66" s="73">
        <v>0.5</v>
      </c>
      <c r="H66" s="81" t="s">
        <v>31</v>
      </c>
      <c r="I66" s="81" t="s">
        <v>29</v>
      </c>
      <c r="J66" s="70">
        <v>42112</v>
      </c>
      <c r="K66" s="81" t="s">
        <v>543</v>
      </c>
      <c r="L66" s="202" t="s">
        <v>548</v>
      </c>
    </row>
    <row r="67" spans="1:12" ht="25.5" x14ac:dyDescent="0.25">
      <c r="A67" s="45">
        <v>47</v>
      </c>
      <c r="B67" s="15" t="s">
        <v>371</v>
      </c>
      <c r="C67" s="45" t="s">
        <v>30</v>
      </c>
      <c r="D67" s="45" t="s">
        <v>11</v>
      </c>
      <c r="E67" s="45">
        <v>1</v>
      </c>
      <c r="F67" s="16">
        <v>2.5000000000000001E-2</v>
      </c>
      <c r="G67" s="16">
        <v>2.5000000000000001E-2</v>
      </c>
      <c r="H67" s="45" t="s">
        <v>31</v>
      </c>
      <c r="I67" s="45" t="s">
        <v>29</v>
      </c>
      <c r="J67" s="17">
        <v>42328</v>
      </c>
      <c r="K67" s="82"/>
      <c r="L67" s="14"/>
    </row>
    <row r="68" spans="1:12" ht="38.25" x14ac:dyDescent="0.25">
      <c r="A68" s="45">
        <v>48</v>
      </c>
      <c r="B68" s="15" t="s">
        <v>551</v>
      </c>
      <c r="C68" s="45" t="s">
        <v>30</v>
      </c>
      <c r="D68" s="45" t="s">
        <v>11</v>
      </c>
      <c r="E68" s="45">
        <v>1</v>
      </c>
      <c r="F68" s="16">
        <v>4.5</v>
      </c>
      <c r="G68" s="16">
        <v>4.5</v>
      </c>
      <c r="H68" s="45" t="s">
        <v>31</v>
      </c>
      <c r="I68" s="45" t="s">
        <v>29</v>
      </c>
      <c r="J68" s="17">
        <v>42358</v>
      </c>
      <c r="K68" s="82"/>
      <c r="L68" s="14"/>
    </row>
    <row r="69" spans="1:12" s="201" customFormat="1" ht="63.75" x14ac:dyDescent="0.25">
      <c r="A69" s="19">
        <v>49</v>
      </c>
      <c r="B69" s="19" t="s">
        <v>372</v>
      </c>
      <c r="C69" s="19" t="s">
        <v>39</v>
      </c>
      <c r="D69" s="19" t="s">
        <v>11</v>
      </c>
      <c r="E69" s="19">
        <v>1</v>
      </c>
      <c r="F69" s="19">
        <v>1.75</v>
      </c>
      <c r="G69" s="19">
        <v>1.75</v>
      </c>
      <c r="H69" s="19" t="s">
        <v>31</v>
      </c>
      <c r="I69" s="19" t="s">
        <v>29</v>
      </c>
      <c r="J69" s="19">
        <v>42019</v>
      </c>
      <c r="K69" s="19" t="s">
        <v>550</v>
      </c>
      <c r="L69" s="19" t="s">
        <v>549</v>
      </c>
    </row>
    <row r="70" spans="1:12" ht="25.5" x14ac:dyDescent="0.25">
      <c r="A70" s="80">
        <v>50</v>
      </c>
      <c r="B70" s="15" t="s">
        <v>213</v>
      </c>
      <c r="C70" s="45" t="s">
        <v>30</v>
      </c>
      <c r="D70" s="45" t="s">
        <v>11</v>
      </c>
      <c r="E70" s="45">
        <v>1</v>
      </c>
      <c r="F70" s="16">
        <v>400</v>
      </c>
      <c r="G70" s="16">
        <v>400</v>
      </c>
      <c r="H70" s="45" t="s">
        <v>211</v>
      </c>
      <c r="I70" s="45" t="s">
        <v>29</v>
      </c>
      <c r="J70" s="17">
        <v>42420</v>
      </c>
      <c r="K70" s="82"/>
      <c r="L70" s="14"/>
    </row>
    <row r="71" spans="1:12" x14ac:dyDescent="0.25">
      <c r="A71" s="45">
        <v>51</v>
      </c>
      <c r="B71" s="15" t="s">
        <v>375</v>
      </c>
      <c r="C71" s="80" t="s">
        <v>30</v>
      </c>
      <c r="D71" s="80" t="s">
        <v>11</v>
      </c>
      <c r="E71" s="80">
        <v>1</v>
      </c>
      <c r="F71" s="16">
        <v>1.75</v>
      </c>
      <c r="G71" s="16">
        <v>1.75</v>
      </c>
      <c r="H71" s="80" t="s">
        <v>31</v>
      </c>
      <c r="I71" s="80" t="s">
        <v>29</v>
      </c>
      <c r="J71" s="17">
        <v>42267</v>
      </c>
      <c r="K71" s="82"/>
      <c r="L71" s="14"/>
    </row>
    <row r="72" spans="1:12" ht="25.5" x14ac:dyDescent="0.25">
      <c r="A72" s="80">
        <v>52</v>
      </c>
      <c r="B72" s="15" t="s">
        <v>373</v>
      </c>
      <c r="C72" s="80" t="s">
        <v>30</v>
      </c>
      <c r="D72" s="80" t="s">
        <v>11</v>
      </c>
      <c r="E72" s="80">
        <v>1</v>
      </c>
      <c r="F72" s="16">
        <v>4</v>
      </c>
      <c r="G72" s="16">
        <v>4</v>
      </c>
      <c r="H72" s="80" t="s">
        <v>374</v>
      </c>
      <c r="I72" s="80" t="s">
        <v>29</v>
      </c>
      <c r="J72" s="17">
        <v>42379</v>
      </c>
      <c r="K72" s="82"/>
      <c r="L72" s="14"/>
    </row>
    <row r="73" spans="1:12" ht="25.5" x14ac:dyDescent="0.25">
      <c r="A73" s="165">
        <v>53</v>
      </c>
      <c r="B73" s="166" t="s">
        <v>484</v>
      </c>
      <c r="C73" s="165" t="s">
        <v>30</v>
      </c>
      <c r="D73" s="165" t="s">
        <v>247</v>
      </c>
      <c r="E73" s="165">
        <v>2</v>
      </c>
      <c r="F73" s="167">
        <v>1.5</v>
      </c>
      <c r="G73" s="167">
        <v>3</v>
      </c>
      <c r="H73" s="165" t="s">
        <v>31</v>
      </c>
      <c r="I73" s="165" t="s">
        <v>13</v>
      </c>
      <c r="J73" s="168">
        <v>42385</v>
      </c>
      <c r="K73" s="159"/>
      <c r="L73" s="14"/>
    </row>
    <row r="74" spans="1:12" ht="38.25" x14ac:dyDescent="0.25">
      <c r="A74" s="165">
        <v>54</v>
      </c>
      <c r="B74" s="166" t="s">
        <v>485</v>
      </c>
      <c r="C74" s="165" t="s">
        <v>30</v>
      </c>
      <c r="D74" s="165" t="s">
        <v>247</v>
      </c>
      <c r="E74" s="165">
        <v>1</v>
      </c>
      <c r="F74" s="167">
        <v>45</v>
      </c>
      <c r="G74" s="167">
        <f>F74</f>
        <v>45</v>
      </c>
      <c r="H74" s="165" t="s">
        <v>31</v>
      </c>
      <c r="I74" s="165" t="s">
        <v>13</v>
      </c>
      <c r="J74" s="168">
        <v>42354</v>
      </c>
      <c r="K74" s="159"/>
      <c r="L74" s="14"/>
    </row>
    <row r="75" spans="1:12" ht="25.5" x14ac:dyDescent="0.25">
      <c r="A75" s="165">
        <v>55</v>
      </c>
      <c r="B75" s="166" t="s">
        <v>486</v>
      </c>
      <c r="C75" s="165" t="s">
        <v>30</v>
      </c>
      <c r="D75" s="165" t="s">
        <v>247</v>
      </c>
      <c r="E75" s="165">
        <v>1</v>
      </c>
      <c r="F75" s="167">
        <v>25</v>
      </c>
      <c r="G75" s="167">
        <f>F75</f>
        <v>25</v>
      </c>
      <c r="H75" s="165" t="s">
        <v>31</v>
      </c>
      <c r="I75" s="165" t="s">
        <v>13</v>
      </c>
      <c r="J75" s="168">
        <v>42354</v>
      </c>
      <c r="K75" s="159"/>
      <c r="L75" s="14"/>
    </row>
    <row r="76" spans="1:12" s="8" customFormat="1" ht="38.25" x14ac:dyDescent="0.25">
      <c r="A76" s="26">
        <v>56</v>
      </c>
      <c r="B76" s="20" t="s">
        <v>535</v>
      </c>
      <c r="C76" s="26" t="s">
        <v>41</v>
      </c>
      <c r="D76" s="26">
        <v>1</v>
      </c>
      <c r="E76" s="26">
        <v>1</v>
      </c>
      <c r="F76" s="74">
        <v>47.71</v>
      </c>
      <c r="G76" s="74">
        <v>47.71</v>
      </c>
      <c r="H76" s="26" t="s">
        <v>31</v>
      </c>
      <c r="I76" s="26" t="s">
        <v>29</v>
      </c>
      <c r="J76" s="75">
        <v>41645</v>
      </c>
      <c r="K76" s="76" t="s">
        <v>536</v>
      </c>
      <c r="L76" s="20" t="s">
        <v>537</v>
      </c>
    </row>
    <row r="77" spans="1:12" s="8" customFormat="1" ht="51" x14ac:dyDescent="0.25">
      <c r="A77" s="26">
        <v>57</v>
      </c>
      <c r="B77" s="20" t="s">
        <v>535</v>
      </c>
      <c r="C77" s="26" t="s">
        <v>41</v>
      </c>
      <c r="D77" s="26">
        <v>1</v>
      </c>
      <c r="E77" s="26">
        <v>1</v>
      </c>
      <c r="F77" s="74">
        <v>48</v>
      </c>
      <c r="G77" s="74">
        <v>48</v>
      </c>
      <c r="H77" s="26" t="s">
        <v>31</v>
      </c>
      <c r="I77" s="26" t="s">
        <v>29</v>
      </c>
      <c r="J77" s="75">
        <v>42037</v>
      </c>
      <c r="K77" s="76" t="s">
        <v>539</v>
      </c>
      <c r="L77" s="20" t="s">
        <v>538</v>
      </c>
    </row>
    <row r="78" spans="1:12" s="8" customFormat="1" ht="38.25" x14ac:dyDescent="0.25">
      <c r="A78" s="26">
        <v>58</v>
      </c>
      <c r="B78" s="20" t="s">
        <v>540</v>
      </c>
      <c r="C78" s="26" t="s">
        <v>41</v>
      </c>
      <c r="D78" s="26">
        <v>1</v>
      </c>
      <c r="E78" s="26">
        <v>1</v>
      </c>
      <c r="F78" s="74">
        <v>2.4700000000000002</v>
      </c>
      <c r="G78" s="74">
        <v>2.4700000000000002</v>
      </c>
      <c r="H78" s="26" t="s">
        <v>31</v>
      </c>
      <c r="I78" s="26" t="s">
        <v>29</v>
      </c>
      <c r="J78" s="75">
        <v>42038</v>
      </c>
      <c r="K78" s="76" t="s">
        <v>541</v>
      </c>
      <c r="L78" s="20" t="s">
        <v>542</v>
      </c>
    </row>
    <row r="79" spans="1:12" x14ac:dyDescent="0.25">
      <c r="A79" s="160"/>
      <c r="B79" s="161"/>
      <c r="C79" s="160"/>
      <c r="D79" s="160"/>
      <c r="E79" s="160"/>
      <c r="F79" s="162"/>
      <c r="G79" s="162"/>
      <c r="H79" s="160"/>
      <c r="I79" s="160"/>
      <c r="J79" s="163"/>
      <c r="K79" s="160"/>
      <c r="L79" s="164"/>
    </row>
    <row r="80" spans="1:12" x14ac:dyDescent="0.25">
      <c r="A80" s="9"/>
      <c r="B80" s="10"/>
      <c r="C80" s="9"/>
      <c r="D80" s="9"/>
      <c r="E80" s="9"/>
      <c r="F80" s="11"/>
      <c r="G80" s="11"/>
      <c r="H80" s="9"/>
      <c r="I80" s="9"/>
      <c r="J80" s="12"/>
      <c r="K80" s="9"/>
    </row>
    <row r="81" spans="1:8" x14ac:dyDescent="0.25">
      <c r="A81" s="6"/>
    </row>
    <row r="82" spans="1:8" x14ac:dyDescent="0.25">
      <c r="A82" s="2"/>
      <c r="D82" s="2"/>
      <c r="H82" s="2"/>
    </row>
  </sheetData>
  <mergeCells count="10">
    <mergeCell ref="L4:L5"/>
    <mergeCell ref="H4:H5"/>
    <mergeCell ref="I4:I5"/>
    <mergeCell ref="J4:J5"/>
    <mergeCell ref="K4:K5"/>
    <mergeCell ref="A4:A5"/>
    <mergeCell ref="B4:B5"/>
    <mergeCell ref="C4:C5"/>
    <mergeCell ref="D4:D5"/>
    <mergeCell ref="E4:G4"/>
  </mergeCells>
  <printOptions horizontalCentered="1" verticalCentered="1"/>
  <pageMargins left="0.70866141732283472" right="0.70866141732283472" top="0.74803149606299213" bottom="0.74803149606299213" header="0.31496062992125984" footer="0.31496062992125984"/>
  <pageSetup paperSize="9"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topLeftCell="A172" workbookViewId="0">
      <selection activeCell="E49" sqref="E49"/>
    </sheetView>
  </sheetViews>
  <sheetFormatPr defaultRowHeight="15" x14ac:dyDescent="0.25"/>
  <cols>
    <col min="1" max="1" width="9.140625" style="507"/>
    <col min="2" max="2" width="30.85546875" style="507" customWidth="1"/>
    <col min="3" max="5" width="9.140625" style="507"/>
    <col min="6" max="7" width="9.140625" style="508"/>
    <col min="8" max="8" width="9.140625" style="507"/>
    <col min="9" max="9" width="10.42578125" style="507" customWidth="1"/>
    <col min="10" max="10" width="13.7109375" style="508" customWidth="1"/>
    <col min="11" max="11" width="12.28515625" style="508" customWidth="1"/>
    <col min="12" max="12" width="13.7109375" style="508" customWidth="1"/>
    <col min="13" max="13" width="34" style="507" customWidth="1"/>
    <col min="14" max="16384" width="9.140625" style="507"/>
  </cols>
  <sheetData>
    <row r="1" spans="1:13" x14ac:dyDescent="0.25">
      <c r="A1" s="509" t="s">
        <v>3756</v>
      </c>
    </row>
    <row r="2" spans="1:13" x14ac:dyDescent="0.25">
      <c r="A2" s="509" t="s">
        <v>3755</v>
      </c>
    </row>
    <row r="3" spans="1:13" x14ac:dyDescent="0.25">
      <c r="A3" s="951" t="s">
        <v>26</v>
      </c>
      <c r="B3" s="951" t="s">
        <v>1</v>
      </c>
      <c r="C3" s="951" t="s">
        <v>2</v>
      </c>
      <c r="D3" s="951" t="s">
        <v>3</v>
      </c>
      <c r="E3" s="951" t="s">
        <v>27</v>
      </c>
      <c r="F3" s="951" t="s">
        <v>4</v>
      </c>
      <c r="G3" s="951"/>
      <c r="H3" s="951" t="s">
        <v>5</v>
      </c>
      <c r="I3" s="951" t="s">
        <v>163</v>
      </c>
      <c r="J3" s="951" t="s">
        <v>3754</v>
      </c>
      <c r="K3" s="951" t="s">
        <v>3433</v>
      </c>
      <c r="L3" s="951" t="s">
        <v>3753</v>
      </c>
      <c r="M3" s="951" t="s">
        <v>3752</v>
      </c>
    </row>
    <row r="4" spans="1:13" ht="27.75" customHeight="1" x14ac:dyDescent="0.25">
      <c r="A4" s="951"/>
      <c r="B4" s="951"/>
      <c r="C4" s="951"/>
      <c r="D4" s="951"/>
      <c r="E4" s="951"/>
      <c r="F4" s="401" t="s">
        <v>1745</v>
      </c>
      <c r="G4" s="401" t="s">
        <v>1744</v>
      </c>
      <c r="H4" s="951"/>
      <c r="I4" s="951"/>
      <c r="J4" s="951"/>
      <c r="K4" s="951"/>
      <c r="L4" s="951"/>
      <c r="M4" s="951"/>
    </row>
    <row r="5" spans="1:13" ht="25.5" x14ac:dyDescent="0.25">
      <c r="A5" s="300">
        <v>1</v>
      </c>
      <c r="B5" s="302" t="s">
        <v>3751</v>
      </c>
      <c r="C5" s="330" t="s">
        <v>39</v>
      </c>
      <c r="D5" s="330" t="s">
        <v>11</v>
      </c>
      <c r="E5" s="330">
        <v>1</v>
      </c>
      <c r="F5" s="330">
        <v>7.26</v>
      </c>
      <c r="G5" s="330">
        <v>7.26</v>
      </c>
      <c r="H5" s="330" t="s">
        <v>12</v>
      </c>
      <c r="I5" s="330" t="s">
        <v>29</v>
      </c>
      <c r="J5" s="380">
        <v>40736</v>
      </c>
      <c r="K5" s="380"/>
      <c r="L5" s="380">
        <v>40845</v>
      </c>
      <c r="M5" s="381" t="s">
        <v>3750</v>
      </c>
    </row>
    <row r="6" spans="1:13" ht="25.5" x14ac:dyDescent="0.25">
      <c r="A6" s="300">
        <v>2</v>
      </c>
      <c r="B6" s="302" t="s">
        <v>3749</v>
      </c>
      <c r="C6" s="330" t="s">
        <v>39</v>
      </c>
      <c r="D6" s="330" t="s">
        <v>11</v>
      </c>
      <c r="E6" s="330">
        <v>1</v>
      </c>
      <c r="F6" s="330">
        <v>8.2200000000000006</v>
      </c>
      <c r="G6" s="330">
        <v>8.2200000000000006</v>
      </c>
      <c r="H6" s="330" t="s">
        <v>12</v>
      </c>
      <c r="I6" s="330" t="s">
        <v>29</v>
      </c>
      <c r="J6" s="380">
        <v>40736</v>
      </c>
      <c r="K6" s="380"/>
      <c r="L6" s="380">
        <v>40845</v>
      </c>
      <c r="M6" s="381" t="s">
        <v>3748</v>
      </c>
    </row>
    <row r="7" spans="1:13" ht="25.5" x14ac:dyDescent="0.25">
      <c r="A7" s="300">
        <v>3</v>
      </c>
      <c r="B7" s="302" t="s">
        <v>3747</v>
      </c>
      <c r="C7" s="330" t="s">
        <v>39</v>
      </c>
      <c r="D7" s="330" t="s">
        <v>11</v>
      </c>
      <c r="E7" s="330">
        <v>1</v>
      </c>
      <c r="F7" s="330">
        <v>10.14</v>
      </c>
      <c r="G7" s="330">
        <v>10.14</v>
      </c>
      <c r="H7" s="330" t="s">
        <v>12</v>
      </c>
      <c r="I7" s="330" t="s">
        <v>29</v>
      </c>
      <c r="J7" s="380">
        <v>40736</v>
      </c>
      <c r="K7" s="380"/>
      <c r="L7" s="380">
        <v>40821</v>
      </c>
      <c r="M7" s="381" t="s">
        <v>3746</v>
      </c>
    </row>
    <row r="8" spans="1:13" ht="25.5" x14ac:dyDescent="0.25">
      <c r="A8" s="300">
        <v>4</v>
      </c>
      <c r="B8" s="302" t="s">
        <v>3745</v>
      </c>
      <c r="C8" s="330" t="s">
        <v>39</v>
      </c>
      <c r="D8" s="330" t="s">
        <v>11</v>
      </c>
      <c r="E8" s="330">
        <v>1</v>
      </c>
      <c r="F8" s="330">
        <v>8.6199999999999992</v>
      </c>
      <c r="G8" s="330">
        <v>8.6199999999999992</v>
      </c>
      <c r="H8" s="330" t="s">
        <v>12</v>
      </c>
      <c r="I8" s="330" t="s">
        <v>29</v>
      </c>
      <c r="J8" s="380">
        <v>40736</v>
      </c>
      <c r="K8" s="380"/>
      <c r="L8" s="380">
        <v>40821</v>
      </c>
      <c r="M8" s="381" t="s">
        <v>3744</v>
      </c>
    </row>
    <row r="9" spans="1:13" ht="25.5" x14ac:dyDescent="0.25">
      <c r="A9" s="300">
        <v>5</v>
      </c>
      <c r="B9" s="302" t="s">
        <v>3743</v>
      </c>
      <c r="C9" s="330" t="s">
        <v>39</v>
      </c>
      <c r="D9" s="330" t="s">
        <v>11</v>
      </c>
      <c r="E9" s="330">
        <v>1</v>
      </c>
      <c r="F9" s="330">
        <v>10.51</v>
      </c>
      <c r="G9" s="330">
        <v>10.51</v>
      </c>
      <c r="H9" s="330" t="s">
        <v>12</v>
      </c>
      <c r="I9" s="330" t="s">
        <v>29</v>
      </c>
      <c r="J9" s="380">
        <v>40736</v>
      </c>
      <c r="K9" s="380"/>
      <c r="L9" s="380">
        <v>40821</v>
      </c>
      <c r="M9" s="381" t="s">
        <v>3742</v>
      </c>
    </row>
    <row r="10" spans="1:13" ht="25.5" x14ac:dyDescent="0.25">
      <c r="A10" s="300">
        <v>6</v>
      </c>
      <c r="B10" s="302" t="s">
        <v>3741</v>
      </c>
      <c r="C10" s="330" t="s">
        <v>39</v>
      </c>
      <c r="D10" s="330" t="s">
        <v>11</v>
      </c>
      <c r="E10" s="330">
        <v>1</v>
      </c>
      <c r="F10" s="330">
        <v>8.08</v>
      </c>
      <c r="G10" s="330">
        <v>8.08</v>
      </c>
      <c r="H10" s="330" t="s">
        <v>12</v>
      </c>
      <c r="I10" s="330" t="s">
        <v>29</v>
      </c>
      <c r="J10" s="380">
        <v>40736</v>
      </c>
      <c r="K10" s="380"/>
      <c r="L10" s="380">
        <v>40821</v>
      </c>
      <c r="M10" s="381" t="s">
        <v>3740</v>
      </c>
    </row>
    <row r="11" spans="1:13" ht="38.25" x14ac:dyDescent="0.25">
      <c r="A11" s="300">
        <v>7</v>
      </c>
      <c r="B11" s="302" t="s">
        <v>3739</v>
      </c>
      <c r="C11" s="330" t="s">
        <v>39</v>
      </c>
      <c r="D11" s="330" t="s">
        <v>11</v>
      </c>
      <c r="E11" s="330">
        <v>1</v>
      </c>
      <c r="F11" s="330">
        <v>8.17</v>
      </c>
      <c r="G11" s="330">
        <v>8.17</v>
      </c>
      <c r="H11" s="330" t="s">
        <v>12</v>
      </c>
      <c r="I11" s="330" t="s">
        <v>29</v>
      </c>
      <c r="J11" s="380">
        <v>40736</v>
      </c>
      <c r="K11" s="380"/>
      <c r="L11" s="380">
        <v>40820</v>
      </c>
      <c r="M11" s="381" t="s">
        <v>3738</v>
      </c>
    </row>
    <row r="12" spans="1:13" ht="38.25" x14ac:dyDescent="0.25">
      <c r="A12" s="300">
        <v>8</v>
      </c>
      <c r="B12" s="302" t="s">
        <v>3737</v>
      </c>
      <c r="C12" s="330" t="s">
        <v>39</v>
      </c>
      <c r="D12" s="330" t="s">
        <v>11</v>
      </c>
      <c r="E12" s="330">
        <v>1</v>
      </c>
      <c r="F12" s="330">
        <v>8.34</v>
      </c>
      <c r="G12" s="330">
        <v>8.34</v>
      </c>
      <c r="H12" s="330" t="s">
        <v>12</v>
      </c>
      <c r="I12" s="330" t="s">
        <v>29</v>
      </c>
      <c r="J12" s="380">
        <v>41109</v>
      </c>
      <c r="K12" s="380"/>
      <c r="L12" s="380">
        <v>40820</v>
      </c>
      <c r="M12" s="381" t="s">
        <v>3736</v>
      </c>
    </row>
    <row r="13" spans="1:13" ht="25.5" x14ac:dyDescent="0.25">
      <c r="A13" s="300">
        <v>9</v>
      </c>
      <c r="B13" s="302" t="s">
        <v>3735</v>
      </c>
      <c r="C13" s="330" t="s">
        <v>39</v>
      </c>
      <c r="D13" s="330" t="s">
        <v>11</v>
      </c>
      <c r="E13" s="330">
        <v>1</v>
      </c>
      <c r="F13" s="330">
        <v>8.5399999999999991</v>
      </c>
      <c r="G13" s="330">
        <v>8.5399999999999991</v>
      </c>
      <c r="H13" s="330" t="s">
        <v>12</v>
      </c>
      <c r="I13" s="330" t="s">
        <v>29</v>
      </c>
      <c r="J13" s="380">
        <v>40736</v>
      </c>
      <c r="K13" s="380"/>
      <c r="L13" s="380">
        <v>40823</v>
      </c>
      <c r="M13" s="381" t="s">
        <v>3734</v>
      </c>
    </row>
    <row r="14" spans="1:13" ht="25.5" x14ac:dyDescent="0.25">
      <c r="A14" s="300">
        <v>10</v>
      </c>
      <c r="B14" s="302" t="s">
        <v>3733</v>
      </c>
      <c r="C14" s="330" t="s">
        <v>39</v>
      </c>
      <c r="D14" s="330" t="s">
        <v>11</v>
      </c>
      <c r="E14" s="330">
        <v>1</v>
      </c>
      <c r="F14" s="330">
        <v>8.25</v>
      </c>
      <c r="G14" s="330">
        <v>8.25</v>
      </c>
      <c r="H14" s="330" t="s">
        <v>12</v>
      </c>
      <c r="I14" s="330" t="s">
        <v>29</v>
      </c>
      <c r="J14" s="380">
        <v>40736</v>
      </c>
      <c r="K14" s="380"/>
      <c r="L14" s="380">
        <v>40821</v>
      </c>
      <c r="M14" s="381" t="s">
        <v>3732</v>
      </c>
    </row>
    <row r="15" spans="1:13" ht="25.5" x14ac:dyDescent="0.25">
      <c r="A15" s="300">
        <v>11</v>
      </c>
      <c r="B15" s="302" t="s">
        <v>3731</v>
      </c>
      <c r="C15" s="330" t="s">
        <v>3730</v>
      </c>
      <c r="D15" s="330" t="s">
        <v>11</v>
      </c>
      <c r="E15" s="330">
        <v>1</v>
      </c>
      <c r="F15" s="330">
        <v>12.93</v>
      </c>
      <c r="G15" s="330">
        <v>12.93</v>
      </c>
      <c r="H15" s="330" t="s">
        <v>12</v>
      </c>
      <c r="I15" s="330" t="s">
        <v>29</v>
      </c>
      <c r="J15" s="380">
        <v>41152</v>
      </c>
      <c r="K15" s="380"/>
      <c r="L15" s="380">
        <v>41269</v>
      </c>
      <c r="M15" s="381" t="s">
        <v>3729</v>
      </c>
    </row>
    <row r="16" spans="1:13" ht="38.25" x14ac:dyDescent="0.25">
      <c r="A16" s="300">
        <v>12</v>
      </c>
      <c r="B16" s="302" t="s">
        <v>3728</v>
      </c>
      <c r="C16" s="300" t="s">
        <v>39</v>
      </c>
      <c r="D16" s="300" t="s">
        <v>11</v>
      </c>
      <c r="E16" s="300"/>
      <c r="F16" s="300">
        <v>7.76</v>
      </c>
      <c r="G16" s="300">
        <v>7.76</v>
      </c>
      <c r="H16" s="300" t="s">
        <v>12</v>
      </c>
      <c r="I16" s="300" t="s">
        <v>29</v>
      </c>
      <c r="J16" s="299">
        <v>40736</v>
      </c>
      <c r="K16" s="299"/>
      <c r="L16" s="380">
        <v>40820</v>
      </c>
      <c r="M16" s="381" t="s">
        <v>3727</v>
      </c>
    </row>
    <row r="17" spans="1:13" ht="38.25" x14ac:dyDescent="0.25">
      <c r="A17" s="300">
        <v>13</v>
      </c>
      <c r="B17" s="302" t="s">
        <v>3726</v>
      </c>
      <c r="C17" s="300" t="s">
        <v>10</v>
      </c>
      <c r="D17" s="300" t="s">
        <v>11</v>
      </c>
      <c r="E17" s="300">
        <v>1</v>
      </c>
      <c r="F17" s="300">
        <v>10.4</v>
      </c>
      <c r="G17" s="300">
        <v>10.4</v>
      </c>
      <c r="H17" s="300" t="s">
        <v>12</v>
      </c>
      <c r="I17" s="300" t="s">
        <v>29</v>
      </c>
      <c r="J17" s="380">
        <v>40736</v>
      </c>
      <c r="K17" s="380"/>
      <c r="L17" s="380">
        <v>40820</v>
      </c>
      <c r="M17" s="381" t="s">
        <v>3725</v>
      </c>
    </row>
    <row r="18" spans="1:13" ht="25.5" x14ac:dyDescent="0.25">
      <c r="A18" s="300">
        <v>14</v>
      </c>
      <c r="B18" s="302" t="s">
        <v>3724</v>
      </c>
      <c r="C18" s="330" t="s">
        <v>41</v>
      </c>
      <c r="D18" s="330" t="s">
        <v>11</v>
      </c>
      <c r="E18" s="330">
        <v>1</v>
      </c>
      <c r="F18" s="330">
        <v>10.73</v>
      </c>
      <c r="G18" s="330">
        <v>10.73</v>
      </c>
      <c r="H18" s="330" t="s">
        <v>12</v>
      </c>
      <c r="I18" s="330" t="s">
        <v>29</v>
      </c>
      <c r="J18" s="380">
        <v>41152</v>
      </c>
      <c r="K18" s="380"/>
      <c r="L18" s="380">
        <v>41244</v>
      </c>
      <c r="M18" s="381" t="s">
        <v>3723</v>
      </c>
    </row>
    <row r="19" spans="1:13" ht="38.25" x14ac:dyDescent="0.25">
      <c r="A19" s="300">
        <v>15</v>
      </c>
      <c r="B19" s="302" t="s">
        <v>3722</v>
      </c>
      <c r="C19" s="330" t="s">
        <v>39</v>
      </c>
      <c r="D19" s="330" t="s">
        <v>11</v>
      </c>
      <c r="E19" s="330">
        <v>1</v>
      </c>
      <c r="F19" s="330">
        <v>8.94</v>
      </c>
      <c r="G19" s="330">
        <v>8.94</v>
      </c>
      <c r="H19" s="330" t="s">
        <v>12</v>
      </c>
      <c r="I19" s="330" t="s">
        <v>29</v>
      </c>
      <c r="J19" s="380">
        <v>40736</v>
      </c>
      <c r="K19" s="380"/>
      <c r="L19" s="380">
        <v>40820</v>
      </c>
      <c r="M19" s="381" t="s">
        <v>3721</v>
      </c>
    </row>
    <row r="20" spans="1:13" ht="25.5" x14ac:dyDescent="0.25">
      <c r="A20" s="300">
        <v>16</v>
      </c>
      <c r="B20" s="302" t="s">
        <v>3720</v>
      </c>
      <c r="C20" s="330" t="s">
        <v>39</v>
      </c>
      <c r="D20" s="330" t="s">
        <v>11</v>
      </c>
      <c r="E20" s="330">
        <v>1</v>
      </c>
      <c r="F20" s="330">
        <v>9.33</v>
      </c>
      <c r="G20" s="330">
        <v>9.33</v>
      </c>
      <c r="H20" s="330" t="s">
        <v>12</v>
      </c>
      <c r="I20" s="330" t="s">
        <v>29</v>
      </c>
      <c r="J20" s="380">
        <v>41116</v>
      </c>
      <c r="K20" s="380"/>
      <c r="L20" s="380">
        <v>40840</v>
      </c>
      <c r="M20" s="381" t="s">
        <v>3719</v>
      </c>
    </row>
    <row r="21" spans="1:13" ht="25.5" x14ac:dyDescent="0.25">
      <c r="A21" s="300">
        <v>17</v>
      </c>
      <c r="B21" s="302" t="s">
        <v>3718</v>
      </c>
      <c r="C21" s="330" t="s">
        <v>39</v>
      </c>
      <c r="D21" s="330" t="s">
        <v>11</v>
      </c>
      <c r="E21" s="330">
        <v>1</v>
      </c>
      <c r="F21" s="330">
        <v>17.84</v>
      </c>
      <c r="G21" s="330">
        <v>17.84</v>
      </c>
      <c r="H21" s="330" t="s">
        <v>12</v>
      </c>
      <c r="I21" s="330" t="s">
        <v>29</v>
      </c>
      <c r="J21" s="380">
        <v>41102</v>
      </c>
      <c r="K21" s="380"/>
      <c r="L21" s="380">
        <v>40852</v>
      </c>
      <c r="M21" s="381" t="s">
        <v>3717</v>
      </c>
    </row>
    <row r="22" spans="1:13" ht="38.25" x14ac:dyDescent="0.25">
      <c r="A22" s="300">
        <v>18</v>
      </c>
      <c r="B22" s="302" t="s">
        <v>3716</v>
      </c>
      <c r="C22" s="310" t="s">
        <v>39</v>
      </c>
      <c r="D22" s="310" t="s">
        <v>244</v>
      </c>
      <c r="E22" s="310">
        <v>1</v>
      </c>
      <c r="F22" s="310">
        <v>24.17</v>
      </c>
      <c r="G22" s="310">
        <v>24.17</v>
      </c>
      <c r="H22" s="310" t="s">
        <v>12</v>
      </c>
      <c r="I22" s="310" t="s">
        <v>29</v>
      </c>
      <c r="J22" s="306">
        <v>41544</v>
      </c>
      <c r="K22" s="306"/>
      <c r="L22" s="306">
        <v>41598</v>
      </c>
      <c r="M22" s="309" t="s">
        <v>3715</v>
      </c>
    </row>
    <row r="23" spans="1:13" ht="38.25" x14ac:dyDescent="0.25">
      <c r="A23" s="300">
        <v>19</v>
      </c>
      <c r="B23" s="302" t="s">
        <v>3714</v>
      </c>
      <c r="C23" s="310" t="s">
        <v>39</v>
      </c>
      <c r="D23" s="310" t="s">
        <v>244</v>
      </c>
      <c r="E23" s="310">
        <v>1</v>
      </c>
      <c r="F23" s="310">
        <v>27.09</v>
      </c>
      <c r="G23" s="310">
        <v>27.09</v>
      </c>
      <c r="H23" s="310" t="s">
        <v>12</v>
      </c>
      <c r="I23" s="310" t="s">
        <v>29</v>
      </c>
      <c r="J23" s="306">
        <v>41543</v>
      </c>
      <c r="K23" s="306"/>
      <c r="L23" s="306">
        <v>41598</v>
      </c>
      <c r="M23" s="309" t="s">
        <v>3713</v>
      </c>
    </row>
    <row r="24" spans="1:13" ht="38.25" x14ac:dyDescent="0.25">
      <c r="A24" s="300">
        <v>20</v>
      </c>
      <c r="B24" s="302" t="s">
        <v>3712</v>
      </c>
      <c r="C24" s="310" t="s">
        <v>39</v>
      </c>
      <c r="D24" s="310" t="s">
        <v>244</v>
      </c>
      <c r="E24" s="310">
        <v>1</v>
      </c>
      <c r="F24" s="310">
        <v>23.97</v>
      </c>
      <c r="G24" s="310">
        <v>23.97</v>
      </c>
      <c r="H24" s="310" t="s">
        <v>12</v>
      </c>
      <c r="I24" s="310" t="s">
        <v>29</v>
      </c>
      <c r="J24" s="306">
        <v>41542</v>
      </c>
      <c r="K24" s="306">
        <v>41571</v>
      </c>
      <c r="L24" s="306">
        <v>41632</v>
      </c>
      <c r="M24" s="309" t="s">
        <v>3711</v>
      </c>
    </row>
    <row r="25" spans="1:13" ht="25.5" x14ac:dyDescent="0.25">
      <c r="A25" s="300">
        <v>21</v>
      </c>
      <c r="B25" s="302" t="s">
        <v>3710</v>
      </c>
      <c r="C25" s="310" t="s">
        <v>39</v>
      </c>
      <c r="D25" s="310" t="s">
        <v>244</v>
      </c>
      <c r="E25" s="310">
        <v>1</v>
      </c>
      <c r="F25" s="310">
        <v>22.9</v>
      </c>
      <c r="G25" s="310">
        <v>22.9</v>
      </c>
      <c r="H25" s="310" t="s">
        <v>12</v>
      </c>
      <c r="I25" s="310" t="s">
        <v>29</v>
      </c>
      <c r="J25" s="306">
        <v>41542</v>
      </c>
      <c r="K25" s="306"/>
      <c r="L25" s="306">
        <v>41598</v>
      </c>
      <c r="M25" s="309" t="s">
        <v>3709</v>
      </c>
    </row>
    <row r="26" spans="1:13" ht="25.5" x14ac:dyDescent="0.25">
      <c r="A26" s="300">
        <v>22</v>
      </c>
      <c r="B26" s="302" t="s">
        <v>3708</v>
      </c>
      <c r="C26" s="310" t="s">
        <v>39</v>
      </c>
      <c r="D26" s="310" t="s">
        <v>244</v>
      </c>
      <c r="E26" s="310">
        <v>1</v>
      </c>
      <c r="F26" s="310">
        <v>24.56</v>
      </c>
      <c r="G26" s="310">
        <v>24.56</v>
      </c>
      <c r="H26" s="310" t="s">
        <v>12</v>
      </c>
      <c r="I26" s="310" t="s">
        <v>29</v>
      </c>
      <c r="J26" s="306">
        <v>41542</v>
      </c>
      <c r="K26" s="306"/>
      <c r="L26" s="306">
        <v>41598</v>
      </c>
      <c r="M26" s="309" t="s">
        <v>3707</v>
      </c>
    </row>
    <row r="27" spans="1:13" ht="38.25" x14ac:dyDescent="0.25">
      <c r="A27" s="300">
        <v>23</v>
      </c>
      <c r="B27" s="302" t="s">
        <v>3706</v>
      </c>
      <c r="C27" s="310" t="s">
        <v>39</v>
      </c>
      <c r="D27" s="310" t="s">
        <v>244</v>
      </c>
      <c r="E27" s="310">
        <v>1</v>
      </c>
      <c r="F27" s="310">
        <v>24.8</v>
      </c>
      <c r="G27" s="310">
        <v>24.8</v>
      </c>
      <c r="H27" s="310" t="s">
        <v>12</v>
      </c>
      <c r="I27" s="310" t="s">
        <v>29</v>
      </c>
      <c r="J27" s="306">
        <v>41542</v>
      </c>
      <c r="K27" s="306">
        <v>41571</v>
      </c>
      <c r="L27" s="306">
        <v>41576</v>
      </c>
      <c r="M27" s="309" t="s">
        <v>3705</v>
      </c>
    </row>
    <row r="28" spans="1:13" ht="38.25" x14ac:dyDescent="0.25">
      <c r="A28" s="300">
        <v>24</v>
      </c>
      <c r="B28" s="302" t="s">
        <v>3704</v>
      </c>
      <c r="C28" s="310" t="s">
        <v>39</v>
      </c>
      <c r="D28" s="310" t="s">
        <v>244</v>
      </c>
      <c r="E28" s="310">
        <v>1</v>
      </c>
      <c r="F28" s="310">
        <v>15.05</v>
      </c>
      <c r="G28" s="310">
        <v>15.05</v>
      </c>
      <c r="H28" s="310" t="s">
        <v>12</v>
      </c>
      <c r="I28" s="310" t="s">
        <v>29</v>
      </c>
      <c r="J28" s="306">
        <v>41258</v>
      </c>
      <c r="K28" s="306">
        <v>41649</v>
      </c>
      <c r="L28" s="306">
        <v>41285</v>
      </c>
      <c r="M28" s="309" t="s">
        <v>3703</v>
      </c>
    </row>
    <row r="29" spans="1:13" ht="38.25" x14ac:dyDescent="0.25">
      <c r="A29" s="300">
        <v>25</v>
      </c>
      <c r="B29" s="302" t="s">
        <v>3702</v>
      </c>
      <c r="C29" s="310" t="s">
        <v>39</v>
      </c>
      <c r="D29" s="310" t="s">
        <v>244</v>
      </c>
      <c r="E29" s="838"/>
      <c r="F29" s="310">
        <v>11.75</v>
      </c>
      <c r="G29" s="310">
        <v>11.75</v>
      </c>
      <c r="H29" s="310" t="s">
        <v>12</v>
      </c>
      <c r="I29" s="310" t="s">
        <v>29</v>
      </c>
      <c r="J29" s="306">
        <v>41258</v>
      </c>
      <c r="K29" s="306"/>
      <c r="L29" s="306">
        <v>41285</v>
      </c>
      <c r="M29" s="309" t="s">
        <v>3701</v>
      </c>
    </row>
    <row r="30" spans="1:13" ht="38.25" x14ac:dyDescent="0.25">
      <c r="A30" s="300">
        <v>26</v>
      </c>
      <c r="B30" s="302" t="s">
        <v>3700</v>
      </c>
      <c r="C30" s="310" t="s">
        <v>39</v>
      </c>
      <c r="D30" s="310" t="s">
        <v>244</v>
      </c>
      <c r="E30" s="838"/>
      <c r="F30" s="310">
        <v>11</v>
      </c>
      <c r="G30" s="310">
        <v>11</v>
      </c>
      <c r="H30" s="310" t="s">
        <v>12</v>
      </c>
      <c r="I30" s="310" t="s">
        <v>29</v>
      </c>
      <c r="J30" s="306">
        <v>41258</v>
      </c>
      <c r="K30" s="306">
        <v>41666</v>
      </c>
      <c r="L30" s="306">
        <v>41285</v>
      </c>
      <c r="M30" s="309" t="s">
        <v>3699</v>
      </c>
    </row>
    <row r="31" spans="1:13" ht="25.5" x14ac:dyDescent="0.25">
      <c r="A31" s="300">
        <v>27</v>
      </c>
      <c r="B31" s="302" t="s">
        <v>3698</v>
      </c>
      <c r="C31" s="310" t="s">
        <v>39</v>
      </c>
      <c r="D31" s="310" t="s">
        <v>244</v>
      </c>
      <c r="E31" s="838"/>
      <c r="F31" s="310">
        <v>11.15</v>
      </c>
      <c r="G31" s="310">
        <v>11.15</v>
      </c>
      <c r="H31" s="310" t="s">
        <v>12</v>
      </c>
      <c r="I31" s="310" t="s">
        <v>29</v>
      </c>
      <c r="J31" s="306">
        <v>41258</v>
      </c>
      <c r="K31" s="306"/>
      <c r="L31" s="306">
        <v>41285</v>
      </c>
      <c r="M31" s="309" t="s">
        <v>3697</v>
      </c>
    </row>
    <row r="32" spans="1:13" ht="38.25" x14ac:dyDescent="0.25">
      <c r="A32" s="300">
        <v>28</v>
      </c>
      <c r="B32" s="302" t="s">
        <v>3696</v>
      </c>
      <c r="C32" s="310" t="s">
        <v>39</v>
      </c>
      <c r="D32" s="310" t="s">
        <v>244</v>
      </c>
      <c r="E32" s="838"/>
      <c r="F32" s="310">
        <v>13.2</v>
      </c>
      <c r="G32" s="310">
        <v>13.2</v>
      </c>
      <c r="H32" s="310" t="s">
        <v>12</v>
      </c>
      <c r="I32" s="310" t="s">
        <v>29</v>
      </c>
      <c r="J32" s="306">
        <v>41258</v>
      </c>
      <c r="K32" s="306"/>
      <c r="L32" s="306">
        <v>41285</v>
      </c>
      <c r="M32" s="309" t="s">
        <v>3695</v>
      </c>
    </row>
    <row r="33" spans="1:13" ht="38.25" x14ac:dyDescent="0.25">
      <c r="A33" s="300">
        <v>29</v>
      </c>
      <c r="B33" s="302" t="s">
        <v>3694</v>
      </c>
      <c r="C33" s="310" t="s">
        <v>39</v>
      </c>
      <c r="D33" s="310" t="s">
        <v>244</v>
      </c>
      <c r="E33" s="838"/>
      <c r="F33" s="310">
        <v>13.1</v>
      </c>
      <c r="G33" s="310">
        <v>13.1</v>
      </c>
      <c r="H33" s="310" t="s">
        <v>12</v>
      </c>
      <c r="I33" s="838"/>
      <c r="J33" s="306">
        <v>41258</v>
      </c>
      <c r="K33" s="306"/>
      <c r="L33" s="306">
        <v>41285</v>
      </c>
      <c r="M33" s="309" t="s">
        <v>3693</v>
      </c>
    </row>
    <row r="34" spans="1:13" ht="25.5" x14ac:dyDescent="0.25">
      <c r="A34" s="300">
        <v>30</v>
      </c>
      <c r="B34" s="302" t="s">
        <v>3692</v>
      </c>
      <c r="C34" s="310" t="s">
        <v>39</v>
      </c>
      <c r="D34" s="310" t="s">
        <v>244</v>
      </c>
      <c r="E34" s="838"/>
      <c r="F34" s="310">
        <v>19</v>
      </c>
      <c r="G34" s="310">
        <v>19</v>
      </c>
      <c r="H34" s="310" t="s">
        <v>12</v>
      </c>
      <c r="I34" s="310" t="s">
        <v>29</v>
      </c>
      <c r="J34" s="306">
        <v>41258</v>
      </c>
      <c r="K34" s="306"/>
      <c r="L34" s="306">
        <v>41285</v>
      </c>
      <c r="M34" s="309" t="s">
        <v>3691</v>
      </c>
    </row>
    <row r="35" spans="1:13" ht="25.5" x14ac:dyDescent="0.25">
      <c r="A35" s="300">
        <v>31</v>
      </c>
      <c r="B35" s="302" t="s">
        <v>3690</v>
      </c>
      <c r="C35" s="310" t="s">
        <v>39</v>
      </c>
      <c r="D35" s="310" t="s">
        <v>247</v>
      </c>
      <c r="E35" s="310">
        <v>1</v>
      </c>
      <c r="F35" s="310">
        <v>24.11</v>
      </c>
      <c r="G35" s="310">
        <v>24.11</v>
      </c>
      <c r="H35" s="310" t="s">
        <v>12</v>
      </c>
      <c r="I35" s="310" t="s">
        <v>29</v>
      </c>
      <c r="J35" s="306">
        <v>41671</v>
      </c>
      <c r="K35" s="306"/>
      <c r="L35" s="306">
        <v>41698</v>
      </c>
      <c r="M35" s="309" t="s">
        <v>3689</v>
      </c>
    </row>
    <row r="36" spans="1:13" ht="38.25" x14ac:dyDescent="0.25">
      <c r="A36" s="300">
        <v>32</v>
      </c>
      <c r="B36" s="302" t="s">
        <v>3688</v>
      </c>
      <c r="C36" s="310" t="s">
        <v>39</v>
      </c>
      <c r="D36" s="310" t="s">
        <v>247</v>
      </c>
      <c r="E36" s="310">
        <v>1</v>
      </c>
      <c r="F36" s="310">
        <v>24.97</v>
      </c>
      <c r="G36" s="310">
        <v>24.97</v>
      </c>
      <c r="H36" s="310" t="s">
        <v>12</v>
      </c>
      <c r="I36" s="310" t="s">
        <v>29</v>
      </c>
      <c r="J36" s="310" t="s">
        <v>3687</v>
      </c>
      <c r="K36" s="502">
        <v>41643</v>
      </c>
      <c r="L36" s="502">
        <v>41654</v>
      </c>
      <c r="M36" s="309" t="s">
        <v>3686</v>
      </c>
    </row>
    <row r="37" spans="1:13" ht="25.5" x14ac:dyDescent="0.25">
      <c r="A37" s="300">
        <v>33</v>
      </c>
      <c r="B37" s="302" t="s">
        <v>3685</v>
      </c>
      <c r="C37" s="310" t="s">
        <v>39</v>
      </c>
      <c r="D37" s="310" t="s">
        <v>247</v>
      </c>
      <c r="E37" s="310">
        <v>1</v>
      </c>
      <c r="F37" s="310">
        <v>24.18</v>
      </c>
      <c r="G37" s="310">
        <v>24.18</v>
      </c>
      <c r="H37" s="310" t="s">
        <v>12</v>
      </c>
      <c r="I37" s="310" t="s">
        <v>29</v>
      </c>
      <c r="J37" s="306">
        <v>41628</v>
      </c>
      <c r="K37" s="306">
        <v>41643</v>
      </c>
      <c r="L37" s="306">
        <v>41654</v>
      </c>
      <c r="M37" s="309" t="s">
        <v>3684</v>
      </c>
    </row>
    <row r="38" spans="1:13" ht="38.25" x14ac:dyDescent="0.25">
      <c r="A38" s="300">
        <v>34</v>
      </c>
      <c r="B38" s="302" t="s">
        <v>3683</v>
      </c>
      <c r="C38" s="310" t="s">
        <v>39</v>
      </c>
      <c r="D38" s="310" t="s">
        <v>247</v>
      </c>
      <c r="E38" s="310">
        <v>1</v>
      </c>
      <c r="F38" s="310">
        <v>17.399999999999999</v>
      </c>
      <c r="G38" s="310">
        <v>17.399999999999999</v>
      </c>
      <c r="H38" s="310" t="s">
        <v>12</v>
      </c>
      <c r="I38" s="310" t="s">
        <v>29</v>
      </c>
      <c r="J38" s="306">
        <v>41258</v>
      </c>
      <c r="K38" s="306"/>
      <c r="L38" s="306">
        <v>41285</v>
      </c>
      <c r="M38" s="309" t="s">
        <v>3682</v>
      </c>
    </row>
    <row r="39" spans="1:13" ht="25.5" x14ac:dyDescent="0.25">
      <c r="A39" s="300">
        <v>35</v>
      </c>
      <c r="B39" s="302" t="s">
        <v>3681</v>
      </c>
      <c r="C39" s="310" t="s">
        <v>39</v>
      </c>
      <c r="D39" s="310" t="s">
        <v>247</v>
      </c>
      <c r="E39" s="310">
        <v>1</v>
      </c>
      <c r="F39" s="310">
        <v>14.65</v>
      </c>
      <c r="G39" s="310">
        <v>14.65</v>
      </c>
      <c r="H39" s="310" t="s">
        <v>12</v>
      </c>
      <c r="I39" s="310" t="s">
        <v>29</v>
      </c>
      <c r="J39" s="306">
        <v>41379</v>
      </c>
      <c r="K39" s="306"/>
      <c r="L39" s="306">
        <v>41449</v>
      </c>
      <c r="M39" s="309" t="s">
        <v>3680</v>
      </c>
    </row>
    <row r="40" spans="1:13" ht="38.25" x14ac:dyDescent="0.25">
      <c r="A40" s="300">
        <v>36</v>
      </c>
      <c r="B40" s="302" t="s">
        <v>3679</v>
      </c>
      <c r="C40" s="310" t="s">
        <v>39</v>
      </c>
      <c r="D40" s="310" t="s">
        <v>247</v>
      </c>
      <c r="E40" s="310">
        <v>1</v>
      </c>
      <c r="F40" s="310">
        <v>13.4</v>
      </c>
      <c r="G40" s="310">
        <v>13.4</v>
      </c>
      <c r="H40" s="310" t="s">
        <v>12</v>
      </c>
      <c r="I40" s="310" t="s">
        <v>29</v>
      </c>
      <c r="J40" s="306">
        <v>41258</v>
      </c>
      <c r="K40" s="306"/>
      <c r="L40" s="306">
        <v>41285</v>
      </c>
      <c r="M40" s="309" t="s">
        <v>3678</v>
      </c>
    </row>
    <row r="41" spans="1:13" ht="25.5" x14ac:dyDescent="0.25">
      <c r="A41" s="300">
        <v>37</v>
      </c>
      <c r="B41" s="302" t="s">
        <v>3677</v>
      </c>
      <c r="C41" s="310" t="s">
        <v>39</v>
      </c>
      <c r="D41" s="310" t="s">
        <v>247</v>
      </c>
      <c r="E41" s="310">
        <v>1</v>
      </c>
      <c r="F41" s="310">
        <v>11</v>
      </c>
      <c r="G41" s="310">
        <v>11</v>
      </c>
      <c r="H41" s="310" t="s">
        <v>12</v>
      </c>
      <c r="I41" s="310" t="s">
        <v>29</v>
      </c>
      <c r="J41" s="306">
        <v>41258</v>
      </c>
      <c r="K41" s="306"/>
      <c r="L41" s="306">
        <v>41285</v>
      </c>
      <c r="M41" s="309" t="s">
        <v>3676</v>
      </c>
    </row>
    <row r="42" spans="1:13" ht="25.5" x14ac:dyDescent="0.25">
      <c r="A42" s="300" t="s">
        <v>3675</v>
      </c>
      <c r="B42" s="302" t="s">
        <v>3674</v>
      </c>
      <c r="C42" s="310" t="s">
        <v>39</v>
      </c>
      <c r="D42" s="310" t="s">
        <v>247</v>
      </c>
      <c r="E42" s="310">
        <v>1</v>
      </c>
      <c r="F42" s="310">
        <v>11.05</v>
      </c>
      <c r="G42" s="310">
        <v>11.05</v>
      </c>
      <c r="H42" s="310" t="s">
        <v>12</v>
      </c>
      <c r="I42" s="310" t="s">
        <v>29</v>
      </c>
      <c r="J42" s="306">
        <v>41258</v>
      </c>
      <c r="K42" s="306"/>
      <c r="L42" s="306">
        <v>41285</v>
      </c>
      <c r="M42" s="309" t="s">
        <v>3673</v>
      </c>
    </row>
    <row r="43" spans="1:13" ht="31.5" customHeight="1" x14ac:dyDescent="0.25">
      <c r="A43" s="300" t="s">
        <v>3672</v>
      </c>
      <c r="B43" s="302" t="s">
        <v>3671</v>
      </c>
      <c r="C43" s="300" t="s">
        <v>39</v>
      </c>
      <c r="D43" s="300" t="s">
        <v>247</v>
      </c>
      <c r="E43" s="300">
        <v>1</v>
      </c>
      <c r="F43" s="300">
        <v>6.81</v>
      </c>
      <c r="G43" s="300">
        <v>6.81</v>
      </c>
      <c r="H43" s="300" t="s">
        <v>12</v>
      </c>
      <c r="I43" s="300" t="s">
        <v>29</v>
      </c>
      <c r="J43" s="299">
        <v>41991</v>
      </c>
      <c r="K43" s="299">
        <v>42013</v>
      </c>
      <c r="L43" s="299">
        <v>42018</v>
      </c>
      <c r="M43" s="299" t="s">
        <v>3670</v>
      </c>
    </row>
    <row r="44" spans="1:13" ht="25.5" x14ac:dyDescent="0.25">
      <c r="A44" s="300">
        <v>39</v>
      </c>
      <c r="B44" s="302" t="s">
        <v>3669</v>
      </c>
      <c r="C44" s="310" t="s">
        <v>39</v>
      </c>
      <c r="D44" s="310" t="s">
        <v>247</v>
      </c>
      <c r="E44" s="310">
        <v>1</v>
      </c>
      <c r="F44" s="310">
        <v>8.8000000000000007</v>
      </c>
      <c r="G44" s="310">
        <v>8.8000000000000007</v>
      </c>
      <c r="H44" s="310" t="s">
        <v>12</v>
      </c>
      <c r="I44" s="310" t="s">
        <v>29</v>
      </c>
      <c r="J44" s="306">
        <v>41258</v>
      </c>
      <c r="K44" s="306"/>
      <c r="L44" s="306">
        <v>41285</v>
      </c>
      <c r="M44" s="309" t="s">
        <v>3668</v>
      </c>
    </row>
    <row r="45" spans="1:13" ht="25.5" x14ac:dyDescent="0.25">
      <c r="A45" s="300">
        <v>40</v>
      </c>
      <c r="B45" s="302" t="s">
        <v>3667</v>
      </c>
      <c r="C45" s="310" t="s">
        <v>39</v>
      </c>
      <c r="D45" s="310" t="s">
        <v>247</v>
      </c>
      <c r="E45" s="310">
        <v>1</v>
      </c>
      <c r="F45" s="310">
        <v>8.6999999999999993</v>
      </c>
      <c r="G45" s="310">
        <v>8.6999999999999993</v>
      </c>
      <c r="H45" s="310" t="s">
        <v>12</v>
      </c>
      <c r="I45" s="310" t="s">
        <v>29</v>
      </c>
      <c r="J45" s="306">
        <v>41258</v>
      </c>
      <c r="K45" s="306"/>
      <c r="L45" s="306">
        <v>41285</v>
      </c>
      <c r="M45" s="309" t="s">
        <v>3666</v>
      </c>
    </row>
    <row r="46" spans="1:13" ht="63.75" x14ac:dyDescent="0.25">
      <c r="A46" s="977">
        <v>41</v>
      </c>
      <c r="B46" s="978" t="s">
        <v>3665</v>
      </c>
      <c r="C46" s="918" t="s">
        <v>10</v>
      </c>
      <c r="D46" s="918" t="s">
        <v>11</v>
      </c>
      <c r="E46" s="977">
        <v>1</v>
      </c>
      <c r="F46" s="945">
        <v>8</v>
      </c>
      <c r="G46" s="945">
        <v>8</v>
      </c>
      <c r="H46" s="975" t="s">
        <v>12</v>
      </c>
      <c r="I46" s="945" t="s">
        <v>13</v>
      </c>
      <c r="J46" s="976">
        <v>41289</v>
      </c>
      <c r="K46" s="312"/>
      <c r="L46" s="312"/>
      <c r="M46" s="315" t="s">
        <v>3664</v>
      </c>
    </row>
    <row r="47" spans="1:13" ht="38.25" x14ac:dyDescent="0.25">
      <c r="A47" s="977"/>
      <c r="B47" s="978"/>
      <c r="C47" s="918"/>
      <c r="D47" s="918"/>
      <c r="E47" s="977"/>
      <c r="F47" s="945"/>
      <c r="G47" s="945"/>
      <c r="H47" s="975"/>
      <c r="I47" s="945"/>
      <c r="J47" s="976"/>
      <c r="K47" s="312"/>
      <c r="L47" s="312"/>
      <c r="M47" s="839" t="s">
        <v>3663</v>
      </c>
    </row>
    <row r="48" spans="1:13" x14ac:dyDescent="0.25">
      <c r="A48" s="840"/>
      <c r="B48" s="918" t="s">
        <v>3645</v>
      </c>
      <c r="C48" s="918"/>
      <c r="D48" s="918"/>
      <c r="E48" s="918"/>
      <c r="F48" s="918"/>
      <c r="G48" s="918"/>
      <c r="H48" s="918"/>
      <c r="I48" s="918"/>
      <c r="J48" s="918"/>
      <c r="K48" s="316"/>
      <c r="L48" s="316"/>
      <c r="M48" s="315"/>
    </row>
    <row r="49" spans="1:13" ht="25.5" x14ac:dyDescent="0.25">
      <c r="A49" s="840">
        <v>42</v>
      </c>
      <c r="B49" s="315" t="s">
        <v>3662</v>
      </c>
      <c r="C49" s="316" t="s">
        <v>10</v>
      </c>
      <c r="D49" s="316" t="s">
        <v>11</v>
      </c>
      <c r="E49" s="840">
        <v>1</v>
      </c>
      <c r="F49" s="328">
        <v>8</v>
      </c>
      <c r="G49" s="328">
        <v>8</v>
      </c>
      <c r="H49" s="841" t="s">
        <v>12</v>
      </c>
      <c r="I49" s="328" t="s">
        <v>13</v>
      </c>
      <c r="J49" s="312">
        <v>41289</v>
      </c>
      <c r="K49" s="312"/>
      <c r="L49" s="312"/>
      <c r="M49" s="315" t="s">
        <v>3646</v>
      </c>
    </row>
    <row r="50" spans="1:13" x14ac:dyDescent="0.25">
      <c r="A50" s="840"/>
      <c r="B50" s="918" t="s">
        <v>3645</v>
      </c>
      <c r="C50" s="918"/>
      <c r="D50" s="918"/>
      <c r="E50" s="918"/>
      <c r="F50" s="918"/>
      <c r="G50" s="918"/>
      <c r="H50" s="918"/>
      <c r="I50" s="918"/>
      <c r="J50" s="918"/>
      <c r="K50" s="316"/>
      <c r="L50" s="316"/>
      <c r="M50" s="315"/>
    </row>
    <row r="51" spans="1:13" ht="38.25" x14ac:dyDescent="0.25">
      <c r="A51" s="840">
        <v>43</v>
      </c>
      <c r="B51" s="315" t="s">
        <v>3661</v>
      </c>
      <c r="C51" s="316" t="s">
        <v>10</v>
      </c>
      <c r="D51" s="316" t="s">
        <v>11</v>
      </c>
      <c r="E51" s="840">
        <v>1</v>
      </c>
      <c r="F51" s="328">
        <v>8</v>
      </c>
      <c r="G51" s="328">
        <v>8</v>
      </c>
      <c r="H51" s="841" t="s">
        <v>12</v>
      </c>
      <c r="I51" s="328" t="s">
        <v>13</v>
      </c>
      <c r="J51" s="312">
        <v>41289</v>
      </c>
      <c r="K51" s="312"/>
      <c r="L51" s="312"/>
      <c r="M51" s="315" t="s">
        <v>3646</v>
      </c>
    </row>
    <row r="52" spans="1:13" x14ac:dyDescent="0.25">
      <c r="A52" s="840"/>
      <c r="B52" s="918" t="s">
        <v>3645</v>
      </c>
      <c r="C52" s="918"/>
      <c r="D52" s="918"/>
      <c r="E52" s="918"/>
      <c r="F52" s="918"/>
      <c r="G52" s="918"/>
      <c r="H52" s="918"/>
      <c r="I52" s="918"/>
      <c r="J52" s="918"/>
      <c r="K52" s="316"/>
      <c r="L52" s="316"/>
      <c r="M52" s="315"/>
    </row>
    <row r="53" spans="1:13" ht="25.5" x14ac:dyDescent="0.25">
      <c r="A53" s="840">
        <v>44</v>
      </c>
      <c r="B53" s="315" t="s">
        <v>3660</v>
      </c>
      <c r="C53" s="316" t="s">
        <v>10</v>
      </c>
      <c r="D53" s="316" t="s">
        <v>11</v>
      </c>
      <c r="E53" s="840">
        <v>1</v>
      </c>
      <c r="F53" s="328">
        <v>8</v>
      </c>
      <c r="G53" s="328">
        <v>8</v>
      </c>
      <c r="H53" s="841" t="s">
        <v>12</v>
      </c>
      <c r="I53" s="328" t="s">
        <v>13</v>
      </c>
      <c r="J53" s="312">
        <v>41289</v>
      </c>
      <c r="K53" s="312"/>
      <c r="L53" s="312"/>
      <c r="M53" s="315" t="s">
        <v>3646</v>
      </c>
    </row>
    <row r="54" spans="1:13" x14ac:dyDescent="0.25">
      <c r="A54" s="840"/>
      <c r="B54" s="918" t="s">
        <v>3645</v>
      </c>
      <c r="C54" s="918"/>
      <c r="D54" s="918"/>
      <c r="E54" s="918"/>
      <c r="F54" s="918"/>
      <c r="G54" s="918"/>
      <c r="H54" s="918"/>
      <c r="I54" s="918"/>
      <c r="J54" s="918"/>
      <c r="K54" s="316"/>
      <c r="L54" s="316"/>
      <c r="M54" s="315"/>
    </row>
    <row r="55" spans="1:13" ht="38.25" x14ac:dyDescent="0.25">
      <c r="A55" s="840">
        <v>45</v>
      </c>
      <c r="B55" s="315" t="s">
        <v>3659</v>
      </c>
      <c r="C55" s="316" t="s">
        <v>10</v>
      </c>
      <c r="D55" s="316" t="s">
        <v>11</v>
      </c>
      <c r="E55" s="840">
        <v>1</v>
      </c>
      <c r="F55" s="328">
        <v>8</v>
      </c>
      <c r="G55" s="328">
        <v>8</v>
      </c>
      <c r="H55" s="841" t="s">
        <v>12</v>
      </c>
      <c r="I55" s="328" t="s">
        <v>13</v>
      </c>
      <c r="J55" s="312">
        <v>41289</v>
      </c>
      <c r="K55" s="312"/>
      <c r="L55" s="312"/>
      <c r="M55" s="315" t="s">
        <v>3646</v>
      </c>
    </row>
    <row r="56" spans="1:13" x14ac:dyDescent="0.25">
      <c r="A56" s="840"/>
      <c r="B56" s="918" t="s">
        <v>3645</v>
      </c>
      <c r="C56" s="918"/>
      <c r="D56" s="918"/>
      <c r="E56" s="918"/>
      <c r="F56" s="918"/>
      <c r="G56" s="918"/>
      <c r="H56" s="918"/>
      <c r="I56" s="918"/>
      <c r="J56" s="918"/>
      <c r="K56" s="316"/>
      <c r="L56" s="316"/>
      <c r="M56" s="315"/>
    </row>
    <row r="57" spans="1:13" ht="25.5" x14ac:dyDescent="0.25">
      <c r="A57" s="840">
        <v>46</v>
      </c>
      <c r="B57" s="315" t="s">
        <v>3658</v>
      </c>
      <c r="C57" s="316" t="s">
        <v>10</v>
      </c>
      <c r="D57" s="316" t="s">
        <v>11</v>
      </c>
      <c r="E57" s="840">
        <v>1</v>
      </c>
      <c r="F57" s="328">
        <v>8</v>
      </c>
      <c r="G57" s="328">
        <v>8</v>
      </c>
      <c r="H57" s="841" t="s">
        <v>12</v>
      </c>
      <c r="I57" s="841" t="s">
        <v>29</v>
      </c>
      <c r="J57" s="312">
        <v>41289</v>
      </c>
      <c r="K57" s="312"/>
      <c r="L57" s="312"/>
      <c r="M57" s="315" t="s">
        <v>3646</v>
      </c>
    </row>
    <row r="58" spans="1:13" x14ac:dyDescent="0.25">
      <c r="A58" s="840"/>
      <c r="B58" s="918" t="s">
        <v>3645</v>
      </c>
      <c r="C58" s="918"/>
      <c r="D58" s="918"/>
      <c r="E58" s="918"/>
      <c r="F58" s="918"/>
      <c r="G58" s="918"/>
      <c r="H58" s="918"/>
      <c r="I58" s="918"/>
      <c r="J58" s="918"/>
      <c r="K58" s="316"/>
      <c r="L58" s="316"/>
      <c r="M58" s="315"/>
    </row>
    <row r="59" spans="1:13" ht="38.25" x14ac:dyDescent="0.25">
      <c r="A59" s="840">
        <v>47</v>
      </c>
      <c r="B59" s="315" t="s">
        <v>3657</v>
      </c>
      <c r="C59" s="316" t="s">
        <v>10</v>
      </c>
      <c r="D59" s="316" t="s">
        <v>11</v>
      </c>
      <c r="E59" s="840">
        <v>1</v>
      </c>
      <c r="F59" s="328">
        <v>8</v>
      </c>
      <c r="G59" s="328">
        <v>8</v>
      </c>
      <c r="H59" s="841" t="s">
        <v>12</v>
      </c>
      <c r="I59" s="841" t="s">
        <v>29</v>
      </c>
      <c r="J59" s="312">
        <v>41289</v>
      </c>
      <c r="K59" s="312"/>
      <c r="L59" s="312"/>
      <c r="M59" s="315" t="s">
        <v>3646</v>
      </c>
    </row>
    <row r="60" spans="1:13" x14ac:dyDescent="0.25">
      <c r="A60" s="840"/>
      <c r="B60" s="918" t="s">
        <v>3645</v>
      </c>
      <c r="C60" s="918"/>
      <c r="D60" s="918"/>
      <c r="E60" s="918"/>
      <c r="F60" s="918"/>
      <c r="G60" s="918"/>
      <c r="H60" s="918"/>
      <c r="I60" s="918"/>
      <c r="J60" s="918"/>
      <c r="K60" s="316"/>
      <c r="L60" s="316"/>
      <c r="M60" s="315"/>
    </row>
    <row r="61" spans="1:13" ht="38.25" x14ac:dyDescent="0.25">
      <c r="A61" s="840">
        <v>48</v>
      </c>
      <c r="B61" s="315" t="s">
        <v>3656</v>
      </c>
      <c r="C61" s="316" t="s">
        <v>10</v>
      </c>
      <c r="D61" s="316" t="s">
        <v>11</v>
      </c>
      <c r="E61" s="840">
        <v>1</v>
      </c>
      <c r="F61" s="328">
        <v>8</v>
      </c>
      <c r="G61" s="328">
        <v>8</v>
      </c>
      <c r="H61" s="841" t="s">
        <v>12</v>
      </c>
      <c r="I61" s="841" t="s">
        <v>29</v>
      </c>
      <c r="J61" s="312">
        <v>41289</v>
      </c>
      <c r="K61" s="312"/>
      <c r="L61" s="312"/>
      <c r="M61" s="315" t="s">
        <v>3646</v>
      </c>
    </row>
    <row r="62" spans="1:13" x14ac:dyDescent="0.25">
      <c r="A62" s="840"/>
      <c r="B62" s="918" t="s">
        <v>3645</v>
      </c>
      <c r="C62" s="918"/>
      <c r="D62" s="918"/>
      <c r="E62" s="918"/>
      <c r="F62" s="918"/>
      <c r="G62" s="918"/>
      <c r="H62" s="918"/>
      <c r="I62" s="918"/>
      <c r="J62" s="918"/>
      <c r="K62" s="316"/>
      <c r="L62" s="316"/>
      <c r="M62" s="315"/>
    </row>
    <row r="63" spans="1:13" ht="38.25" x14ac:dyDescent="0.25">
      <c r="A63" s="840">
        <v>49</v>
      </c>
      <c r="B63" s="315" t="s">
        <v>3655</v>
      </c>
      <c r="C63" s="316" t="s">
        <v>10</v>
      </c>
      <c r="D63" s="316" t="s">
        <v>11</v>
      </c>
      <c r="E63" s="840">
        <v>1</v>
      </c>
      <c r="F63" s="328">
        <v>8</v>
      </c>
      <c r="G63" s="328">
        <v>8</v>
      </c>
      <c r="H63" s="841" t="s">
        <v>12</v>
      </c>
      <c r="I63" s="841" t="s">
        <v>29</v>
      </c>
      <c r="J63" s="312">
        <v>41289</v>
      </c>
      <c r="K63" s="312"/>
      <c r="L63" s="312"/>
      <c r="M63" s="315" t="s">
        <v>3646</v>
      </c>
    </row>
    <row r="64" spans="1:13" x14ac:dyDescent="0.25">
      <c r="A64" s="840"/>
      <c r="B64" s="918" t="s">
        <v>3645</v>
      </c>
      <c r="C64" s="918"/>
      <c r="D64" s="918"/>
      <c r="E64" s="918"/>
      <c r="F64" s="918"/>
      <c r="G64" s="918"/>
      <c r="H64" s="918"/>
      <c r="I64" s="918"/>
      <c r="J64" s="918"/>
      <c r="K64" s="316"/>
      <c r="L64" s="316"/>
      <c r="M64" s="315"/>
    </row>
    <row r="65" spans="1:13" ht="38.25" x14ac:dyDescent="0.25">
      <c r="A65" s="840">
        <v>50</v>
      </c>
      <c r="B65" s="315" t="s">
        <v>3654</v>
      </c>
      <c r="C65" s="316" t="s">
        <v>10</v>
      </c>
      <c r="D65" s="316" t="s">
        <v>11</v>
      </c>
      <c r="E65" s="840">
        <v>1</v>
      </c>
      <c r="F65" s="328">
        <v>8</v>
      </c>
      <c r="G65" s="328">
        <v>8</v>
      </c>
      <c r="H65" s="841" t="s">
        <v>12</v>
      </c>
      <c r="I65" s="841" t="s">
        <v>29</v>
      </c>
      <c r="J65" s="312">
        <v>41289</v>
      </c>
      <c r="K65" s="312"/>
      <c r="L65" s="312"/>
      <c r="M65" s="315" t="s">
        <v>3646</v>
      </c>
    </row>
    <row r="66" spans="1:13" x14ac:dyDescent="0.25">
      <c r="A66" s="840"/>
      <c r="B66" s="918" t="s">
        <v>3645</v>
      </c>
      <c r="C66" s="918"/>
      <c r="D66" s="918"/>
      <c r="E66" s="918"/>
      <c r="F66" s="918"/>
      <c r="G66" s="918"/>
      <c r="H66" s="918"/>
      <c r="I66" s="918"/>
      <c r="J66" s="918"/>
      <c r="K66" s="316"/>
      <c r="L66" s="316"/>
      <c r="M66" s="315"/>
    </row>
    <row r="67" spans="1:13" ht="38.25" x14ac:dyDescent="0.25">
      <c r="A67" s="840">
        <v>51</v>
      </c>
      <c r="B67" s="315" t="s">
        <v>3653</v>
      </c>
      <c r="C67" s="316" t="s">
        <v>10</v>
      </c>
      <c r="D67" s="316" t="s">
        <v>11</v>
      </c>
      <c r="E67" s="840">
        <v>1</v>
      </c>
      <c r="F67" s="328">
        <v>8</v>
      </c>
      <c r="G67" s="328">
        <v>8</v>
      </c>
      <c r="H67" s="841" t="s">
        <v>12</v>
      </c>
      <c r="I67" s="841" t="s">
        <v>29</v>
      </c>
      <c r="J67" s="312">
        <v>41289</v>
      </c>
      <c r="K67" s="312"/>
      <c r="L67" s="312"/>
      <c r="M67" s="315" t="s">
        <v>3646</v>
      </c>
    </row>
    <row r="68" spans="1:13" x14ac:dyDescent="0.25">
      <c r="A68" s="840"/>
      <c r="B68" s="918" t="s">
        <v>3645</v>
      </c>
      <c r="C68" s="918"/>
      <c r="D68" s="918"/>
      <c r="E68" s="918"/>
      <c r="F68" s="918"/>
      <c r="G68" s="918"/>
      <c r="H68" s="918"/>
      <c r="I68" s="918"/>
      <c r="J68" s="918"/>
      <c r="K68" s="316"/>
      <c r="L68" s="316"/>
      <c r="M68" s="315"/>
    </row>
    <row r="69" spans="1:13" ht="38.25" x14ac:dyDescent="0.25">
      <c r="A69" s="840">
        <v>52</v>
      </c>
      <c r="B69" s="315" t="s">
        <v>3652</v>
      </c>
      <c r="C69" s="316" t="s">
        <v>10</v>
      </c>
      <c r="D69" s="316" t="s">
        <v>11</v>
      </c>
      <c r="E69" s="840">
        <v>1</v>
      </c>
      <c r="F69" s="328">
        <v>8</v>
      </c>
      <c r="G69" s="328">
        <v>8</v>
      </c>
      <c r="H69" s="841" t="s">
        <v>12</v>
      </c>
      <c r="I69" s="841" t="s">
        <v>29</v>
      </c>
      <c r="J69" s="312">
        <v>41289</v>
      </c>
      <c r="K69" s="312"/>
      <c r="L69" s="312"/>
      <c r="M69" s="315" t="s">
        <v>3646</v>
      </c>
    </row>
    <row r="70" spans="1:13" x14ac:dyDescent="0.25">
      <c r="A70" s="840"/>
      <c r="B70" s="918" t="s">
        <v>3645</v>
      </c>
      <c r="C70" s="918"/>
      <c r="D70" s="918"/>
      <c r="E70" s="918"/>
      <c r="F70" s="918"/>
      <c r="G70" s="918"/>
      <c r="H70" s="918"/>
      <c r="I70" s="918"/>
      <c r="J70" s="918"/>
      <c r="K70" s="316"/>
      <c r="L70" s="316"/>
      <c r="M70" s="315"/>
    </row>
    <row r="71" spans="1:13" ht="25.5" x14ac:dyDescent="0.25">
      <c r="A71" s="840">
        <v>53</v>
      </c>
      <c r="B71" s="315" t="s">
        <v>3651</v>
      </c>
      <c r="C71" s="316" t="s">
        <v>10</v>
      </c>
      <c r="D71" s="316" t="s">
        <v>11</v>
      </c>
      <c r="E71" s="840">
        <v>1</v>
      </c>
      <c r="F71" s="328">
        <v>8</v>
      </c>
      <c r="G71" s="328">
        <v>8</v>
      </c>
      <c r="H71" s="841" t="s">
        <v>12</v>
      </c>
      <c r="I71" s="841" t="s">
        <v>29</v>
      </c>
      <c r="J71" s="312">
        <v>41289</v>
      </c>
      <c r="K71" s="312"/>
      <c r="L71" s="312"/>
      <c r="M71" s="315" t="s">
        <v>3646</v>
      </c>
    </row>
    <row r="72" spans="1:13" x14ac:dyDescent="0.25">
      <c r="A72" s="840"/>
      <c r="B72" s="918" t="s">
        <v>3645</v>
      </c>
      <c r="C72" s="918"/>
      <c r="D72" s="918"/>
      <c r="E72" s="918"/>
      <c r="F72" s="918"/>
      <c r="G72" s="918"/>
      <c r="H72" s="918"/>
      <c r="I72" s="918"/>
      <c r="J72" s="918"/>
      <c r="K72" s="316"/>
      <c r="L72" s="316"/>
      <c r="M72" s="315"/>
    </row>
    <row r="73" spans="1:13" ht="38.25" x14ac:dyDescent="0.25">
      <c r="A73" s="840">
        <v>54</v>
      </c>
      <c r="B73" s="315" t="s">
        <v>3650</v>
      </c>
      <c r="C73" s="316" t="s">
        <v>10</v>
      </c>
      <c r="D73" s="316" t="s">
        <v>11</v>
      </c>
      <c r="E73" s="840">
        <v>1</v>
      </c>
      <c r="F73" s="328">
        <v>8</v>
      </c>
      <c r="G73" s="328">
        <v>8</v>
      </c>
      <c r="H73" s="841" t="s">
        <v>12</v>
      </c>
      <c r="I73" s="841" t="s">
        <v>29</v>
      </c>
      <c r="J73" s="312">
        <v>41289</v>
      </c>
      <c r="K73" s="312"/>
      <c r="L73" s="312"/>
      <c r="M73" s="315" t="s">
        <v>3646</v>
      </c>
    </row>
    <row r="74" spans="1:13" x14ac:dyDescent="0.25">
      <c r="A74" s="840"/>
      <c r="B74" s="918" t="s">
        <v>3645</v>
      </c>
      <c r="C74" s="918"/>
      <c r="D74" s="918"/>
      <c r="E74" s="918"/>
      <c r="F74" s="918"/>
      <c r="G74" s="918"/>
      <c r="H74" s="918"/>
      <c r="I74" s="918"/>
      <c r="J74" s="918"/>
      <c r="K74" s="316"/>
      <c r="L74" s="316"/>
      <c r="M74" s="315"/>
    </row>
    <row r="75" spans="1:13" ht="38.25" x14ac:dyDescent="0.25">
      <c r="A75" s="840">
        <v>55</v>
      </c>
      <c r="B75" s="315" t="s">
        <v>3649</v>
      </c>
      <c r="C75" s="316" t="s">
        <v>10</v>
      </c>
      <c r="D75" s="316" t="s">
        <v>11</v>
      </c>
      <c r="E75" s="840">
        <v>1</v>
      </c>
      <c r="F75" s="328">
        <v>8</v>
      </c>
      <c r="G75" s="328">
        <v>8</v>
      </c>
      <c r="H75" s="841" t="s">
        <v>12</v>
      </c>
      <c r="I75" s="841" t="s">
        <v>29</v>
      </c>
      <c r="J75" s="312">
        <v>41289</v>
      </c>
      <c r="K75" s="312"/>
      <c r="L75" s="312"/>
      <c r="M75" s="315" t="s">
        <v>3646</v>
      </c>
    </row>
    <row r="76" spans="1:13" x14ac:dyDescent="0.25">
      <c r="A76" s="840"/>
      <c r="B76" s="918" t="s">
        <v>3645</v>
      </c>
      <c r="C76" s="918"/>
      <c r="D76" s="918"/>
      <c r="E76" s="918"/>
      <c r="F76" s="918"/>
      <c r="G76" s="918"/>
      <c r="H76" s="918"/>
      <c r="I76" s="918"/>
      <c r="J76" s="918"/>
      <c r="K76" s="316"/>
      <c r="L76" s="316"/>
      <c r="M76" s="315"/>
    </row>
    <row r="77" spans="1:13" ht="38.25" x14ac:dyDescent="0.25">
      <c r="A77" s="840">
        <v>56</v>
      </c>
      <c r="B77" s="315" t="s">
        <v>3648</v>
      </c>
      <c r="C77" s="316" t="s">
        <v>10</v>
      </c>
      <c r="D77" s="316" t="s">
        <v>11</v>
      </c>
      <c r="E77" s="840">
        <v>1</v>
      </c>
      <c r="F77" s="328">
        <v>8</v>
      </c>
      <c r="G77" s="328">
        <v>8</v>
      </c>
      <c r="H77" s="841" t="s">
        <v>12</v>
      </c>
      <c r="I77" s="841" t="s">
        <v>29</v>
      </c>
      <c r="J77" s="312">
        <v>41289</v>
      </c>
      <c r="K77" s="312"/>
      <c r="L77" s="312"/>
      <c r="M77" s="315" t="s">
        <v>3646</v>
      </c>
    </row>
    <row r="78" spans="1:13" x14ac:dyDescent="0.25">
      <c r="A78" s="840"/>
      <c r="B78" s="918" t="s">
        <v>3645</v>
      </c>
      <c r="C78" s="918"/>
      <c r="D78" s="918"/>
      <c r="E78" s="918"/>
      <c r="F78" s="918"/>
      <c r="G78" s="918"/>
      <c r="H78" s="918"/>
      <c r="I78" s="918"/>
      <c r="J78" s="918"/>
      <c r="K78" s="316"/>
      <c r="L78" s="316"/>
      <c r="M78" s="315"/>
    </row>
    <row r="79" spans="1:13" ht="38.25" x14ac:dyDescent="0.25">
      <c r="A79" s="840">
        <v>57</v>
      </c>
      <c r="B79" s="315" t="s">
        <v>3647</v>
      </c>
      <c r="C79" s="315" t="s">
        <v>10</v>
      </c>
      <c r="D79" s="315" t="s">
        <v>11</v>
      </c>
      <c r="E79" s="841">
        <v>1</v>
      </c>
      <c r="F79" s="328">
        <v>8</v>
      </c>
      <c r="G79" s="328">
        <v>8</v>
      </c>
      <c r="H79" s="841" t="s">
        <v>12</v>
      </c>
      <c r="I79" s="841" t="s">
        <v>29</v>
      </c>
      <c r="J79" s="312">
        <v>41289</v>
      </c>
      <c r="K79" s="312"/>
      <c r="L79" s="312"/>
      <c r="M79" s="315" t="s">
        <v>3646</v>
      </c>
    </row>
    <row r="80" spans="1:13" x14ac:dyDescent="0.25">
      <c r="A80" s="840"/>
      <c r="B80" s="918" t="s">
        <v>3645</v>
      </c>
      <c r="C80" s="918"/>
      <c r="D80" s="918"/>
      <c r="E80" s="918"/>
      <c r="F80" s="918"/>
      <c r="G80" s="918"/>
      <c r="H80" s="918"/>
      <c r="I80" s="918"/>
      <c r="J80" s="918"/>
      <c r="K80" s="316"/>
      <c r="L80" s="316"/>
      <c r="M80" s="315"/>
    </row>
    <row r="81" spans="1:13" ht="38.25" x14ac:dyDescent="0.25">
      <c r="A81" s="842">
        <v>58</v>
      </c>
      <c r="B81" s="302" t="s">
        <v>3644</v>
      </c>
      <c r="C81" s="310" t="s">
        <v>39</v>
      </c>
      <c r="D81" s="310" t="s">
        <v>201</v>
      </c>
      <c r="E81" s="310">
        <v>1</v>
      </c>
      <c r="F81" s="310">
        <v>25.66</v>
      </c>
      <c r="G81" s="310">
        <v>25.66</v>
      </c>
      <c r="H81" s="310" t="s">
        <v>12</v>
      </c>
      <c r="I81" s="310" t="s">
        <v>29</v>
      </c>
      <c r="J81" s="306">
        <v>41591</v>
      </c>
      <c r="K81" s="306">
        <v>41640</v>
      </c>
      <c r="L81" s="306">
        <v>41654</v>
      </c>
      <c r="M81" s="309" t="s">
        <v>3643</v>
      </c>
    </row>
    <row r="82" spans="1:13" ht="38.25" x14ac:dyDescent="0.25">
      <c r="A82" s="842">
        <v>59</v>
      </c>
      <c r="B82" s="843" t="s">
        <v>3642</v>
      </c>
      <c r="C82" s="310" t="s">
        <v>39</v>
      </c>
      <c r="D82" s="310" t="s">
        <v>201</v>
      </c>
      <c r="E82" s="333">
        <v>1</v>
      </c>
      <c r="F82" s="333">
        <v>25.25</v>
      </c>
      <c r="G82" s="333">
        <v>25.25</v>
      </c>
      <c r="H82" s="333" t="s">
        <v>12</v>
      </c>
      <c r="I82" s="333" t="s">
        <v>29</v>
      </c>
      <c r="J82" s="306">
        <v>41591</v>
      </c>
      <c r="K82" s="306">
        <v>41631</v>
      </c>
      <c r="L82" s="306">
        <v>41654</v>
      </c>
      <c r="M82" s="309" t="s">
        <v>3641</v>
      </c>
    </row>
    <row r="83" spans="1:13" ht="38.25" x14ac:dyDescent="0.25">
      <c r="A83" s="842">
        <v>60</v>
      </c>
      <c r="B83" s="843" t="s">
        <v>3640</v>
      </c>
      <c r="C83" s="310" t="s">
        <v>39</v>
      </c>
      <c r="D83" s="310" t="s">
        <v>201</v>
      </c>
      <c r="E83" s="333">
        <v>1</v>
      </c>
      <c r="F83" s="333">
        <v>24.91</v>
      </c>
      <c r="G83" s="333">
        <v>24.91</v>
      </c>
      <c r="H83" s="333" t="s">
        <v>12</v>
      </c>
      <c r="I83" s="333" t="s">
        <v>29</v>
      </c>
      <c r="J83" s="306">
        <v>41591</v>
      </c>
      <c r="K83" s="306">
        <v>41641</v>
      </c>
      <c r="L83" s="306">
        <v>41677</v>
      </c>
      <c r="M83" s="309" t="s">
        <v>3639</v>
      </c>
    </row>
    <row r="84" spans="1:13" ht="25.5" x14ac:dyDescent="0.25">
      <c r="A84" s="842">
        <v>61</v>
      </c>
      <c r="B84" s="843" t="s">
        <v>3638</v>
      </c>
      <c r="C84" s="310" t="s">
        <v>39</v>
      </c>
      <c r="D84" s="310" t="s">
        <v>201</v>
      </c>
      <c r="E84" s="333">
        <v>1</v>
      </c>
      <c r="F84" s="333">
        <v>24.43</v>
      </c>
      <c r="G84" s="333">
        <v>24.43</v>
      </c>
      <c r="H84" s="333" t="s">
        <v>12</v>
      </c>
      <c r="I84" s="333" t="s">
        <v>29</v>
      </c>
      <c r="J84" s="306">
        <v>41591</v>
      </c>
      <c r="K84" s="306">
        <v>41641</v>
      </c>
      <c r="L84" s="306">
        <v>41660</v>
      </c>
      <c r="M84" s="309" t="s">
        <v>3637</v>
      </c>
    </row>
    <row r="85" spans="1:13" ht="38.25" x14ac:dyDescent="0.25">
      <c r="A85" s="842">
        <v>62</v>
      </c>
      <c r="B85" s="843" t="s">
        <v>3636</v>
      </c>
      <c r="C85" s="310" t="s">
        <v>39</v>
      </c>
      <c r="D85" s="310" t="s">
        <v>201</v>
      </c>
      <c r="E85" s="333">
        <v>1</v>
      </c>
      <c r="F85" s="333">
        <v>25.55</v>
      </c>
      <c r="G85" s="333">
        <v>25.55</v>
      </c>
      <c r="H85" s="333" t="s">
        <v>12</v>
      </c>
      <c r="I85" s="333" t="s">
        <v>29</v>
      </c>
      <c r="J85" s="306">
        <v>41575</v>
      </c>
      <c r="K85" s="306">
        <v>41618</v>
      </c>
      <c r="L85" s="306">
        <v>41643</v>
      </c>
      <c r="M85" s="309" t="s">
        <v>3635</v>
      </c>
    </row>
    <row r="86" spans="1:13" ht="38.25" x14ac:dyDescent="0.25">
      <c r="A86" s="842">
        <v>63</v>
      </c>
      <c r="B86" s="843" t="s">
        <v>3634</v>
      </c>
      <c r="C86" s="310" t="s">
        <v>39</v>
      </c>
      <c r="D86" s="310" t="s">
        <v>201</v>
      </c>
      <c r="E86" s="333">
        <v>1</v>
      </c>
      <c r="F86" s="333">
        <v>24.89</v>
      </c>
      <c r="G86" s="333">
        <v>24.89</v>
      </c>
      <c r="H86" s="333" t="s">
        <v>12</v>
      </c>
      <c r="I86" s="333" t="s">
        <v>29</v>
      </c>
      <c r="J86" s="306">
        <v>41591</v>
      </c>
      <c r="K86" s="306">
        <v>41641</v>
      </c>
      <c r="L86" s="306">
        <v>41667</v>
      </c>
      <c r="M86" s="309" t="s">
        <v>3633</v>
      </c>
    </row>
    <row r="87" spans="1:13" ht="25.5" x14ac:dyDescent="0.25">
      <c r="A87" s="842">
        <v>64</v>
      </c>
      <c r="B87" s="843" t="s">
        <v>3632</v>
      </c>
      <c r="C87" s="310" t="s">
        <v>39</v>
      </c>
      <c r="D87" s="310" t="s">
        <v>201</v>
      </c>
      <c r="E87" s="333">
        <v>1</v>
      </c>
      <c r="F87" s="333">
        <v>26.04</v>
      </c>
      <c r="G87" s="333">
        <v>26.04</v>
      </c>
      <c r="H87" s="333" t="s">
        <v>12</v>
      </c>
      <c r="I87" s="333" t="s">
        <v>29</v>
      </c>
      <c r="J87" s="306">
        <v>41589</v>
      </c>
      <c r="K87" s="306">
        <v>41641</v>
      </c>
      <c r="L87" s="306">
        <v>41660</v>
      </c>
      <c r="M87" s="309" t="s">
        <v>3631</v>
      </c>
    </row>
    <row r="88" spans="1:13" ht="25.5" x14ac:dyDescent="0.25">
      <c r="A88" s="842">
        <v>65</v>
      </c>
      <c r="B88" s="302" t="s">
        <v>3630</v>
      </c>
      <c r="C88" s="310" t="s">
        <v>39</v>
      </c>
      <c r="D88" s="310" t="s">
        <v>201</v>
      </c>
      <c r="E88" s="333">
        <v>1</v>
      </c>
      <c r="F88" s="333">
        <v>26.03</v>
      </c>
      <c r="G88" s="333">
        <v>26.03</v>
      </c>
      <c r="H88" s="333" t="s">
        <v>12</v>
      </c>
      <c r="I88" s="333" t="s">
        <v>29</v>
      </c>
      <c r="J88" s="306">
        <v>41589</v>
      </c>
      <c r="K88" s="306">
        <v>41641</v>
      </c>
      <c r="L88" s="306">
        <v>41670</v>
      </c>
      <c r="M88" s="309" t="s">
        <v>3629</v>
      </c>
    </row>
    <row r="89" spans="1:13" ht="25.5" x14ac:dyDescent="0.25">
      <c r="A89" s="844">
        <v>66</v>
      </c>
      <c r="B89" s="309" t="s">
        <v>3628</v>
      </c>
      <c r="C89" s="310" t="s">
        <v>39</v>
      </c>
      <c r="D89" s="310" t="s">
        <v>201</v>
      </c>
      <c r="E89" s="333">
        <v>1</v>
      </c>
      <c r="F89" s="333">
        <v>25.77</v>
      </c>
      <c r="G89" s="333">
        <v>25.77</v>
      </c>
      <c r="H89" s="333" t="s">
        <v>12</v>
      </c>
      <c r="I89" s="333" t="s">
        <v>29</v>
      </c>
      <c r="J89" s="306">
        <v>41589</v>
      </c>
      <c r="K89" s="306">
        <v>41631</v>
      </c>
      <c r="L89" s="306">
        <v>41654</v>
      </c>
      <c r="M89" s="309" t="s">
        <v>3627</v>
      </c>
    </row>
    <row r="90" spans="1:13" ht="25.5" x14ac:dyDescent="0.25">
      <c r="A90" s="842">
        <v>67</v>
      </c>
      <c r="B90" s="843" t="s">
        <v>3626</v>
      </c>
      <c r="C90" s="310" t="s">
        <v>39</v>
      </c>
      <c r="D90" s="310" t="s">
        <v>201</v>
      </c>
      <c r="E90" s="333">
        <v>1</v>
      </c>
      <c r="F90" s="333">
        <v>24.62</v>
      </c>
      <c r="G90" s="333">
        <v>24.62</v>
      </c>
      <c r="H90" s="333" t="s">
        <v>12</v>
      </c>
      <c r="I90" s="333" t="s">
        <v>29</v>
      </c>
      <c r="J90" s="306">
        <v>41589</v>
      </c>
      <c r="K90" s="306">
        <v>41631</v>
      </c>
      <c r="L90" s="306">
        <v>41654</v>
      </c>
      <c r="M90" s="309" t="s">
        <v>3625</v>
      </c>
    </row>
    <row r="91" spans="1:13" ht="25.5" x14ac:dyDescent="0.25">
      <c r="A91" s="842">
        <v>68</v>
      </c>
      <c r="B91" s="843" t="s">
        <v>3624</v>
      </c>
      <c r="C91" s="310" t="s">
        <v>39</v>
      </c>
      <c r="D91" s="310" t="s">
        <v>201</v>
      </c>
      <c r="E91" s="333">
        <v>1</v>
      </c>
      <c r="F91" s="333">
        <v>35.53</v>
      </c>
      <c r="G91" s="333">
        <v>35.53</v>
      </c>
      <c r="H91" s="333" t="s">
        <v>12</v>
      </c>
      <c r="I91" s="333" t="s">
        <v>29</v>
      </c>
      <c r="J91" s="306">
        <v>41589</v>
      </c>
      <c r="K91" s="306">
        <v>41641</v>
      </c>
      <c r="L91" s="306">
        <v>41657</v>
      </c>
      <c r="M91" s="309" t="s">
        <v>3623</v>
      </c>
    </row>
    <row r="92" spans="1:13" ht="25.5" x14ac:dyDescent="0.25">
      <c r="A92" s="842">
        <v>69</v>
      </c>
      <c r="B92" s="843" t="s">
        <v>3622</v>
      </c>
      <c r="C92" s="310" t="s">
        <v>39</v>
      </c>
      <c r="D92" s="310" t="s">
        <v>201</v>
      </c>
      <c r="E92" s="333">
        <v>1</v>
      </c>
      <c r="F92" s="333">
        <v>24.7</v>
      </c>
      <c r="G92" s="333">
        <v>24.7</v>
      </c>
      <c r="H92" s="333" t="s">
        <v>12</v>
      </c>
      <c r="I92" s="333" t="s">
        <v>29</v>
      </c>
      <c r="J92" s="306">
        <v>41576</v>
      </c>
      <c r="K92" s="306">
        <v>41641</v>
      </c>
      <c r="L92" s="306">
        <v>41657</v>
      </c>
      <c r="M92" s="309" t="s">
        <v>3621</v>
      </c>
    </row>
    <row r="93" spans="1:13" ht="38.25" x14ac:dyDescent="0.25">
      <c r="A93" s="842">
        <v>70</v>
      </c>
      <c r="B93" s="843" t="s">
        <v>3620</v>
      </c>
      <c r="C93" s="310" t="s">
        <v>39</v>
      </c>
      <c r="D93" s="310" t="s">
        <v>201</v>
      </c>
      <c r="E93" s="333">
        <v>1</v>
      </c>
      <c r="F93" s="333">
        <v>24.74</v>
      </c>
      <c r="G93" s="333">
        <v>24.74</v>
      </c>
      <c r="H93" s="333" t="s">
        <v>12</v>
      </c>
      <c r="I93" s="333" t="s">
        <v>29</v>
      </c>
      <c r="J93" s="306">
        <v>41576</v>
      </c>
      <c r="K93" s="306">
        <v>41640</v>
      </c>
      <c r="L93" s="306">
        <v>41657</v>
      </c>
      <c r="M93" s="309" t="s">
        <v>3619</v>
      </c>
    </row>
    <row r="94" spans="1:13" ht="25.5" x14ac:dyDescent="0.25">
      <c r="A94" s="842">
        <v>71</v>
      </c>
      <c r="B94" s="843" t="s">
        <v>3618</v>
      </c>
      <c r="C94" s="310" t="s">
        <v>39</v>
      </c>
      <c r="D94" s="310" t="s">
        <v>201</v>
      </c>
      <c r="E94" s="333">
        <v>1</v>
      </c>
      <c r="F94" s="333">
        <v>24.73</v>
      </c>
      <c r="G94" s="333">
        <v>24.73</v>
      </c>
      <c r="H94" s="333" t="s">
        <v>12</v>
      </c>
      <c r="I94" s="333" t="s">
        <v>29</v>
      </c>
      <c r="J94" s="306">
        <v>41576</v>
      </c>
      <c r="K94" s="306">
        <v>41996</v>
      </c>
      <c r="L94" s="306">
        <v>41643</v>
      </c>
      <c r="M94" s="309" t="s">
        <v>3617</v>
      </c>
    </row>
    <row r="95" spans="1:13" ht="38.25" x14ac:dyDescent="0.25">
      <c r="A95" s="842">
        <v>72</v>
      </c>
      <c r="B95" s="843" t="s">
        <v>3616</v>
      </c>
      <c r="C95" s="310" t="s">
        <v>39</v>
      </c>
      <c r="D95" s="310" t="s">
        <v>201</v>
      </c>
      <c r="E95" s="333">
        <v>1</v>
      </c>
      <c r="F95" s="333">
        <v>24.89</v>
      </c>
      <c r="G95" s="333">
        <v>24.89</v>
      </c>
      <c r="H95" s="333" t="s">
        <v>12</v>
      </c>
      <c r="I95" s="333" t="s">
        <v>29</v>
      </c>
      <c r="J95" s="306">
        <v>41576</v>
      </c>
      <c r="K95" s="306">
        <v>41649</v>
      </c>
      <c r="L95" s="306">
        <v>41663</v>
      </c>
      <c r="M95" s="309" t="s">
        <v>3615</v>
      </c>
    </row>
    <row r="96" spans="1:13" ht="38.25" x14ac:dyDescent="0.25">
      <c r="A96" s="842">
        <v>73</v>
      </c>
      <c r="B96" s="843" t="s">
        <v>3614</v>
      </c>
      <c r="C96" s="310" t="s">
        <v>39</v>
      </c>
      <c r="D96" s="310" t="s">
        <v>201</v>
      </c>
      <c r="E96" s="333">
        <v>1</v>
      </c>
      <c r="F96" s="333">
        <v>24.46</v>
      </c>
      <c r="G96" s="333">
        <v>24.46</v>
      </c>
      <c r="H96" s="333" t="s">
        <v>12</v>
      </c>
      <c r="I96" s="333" t="s">
        <v>29</v>
      </c>
      <c r="J96" s="306">
        <v>41608</v>
      </c>
      <c r="K96" s="306">
        <v>41641</v>
      </c>
      <c r="L96" s="306">
        <v>41654</v>
      </c>
      <c r="M96" s="309" t="s">
        <v>3613</v>
      </c>
    </row>
    <row r="97" spans="1:13" ht="38.25" x14ac:dyDescent="0.25">
      <c r="A97" s="842">
        <v>74</v>
      </c>
      <c r="B97" s="843" t="s">
        <v>3612</v>
      </c>
      <c r="C97" s="310" t="s">
        <v>39</v>
      </c>
      <c r="D97" s="310" t="s">
        <v>201</v>
      </c>
      <c r="E97" s="333">
        <v>1</v>
      </c>
      <c r="F97" s="333">
        <v>24.61</v>
      </c>
      <c r="G97" s="333">
        <v>24.61</v>
      </c>
      <c r="H97" s="333" t="s">
        <v>12</v>
      </c>
      <c r="I97" s="333" t="s">
        <v>29</v>
      </c>
      <c r="J97" s="306">
        <v>41576</v>
      </c>
      <c r="K97" s="306">
        <v>41641</v>
      </c>
      <c r="L97" s="306">
        <v>41657</v>
      </c>
      <c r="M97" s="309" t="s">
        <v>3611</v>
      </c>
    </row>
    <row r="98" spans="1:13" ht="25.5" x14ac:dyDescent="0.25">
      <c r="A98" s="842">
        <v>75</v>
      </c>
      <c r="B98" s="843" t="s">
        <v>3610</v>
      </c>
      <c r="C98" s="310" t="s">
        <v>39</v>
      </c>
      <c r="D98" s="310" t="s">
        <v>201</v>
      </c>
      <c r="E98" s="333">
        <v>1</v>
      </c>
      <c r="F98" s="333">
        <v>24.8</v>
      </c>
      <c r="G98" s="333">
        <v>24.8</v>
      </c>
      <c r="H98" s="333" t="s">
        <v>12</v>
      </c>
      <c r="I98" s="333" t="s">
        <v>29</v>
      </c>
      <c r="J98" s="306">
        <v>41576</v>
      </c>
      <c r="K98" s="306">
        <v>41611</v>
      </c>
      <c r="L98" s="306">
        <v>41662</v>
      </c>
      <c r="M98" s="309" t="s">
        <v>3609</v>
      </c>
    </row>
    <row r="99" spans="1:13" ht="25.5" x14ac:dyDescent="0.25">
      <c r="A99" s="842">
        <v>76</v>
      </c>
      <c r="B99" s="843" t="s">
        <v>3608</v>
      </c>
      <c r="C99" s="310" t="s">
        <v>39</v>
      </c>
      <c r="D99" s="310" t="s">
        <v>201</v>
      </c>
      <c r="E99" s="333">
        <v>1</v>
      </c>
      <c r="F99" s="333">
        <v>30.43</v>
      </c>
      <c r="G99" s="333">
        <v>30.43</v>
      </c>
      <c r="H99" s="333" t="s">
        <v>12</v>
      </c>
      <c r="I99" s="333" t="s">
        <v>29</v>
      </c>
      <c r="J99" s="306">
        <v>41589</v>
      </c>
      <c r="K99" s="306">
        <v>41631</v>
      </c>
      <c r="L99" s="306">
        <v>41646</v>
      </c>
      <c r="M99" s="309" t="s">
        <v>3607</v>
      </c>
    </row>
    <row r="100" spans="1:13" ht="38.25" x14ac:dyDescent="0.25">
      <c r="A100" s="842">
        <v>77</v>
      </c>
      <c r="B100" s="302" t="s">
        <v>3606</v>
      </c>
      <c r="C100" s="310" t="s">
        <v>39</v>
      </c>
      <c r="D100" s="310" t="s">
        <v>201</v>
      </c>
      <c r="E100" s="333">
        <v>1</v>
      </c>
      <c r="F100" s="333">
        <v>24.72</v>
      </c>
      <c r="G100" s="333">
        <v>24.72</v>
      </c>
      <c r="H100" s="333" t="s">
        <v>12</v>
      </c>
      <c r="I100" s="333" t="s">
        <v>29</v>
      </c>
      <c r="J100" s="306">
        <v>41576</v>
      </c>
      <c r="K100" s="306">
        <v>78164</v>
      </c>
      <c r="L100" s="306" t="s">
        <v>3605</v>
      </c>
      <c r="M100" s="309" t="s">
        <v>3604</v>
      </c>
    </row>
    <row r="101" spans="1:13" ht="25.5" x14ac:dyDescent="0.25">
      <c r="A101" s="842">
        <v>78</v>
      </c>
      <c r="B101" s="302" t="s">
        <v>3603</v>
      </c>
      <c r="C101" s="310" t="s">
        <v>39</v>
      </c>
      <c r="D101" s="310" t="s">
        <v>201</v>
      </c>
      <c r="E101" s="333">
        <v>1</v>
      </c>
      <c r="F101" s="333">
        <v>30.01</v>
      </c>
      <c r="G101" s="333">
        <v>30.01</v>
      </c>
      <c r="H101" s="333" t="s">
        <v>12</v>
      </c>
      <c r="I101" s="333" t="s">
        <v>29</v>
      </c>
      <c r="J101" s="306">
        <v>41576</v>
      </c>
      <c r="K101" s="306">
        <v>41641</v>
      </c>
      <c r="L101" s="306">
        <v>41698</v>
      </c>
      <c r="M101" s="309" t="s">
        <v>3602</v>
      </c>
    </row>
    <row r="102" spans="1:13" ht="40.5" x14ac:dyDescent="0.25">
      <c r="A102" s="842">
        <v>79</v>
      </c>
      <c r="B102" s="843" t="s">
        <v>3601</v>
      </c>
      <c r="C102" s="310" t="s">
        <v>39</v>
      </c>
      <c r="D102" s="310" t="s">
        <v>201</v>
      </c>
      <c r="E102" s="333">
        <v>1</v>
      </c>
      <c r="F102" s="333">
        <v>24.74</v>
      </c>
      <c r="G102" s="333">
        <v>24.74</v>
      </c>
      <c r="H102" s="333" t="s">
        <v>12</v>
      </c>
      <c r="I102" s="333" t="s">
        <v>29</v>
      </c>
      <c r="J102" s="306">
        <v>41576</v>
      </c>
      <c r="K102" s="306">
        <v>41640</v>
      </c>
      <c r="L102" s="306">
        <v>41657</v>
      </c>
      <c r="M102" s="309" t="s">
        <v>3600</v>
      </c>
    </row>
    <row r="103" spans="1:13" ht="40.5" x14ac:dyDescent="0.25">
      <c r="A103" s="842">
        <v>80</v>
      </c>
      <c r="B103" s="302" t="s">
        <v>3599</v>
      </c>
      <c r="C103" s="310" t="s">
        <v>39</v>
      </c>
      <c r="D103" s="310" t="s">
        <v>201</v>
      </c>
      <c r="E103" s="333">
        <v>1</v>
      </c>
      <c r="F103" s="333">
        <v>24.74</v>
      </c>
      <c r="G103" s="333">
        <v>24.74</v>
      </c>
      <c r="H103" s="333" t="s">
        <v>12</v>
      </c>
      <c r="I103" s="333" t="s">
        <v>29</v>
      </c>
      <c r="J103" s="306">
        <v>41577</v>
      </c>
      <c r="K103" s="306">
        <v>41675</v>
      </c>
      <c r="L103" s="306">
        <v>41685</v>
      </c>
      <c r="M103" s="309" t="s">
        <v>3598</v>
      </c>
    </row>
    <row r="104" spans="1:13" ht="40.5" x14ac:dyDescent="0.25">
      <c r="A104" s="842">
        <v>81</v>
      </c>
      <c r="B104" s="302" t="s">
        <v>3597</v>
      </c>
      <c r="C104" s="310" t="s">
        <v>39</v>
      </c>
      <c r="D104" s="310" t="s">
        <v>201</v>
      </c>
      <c r="E104" s="333">
        <v>1</v>
      </c>
      <c r="F104" s="333">
        <v>21.32</v>
      </c>
      <c r="G104" s="333">
        <v>21.32</v>
      </c>
      <c r="H104" s="333" t="s">
        <v>12</v>
      </c>
      <c r="I104" s="333" t="s">
        <v>29</v>
      </c>
      <c r="J104" s="306">
        <v>41577</v>
      </c>
      <c r="K104" s="306">
        <v>41675</v>
      </c>
      <c r="L104" s="306">
        <v>41685</v>
      </c>
      <c r="M104" s="309" t="s">
        <v>3596</v>
      </c>
    </row>
    <row r="105" spans="1:13" ht="27.75" x14ac:dyDescent="0.25">
      <c r="A105" s="842">
        <v>82</v>
      </c>
      <c r="B105" s="843" t="s">
        <v>3595</v>
      </c>
      <c r="C105" s="310" t="s">
        <v>39</v>
      </c>
      <c r="D105" s="310" t="s">
        <v>201</v>
      </c>
      <c r="E105" s="333">
        <v>1</v>
      </c>
      <c r="F105" s="333">
        <v>24.82</v>
      </c>
      <c r="G105" s="333">
        <v>24.82</v>
      </c>
      <c r="H105" s="333" t="s">
        <v>12</v>
      </c>
      <c r="I105" s="333" t="s">
        <v>29</v>
      </c>
      <c r="J105" s="306">
        <v>41577</v>
      </c>
      <c r="K105" s="306">
        <v>41618</v>
      </c>
      <c r="L105" s="306">
        <v>41990</v>
      </c>
      <c r="M105" s="309" t="s">
        <v>3594</v>
      </c>
    </row>
    <row r="106" spans="1:13" ht="27.75" x14ac:dyDescent="0.25">
      <c r="A106" s="842">
        <v>83</v>
      </c>
      <c r="B106" s="843" t="s">
        <v>3593</v>
      </c>
      <c r="C106" s="310" t="s">
        <v>39</v>
      </c>
      <c r="D106" s="310" t="s">
        <v>201</v>
      </c>
      <c r="E106" s="333">
        <v>1</v>
      </c>
      <c r="F106" s="333">
        <v>37.54</v>
      </c>
      <c r="G106" s="333">
        <v>37.54</v>
      </c>
      <c r="H106" s="333" t="s">
        <v>12</v>
      </c>
      <c r="I106" s="333" t="s">
        <v>29</v>
      </c>
      <c r="J106" s="306">
        <v>41627</v>
      </c>
      <c r="K106" s="306">
        <v>41645</v>
      </c>
      <c r="L106" s="306">
        <v>41652</v>
      </c>
      <c r="M106" s="309" t="s">
        <v>3592</v>
      </c>
    </row>
    <row r="107" spans="1:13" ht="38.25" x14ac:dyDescent="0.25">
      <c r="A107" s="842">
        <v>84</v>
      </c>
      <c r="B107" s="302" t="s">
        <v>3591</v>
      </c>
      <c r="C107" s="310" t="s">
        <v>39</v>
      </c>
      <c r="D107" s="310" t="s">
        <v>201</v>
      </c>
      <c r="E107" s="333">
        <v>1</v>
      </c>
      <c r="F107" s="333">
        <v>24.69</v>
      </c>
      <c r="G107" s="333">
        <v>24.69</v>
      </c>
      <c r="H107" s="333" t="s">
        <v>12</v>
      </c>
      <c r="I107" s="333" t="s">
        <v>29</v>
      </c>
      <c r="J107" s="306">
        <v>41608</v>
      </c>
      <c r="K107" s="306">
        <v>41631</v>
      </c>
      <c r="L107" s="306">
        <v>41632</v>
      </c>
      <c r="M107" s="309" t="s">
        <v>3590</v>
      </c>
    </row>
    <row r="108" spans="1:13" ht="27.75" x14ac:dyDescent="0.25">
      <c r="A108" s="842">
        <v>85</v>
      </c>
      <c r="B108" s="302" t="s">
        <v>3589</v>
      </c>
      <c r="C108" s="310" t="s">
        <v>39</v>
      </c>
      <c r="D108" s="310" t="s">
        <v>201</v>
      </c>
      <c r="E108" s="333">
        <v>1</v>
      </c>
      <c r="F108" s="333">
        <v>24.71</v>
      </c>
      <c r="G108" s="333">
        <v>24.71</v>
      </c>
      <c r="H108" s="333" t="s">
        <v>12</v>
      </c>
      <c r="I108" s="333" t="s">
        <v>29</v>
      </c>
      <c r="J108" s="306">
        <v>41577</v>
      </c>
      <c r="K108" s="306"/>
      <c r="L108" s="306">
        <v>41643</v>
      </c>
      <c r="M108" s="309" t="s">
        <v>3588</v>
      </c>
    </row>
    <row r="109" spans="1:13" ht="25.5" x14ac:dyDescent="0.25">
      <c r="A109" s="842">
        <v>86</v>
      </c>
      <c r="B109" s="843" t="s">
        <v>3587</v>
      </c>
      <c r="C109" s="310" t="s">
        <v>39</v>
      </c>
      <c r="D109" s="310" t="s">
        <v>201</v>
      </c>
      <c r="E109" s="333">
        <v>1</v>
      </c>
      <c r="F109" s="333">
        <v>24.84</v>
      </c>
      <c r="G109" s="333">
        <v>24.84</v>
      </c>
      <c r="H109" s="333" t="s">
        <v>12</v>
      </c>
      <c r="I109" s="333" t="s">
        <v>29</v>
      </c>
      <c r="J109" s="306">
        <v>41577</v>
      </c>
      <c r="K109" s="306">
        <v>41618</v>
      </c>
      <c r="L109" s="306">
        <v>41625</v>
      </c>
      <c r="M109" s="309" t="s">
        <v>3586</v>
      </c>
    </row>
    <row r="110" spans="1:13" ht="38.25" x14ac:dyDescent="0.25">
      <c r="A110" s="842">
        <v>87</v>
      </c>
      <c r="B110" s="843" t="s">
        <v>3585</v>
      </c>
      <c r="C110" s="310" t="s">
        <v>39</v>
      </c>
      <c r="D110" s="310" t="s">
        <v>201</v>
      </c>
      <c r="E110" s="333">
        <v>1</v>
      </c>
      <c r="F110" s="333">
        <v>24.94</v>
      </c>
      <c r="G110" s="333">
        <v>24.94</v>
      </c>
      <c r="H110" s="333" t="s">
        <v>12</v>
      </c>
      <c r="I110" s="333" t="s">
        <v>29</v>
      </c>
      <c r="J110" s="306">
        <v>41577</v>
      </c>
      <c r="K110" s="306">
        <v>41618</v>
      </c>
      <c r="L110" s="306">
        <v>41632</v>
      </c>
      <c r="M110" s="309" t="s">
        <v>3584</v>
      </c>
    </row>
    <row r="111" spans="1:13" ht="38.25" x14ac:dyDescent="0.25">
      <c r="A111" s="842">
        <v>88</v>
      </c>
      <c r="B111" s="843" t="s">
        <v>3583</v>
      </c>
      <c r="C111" s="310" t="s">
        <v>39</v>
      </c>
      <c r="D111" s="310" t="s">
        <v>201</v>
      </c>
      <c r="E111" s="333">
        <v>1</v>
      </c>
      <c r="F111" s="333">
        <v>24.95</v>
      </c>
      <c r="G111" s="333">
        <v>24.95</v>
      </c>
      <c r="H111" s="333" t="s">
        <v>12</v>
      </c>
      <c r="I111" s="333" t="s">
        <v>29</v>
      </c>
      <c r="J111" s="306">
        <v>41589</v>
      </c>
      <c r="K111" s="306">
        <v>41643</v>
      </c>
      <c r="L111" s="306">
        <v>41657</v>
      </c>
      <c r="M111" s="309" t="s">
        <v>3582</v>
      </c>
    </row>
    <row r="112" spans="1:13" ht="25.5" x14ac:dyDescent="0.25">
      <c r="A112" s="842">
        <v>89</v>
      </c>
      <c r="B112" s="302" t="s">
        <v>3581</v>
      </c>
      <c r="C112" s="310" t="s">
        <v>39</v>
      </c>
      <c r="D112" s="310" t="s">
        <v>201</v>
      </c>
      <c r="E112" s="333">
        <v>1</v>
      </c>
      <c r="F112" s="333">
        <v>24.84</v>
      </c>
      <c r="G112" s="333">
        <v>2484</v>
      </c>
      <c r="H112" s="333" t="s">
        <v>12</v>
      </c>
      <c r="I112" s="333" t="s">
        <v>29</v>
      </c>
      <c r="J112" s="306">
        <v>41577</v>
      </c>
      <c r="K112" s="306">
        <v>41660</v>
      </c>
      <c r="L112" s="306">
        <v>41670</v>
      </c>
      <c r="M112" s="309" t="s">
        <v>3580</v>
      </c>
    </row>
    <row r="113" spans="1:13" ht="38.25" x14ac:dyDescent="0.25">
      <c r="A113" s="842">
        <v>90</v>
      </c>
      <c r="B113" s="843" t="s">
        <v>3579</v>
      </c>
      <c r="C113" s="310" t="s">
        <v>39</v>
      </c>
      <c r="D113" s="310" t="s">
        <v>201</v>
      </c>
      <c r="E113" s="333">
        <v>1</v>
      </c>
      <c r="F113" s="333">
        <v>24.72</v>
      </c>
      <c r="G113" s="333">
        <v>24.72</v>
      </c>
      <c r="H113" s="333" t="s">
        <v>12</v>
      </c>
      <c r="I113" s="333" t="s">
        <v>29</v>
      </c>
      <c r="J113" s="306">
        <v>41577</v>
      </c>
      <c r="K113" s="306">
        <v>41641</v>
      </c>
      <c r="L113" s="306">
        <v>41669</v>
      </c>
      <c r="M113" s="309" t="s">
        <v>3578</v>
      </c>
    </row>
    <row r="114" spans="1:13" ht="38.25" x14ac:dyDescent="0.25">
      <c r="A114" s="842">
        <v>91</v>
      </c>
      <c r="B114" s="843" t="s">
        <v>3577</v>
      </c>
      <c r="C114" s="310" t="s">
        <v>39</v>
      </c>
      <c r="D114" s="310" t="s">
        <v>201</v>
      </c>
      <c r="E114" s="333">
        <v>1</v>
      </c>
      <c r="F114" s="333">
        <v>24.91</v>
      </c>
      <c r="G114" s="333">
        <v>24.91</v>
      </c>
      <c r="H114" s="333" t="s">
        <v>12</v>
      </c>
      <c r="I114" s="333" t="s">
        <v>29</v>
      </c>
      <c r="J114" s="306">
        <v>41576</v>
      </c>
      <c r="K114" s="306">
        <v>41631</v>
      </c>
      <c r="L114" s="306">
        <v>41667</v>
      </c>
      <c r="M114" s="309" t="s">
        <v>3576</v>
      </c>
    </row>
    <row r="115" spans="1:13" ht="25.5" x14ac:dyDescent="0.25">
      <c r="A115" s="842">
        <v>92</v>
      </c>
      <c r="B115" s="843" t="s">
        <v>3575</v>
      </c>
      <c r="C115" s="310" t="s">
        <v>39</v>
      </c>
      <c r="D115" s="310" t="s">
        <v>201</v>
      </c>
      <c r="E115" s="333">
        <v>1</v>
      </c>
      <c r="F115" s="333">
        <v>24.78</v>
      </c>
      <c r="G115" s="333">
        <v>24.78</v>
      </c>
      <c r="H115" s="333" t="s">
        <v>12</v>
      </c>
      <c r="I115" s="333" t="s">
        <v>29</v>
      </c>
      <c r="J115" s="306">
        <v>41627</v>
      </c>
      <c r="K115" s="306">
        <v>41660</v>
      </c>
      <c r="L115" s="306">
        <v>41671</v>
      </c>
      <c r="M115" s="309" t="s">
        <v>3574</v>
      </c>
    </row>
    <row r="116" spans="1:13" ht="38.25" x14ac:dyDescent="0.25">
      <c r="A116" s="842">
        <v>93</v>
      </c>
      <c r="B116" s="843" t="s">
        <v>3573</v>
      </c>
      <c r="C116" s="310" t="s">
        <v>39</v>
      </c>
      <c r="D116" s="310" t="s">
        <v>201</v>
      </c>
      <c r="E116" s="333">
        <v>1</v>
      </c>
      <c r="F116" s="333">
        <v>24.5</v>
      </c>
      <c r="G116" s="333">
        <v>24.5</v>
      </c>
      <c r="H116" s="333" t="s">
        <v>12</v>
      </c>
      <c r="I116" s="333" t="s">
        <v>29</v>
      </c>
      <c r="J116" s="306">
        <v>41572</v>
      </c>
      <c r="K116" s="306">
        <v>41611</v>
      </c>
      <c r="L116" s="306">
        <v>41625</v>
      </c>
      <c r="M116" s="309" t="s">
        <v>3572</v>
      </c>
    </row>
    <row r="117" spans="1:13" ht="38.25" x14ac:dyDescent="0.25">
      <c r="A117" s="842">
        <v>94</v>
      </c>
      <c r="B117" s="843" t="s">
        <v>3571</v>
      </c>
      <c r="C117" s="310" t="s">
        <v>39</v>
      </c>
      <c r="D117" s="310" t="s">
        <v>201</v>
      </c>
      <c r="E117" s="333">
        <v>1</v>
      </c>
      <c r="F117" s="333">
        <v>24.56</v>
      </c>
      <c r="G117" s="333">
        <v>24.56</v>
      </c>
      <c r="H117" s="333" t="s">
        <v>12</v>
      </c>
      <c r="I117" s="333" t="s">
        <v>29</v>
      </c>
      <c r="J117" s="306">
        <v>41572</v>
      </c>
      <c r="K117" s="306">
        <v>41611</v>
      </c>
      <c r="L117" s="306">
        <v>41625</v>
      </c>
      <c r="M117" s="309" t="s">
        <v>3570</v>
      </c>
    </row>
    <row r="118" spans="1:13" ht="38.25" x14ac:dyDescent="0.25">
      <c r="A118" s="842">
        <v>95</v>
      </c>
      <c r="B118" s="843" t="s">
        <v>3569</v>
      </c>
      <c r="C118" s="310" t="s">
        <v>39</v>
      </c>
      <c r="D118" s="310" t="s">
        <v>201</v>
      </c>
      <c r="E118" s="333">
        <v>1</v>
      </c>
      <c r="F118" s="333">
        <v>22.31</v>
      </c>
      <c r="G118" s="333">
        <v>22.31</v>
      </c>
      <c r="H118" s="333" t="s">
        <v>12</v>
      </c>
      <c r="I118" s="333" t="s">
        <v>29</v>
      </c>
      <c r="J118" s="306">
        <v>41572</v>
      </c>
      <c r="K118" s="306">
        <v>41626</v>
      </c>
      <c r="L118" s="306">
        <v>41628</v>
      </c>
      <c r="M118" s="309" t="s">
        <v>3568</v>
      </c>
    </row>
    <row r="119" spans="1:13" ht="38.25" x14ac:dyDescent="0.25">
      <c r="A119" s="842">
        <v>96</v>
      </c>
      <c r="B119" s="843" t="s">
        <v>3567</v>
      </c>
      <c r="C119" s="310" t="s">
        <v>39</v>
      </c>
      <c r="D119" s="310" t="s">
        <v>201</v>
      </c>
      <c r="E119" s="333">
        <v>1</v>
      </c>
      <c r="F119" s="333">
        <v>25.2</v>
      </c>
      <c r="G119" s="333">
        <v>25.2</v>
      </c>
      <c r="H119" s="333" t="s">
        <v>12</v>
      </c>
      <c r="I119" s="333" t="s">
        <v>29</v>
      </c>
      <c r="J119" s="306">
        <v>41575</v>
      </c>
      <c r="K119" s="306">
        <v>41631</v>
      </c>
      <c r="L119" s="306">
        <v>41646</v>
      </c>
      <c r="M119" s="309" t="s">
        <v>3566</v>
      </c>
    </row>
    <row r="120" spans="1:13" ht="38.25" x14ac:dyDescent="0.25">
      <c r="A120" s="842">
        <v>97</v>
      </c>
      <c r="B120" s="843" t="s">
        <v>3565</v>
      </c>
      <c r="C120" s="310" t="s">
        <v>39</v>
      </c>
      <c r="D120" s="310" t="s">
        <v>201</v>
      </c>
      <c r="E120" s="333">
        <v>1</v>
      </c>
      <c r="F120" s="333">
        <v>25.19</v>
      </c>
      <c r="G120" s="333">
        <v>25.19</v>
      </c>
      <c r="H120" s="333" t="s">
        <v>12</v>
      </c>
      <c r="I120" s="333" t="s">
        <v>29</v>
      </c>
      <c r="J120" s="306">
        <v>41575</v>
      </c>
      <c r="K120" s="306">
        <v>41611</v>
      </c>
      <c r="L120" s="306">
        <v>41628</v>
      </c>
      <c r="M120" s="309" t="s">
        <v>3564</v>
      </c>
    </row>
    <row r="121" spans="1:13" ht="25.5" x14ac:dyDescent="0.25">
      <c r="A121" s="842">
        <v>98</v>
      </c>
      <c r="B121" s="843" t="s">
        <v>3563</v>
      </c>
      <c r="C121" s="310" t="s">
        <v>39</v>
      </c>
      <c r="D121" s="310" t="s">
        <v>201</v>
      </c>
      <c r="E121" s="333">
        <v>1</v>
      </c>
      <c r="F121" s="333">
        <v>25.14</v>
      </c>
      <c r="G121" s="333">
        <v>25.14</v>
      </c>
      <c r="H121" s="333" t="s">
        <v>12</v>
      </c>
      <c r="I121" s="333" t="s">
        <v>29</v>
      </c>
      <c r="J121" s="306">
        <v>41575</v>
      </c>
      <c r="K121" s="306">
        <v>41631</v>
      </c>
      <c r="L121" s="306">
        <v>41646</v>
      </c>
      <c r="M121" s="309" t="s">
        <v>3562</v>
      </c>
    </row>
    <row r="122" spans="1:13" ht="38.25" x14ac:dyDescent="0.25">
      <c r="A122" s="842">
        <v>99</v>
      </c>
      <c r="B122" s="843" t="s">
        <v>3561</v>
      </c>
      <c r="C122" s="310" t="s">
        <v>39</v>
      </c>
      <c r="D122" s="310" t="s">
        <v>201</v>
      </c>
      <c r="E122" s="333">
        <v>1</v>
      </c>
      <c r="F122" s="333">
        <v>26.27</v>
      </c>
      <c r="G122" s="333">
        <v>26.27</v>
      </c>
      <c r="H122" s="333" t="s">
        <v>12</v>
      </c>
      <c r="I122" s="333" t="s">
        <v>29</v>
      </c>
      <c r="J122" s="306">
        <v>41575</v>
      </c>
      <c r="K122" s="306"/>
      <c r="L122" s="306">
        <v>41625</v>
      </c>
      <c r="M122" s="309" t="s">
        <v>3560</v>
      </c>
    </row>
    <row r="123" spans="1:13" ht="38.25" x14ac:dyDescent="0.25">
      <c r="A123" s="842">
        <v>100</v>
      </c>
      <c r="B123" s="843" t="s">
        <v>3559</v>
      </c>
      <c r="C123" s="310" t="s">
        <v>39</v>
      </c>
      <c r="D123" s="310" t="s">
        <v>201</v>
      </c>
      <c r="E123" s="333">
        <v>1</v>
      </c>
      <c r="F123" s="333">
        <v>25.19</v>
      </c>
      <c r="G123" s="333">
        <v>25.19</v>
      </c>
      <c r="H123" s="333" t="s">
        <v>12</v>
      </c>
      <c r="I123" s="333" t="s">
        <v>29</v>
      </c>
      <c r="J123" s="306">
        <v>41575</v>
      </c>
      <c r="K123" s="306">
        <v>41604</v>
      </c>
      <c r="L123" s="306">
        <v>41625</v>
      </c>
      <c r="M123" s="309" t="s">
        <v>3558</v>
      </c>
    </row>
    <row r="124" spans="1:13" ht="25.5" x14ac:dyDescent="0.25">
      <c r="A124" s="842">
        <v>101</v>
      </c>
      <c r="B124" s="843" t="s">
        <v>3557</v>
      </c>
      <c r="C124" s="310" t="s">
        <v>39</v>
      </c>
      <c r="D124" s="310" t="s">
        <v>201</v>
      </c>
      <c r="E124" s="333">
        <v>1</v>
      </c>
      <c r="F124" s="333">
        <v>24.96</v>
      </c>
      <c r="G124" s="333">
        <v>24.96</v>
      </c>
      <c r="H124" s="333" t="s">
        <v>12</v>
      </c>
      <c r="I124" s="333" t="s">
        <v>29</v>
      </c>
      <c r="J124" s="306">
        <v>41591</v>
      </c>
      <c r="K124" s="306">
        <v>41631</v>
      </c>
      <c r="L124" s="306">
        <v>41635</v>
      </c>
      <c r="M124" s="309" t="s">
        <v>3556</v>
      </c>
    </row>
    <row r="125" spans="1:13" ht="25.5" x14ac:dyDescent="0.25">
      <c r="A125" s="842">
        <v>102</v>
      </c>
      <c r="B125" s="843" t="s">
        <v>3555</v>
      </c>
      <c r="C125" s="310" t="s">
        <v>39</v>
      </c>
      <c r="D125" s="310" t="s">
        <v>201</v>
      </c>
      <c r="E125" s="333">
        <v>1</v>
      </c>
      <c r="F125" s="333">
        <v>24.55</v>
      </c>
      <c r="G125" s="333">
        <v>24.55</v>
      </c>
      <c r="H125" s="333" t="s">
        <v>12</v>
      </c>
      <c r="I125" s="333" t="s">
        <v>29</v>
      </c>
      <c r="J125" s="306">
        <v>41591</v>
      </c>
      <c r="K125" s="306">
        <v>41631</v>
      </c>
      <c r="L125" s="306">
        <v>41635</v>
      </c>
      <c r="M125" s="309" t="s">
        <v>3554</v>
      </c>
    </row>
    <row r="126" spans="1:13" ht="25.5" x14ac:dyDescent="0.25">
      <c r="A126" s="842">
        <v>103</v>
      </c>
      <c r="B126" s="843" t="s">
        <v>3553</v>
      </c>
      <c r="C126" s="310" t="s">
        <v>39</v>
      </c>
      <c r="D126" s="310" t="s">
        <v>201</v>
      </c>
      <c r="E126" s="333">
        <v>1</v>
      </c>
      <c r="F126" s="333">
        <v>24.98</v>
      </c>
      <c r="G126" s="333">
        <v>24.98</v>
      </c>
      <c r="H126" s="333" t="s">
        <v>12</v>
      </c>
      <c r="I126" s="333" t="s">
        <v>29</v>
      </c>
      <c r="J126" s="306">
        <v>41572</v>
      </c>
      <c r="K126" s="306">
        <v>41604</v>
      </c>
      <c r="L126" s="306">
        <v>41643</v>
      </c>
      <c r="M126" s="309" t="s">
        <v>3552</v>
      </c>
    </row>
    <row r="127" spans="1:13" ht="25.5" x14ac:dyDescent="0.25">
      <c r="A127" s="842">
        <v>104</v>
      </c>
      <c r="B127" s="843" t="s">
        <v>3551</v>
      </c>
      <c r="C127" s="310" t="s">
        <v>39</v>
      </c>
      <c r="D127" s="310" t="s">
        <v>201</v>
      </c>
      <c r="E127" s="333">
        <v>1</v>
      </c>
      <c r="F127" s="333">
        <v>24.39</v>
      </c>
      <c r="G127" s="333">
        <v>24.39</v>
      </c>
      <c r="H127" s="333" t="s">
        <v>12</v>
      </c>
      <c r="I127" s="333" t="s">
        <v>29</v>
      </c>
      <c r="J127" s="306">
        <v>41572</v>
      </c>
      <c r="K127" s="306">
        <v>41603</v>
      </c>
      <c r="L127" s="306">
        <v>41632</v>
      </c>
      <c r="M127" s="309" t="s">
        <v>3550</v>
      </c>
    </row>
    <row r="128" spans="1:13" ht="25.5" x14ac:dyDescent="0.25">
      <c r="A128" s="842">
        <v>105</v>
      </c>
      <c r="B128" s="302" t="s">
        <v>3549</v>
      </c>
      <c r="C128" s="310" t="s">
        <v>39</v>
      </c>
      <c r="D128" s="310" t="s">
        <v>201</v>
      </c>
      <c r="E128" s="333">
        <v>1</v>
      </c>
      <c r="F128" s="333">
        <v>31.38</v>
      </c>
      <c r="G128" s="333">
        <v>31.38</v>
      </c>
      <c r="H128" s="333" t="s">
        <v>12</v>
      </c>
      <c r="I128" s="333" t="s">
        <v>29</v>
      </c>
      <c r="J128" s="306">
        <v>41572</v>
      </c>
      <c r="K128" s="306">
        <v>41603</v>
      </c>
      <c r="L128" s="306">
        <v>41632</v>
      </c>
      <c r="M128" s="309" t="s">
        <v>3548</v>
      </c>
    </row>
    <row r="129" spans="1:13" ht="25.5" x14ac:dyDescent="0.25">
      <c r="A129" s="842">
        <v>106</v>
      </c>
      <c r="B129" s="843" t="s">
        <v>3547</v>
      </c>
      <c r="C129" s="310" t="s">
        <v>39</v>
      </c>
      <c r="D129" s="310" t="s">
        <v>201</v>
      </c>
      <c r="E129" s="333">
        <v>1</v>
      </c>
      <c r="F129" s="333">
        <v>24.98</v>
      </c>
      <c r="G129" s="333">
        <v>24.98</v>
      </c>
      <c r="H129" s="333" t="s">
        <v>12</v>
      </c>
      <c r="I129" s="333" t="s">
        <v>29</v>
      </c>
      <c r="J129" s="306">
        <v>41572</v>
      </c>
      <c r="K129" s="306">
        <v>41603</v>
      </c>
      <c r="L129" s="306">
        <v>41632</v>
      </c>
      <c r="M129" s="309" t="s">
        <v>3546</v>
      </c>
    </row>
    <row r="130" spans="1:13" ht="25.5" x14ac:dyDescent="0.25">
      <c r="A130" s="842">
        <v>107</v>
      </c>
      <c r="B130" s="843" t="s">
        <v>3545</v>
      </c>
      <c r="C130" s="310" t="s">
        <v>39</v>
      </c>
      <c r="D130" s="310" t="s">
        <v>201</v>
      </c>
      <c r="E130" s="333">
        <v>1</v>
      </c>
      <c r="F130" s="333">
        <v>30.74</v>
      </c>
      <c r="G130" s="333">
        <v>30.74</v>
      </c>
      <c r="H130" s="333" t="s">
        <v>12</v>
      </c>
      <c r="I130" s="333" t="s">
        <v>29</v>
      </c>
      <c r="J130" s="306">
        <v>41590</v>
      </c>
      <c r="K130" s="306">
        <v>41640</v>
      </c>
      <c r="L130" s="306">
        <v>41657</v>
      </c>
      <c r="M130" s="309" t="s">
        <v>3544</v>
      </c>
    </row>
    <row r="131" spans="1:13" ht="25.5" x14ac:dyDescent="0.25">
      <c r="A131" s="842">
        <v>108</v>
      </c>
      <c r="B131" s="843" t="s">
        <v>3543</v>
      </c>
      <c r="C131" s="310" t="s">
        <v>39</v>
      </c>
      <c r="D131" s="310" t="s">
        <v>201</v>
      </c>
      <c r="E131" s="333">
        <v>1</v>
      </c>
      <c r="F131" s="333">
        <v>24.69</v>
      </c>
      <c r="G131" s="333">
        <v>24.69</v>
      </c>
      <c r="H131" s="333" t="s">
        <v>12</v>
      </c>
      <c r="I131" s="333" t="s">
        <v>29</v>
      </c>
      <c r="J131" s="306">
        <v>41591</v>
      </c>
      <c r="K131" s="306">
        <v>41640</v>
      </c>
      <c r="L131" s="306">
        <v>41657</v>
      </c>
      <c r="M131" s="309" t="s">
        <v>3542</v>
      </c>
    </row>
    <row r="132" spans="1:13" ht="38.25" x14ac:dyDescent="0.25">
      <c r="A132" s="842">
        <v>109</v>
      </c>
      <c r="B132" s="843" t="s">
        <v>3541</v>
      </c>
      <c r="C132" s="310" t="s">
        <v>39</v>
      </c>
      <c r="D132" s="310" t="s">
        <v>201</v>
      </c>
      <c r="E132" s="333">
        <v>1</v>
      </c>
      <c r="F132" s="333">
        <v>24.95</v>
      </c>
      <c r="G132" s="333">
        <v>24.95</v>
      </c>
      <c r="H132" s="333" t="s">
        <v>12</v>
      </c>
      <c r="I132" s="333" t="s">
        <v>29</v>
      </c>
      <c r="J132" s="306">
        <v>41590</v>
      </c>
      <c r="K132" s="306">
        <v>41640</v>
      </c>
      <c r="L132" s="306">
        <v>41663</v>
      </c>
      <c r="M132" s="309" t="s">
        <v>3540</v>
      </c>
    </row>
    <row r="133" spans="1:13" ht="38.25" x14ac:dyDescent="0.25">
      <c r="A133" s="842">
        <v>110</v>
      </c>
      <c r="B133" s="843" t="s">
        <v>3539</v>
      </c>
      <c r="C133" s="310" t="s">
        <v>39</v>
      </c>
      <c r="D133" s="310" t="s">
        <v>201</v>
      </c>
      <c r="E133" s="333">
        <v>1</v>
      </c>
      <c r="F133" s="333">
        <v>24.9</v>
      </c>
      <c r="G133" s="333">
        <v>24.9</v>
      </c>
      <c r="H133" s="333" t="s">
        <v>12</v>
      </c>
      <c r="I133" s="333" t="s">
        <v>29</v>
      </c>
      <c r="J133" s="306">
        <v>41590</v>
      </c>
      <c r="K133" s="306">
        <v>41640</v>
      </c>
      <c r="L133" s="306">
        <v>41654</v>
      </c>
      <c r="M133" s="309" t="s">
        <v>3538</v>
      </c>
    </row>
    <row r="134" spans="1:13" ht="38.25" x14ac:dyDescent="0.25">
      <c r="A134" s="842">
        <v>111</v>
      </c>
      <c r="B134" s="843" t="s">
        <v>3537</v>
      </c>
      <c r="C134" s="310" t="s">
        <v>39</v>
      </c>
      <c r="D134" s="310" t="s">
        <v>201</v>
      </c>
      <c r="E134" s="333">
        <v>1</v>
      </c>
      <c r="F134" s="333">
        <v>26.86</v>
      </c>
      <c r="G134" s="333">
        <v>26.86</v>
      </c>
      <c r="H134" s="333" t="s">
        <v>12</v>
      </c>
      <c r="I134" s="333" t="s">
        <v>29</v>
      </c>
      <c r="J134" s="306">
        <v>41590</v>
      </c>
      <c r="K134" s="306">
        <v>41641</v>
      </c>
      <c r="L134" s="306">
        <v>41657</v>
      </c>
      <c r="M134" s="309" t="s">
        <v>3536</v>
      </c>
    </row>
    <row r="135" spans="1:13" ht="25.5" x14ac:dyDescent="0.25">
      <c r="A135" s="842">
        <v>112</v>
      </c>
      <c r="B135" s="843" t="s">
        <v>3535</v>
      </c>
      <c r="C135" s="310" t="s">
        <v>39</v>
      </c>
      <c r="D135" s="310" t="s">
        <v>201</v>
      </c>
      <c r="E135" s="333">
        <v>1</v>
      </c>
      <c r="F135" s="333">
        <v>24.9</v>
      </c>
      <c r="G135" s="333">
        <v>24.9</v>
      </c>
      <c r="H135" s="333" t="s">
        <v>12</v>
      </c>
      <c r="I135" s="333" t="s">
        <v>29</v>
      </c>
      <c r="J135" s="306">
        <v>41590</v>
      </c>
      <c r="K135" s="306">
        <v>41643</v>
      </c>
      <c r="L135" s="306">
        <v>41657</v>
      </c>
      <c r="M135" s="309" t="s">
        <v>3534</v>
      </c>
    </row>
    <row r="136" spans="1:13" ht="38.25" x14ac:dyDescent="0.25">
      <c r="A136" s="842">
        <v>113</v>
      </c>
      <c r="B136" s="843" t="s">
        <v>3533</v>
      </c>
      <c r="C136" s="310" t="s">
        <v>39</v>
      </c>
      <c r="D136" s="310" t="s">
        <v>201</v>
      </c>
      <c r="E136" s="333">
        <v>1</v>
      </c>
      <c r="F136" s="333">
        <v>25.42</v>
      </c>
      <c r="G136" s="333">
        <v>25.42</v>
      </c>
      <c r="H136" s="333" t="s">
        <v>12</v>
      </c>
      <c r="I136" s="333" t="s">
        <v>29</v>
      </c>
      <c r="J136" s="306">
        <v>41590</v>
      </c>
      <c r="K136" s="306">
        <v>41631</v>
      </c>
      <c r="L136" s="306">
        <v>41654</v>
      </c>
      <c r="M136" s="309" t="s">
        <v>3532</v>
      </c>
    </row>
    <row r="137" spans="1:13" ht="25.5" x14ac:dyDescent="0.25">
      <c r="A137" s="842">
        <v>114</v>
      </c>
      <c r="B137" s="843" t="s">
        <v>3531</v>
      </c>
      <c r="C137" s="310" t="s">
        <v>39</v>
      </c>
      <c r="D137" s="310" t="s">
        <v>201</v>
      </c>
      <c r="E137" s="333">
        <v>1</v>
      </c>
      <c r="F137" s="333">
        <v>25.56</v>
      </c>
      <c r="G137" s="333">
        <v>25.56</v>
      </c>
      <c r="H137" s="333" t="s">
        <v>12</v>
      </c>
      <c r="I137" s="333" t="s">
        <v>29</v>
      </c>
      <c r="J137" s="306">
        <v>41590</v>
      </c>
      <c r="K137" s="306">
        <v>41631</v>
      </c>
      <c r="L137" s="306">
        <v>41657</v>
      </c>
      <c r="M137" s="309" t="s">
        <v>3530</v>
      </c>
    </row>
    <row r="138" spans="1:13" ht="25.5" x14ac:dyDescent="0.25">
      <c r="A138" s="842">
        <v>115</v>
      </c>
      <c r="B138" s="843" t="s">
        <v>3529</v>
      </c>
      <c r="C138" s="310" t="s">
        <v>39</v>
      </c>
      <c r="D138" s="310" t="s">
        <v>201</v>
      </c>
      <c r="E138" s="333">
        <v>1</v>
      </c>
      <c r="F138" s="333">
        <v>25.02</v>
      </c>
      <c r="G138" s="333">
        <v>25.02</v>
      </c>
      <c r="H138" s="333" t="s">
        <v>12</v>
      </c>
      <c r="I138" s="333" t="s">
        <v>29</v>
      </c>
      <c r="J138" s="306">
        <v>41590</v>
      </c>
      <c r="K138" s="306">
        <v>41643</v>
      </c>
      <c r="L138" s="306">
        <v>41657</v>
      </c>
      <c r="M138" s="309" t="s">
        <v>3528</v>
      </c>
    </row>
    <row r="139" spans="1:13" ht="38.25" x14ac:dyDescent="0.25">
      <c r="A139" s="842">
        <v>116</v>
      </c>
      <c r="B139" s="843" t="s">
        <v>3527</v>
      </c>
      <c r="C139" s="310" t="s">
        <v>39</v>
      </c>
      <c r="D139" s="310" t="s">
        <v>201</v>
      </c>
      <c r="E139" s="333">
        <v>1</v>
      </c>
      <c r="F139" s="333">
        <v>24.72</v>
      </c>
      <c r="G139" s="333">
        <v>24.72</v>
      </c>
      <c r="H139" s="333" t="s">
        <v>12</v>
      </c>
      <c r="I139" s="333" t="s">
        <v>29</v>
      </c>
      <c r="J139" s="306">
        <v>41590</v>
      </c>
      <c r="K139" s="306">
        <v>41640</v>
      </c>
      <c r="L139" s="306">
        <v>41654</v>
      </c>
      <c r="M139" s="309" t="s">
        <v>3526</v>
      </c>
    </row>
    <row r="140" spans="1:13" ht="38.25" x14ac:dyDescent="0.25">
      <c r="A140" s="842">
        <v>117</v>
      </c>
      <c r="B140" s="843" t="s">
        <v>3525</v>
      </c>
      <c r="C140" s="310" t="s">
        <v>39</v>
      </c>
      <c r="D140" s="310" t="s">
        <v>201</v>
      </c>
      <c r="E140" s="333">
        <v>1</v>
      </c>
      <c r="F140" s="333">
        <v>24.88</v>
      </c>
      <c r="G140" s="333">
        <v>24.88</v>
      </c>
      <c r="H140" s="333" t="s">
        <v>12</v>
      </c>
      <c r="I140" s="333" t="s">
        <v>29</v>
      </c>
      <c r="J140" s="306">
        <v>41590</v>
      </c>
      <c r="K140" s="306">
        <v>41643</v>
      </c>
      <c r="L140" s="306">
        <v>41654</v>
      </c>
      <c r="M140" s="309" t="s">
        <v>3524</v>
      </c>
    </row>
    <row r="141" spans="1:13" ht="38.25" x14ac:dyDescent="0.25">
      <c r="A141" s="842">
        <v>118</v>
      </c>
      <c r="B141" s="843" t="s">
        <v>3523</v>
      </c>
      <c r="C141" s="310" t="s">
        <v>39</v>
      </c>
      <c r="D141" s="310" t="s">
        <v>201</v>
      </c>
      <c r="E141" s="333">
        <v>1</v>
      </c>
      <c r="F141" s="333">
        <v>24.73</v>
      </c>
      <c r="G141" s="333">
        <v>24.73</v>
      </c>
      <c r="H141" s="333" t="s">
        <v>12</v>
      </c>
      <c r="I141" s="333" t="s">
        <v>29</v>
      </c>
      <c r="J141" s="306">
        <v>41590</v>
      </c>
      <c r="K141" s="306">
        <v>41631</v>
      </c>
      <c r="L141" s="306">
        <v>41654</v>
      </c>
      <c r="M141" s="309" t="s">
        <v>3522</v>
      </c>
    </row>
    <row r="142" spans="1:13" ht="38.25" x14ac:dyDescent="0.25">
      <c r="A142" s="842">
        <v>119</v>
      </c>
      <c r="B142" s="843" t="s">
        <v>3521</v>
      </c>
      <c r="C142" s="310" t="s">
        <v>39</v>
      </c>
      <c r="D142" s="310" t="s">
        <v>201</v>
      </c>
      <c r="E142" s="333">
        <v>1</v>
      </c>
      <c r="F142" s="333">
        <v>24.73</v>
      </c>
      <c r="G142" s="333">
        <v>24.73</v>
      </c>
      <c r="H142" s="333" t="s">
        <v>12</v>
      </c>
      <c r="I142" s="333" t="s">
        <v>29</v>
      </c>
      <c r="J142" s="306">
        <v>41590</v>
      </c>
      <c r="K142" s="306">
        <v>41631</v>
      </c>
      <c r="L142" s="306">
        <v>41654</v>
      </c>
      <c r="M142" s="309" t="s">
        <v>3520</v>
      </c>
    </row>
    <row r="143" spans="1:13" ht="38.25" x14ac:dyDescent="0.25">
      <c r="A143" s="842">
        <v>120</v>
      </c>
      <c r="B143" s="843" t="s">
        <v>3519</v>
      </c>
      <c r="C143" s="310" t="s">
        <v>39</v>
      </c>
      <c r="D143" s="310" t="s">
        <v>201</v>
      </c>
      <c r="E143" s="333">
        <v>1</v>
      </c>
      <c r="F143" s="333">
        <v>25.02</v>
      </c>
      <c r="G143" s="333">
        <v>25.02</v>
      </c>
      <c r="H143" s="333" t="s">
        <v>12</v>
      </c>
      <c r="I143" s="333" t="s">
        <v>29</v>
      </c>
      <c r="J143" s="306">
        <v>41590</v>
      </c>
      <c r="K143" s="306"/>
      <c r="L143" s="306">
        <v>41663</v>
      </c>
      <c r="M143" s="309" t="s">
        <v>3518</v>
      </c>
    </row>
    <row r="144" spans="1:13" ht="38.25" x14ac:dyDescent="0.25">
      <c r="A144" s="842">
        <v>121</v>
      </c>
      <c r="B144" s="843" t="s">
        <v>3517</v>
      </c>
      <c r="C144" s="310" t="s">
        <v>39</v>
      </c>
      <c r="D144" s="310" t="s">
        <v>201</v>
      </c>
      <c r="E144" s="333">
        <v>1</v>
      </c>
      <c r="F144" s="333">
        <v>25.08</v>
      </c>
      <c r="G144" s="333">
        <v>25.08</v>
      </c>
      <c r="H144" s="333" t="s">
        <v>12</v>
      </c>
      <c r="I144" s="333" t="s">
        <v>29</v>
      </c>
      <c r="J144" s="306">
        <v>41572</v>
      </c>
      <c r="K144" s="306">
        <v>41618</v>
      </c>
      <c r="L144" s="306">
        <v>41631</v>
      </c>
      <c r="M144" s="309" t="s">
        <v>3516</v>
      </c>
    </row>
    <row r="145" spans="1:13" ht="38.25" x14ac:dyDescent="0.25">
      <c r="A145" s="842">
        <v>122</v>
      </c>
      <c r="B145" s="843" t="s">
        <v>3515</v>
      </c>
      <c r="C145" s="310" t="s">
        <v>39</v>
      </c>
      <c r="D145" s="310" t="s">
        <v>201</v>
      </c>
      <c r="E145" s="333">
        <v>1</v>
      </c>
      <c r="F145" s="333">
        <v>24.67</v>
      </c>
      <c r="G145" s="333">
        <v>24.67</v>
      </c>
      <c r="H145" s="333" t="s">
        <v>12</v>
      </c>
      <c r="I145" s="333" t="s">
        <v>29</v>
      </c>
      <c r="J145" s="306">
        <v>41575</v>
      </c>
      <c r="K145" s="306">
        <v>41604</v>
      </c>
      <c r="L145" s="306">
        <v>41625</v>
      </c>
      <c r="M145" s="309" t="s">
        <v>3514</v>
      </c>
    </row>
    <row r="146" spans="1:13" ht="38.25" x14ac:dyDescent="0.25">
      <c r="A146" s="842">
        <v>123</v>
      </c>
      <c r="B146" s="843" t="s">
        <v>3513</v>
      </c>
      <c r="C146" s="310" t="s">
        <v>39</v>
      </c>
      <c r="D146" s="310" t="s">
        <v>201</v>
      </c>
      <c r="E146" s="333">
        <v>1</v>
      </c>
      <c r="F146" s="333">
        <v>14.88</v>
      </c>
      <c r="G146" s="333">
        <v>14.88</v>
      </c>
      <c r="H146" s="333" t="s">
        <v>12</v>
      </c>
      <c r="I146" s="333" t="s">
        <v>29</v>
      </c>
      <c r="J146" s="306">
        <v>41575</v>
      </c>
      <c r="K146" s="306">
        <v>41631</v>
      </c>
      <c r="L146" s="306">
        <v>41646</v>
      </c>
      <c r="M146" s="309" t="s">
        <v>3512</v>
      </c>
    </row>
    <row r="147" spans="1:13" ht="38.25" x14ac:dyDescent="0.25">
      <c r="A147" s="842">
        <v>124</v>
      </c>
      <c r="B147" s="843" t="s">
        <v>3511</v>
      </c>
      <c r="C147" s="310" t="s">
        <v>39</v>
      </c>
      <c r="D147" s="310" t="s">
        <v>201</v>
      </c>
      <c r="E147" s="333">
        <v>1</v>
      </c>
      <c r="F147" s="333">
        <v>24.96</v>
      </c>
      <c r="G147" s="333">
        <v>24.96</v>
      </c>
      <c r="H147" s="333" t="s">
        <v>12</v>
      </c>
      <c r="I147" s="333" t="s">
        <v>29</v>
      </c>
      <c r="J147" s="306">
        <v>41591</v>
      </c>
      <c r="K147" s="306">
        <v>41631</v>
      </c>
      <c r="L147" s="306">
        <v>41638</v>
      </c>
      <c r="M147" s="309" t="s">
        <v>3510</v>
      </c>
    </row>
    <row r="148" spans="1:13" ht="38.25" x14ac:dyDescent="0.25">
      <c r="A148" s="842">
        <v>125</v>
      </c>
      <c r="B148" s="843" t="s">
        <v>3509</v>
      </c>
      <c r="C148" s="310" t="s">
        <v>39</v>
      </c>
      <c r="D148" s="310" t="s">
        <v>201</v>
      </c>
      <c r="E148" s="333">
        <v>1</v>
      </c>
      <c r="F148" s="333">
        <v>24.64</v>
      </c>
      <c r="G148" s="333">
        <v>24.64</v>
      </c>
      <c r="H148" s="333" t="s">
        <v>12</v>
      </c>
      <c r="I148" s="333" t="s">
        <v>29</v>
      </c>
      <c r="J148" s="306">
        <v>41589</v>
      </c>
      <c r="K148" s="306">
        <v>41631</v>
      </c>
      <c r="L148" s="306">
        <v>41657</v>
      </c>
      <c r="M148" s="309" t="s">
        <v>3508</v>
      </c>
    </row>
    <row r="149" spans="1:13" ht="38.25" x14ac:dyDescent="0.25">
      <c r="A149" s="842">
        <v>126</v>
      </c>
      <c r="B149" s="843" t="s">
        <v>3507</v>
      </c>
      <c r="C149" s="310" t="s">
        <v>39</v>
      </c>
      <c r="D149" s="310" t="s">
        <v>201</v>
      </c>
      <c r="E149" s="333">
        <v>1</v>
      </c>
      <c r="F149" s="333">
        <v>25.09</v>
      </c>
      <c r="G149" s="333">
        <v>25.09</v>
      </c>
      <c r="H149" s="333" t="s">
        <v>12</v>
      </c>
      <c r="I149" s="333" t="s">
        <v>29</v>
      </c>
      <c r="J149" s="306">
        <v>41572</v>
      </c>
      <c r="K149" s="306">
        <v>41611</v>
      </c>
      <c r="L149" s="306">
        <v>41625</v>
      </c>
      <c r="M149" s="309" t="s">
        <v>3506</v>
      </c>
    </row>
    <row r="150" spans="1:13" ht="38.25" x14ac:dyDescent="0.25">
      <c r="A150" s="842">
        <v>127</v>
      </c>
      <c r="B150" s="843" t="s">
        <v>3505</v>
      </c>
      <c r="C150" s="310" t="s">
        <v>39</v>
      </c>
      <c r="D150" s="310" t="s">
        <v>201</v>
      </c>
      <c r="E150" s="333">
        <v>1</v>
      </c>
      <c r="F150" s="333">
        <v>25.01</v>
      </c>
      <c r="G150" s="333">
        <v>25.01</v>
      </c>
      <c r="H150" s="333" t="s">
        <v>12</v>
      </c>
      <c r="I150" s="333" t="s">
        <v>29</v>
      </c>
      <c r="J150" s="306">
        <v>41572</v>
      </c>
      <c r="K150" s="306">
        <v>41604</v>
      </c>
      <c r="L150" s="306">
        <v>41625</v>
      </c>
      <c r="M150" s="309" t="s">
        <v>3504</v>
      </c>
    </row>
    <row r="151" spans="1:13" ht="38.25" x14ac:dyDescent="0.25">
      <c r="A151" s="842">
        <v>128</v>
      </c>
      <c r="B151" s="843" t="s">
        <v>3503</v>
      </c>
      <c r="C151" s="310" t="s">
        <v>39</v>
      </c>
      <c r="D151" s="310" t="s">
        <v>201</v>
      </c>
      <c r="E151" s="333">
        <v>1</v>
      </c>
      <c r="F151" s="333">
        <v>25.25</v>
      </c>
      <c r="G151" s="333">
        <v>25.25</v>
      </c>
      <c r="H151" s="333" t="s">
        <v>12</v>
      </c>
      <c r="I151" s="333" t="s">
        <v>29</v>
      </c>
      <c r="J151" s="306">
        <v>41572</v>
      </c>
      <c r="K151" s="306">
        <v>41604</v>
      </c>
      <c r="L151" s="306">
        <v>41625</v>
      </c>
      <c r="M151" s="309" t="s">
        <v>3502</v>
      </c>
    </row>
    <row r="152" spans="1:13" ht="38.25" x14ac:dyDescent="0.25">
      <c r="A152" s="842">
        <v>129</v>
      </c>
      <c r="B152" s="843" t="s">
        <v>3501</v>
      </c>
      <c r="C152" s="310" t="s">
        <v>39</v>
      </c>
      <c r="D152" s="310" t="s">
        <v>201</v>
      </c>
      <c r="E152" s="333">
        <v>1</v>
      </c>
      <c r="F152" s="333">
        <v>24.74</v>
      </c>
      <c r="G152" s="333">
        <v>24.74</v>
      </c>
      <c r="H152" s="333" t="s">
        <v>12</v>
      </c>
      <c r="I152" s="333" t="s">
        <v>29</v>
      </c>
      <c r="J152" s="306">
        <v>41589</v>
      </c>
      <c r="K152" s="306">
        <v>41641</v>
      </c>
      <c r="L152" s="306">
        <v>41657</v>
      </c>
      <c r="M152" s="309" t="s">
        <v>3500</v>
      </c>
    </row>
    <row r="153" spans="1:13" ht="25.5" x14ac:dyDescent="0.25">
      <c r="A153" s="842">
        <v>130</v>
      </c>
      <c r="B153" s="302" t="s">
        <v>3499</v>
      </c>
      <c r="C153" s="310" t="s">
        <v>39</v>
      </c>
      <c r="D153" s="310" t="s">
        <v>201</v>
      </c>
      <c r="E153" s="333">
        <v>1</v>
      </c>
      <c r="F153" s="333">
        <v>15.85</v>
      </c>
      <c r="G153" s="333">
        <v>15.85</v>
      </c>
      <c r="H153" s="333" t="s">
        <v>12</v>
      </c>
      <c r="I153" s="333" t="s">
        <v>29</v>
      </c>
      <c r="J153" s="306">
        <v>41627</v>
      </c>
      <c r="K153" s="306">
        <v>41663</v>
      </c>
      <c r="L153" s="306">
        <v>41668</v>
      </c>
      <c r="M153" s="309" t="s">
        <v>3498</v>
      </c>
    </row>
    <row r="154" spans="1:13" ht="38.25" x14ac:dyDescent="0.25">
      <c r="A154" s="842">
        <v>131</v>
      </c>
      <c r="B154" s="302" t="s">
        <v>3497</v>
      </c>
      <c r="C154" s="310" t="s">
        <v>39</v>
      </c>
      <c r="D154" s="310" t="s">
        <v>201</v>
      </c>
      <c r="E154" s="333">
        <v>1</v>
      </c>
      <c r="F154" s="333">
        <v>15.24</v>
      </c>
      <c r="G154" s="333">
        <v>15.24</v>
      </c>
      <c r="H154" s="333" t="s">
        <v>12</v>
      </c>
      <c r="I154" s="333" t="s">
        <v>29</v>
      </c>
      <c r="J154" s="306">
        <v>41627</v>
      </c>
      <c r="K154" s="306">
        <v>41671</v>
      </c>
      <c r="L154" s="306">
        <v>41671</v>
      </c>
      <c r="M154" s="309" t="s">
        <v>3496</v>
      </c>
    </row>
    <row r="155" spans="1:13" ht="38.25" x14ac:dyDescent="0.25">
      <c r="A155" s="842">
        <v>132</v>
      </c>
      <c r="B155" s="302" t="s">
        <v>3495</v>
      </c>
      <c r="C155" s="310" t="s">
        <v>39</v>
      </c>
      <c r="D155" s="310" t="s">
        <v>201</v>
      </c>
      <c r="E155" s="333">
        <v>1</v>
      </c>
      <c r="F155" s="333">
        <v>15.84</v>
      </c>
      <c r="G155" s="333">
        <v>15.84</v>
      </c>
      <c r="H155" s="333" t="s">
        <v>12</v>
      </c>
      <c r="I155" s="333" t="s">
        <v>29</v>
      </c>
      <c r="J155" s="306">
        <v>41627</v>
      </c>
      <c r="K155" s="306">
        <v>41645</v>
      </c>
      <c r="L155" s="306">
        <v>41671</v>
      </c>
      <c r="M155" s="309" t="s">
        <v>3494</v>
      </c>
    </row>
    <row r="156" spans="1:13" ht="25.5" x14ac:dyDescent="0.25">
      <c r="A156" s="842">
        <v>133</v>
      </c>
      <c r="B156" s="302" t="s">
        <v>3493</v>
      </c>
      <c r="C156" s="310" t="s">
        <v>39</v>
      </c>
      <c r="D156" s="310" t="s">
        <v>201</v>
      </c>
      <c r="E156" s="333">
        <v>1</v>
      </c>
      <c r="F156" s="333">
        <v>15.72</v>
      </c>
      <c r="G156" s="333">
        <v>15.72</v>
      </c>
      <c r="H156" s="333" t="s">
        <v>12</v>
      </c>
      <c r="I156" s="333" t="s">
        <v>29</v>
      </c>
      <c r="J156" s="306">
        <v>41626</v>
      </c>
      <c r="K156" s="306">
        <v>41659</v>
      </c>
      <c r="L156" s="306">
        <v>41663</v>
      </c>
      <c r="M156" s="309" t="s">
        <v>3492</v>
      </c>
    </row>
    <row r="157" spans="1:13" ht="38.25" x14ac:dyDescent="0.25">
      <c r="A157" s="842">
        <v>134</v>
      </c>
      <c r="B157" s="302" t="s">
        <v>3491</v>
      </c>
      <c r="C157" s="310" t="s">
        <v>39</v>
      </c>
      <c r="D157" s="310" t="s">
        <v>201</v>
      </c>
      <c r="E157" s="333">
        <v>1</v>
      </c>
      <c r="F157" s="333">
        <v>12.5</v>
      </c>
      <c r="G157" s="333">
        <v>12.5</v>
      </c>
      <c r="H157" s="333" t="s">
        <v>12</v>
      </c>
      <c r="I157" s="333" t="s">
        <v>29</v>
      </c>
      <c r="J157" s="306">
        <v>41626</v>
      </c>
      <c r="K157" s="306">
        <v>41645</v>
      </c>
      <c r="L157" s="306">
        <v>41671</v>
      </c>
      <c r="M157" s="309" t="s">
        <v>3490</v>
      </c>
    </row>
    <row r="158" spans="1:13" ht="38.25" x14ac:dyDescent="0.25">
      <c r="A158" s="842">
        <v>135</v>
      </c>
      <c r="B158" s="302" t="s">
        <v>3489</v>
      </c>
      <c r="C158" s="310" t="s">
        <v>39</v>
      </c>
      <c r="D158" s="310" t="s">
        <v>201</v>
      </c>
      <c r="E158" s="333">
        <v>1</v>
      </c>
      <c r="F158" s="333">
        <v>14.27</v>
      </c>
      <c r="G158" s="333">
        <v>14.27</v>
      </c>
      <c r="H158" s="333" t="s">
        <v>12</v>
      </c>
      <c r="I158" s="333" t="s">
        <v>29</v>
      </c>
      <c r="J158" s="306">
        <v>41626</v>
      </c>
      <c r="K158" s="306">
        <v>41645</v>
      </c>
      <c r="L158" s="306">
        <v>41657</v>
      </c>
      <c r="M158" s="309" t="s">
        <v>3488</v>
      </c>
    </row>
    <row r="159" spans="1:13" ht="25.5" x14ac:dyDescent="0.25">
      <c r="A159" s="842">
        <v>136</v>
      </c>
      <c r="B159" s="302" t="s">
        <v>3487</v>
      </c>
      <c r="C159" s="300" t="s">
        <v>39</v>
      </c>
      <c r="D159" s="300" t="s">
        <v>201</v>
      </c>
      <c r="E159" s="327">
        <v>1</v>
      </c>
      <c r="F159" s="327">
        <v>17.38</v>
      </c>
      <c r="G159" s="327">
        <v>17.38</v>
      </c>
      <c r="H159" s="327" t="s">
        <v>12</v>
      </c>
      <c r="I159" s="327" t="s">
        <v>29</v>
      </c>
      <c r="J159" s="299">
        <v>42021</v>
      </c>
      <c r="K159" s="299"/>
      <c r="L159" s="299">
        <v>42034</v>
      </c>
      <c r="M159" s="302" t="s">
        <v>3486</v>
      </c>
    </row>
    <row r="160" spans="1:13" ht="38.25" x14ac:dyDescent="0.25">
      <c r="A160" s="842">
        <v>137</v>
      </c>
      <c r="B160" s="302" t="s">
        <v>3485</v>
      </c>
      <c r="C160" s="310" t="s">
        <v>39</v>
      </c>
      <c r="D160" s="310" t="s">
        <v>201</v>
      </c>
      <c r="E160" s="333">
        <v>1</v>
      </c>
      <c r="F160" s="333">
        <v>16.489999999999998</v>
      </c>
      <c r="G160" s="333">
        <v>16.489999999999998</v>
      </c>
      <c r="H160" s="333" t="s">
        <v>12</v>
      </c>
      <c r="I160" s="333" t="s">
        <v>29</v>
      </c>
      <c r="J160" s="306">
        <v>41626</v>
      </c>
      <c r="K160" s="306">
        <v>41659</v>
      </c>
      <c r="L160" s="306">
        <v>41671</v>
      </c>
      <c r="M160" s="309" t="s">
        <v>3484</v>
      </c>
    </row>
    <row r="161" spans="1:13" ht="38.25" x14ac:dyDescent="0.25">
      <c r="A161" s="842">
        <v>138</v>
      </c>
      <c r="B161" s="302" t="s">
        <v>3483</v>
      </c>
      <c r="C161" s="310" t="s">
        <v>39</v>
      </c>
      <c r="D161" s="310" t="s">
        <v>201</v>
      </c>
      <c r="E161" s="333">
        <v>1</v>
      </c>
      <c r="F161" s="333">
        <v>11.3</v>
      </c>
      <c r="G161" s="333">
        <v>11.3</v>
      </c>
      <c r="H161" s="333" t="s">
        <v>12</v>
      </c>
      <c r="I161" s="333" t="s">
        <v>29</v>
      </c>
      <c r="J161" s="306">
        <v>41626</v>
      </c>
      <c r="K161" s="306">
        <v>41643</v>
      </c>
      <c r="L161" s="306">
        <v>41671</v>
      </c>
      <c r="M161" s="309" t="s">
        <v>3482</v>
      </c>
    </row>
    <row r="162" spans="1:13" ht="25.5" x14ac:dyDescent="0.25">
      <c r="A162" s="842">
        <v>139</v>
      </c>
      <c r="B162" s="302" t="s">
        <v>3481</v>
      </c>
      <c r="C162" s="310" t="s">
        <v>39</v>
      </c>
      <c r="D162" s="310" t="s">
        <v>201</v>
      </c>
      <c r="E162" s="333">
        <v>1</v>
      </c>
      <c r="F162" s="333">
        <v>14.04</v>
      </c>
      <c r="G162" s="333">
        <v>14.04</v>
      </c>
      <c r="H162" s="333" t="s">
        <v>12</v>
      </c>
      <c r="I162" s="333" t="s">
        <v>29</v>
      </c>
      <c r="J162" s="306">
        <v>41626</v>
      </c>
      <c r="K162" s="306">
        <v>41717</v>
      </c>
      <c r="L162" s="306">
        <v>41717</v>
      </c>
      <c r="M162" s="309" t="s">
        <v>3480</v>
      </c>
    </row>
    <row r="163" spans="1:13" ht="38.25" x14ac:dyDescent="0.25">
      <c r="A163" s="842">
        <v>140</v>
      </c>
      <c r="B163" s="302" t="s">
        <v>3479</v>
      </c>
      <c r="C163" s="310" t="s">
        <v>39</v>
      </c>
      <c r="D163" s="310" t="s">
        <v>201</v>
      </c>
      <c r="E163" s="333">
        <v>1</v>
      </c>
      <c r="F163" s="333">
        <v>15</v>
      </c>
      <c r="G163" s="333">
        <v>15</v>
      </c>
      <c r="H163" s="333" t="s">
        <v>12</v>
      </c>
      <c r="I163" s="333" t="s">
        <v>29</v>
      </c>
      <c r="J163" s="306">
        <v>41626</v>
      </c>
      <c r="K163" s="306">
        <v>41659</v>
      </c>
      <c r="L163" s="306">
        <v>41663</v>
      </c>
      <c r="M163" s="309" t="s">
        <v>3478</v>
      </c>
    </row>
    <row r="164" spans="1:13" ht="38.25" x14ac:dyDescent="0.25">
      <c r="A164" s="842">
        <v>141</v>
      </c>
      <c r="B164" s="302" t="s">
        <v>3477</v>
      </c>
      <c r="C164" s="310" t="s">
        <v>39</v>
      </c>
      <c r="D164" s="310" t="s">
        <v>201</v>
      </c>
      <c r="E164" s="333">
        <v>1</v>
      </c>
      <c r="F164" s="333">
        <v>25.17</v>
      </c>
      <c r="G164" s="333">
        <v>25.17</v>
      </c>
      <c r="H164" s="333" t="s">
        <v>12</v>
      </c>
      <c r="I164" s="333" t="s">
        <v>29</v>
      </c>
      <c r="J164" s="306">
        <v>41626</v>
      </c>
      <c r="K164" s="306"/>
      <c r="L164" s="306">
        <v>41657</v>
      </c>
      <c r="M164" s="309" t="s">
        <v>3476</v>
      </c>
    </row>
    <row r="165" spans="1:13" ht="38.25" x14ac:dyDescent="0.25">
      <c r="A165" s="842">
        <v>142</v>
      </c>
      <c r="B165" s="302" t="s">
        <v>3475</v>
      </c>
      <c r="C165" s="310" t="s">
        <v>39</v>
      </c>
      <c r="D165" s="310" t="s">
        <v>201</v>
      </c>
      <c r="E165" s="333">
        <v>1</v>
      </c>
      <c r="F165" s="333">
        <v>28.44</v>
      </c>
      <c r="G165" s="333">
        <v>28.44</v>
      </c>
      <c r="H165" s="333" t="s">
        <v>12</v>
      </c>
      <c r="I165" s="333" t="s">
        <v>29</v>
      </c>
      <c r="J165" s="306">
        <v>41626</v>
      </c>
      <c r="K165" s="306">
        <v>41659</v>
      </c>
      <c r="L165" s="306">
        <v>41663</v>
      </c>
      <c r="M165" s="309" t="s">
        <v>3474</v>
      </c>
    </row>
    <row r="166" spans="1:13" ht="25.5" x14ac:dyDescent="0.25">
      <c r="A166" s="842">
        <v>143</v>
      </c>
      <c r="B166" s="302" t="s">
        <v>3473</v>
      </c>
      <c r="C166" s="310" t="s">
        <v>39</v>
      </c>
      <c r="D166" s="310" t="s">
        <v>201</v>
      </c>
      <c r="E166" s="333">
        <v>1</v>
      </c>
      <c r="F166" s="333">
        <v>14.41</v>
      </c>
      <c r="G166" s="333">
        <v>14.41</v>
      </c>
      <c r="H166" s="333" t="s">
        <v>12</v>
      </c>
      <c r="I166" s="333" t="s">
        <v>29</v>
      </c>
      <c r="J166" s="306">
        <v>41626</v>
      </c>
      <c r="K166" s="306">
        <v>41661</v>
      </c>
      <c r="L166" s="306">
        <v>41663</v>
      </c>
      <c r="M166" s="309" t="s">
        <v>3472</v>
      </c>
    </row>
    <row r="167" spans="1:13" ht="38.25" x14ac:dyDescent="0.25">
      <c r="A167" s="842">
        <v>144</v>
      </c>
      <c r="B167" s="302" t="s">
        <v>3471</v>
      </c>
      <c r="C167" s="310" t="s">
        <v>39</v>
      </c>
      <c r="D167" s="310" t="s">
        <v>201</v>
      </c>
      <c r="E167" s="333">
        <v>1</v>
      </c>
      <c r="F167" s="333">
        <v>14.97</v>
      </c>
      <c r="G167" s="333">
        <v>14.97</v>
      </c>
      <c r="H167" s="333" t="s">
        <v>12</v>
      </c>
      <c r="I167" s="333" t="s">
        <v>29</v>
      </c>
      <c r="J167" s="306">
        <v>41628</v>
      </c>
      <c r="K167" s="306">
        <v>41649</v>
      </c>
      <c r="L167" s="306">
        <v>41685</v>
      </c>
      <c r="M167" s="309" t="s">
        <v>3470</v>
      </c>
    </row>
    <row r="168" spans="1:13" ht="38.25" x14ac:dyDescent="0.25">
      <c r="A168" s="842">
        <v>145</v>
      </c>
      <c r="B168" s="302" t="s">
        <v>3469</v>
      </c>
      <c r="C168" s="310" t="s">
        <v>39</v>
      </c>
      <c r="D168" s="310" t="s">
        <v>201</v>
      </c>
      <c r="E168" s="333">
        <v>1</v>
      </c>
      <c r="F168" s="333">
        <v>14.91</v>
      </c>
      <c r="G168" s="333">
        <v>14.91</v>
      </c>
      <c r="H168" s="333" t="s">
        <v>12</v>
      </c>
      <c r="I168" s="333" t="s">
        <v>29</v>
      </c>
      <c r="J168" s="306">
        <v>41628</v>
      </c>
      <c r="K168" s="306">
        <v>41660</v>
      </c>
      <c r="L168" s="306">
        <v>41685</v>
      </c>
      <c r="M168" s="309" t="s">
        <v>3468</v>
      </c>
    </row>
    <row r="169" spans="1:13" ht="25.5" x14ac:dyDescent="0.25">
      <c r="A169" s="842">
        <v>146</v>
      </c>
      <c r="B169" s="302" t="s">
        <v>3467</v>
      </c>
      <c r="C169" s="310" t="s">
        <v>39</v>
      </c>
      <c r="D169" s="310" t="s">
        <v>201</v>
      </c>
      <c r="E169" s="333">
        <v>1</v>
      </c>
      <c r="F169" s="333">
        <v>14.91</v>
      </c>
      <c r="G169" s="333">
        <v>14.91</v>
      </c>
      <c r="H169" s="333" t="s">
        <v>12</v>
      </c>
      <c r="I169" s="333" t="s">
        <v>29</v>
      </c>
      <c r="J169" s="306">
        <v>41628</v>
      </c>
      <c r="K169" s="306">
        <v>41660</v>
      </c>
      <c r="L169" s="306">
        <v>41671</v>
      </c>
      <c r="M169" s="309" t="s">
        <v>3466</v>
      </c>
    </row>
    <row r="170" spans="1:13" ht="25.5" x14ac:dyDescent="0.25">
      <c r="A170" s="842">
        <v>147</v>
      </c>
      <c r="B170" s="302" t="s">
        <v>3465</v>
      </c>
      <c r="C170" s="310" t="s">
        <v>39</v>
      </c>
      <c r="D170" s="310" t="s">
        <v>201</v>
      </c>
      <c r="E170" s="333">
        <v>1</v>
      </c>
      <c r="F170" s="333">
        <v>14.91</v>
      </c>
      <c r="G170" s="333">
        <v>14.91</v>
      </c>
      <c r="H170" s="333" t="s">
        <v>12</v>
      </c>
      <c r="I170" s="333" t="s">
        <v>29</v>
      </c>
      <c r="J170" s="306">
        <v>41628</v>
      </c>
      <c r="K170" s="306">
        <v>41643</v>
      </c>
      <c r="L170" s="306">
        <v>41655</v>
      </c>
      <c r="M170" s="309" t="s">
        <v>3464</v>
      </c>
    </row>
    <row r="171" spans="1:13" ht="25.5" x14ac:dyDescent="0.25">
      <c r="A171" s="842">
        <v>148</v>
      </c>
      <c r="B171" s="302" t="s">
        <v>3463</v>
      </c>
      <c r="C171" s="310" t="s">
        <v>39</v>
      </c>
      <c r="D171" s="310" t="s">
        <v>201</v>
      </c>
      <c r="E171" s="333">
        <v>1</v>
      </c>
      <c r="F171" s="333">
        <v>13.42</v>
      </c>
      <c r="G171" s="333">
        <v>13.42</v>
      </c>
      <c r="H171" s="333" t="s">
        <v>12</v>
      </c>
      <c r="I171" s="333" t="s">
        <v>29</v>
      </c>
      <c r="J171" s="306">
        <v>41628</v>
      </c>
      <c r="K171" s="306">
        <v>41649</v>
      </c>
      <c r="L171" s="306">
        <v>41662</v>
      </c>
      <c r="M171" s="309" t="s">
        <v>3462</v>
      </c>
    </row>
    <row r="172" spans="1:13" ht="25.5" x14ac:dyDescent="0.25">
      <c r="A172" s="842">
        <v>149</v>
      </c>
      <c r="B172" s="302" t="s">
        <v>3461</v>
      </c>
      <c r="C172" s="310" t="s">
        <v>39</v>
      </c>
      <c r="D172" s="310" t="s">
        <v>201</v>
      </c>
      <c r="E172" s="333">
        <v>1</v>
      </c>
      <c r="F172" s="333">
        <v>11.03</v>
      </c>
      <c r="G172" s="333">
        <v>11.03</v>
      </c>
      <c r="H172" s="333" t="s">
        <v>12</v>
      </c>
      <c r="I172" s="333" t="s">
        <v>29</v>
      </c>
      <c r="J172" s="306">
        <v>41628</v>
      </c>
      <c r="K172" s="306">
        <v>41675</v>
      </c>
      <c r="L172" s="306">
        <v>41685</v>
      </c>
      <c r="M172" s="309" t="s">
        <v>3460</v>
      </c>
    </row>
    <row r="173" spans="1:13" ht="25.5" x14ac:dyDescent="0.25">
      <c r="A173" s="842">
        <v>150</v>
      </c>
      <c r="B173" s="302" t="s">
        <v>3459</v>
      </c>
      <c r="C173" s="310" t="s">
        <v>39</v>
      </c>
      <c r="D173" s="310" t="s">
        <v>201</v>
      </c>
      <c r="E173" s="333">
        <v>1</v>
      </c>
      <c r="F173" s="333">
        <v>19.61</v>
      </c>
      <c r="G173" s="333">
        <v>19.61</v>
      </c>
      <c r="H173" s="333" t="s">
        <v>12</v>
      </c>
      <c r="I173" s="333" t="s">
        <v>29</v>
      </c>
      <c r="J173" s="306">
        <v>41628</v>
      </c>
      <c r="K173" s="306">
        <v>41660</v>
      </c>
      <c r="L173" s="306">
        <v>41671</v>
      </c>
      <c r="M173" s="309" t="s">
        <v>3458</v>
      </c>
    </row>
    <row r="174" spans="1:13" ht="25.5" x14ac:dyDescent="0.25">
      <c r="A174" s="842">
        <v>151</v>
      </c>
      <c r="B174" s="302" t="s">
        <v>3457</v>
      </c>
      <c r="C174" s="310" t="s">
        <v>39</v>
      </c>
      <c r="D174" s="310" t="s">
        <v>201</v>
      </c>
      <c r="E174" s="333">
        <v>1</v>
      </c>
      <c r="F174" s="333">
        <v>13.13</v>
      </c>
      <c r="G174" s="333">
        <v>13.13</v>
      </c>
      <c r="H174" s="333" t="s">
        <v>12</v>
      </c>
      <c r="I174" s="333" t="s">
        <v>29</v>
      </c>
      <c r="J174" s="306">
        <v>41628</v>
      </c>
      <c r="K174" s="306">
        <v>41649</v>
      </c>
      <c r="L174" s="306">
        <v>41659</v>
      </c>
      <c r="M174" s="309" t="s">
        <v>3456</v>
      </c>
    </row>
    <row r="175" spans="1:13" ht="25.5" x14ac:dyDescent="0.25">
      <c r="A175" s="842">
        <v>152</v>
      </c>
      <c r="B175" s="302" t="s">
        <v>3455</v>
      </c>
      <c r="C175" s="310" t="s">
        <v>39</v>
      </c>
      <c r="D175" s="310" t="s">
        <v>201</v>
      </c>
      <c r="E175" s="333">
        <v>1</v>
      </c>
      <c r="F175" s="333">
        <v>13.08</v>
      </c>
      <c r="G175" s="333">
        <v>13.08</v>
      </c>
      <c r="H175" s="333" t="s">
        <v>12</v>
      </c>
      <c r="I175" s="333" t="s">
        <v>29</v>
      </c>
      <c r="J175" s="306">
        <v>41628</v>
      </c>
      <c r="K175" s="306">
        <v>41643</v>
      </c>
      <c r="L175" s="306">
        <v>41655</v>
      </c>
      <c r="M175" s="309" t="s">
        <v>3454</v>
      </c>
    </row>
    <row r="176" spans="1:13" ht="25.5" x14ac:dyDescent="0.25">
      <c r="A176" s="842">
        <v>153</v>
      </c>
      <c r="B176" s="302" t="s">
        <v>3453</v>
      </c>
      <c r="C176" s="310" t="s">
        <v>39</v>
      </c>
      <c r="D176" s="310" t="s">
        <v>201</v>
      </c>
      <c r="E176" s="333">
        <v>1</v>
      </c>
      <c r="F176" s="333">
        <v>15.8</v>
      </c>
      <c r="G176" s="333">
        <v>15.8</v>
      </c>
      <c r="H176" s="333" t="s">
        <v>12</v>
      </c>
      <c r="I176" s="333" t="s">
        <v>29</v>
      </c>
      <c r="J176" s="306">
        <v>41628</v>
      </c>
      <c r="K176" s="306">
        <v>41649</v>
      </c>
      <c r="L176" s="306">
        <v>41659</v>
      </c>
      <c r="M176" s="309" t="s">
        <v>3452</v>
      </c>
    </row>
    <row r="177" spans="1:13" ht="25.5" x14ac:dyDescent="0.25">
      <c r="A177" s="842">
        <v>154</v>
      </c>
      <c r="B177" s="302" t="s">
        <v>3451</v>
      </c>
      <c r="C177" s="310" t="s">
        <v>39</v>
      </c>
      <c r="D177" s="310" t="s">
        <v>201</v>
      </c>
      <c r="E177" s="333">
        <v>1</v>
      </c>
      <c r="F177" s="333">
        <v>16.71</v>
      </c>
      <c r="G177" s="333">
        <v>16.71</v>
      </c>
      <c r="H177" s="333" t="s">
        <v>12</v>
      </c>
      <c r="I177" s="333" t="s">
        <v>29</v>
      </c>
      <c r="J177" s="306">
        <v>41627</v>
      </c>
      <c r="K177" s="306">
        <v>41643</v>
      </c>
      <c r="L177" s="306">
        <v>41659</v>
      </c>
      <c r="M177" s="309" t="s">
        <v>3450</v>
      </c>
    </row>
    <row r="178" spans="1:13" ht="25.5" x14ac:dyDescent="0.25">
      <c r="A178" s="842">
        <v>155</v>
      </c>
      <c r="B178" s="302" t="s">
        <v>3449</v>
      </c>
      <c r="C178" s="310" t="s">
        <v>39</v>
      </c>
      <c r="D178" s="310" t="s">
        <v>201</v>
      </c>
      <c r="E178" s="333">
        <v>1</v>
      </c>
      <c r="F178" s="333">
        <v>22.44</v>
      </c>
      <c r="G178" s="333">
        <v>22.44</v>
      </c>
      <c r="H178" s="333" t="s">
        <v>12</v>
      </c>
      <c r="I178" s="333" t="s">
        <v>29</v>
      </c>
      <c r="J178" s="306">
        <v>41627</v>
      </c>
      <c r="K178" s="306">
        <v>41643</v>
      </c>
      <c r="L178" s="306">
        <v>41659</v>
      </c>
      <c r="M178" s="309" t="s">
        <v>3448</v>
      </c>
    </row>
    <row r="179" spans="1:13" s="514" customFormat="1" ht="33" customHeight="1" x14ac:dyDescent="0.25">
      <c r="A179" s="842">
        <v>156</v>
      </c>
      <c r="B179" s="298" t="s">
        <v>3447</v>
      </c>
      <c r="C179" s="327" t="s">
        <v>39</v>
      </c>
      <c r="D179" s="327" t="s">
        <v>201</v>
      </c>
      <c r="E179" s="327">
        <v>1</v>
      </c>
      <c r="F179" s="327">
        <v>16.489999999999998</v>
      </c>
      <c r="G179" s="327">
        <v>16.489999999999998</v>
      </c>
      <c r="H179" s="327" t="s">
        <v>31</v>
      </c>
      <c r="I179" s="327" t="s">
        <v>29</v>
      </c>
      <c r="J179" s="299">
        <v>41627</v>
      </c>
      <c r="K179" s="299">
        <v>41643</v>
      </c>
      <c r="L179" s="299">
        <v>41661</v>
      </c>
      <c r="M179" s="302" t="s">
        <v>3446</v>
      </c>
    </row>
    <row r="180" spans="1:13" ht="38.25" x14ac:dyDescent="0.25">
      <c r="A180" s="842">
        <v>157</v>
      </c>
      <c r="B180" s="302" t="s">
        <v>3445</v>
      </c>
      <c r="C180" s="310" t="s">
        <v>39</v>
      </c>
      <c r="D180" s="310" t="s">
        <v>201</v>
      </c>
      <c r="E180" s="333">
        <v>1</v>
      </c>
      <c r="F180" s="333">
        <v>14.86</v>
      </c>
      <c r="G180" s="333">
        <v>14.86</v>
      </c>
      <c r="H180" s="333" t="s">
        <v>12</v>
      </c>
      <c r="I180" s="333" t="s">
        <v>29</v>
      </c>
      <c r="J180" s="306">
        <v>41627</v>
      </c>
      <c r="K180" s="306">
        <v>41643</v>
      </c>
      <c r="L180" s="306">
        <v>41671</v>
      </c>
      <c r="M180" s="309" t="s">
        <v>3444</v>
      </c>
    </row>
    <row r="181" spans="1:13" ht="38.25" x14ac:dyDescent="0.25">
      <c r="A181" s="842">
        <v>158</v>
      </c>
      <c r="B181" s="302" t="s">
        <v>3443</v>
      </c>
      <c r="C181" s="310" t="s">
        <v>39</v>
      </c>
      <c r="D181" s="310" t="s">
        <v>201</v>
      </c>
      <c r="E181" s="333">
        <v>1</v>
      </c>
      <c r="F181" s="333">
        <v>14.42</v>
      </c>
      <c r="G181" s="333">
        <v>14.42</v>
      </c>
      <c r="H181" s="333" t="s">
        <v>12</v>
      </c>
      <c r="I181" s="333" t="s">
        <v>29</v>
      </c>
      <c r="J181" s="306">
        <v>41626</v>
      </c>
      <c r="K181" s="306">
        <v>41649</v>
      </c>
      <c r="L181" s="306">
        <v>41666</v>
      </c>
      <c r="M181" s="309" t="s">
        <v>3442</v>
      </c>
    </row>
    <row r="182" spans="1:13" ht="25.5" x14ac:dyDescent="0.25">
      <c r="A182" s="842">
        <v>160</v>
      </c>
      <c r="B182" s="302" t="s">
        <v>3441</v>
      </c>
      <c r="C182" s="310" t="s">
        <v>39</v>
      </c>
      <c r="D182" s="310" t="s">
        <v>201</v>
      </c>
      <c r="E182" s="333">
        <v>1</v>
      </c>
      <c r="F182" s="333">
        <v>16.91</v>
      </c>
      <c r="G182" s="333">
        <v>16.91</v>
      </c>
      <c r="H182" s="333" t="s">
        <v>12</v>
      </c>
      <c r="I182" s="333" t="s">
        <v>29</v>
      </c>
      <c r="J182" s="306">
        <v>41627</v>
      </c>
      <c r="K182" s="306">
        <v>41688</v>
      </c>
      <c r="L182" s="306">
        <v>41688</v>
      </c>
      <c r="M182" s="309" t="s">
        <v>3440</v>
      </c>
    </row>
    <row r="183" spans="1:13" x14ac:dyDescent="0.25">
      <c r="A183" s="510"/>
    </row>
    <row r="184" spans="1:13" ht="28.5" customHeight="1" x14ac:dyDescent="0.25">
      <c r="A184" s="513"/>
      <c r="B184" s="402" t="s">
        <v>32</v>
      </c>
    </row>
    <row r="185" spans="1:13" ht="27" customHeight="1" x14ac:dyDescent="0.25">
      <c r="A185" s="512"/>
      <c r="B185" s="402" t="s">
        <v>1832</v>
      </c>
    </row>
    <row r="186" spans="1:13" ht="27" customHeight="1" x14ac:dyDescent="0.25">
      <c r="A186" s="511"/>
      <c r="B186" s="402" t="s">
        <v>34</v>
      </c>
    </row>
    <row r="187" spans="1:13" x14ac:dyDescent="0.25">
      <c r="A187" s="510"/>
    </row>
    <row r="188" spans="1:13" x14ac:dyDescent="0.25">
      <c r="A188" s="509"/>
    </row>
  </sheetData>
  <mergeCells count="39">
    <mergeCell ref="B50:J50"/>
    <mergeCell ref="B76:J76"/>
    <mergeCell ref="B78:J78"/>
    <mergeCell ref="B80:J80"/>
    <mergeCell ref="B74:J74"/>
    <mergeCell ref="B52:J52"/>
    <mergeCell ref="B54:J54"/>
    <mergeCell ref="B56:J56"/>
    <mergeCell ref="B58:J58"/>
    <mergeCell ref="B60:J60"/>
    <mergeCell ref="B62:J62"/>
    <mergeCell ref="B64:J64"/>
    <mergeCell ref="B66:J66"/>
    <mergeCell ref="B68:J68"/>
    <mergeCell ref="B70:J70"/>
    <mergeCell ref="B72:J72"/>
    <mergeCell ref="A46:A47"/>
    <mergeCell ref="B46:B47"/>
    <mergeCell ref="C46:C47"/>
    <mergeCell ref="D46:D47"/>
    <mergeCell ref="E46:E47"/>
    <mergeCell ref="M3:M4"/>
    <mergeCell ref="H3:H4"/>
    <mergeCell ref="I3:I4"/>
    <mergeCell ref="J3:J4"/>
    <mergeCell ref="K3:K4"/>
    <mergeCell ref="L3:L4"/>
    <mergeCell ref="G46:G47"/>
    <mergeCell ref="H46:H47"/>
    <mergeCell ref="I46:I47"/>
    <mergeCell ref="J46:J47"/>
    <mergeCell ref="B48:J48"/>
    <mergeCell ref="F46:F47"/>
    <mergeCell ref="F3:G3"/>
    <mergeCell ref="A3:A4"/>
    <mergeCell ref="B3:B4"/>
    <mergeCell ref="C3:C4"/>
    <mergeCell ref="D3:D4"/>
    <mergeCell ref="E3:E4"/>
  </mergeCells>
  <pageMargins left="0.2" right="0.2" top="0" bottom="0.25" header="0.3" footer="0.3"/>
  <pageSetup paperSize="9" scale="7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31" workbookViewId="0">
      <selection activeCell="A35" sqref="A35:XFD35"/>
    </sheetView>
  </sheetViews>
  <sheetFormatPr defaultRowHeight="15" x14ac:dyDescent="0.25"/>
  <cols>
    <col min="1" max="1" width="6.28515625" customWidth="1"/>
    <col min="2" max="2" width="29.85546875" customWidth="1"/>
    <col min="13" max="13" width="27.42578125" customWidth="1"/>
  </cols>
  <sheetData>
    <row r="1" spans="1:13" x14ac:dyDescent="0.25">
      <c r="A1" s="2" t="s">
        <v>3808</v>
      </c>
    </row>
    <row r="2" spans="1:13" x14ac:dyDescent="0.25">
      <c r="A2" s="2" t="s">
        <v>3807</v>
      </c>
    </row>
    <row r="4" spans="1:13" ht="30.75" customHeight="1" x14ac:dyDescent="0.25">
      <c r="A4" s="199" t="s">
        <v>26</v>
      </c>
      <c r="B4" s="867" t="s">
        <v>1</v>
      </c>
      <c r="C4" s="867" t="s">
        <v>2</v>
      </c>
      <c r="D4" s="867" t="s">
        <v>3</v>
      </c>
      <c r="E4" s="867" t="s">
        <v>27</v>
      </c>
      <c r="F4" s="867" t="s">
        <v>4</v>
      </c>
      <c r="G4" s="867"/>
      <c r="H4" s="867" t="s">
        <v>5</v>
      </c>
      <c r="I4" s="867" t="s">
        <v>242</v>
      </c>
      <c r="J4" s="867" t="s">
        <v>1746</v>
      </c>
      <c r="K4" s="867" t="s">
        <v>3433</v>
      </c>
      <c r="L4" s="867" t="s">
        <v>3806</v>
      </c>
      <c r="M4" s="979" t="s">
        <v>6</v>
      </c>
    </row>
    <row r="5" spans="1:13" ht="22.5" customHeight="1" x14ac:dyDescent="0.25">
      <c r="A5" s="199"/>
      <c r="B5" s="867"/>
      <c r="C5" s="867"/>
      <c r="D5" s="867"/>
      <c r="E5" s="867"/>
      <c r="F5" s="199" t="s">
        <v>1745</v>
      </c>
      <c r="G5" s="199" t="s">
        <v>1744</v>
      </c>
      <c r="H5" s="867"/>
      <c r="I5" s="867"/>
      <c r="J5" s="867"/>
      <c r="K5" s="867"/>
      <c r="L5" s="867"/>
      <c r="M5" s="979"/>
    </row>
    <row r="6" spans="1:13" ht="30" customHeight="1" x14ac:dyDescent="0.25">
      <c r="A6" s="521"/>
      <c r="B6" s="200" t="s">
        <v>3805</v>
      </c>
      <c r="C6" s="200"/>
      <c r="D6" s="200"/>
      <c r="E6" s="199"/>
      <c r="F6" s="199"/>
      <c r="G6" s="199"/>
      <c r="H6" s="199"/>
      <c r="I6" s="199"/>
      <c r="J6" s="199"/>
      <c r="K6" s="200"/>
      <c r="L6" s="200"/>
      <c r="M6" s="200"/>
    </row>
    <row r="7" spans="1:13" ht="54" customHeight="1" x14ac:dyDescent="0.25">
      <c r="A7" s="81">
        <v>1</v>
      </c>
      <c r="B7" s="19" t="s">
        <v>3804</v>
      </c>
      <c r="C7" s="22" t="s">
        <v>39</v>
      </c>
      <c r="D7" s="34" t="s">
        <v>11</v>
      </c>
      <c r="E7" s="34">
        <v>1</v>
      </c>
      <c r="F7" s="34">
        <v>65.790000000000006</v>
      </c>
      <c r="G7" s="34">
        <v>65.790000000000006</v>
      </c>
      <c r="H7" s="34" t="s">
        <v>211</v>
      </c>
      <c r="I7" s="34" t="s">
        <v>13</v>
      </c>
      <c r="J7" s="40">
        <v>41100</v>
      </c>
      <c r="K7" s="829">
        <v>41172</v>
      </c>
      <c r="L7" s="829">
        <v>41190</v>
      </c>
      <c r="M7" s="22" t="s">
        <v>3803</v>
      </c>
    </row>
    <row r="8" spans="1:13" ht="54" customHeight="1" x14ac:dyDescent="0.25">
      <c r="A8" s="81">
        <v>2</v>
      </c>
      <c r="B8" s="19" t="s">
        <v>3802</v>
      </c>
      <c r="C8" s="22" t="s">
        <v>39</v>
      </c>
      <c r="D8" s="34" t="s">
        <v>11</v>
      </c>
      <c r="E8" s="34">
        <v>1</v>
      </c>
      <c r="F8" s="34">
        <v>63.57</v>
      </c>
      <c r="G8" s="34">
        <v>63.57</v>
      </c>
      <c r="H8" s="34" t="s">
        <v>211</v>
      </c>
      <c r="I8" s="34" t="s">
        <v>13</v>
      </c>
      <c r="J8" s="40">
        <v>40920</v>
      </c>
      <c r="K8" s="829">
        <v>40946</v>
      </c>
      <c r="L8" s="829">
        <v>40965</v>
      </c>
      <c r="M8" s="22" t="s">
        <v>3801</v>
      </c>
    </row>
    <row r="9" spans="1:13" ht="54" customHeight="1" x14ac:dyDescent="0.25">
      <c r="A9" s="81">
        <v>3</v>
      </c>
      <c r="B9" s="19" t="s">
        <v>3800</v>
      </c>
      <c r="C9" s="22" t="s">
        <v>39</v>
      </c>
      <c r="D9" s="34" t="s">
        <v>11</v>
      </c>
      <c r="E9" s="34">
        <v>1</v>
      </c>
      <c r="F9" s="34">
        <v>61.67</v>
      </c>
      <c r="G9" s="34">
        <v>61.67</v>
      </c>
      <c r="H9" s="34" t="s">
        <v>211</v>
      </c>
      <c r="I9" s="34" t="s">
        <v>13</v>
      </c>
      <c r="J9" s="40">
        <v>41101</v>
      </c>
      <c r="K9" s="829">
        <v>41172</v>
      </c>
      <c r="L9" s="829">
        <v>41194</v>
      </c>
      <c r="M9" s="22" t="s">
        <v>3799</v>
      </c>
    </row>
    <row r="10" spans="1:13" ht="54" customHeight="1" x14ac:dyDescent="0.25">
      <c r="A10" s="81">
        <v>4</v>
      </c>
      <c r="B10" s="19" t="s">
        <v>3798</v>
      </c>
      <c r="C10" s="22" t="s">
        <v>39</v>
      </c>
      <c r="D10" s="34" t="s">
        <v>11</v>
      </c>
      <c r="E10" s="34">
        <v>1</v>
      </c>
      <c r="F10" s="34">
        <v>62.72</v>
      </c>
      <c r="G10" s="34">
        <v>62.72</v>
      </c>
      <c r="H10" s="34" t="s">
        <v>211</v>
      </c>
      <c r="I10" s="34" t="s">
        <v>13</v>
      </c>
      <c r="J10" s="40">
        <v>41102</v>
      </c>
      <c r="K10" s="829">
        <v>41170</v>
      </c>
      <c r="L10" s="829">
        <v>41197</v>
      </c>
      <c r="M10" s="22" t="s">
        <v>3797</v>
      </c>
    </row>
    <row r="11" spans="1:13" ht="54" customHeight="1" x14ac:dyDescent="0.25">
      <c r="A11" s="81">
        <v>5</v>
      </c>
      <c r="B11" s="19" t="s">
        <v>3796</v>
      </c>
      <c r="C11" s="22" t="s">
        <v>39</v>
      </c>
      <c r="D11" s="34" t="s">
        <v>11</v>
      </c>
      <c r="E11" s="34">
        <v>1</v>
      </c>
      <c r="F11" s="34">
        <v>62.1</v>
      </c>
      <c r="G11" s="34">
        <v>62.1</v>
      </c>
      <c r="H11" s="34" t="s">
        <v>211</v>
      </c>
      <c r="I11" s="34" t="s">
        <v>13</v>
      </c>
      <c r="J11" s="40">
        <v>41103</v>
      </c>
      <c r="K11" s="829">
        <v>41170</v>
      </c>
      <c r="L11" s="829">
        <v>41205</v>
      </c>
      <c r="M11" s="22" t="s">
        <v>3794</v>
      </c>
    </row>
    <row r="12" spans="1:13" ht="54" customHeight="1" x14ac:dyDescent="0.25">
      <c r="A12" s="81">
        <v>6</v>
      </c>
      <c r="B12" s="19" t="s">
        <v>3795</v>
      </c>
      <c r="C12" s="19" t="s">
        <v>246</v>
      </c>
      <c r="D12" s="81" t="s">
        <v>11</v>
      </c>
      <c r="E12" s="81">
        <v>1</v>
      </c>
      <c r="F12" s="81">
        <v>40</v>
      </c>
      <c r="G12" s="81">
        <v>40</v>
      </c>
      <c r="H12" s="81" t="s">
        <v>211</v>
      </c>
      <c r="I12" s="81" t="s">
        <v>13</v>
      </c>
      <c r="J12" s="104">
        <v>42154</v>
      </c>
      <c r="K12" s="829">
        <v>42137</v>
      </c>
      <c r="L12" s="829">
        <v>42144</v>
      </c>
      <c r="M12" s="22" t="s">
        <v>3794</v>
      </c>
    </row>
    <row r="13" spans="1:13" ht="54" customHeight="1" x14ac:dyDescent="0.25">
      <c r="A13" s="81">
        <v>7</v>
      </c>
      <c r="B13" s="19" t="s">
        <v>3793</v>
      </c>
      <c r="C13" s="22" t="s">
        <v>39</v>
      </c>
      <c r="D13" s="34" t="s">
        <v>11</v>
      </c>
      <c r="E13" s="34">
        <v>1</v>
      </c>
      <c r="F13" s="34">
        <v>93.69</v>
      </c>
      <c r="G13" s="34">
        <v>93.69</v>
      </c>
      <c r="H13" s="34" t="s">
        <v>211</v>
      </c>
      <c r="I13" s="34" t="s">
        <v>13</v>
      </c>
      <c r="J13" s="40">
        <v>41554</v>
      </c>
      <c r="K13" s="829">
        <v>41636</v>
      </c>
      <c r="L13" s="829">
        <v>41662</v>
      </c>
      <c r="M13" s="22" t="s">
        <v>3791</v>
      </c>
    </row>
    <row r="14" spans="1:13" ht="54" customHeight="1" x14ac:dyDescent="0.25">
      <c r="A14" s="81">
        <v>8</v>
      </c>
      <c r="B14" s="19" t="s">
        <v>3792</v>
      </c>
      <c r="C14" s="22" t="s">
        <v>39</v>
      </c>
      <c r="D14" s="34" t="s">
        <v>11</v>
      </c>
      <c r="E14" s="34">
        <v>1</v>
      </c>
      <c r="F14" s="34">
        <v>93.69</v>
      </c>
      <c r="G14" s="34">
        <v>93.69</v>
      </c>
      <c r="H14" s="34" t="s">
        <v>211</v>
      </c>
      <c r="I14" s="34" t="s">
        <v>13</v>
      </c>
      <c r="J14" s="40">
        <v>41554</v>
      </c>
      <c r="K14" s="829">
        <v>41636</v>
      </c>
      <c r="L14" s="829">
        <v>41662</v>
      </c>
      <c r="M14" s="22" t="s">
        <v>3791</v>
      </c>
    </row>
    <row r="15" spans="1:13" ht="54" customHeight="1" x14ac:dyDescent="0.25">
      <c r="A15" s="81">
        <v>9</v>
      </c>
      <c r="B15" s="19" t="s">
        <v>3790</v>
      </c>
      <c r="C15" s="22" t="s">
        <v>39</v>
      </c>
      <c r="D15" s="34" t="s">
        <v>11</v>
      </c>
      <c r="E15" s="34">
        <v>1</v>
      </c>
      <c r="F15" s="34">
        <v>93.76</v>
      </c>
      <c r="G15" s="34">
        <v>93.76</v>
      </c>
      <c r="H15" s="34" t="s">
        <v>211</v>
      </c>
      <c r="I15" s="34" t="s">
        <v>13</v>
      </c>
      <c r="J15" s="40">
        <v>41557</v>
      </c>
      <c r="K15" s="829">
        <v>41638</v>
      </c>
      <c r="L15" s="829">
        <v>41669</v>
      </c>
      <c r="M15" s="22" t="s">
        <v>3789</v>
      </c>
    </row>
    <row r="16" spans="1:13" s="201" customFormat="1" ht="54" customHeight="1" x14ac:dyDescent="0.25">
      <c r="A16" s="81">
        <v>10</v>
      </c>
      <c r="B16" s="19" t="s">
        <v>3788</v>
      </c>
      <c r="C16" s="19" t="s">
        <v>39</v>
      </c>
      <c r="D16" s="81" t="s">
        <v>244</v>
      </c>
      <c r="E16" s="81">
        <v>1</v>
      </c>
      <c r="F16" s="81">
        <v>103.9</v>
      </c>
      <c r="G16" s="81">
        <v>103.9</v>
      </c>
      <c r="H16" s="81" t="s">
        <v>211</v>
      </c>
      <c r="I16" s="81" t="s">
        <v>13</v>
      </c>
      <c r="J16" s="52">
        <v>41859</v>
      </c>
      <c r="K16" s="19"/>
      <c r="L16" s="19"/>
      <c r="M16" s="22" t="s">
        <v>3787</v>
      </c>
    </row>
    <row r="17" spans="1:13" s="201" customFormat="1" ht="54" customHeight="1" x14ac:dyDescent="0.25">
      <c r="A17" s="519">
        <v>11</v>
      </c>
      <c r="B17" s="19" t="s">
        <v>3786</v>
      </c>
      <c r="C17" s="19" t="s">
        <v>39</v>
      </c>
      <c r="D17" s="81" t="s">
        <v>244</v>
      </c>
      <c r="E17" s="81">
        <v>1</v>
      </c>
      <c r="F17" s="81">
        <v>115.02</v>
      </c>
      <c r="G17" s="81">
        <v>115.02</v>
      </c>
      <c r="H17" s="81" t="s">
        <v>211</v>
      </c>
      <c r="I17" s="81" t="s">
        <v>13</v>
      </c>
      <c r="J17" s="104">
        <v>41858</v>
      </c>
      <c r="K17" s="104">
        <v>41883</v>
      </c>
      <c r="L17" s="19"/>
      <c r="M17" s="19" t="s">
        <v>3785</v>
      </c>
    </row>
    <row r="18" spans="1:13" ht="54" customHeight="1" x14ac:dyDescent="0.25">
      <c r="A18" s="518">
        <v>12</v>
      </c>
      <c r="B18" s="517" t="s">
        <v>3784</v>
      </c>
      <c r="C18" s="517" t="s">
        <v>10</v>
      </c>
      <c r="D18" s="516" t="s">
        <v>244</v>
      </c>
      <c r="E18" s="516">
        <v>1</v>
      </c>
      <c r="F18" s="516">
        <v>65.150000000000006</v>
      </c>
      <c r="G18" s="516">
        <v>65.150000000000006</v>
      </c>
      <c r="H18" s="516" t="s">
        <v>211</v>
      </c>
      <c r="I18" s="516" t="s">
        <v>13</v>
      </c>
      <c r="J18" s="525">
        <v>41364</v>
      </c>
      <c r="K18" s="517"/>
      <c r="L18" s="517"/>
      <c r="M18" s="517" t="s">
        <v>3783</v>
      </c>
    </row>
    <row r="19" spans="1:13" ht="54" customHeight="1" x14ac:dyDescent="0.25">
      <c r="A19" s="33"/>
      <c r="B19" s="24" t="s">
        <v>3782</v>
      </c>
      <c r="C19" s="24" t="s">
        <v>246</v>
      </c>
      <c r="D19" s="33" t="s">
        <v>244</v>
      </c>
      <c r="E19" s="33">
        <v>1</v>
      </c>
      <c r="F19" s="33">
        <v>70</v>
      </c>
      <c r="G19" s="33">
        <v>70</v>
      </c>
      <c r="H19" s="33" t="s">
        <v>211</v>
      </c>
      <c r="I19" s="33" t="s">
        <v>13</v>
      </c>
      <c r="J19" s="35">
        <v>42094</v>
      </c>
      <c r="K19" s="24"/>
      <c r="L19" s="24"/>
      <c r="M19" s="24"/>
    </row>
    <row r="20" spans="1:13" s="201" customFormat="1" ht="54" customHeight="1" x14ac:dyDescent="0.25">
      <c r="A20" s="519">
        <v>13</v>
      </c>
      <c r="B20" s="19" t="s">
        <v>3781</v>
      </c>
      <c r="C20" s="19" t="s">
        <v>10</v>
      </c>
      <c r="D20" s="81" t="s">
        <v>247</v>
      </c>
      <c r="E20" s="81">
        <v>1</v>
      </c>
      <c r="F20" s="81">
        <v>70</v>
      </c>
      <c r="G20" s="81">
        <v>70</v>
      </c>
      <c r="H20" s="81" t="s">
        <v>211</v>
      </c>
      <c r="I20" s="81" t="s">
        <v>13</v>
      </c>
      <c r="J20" s="104">
        <v>41928</v>
      </c>
      <c r="K20" s="104">
        <v>41993</v>
      </c>
      <c r="L20" s="104">
        <v>42016</v>
      </c>
      <c r="M20" s="19" t="s">
        <v>3780</v>
      </c>
    </row>
    <row r="21" spans="1:13" s="201" customFormat="1" ht="54" customHeight="1" x14ac:dyDescent="0.25">
      <c r="A21" s="519">
        <v>14</v>
      </c>
      <c r="B21" s="19" t="s">
        <v>3779</v>
      </c>
      <c r="C21" s="19" t="s">
        <v>10</v>
      </c>
      <c r="D21" s="81" t="s">
        <v>247</v>
      </c>
      <c r="E21" s="81">
        <v>1</v>
      </c>
      <c r="F21" s="81">
        <v>70</v>
      </c>
      <c r="G21" s="81">
        <v>70</v>
      </c>
      <c r="H21" s="81" t="s">
        <v>211</v>
      </c>
      <c r="I21" s="81" t="s">
        <v>13</v>
      </c>
      <c r="J21" s="104">
        <v>41916</v>
      </c>
      <c r="K21" s="104">
        <v>41958</v>
      </c>
      <c r="L21" s="104">
        <v>42006</v>
      </c>
      <c r="M21" s="19" t="s">
        <v>3778</v>
      </c>
    </row>
    <row r="22" spans="1:13" ht="54" customHeight="1" x14ac:dyDescent="0.25">
      <c r="A22" s="520">
        <v>15</v>
      </c>
      <c r="B22" s="19" t="s">
        <v>3777</v>
      </c>
      <c r="C22" s="22" t="s">
        <v>39</v>
      </c>
      <c r="D22" s="34" t="s">
        <v>11</v>
      </c>
      <c r="E22" s="34">
        <v>1</v>
      </c>
      <c r="F22" s="34">
        <v>95.88</v>
      </c>
      <c r="G22" s="34">
        <v>95.88</v>
      </c>
      <c r="H22" s="34" t="s">
        <v>211</v>
      </c>
      <c r="I22" s="34" t="s">
        <v>13</v>
      </c>
      <c r="J22" s="40">
        <v>41853</v>
      </c>
      <c r="K22" s="40">
        <v>41878</v>
      </c>
      <c r="L22" s="40">
        <v>41891</v>
      </c>
      <c r="M22" s="22" t="s">
        <v>3776</v>
      </c>
    </row>
    <row r="23" spans="1:13" ht="54" customHeight="1" x14ac:dyDescent="0.25">
      <c r="A23" s="520">
        <v>16</v>
      </c>
      <c r="B23" s="19" t="s">
        <v>3775</v>
      </c>
      <c r="C23" s="22" t="s">
        <v>39</v>
      </c>
      <c r="D23" s="34" t="s">
        <v>11</v>
      </c>
      <c r="E23" s="34">
        <v>1</v>
      </c>
      <c r="F23" s="34">
        <v>94.83</v>
      </c>
      <c r="G23" s="34">
        <v>94.83</v>
      </c>
      <c r="H23" s="34" t="s">
        <v>211</v>
      </c>
      <c r="I23" s="34" t="s">
        <v>13</v>
      </c>
      <c r="J23" s="40">
        <v>41893</v>
      </c>
      <c r="K23" s="40">
        <v>41961</v>
      </c>
      <c r="L23" s="40">
        <v>41977</v>
      </c>
      <c r="M23" s="22" t="s">
        <v>3774</v>
      </c>
    </row>
    <row r="24" spans="1:13" ht="54" customHeight="1" x14ac:dyDescent="0.25">
      <c r="A24" s="520">
        <v>17</v>
      </c>
      <c r="B24" s="19" t="s">
        <v>3773</v>
      </c>
      <c r="C24" s="22" t="s">
        <v>39</v>
      </c>
      <c r="D24" s="34" t="s">
        <v>11</v>
      </c>
      <c r="E24" s="34">
        <v>1</v>
      </c>
      <c r="F24" s="34">
        <v>96.25</v>
      </c>
      <c r="G24" s="34">
        <v>96.25</v>
      </c>
      <c r="H24" s="34" t="s">
        <v>211</v>
      </c>
      <c r="I24" s="34" t="s">
        <v>13</v>
      </c>
      <c r="J24" s="40">
        <v>41708</v>
      </c>
      <c r="K24" s="40">
        <v>41767</v>
      </c>
      <c r="L24" s="498">
        <v>41799</v>
      </c>
      <c r="M24" s="22" t="s">
        <v>3772</v>
      </c>
    </row>
    <row r="25" spans="1:13" s="201" customFormat="1" ht="54" customHeight="1" x14ac:dyDescent="0.25">
      <c r="A25" s="519">
        <v>18</v>
      </c>
      <c r="B25" s="19" t="s">
        <v>3771</v>
      </c>
      <c r="C25" s="19" t="s">
        <v>10</v>
      </c>
      <c r="D25" s="81" t="s">
        <v>247</v>
      </c>
      <c r="E25" s="81">
        <v>1</v>
      </c>
      <c r="F25" s="81">
        <v>57.81</v>
      </c>
      <c r="G25" s="81">
        <v>57.81</v>
      </c>
      <c r="H25" s="81" t="s">
        <v>211</v>
      </c>
      <c r="I25" s="81" t="s">
        <v>13</v>
      </c>
      <c r="J25" s="524">
        <v>41921</v>
      </c>
      <c r="K25" s="524">
        <v>41957</v>
      </c>
      <c r="L25" s="524">
        <v>42010</v>
      </c>
      <c r="M25" s="19" t="s">
        <v>3770</v>
      </c>
    </row>
    <row r="26" spans="1:13" s="201" customFormat="1" ht="54" customHeight="1" x14ac:dyDescent="0.25">
      <c r="A26" s="519">
        <v>19</v>
      </c>
      <c r="B26" s="19" t="s">
        <v>3769</v>
      </c>
      <c r="C26" s="19" t="s">
        <v>10</v>
      </c>
      <c r="D26" s="81" t="s">
        <v>247</v>
      </c>
      <c r="E26" s="81">
        <v>1</v>
      </c>
      <c r="F26" s="81">
        <v>70</v>
      </c>
      <c r="G26" s="81">
        <v>70</v>
      </c>
      <c r="H26" s="81" t="s">
        <v>211</v>
      </c>
      <c r="I26" s="81" t="s">
        <v>13</v>
      </c>
      <c r="J26" s="524">
        <v>41820</v>
      </c>
      <c r="K26" s="524">
        <v>42167</v>
      </c>
      <c r="L26" s="19"/>
      <c r="M26" s="19" t="s">
        <v>3768</v>
      </c>
    </row>
    <row r="27" spans="1:13" ht="54" customHeight="1" x14ac:dyDescent="0.25">
      <c r="A27" s="518">
        <v>20</v>
      </c>
      <c r="B27" s="517" t="s">
        <v>3767</v>
      </c>
      <c r="C27" s="517" t="s">
        <v>10</v>
      </c>
      <c r="D27" s="516" t="s">
        <v>247</v>
      </c>
      <c r="E27" s="516">
        <v>1</v>
      </c>
      <c r="F27" s="516">
        <v>70</v>
      </c>
      <c r="G27" s="516">
        <v>70</v>
      </c>
      <c r="H27" s="516" t="s">
        <v>211</v>
      </c>
      <c r="I27" s="516" t="s">
        <v>13</v>
      </c>
      <c r="J27" s="836">
        <v>41820</v>
      </c>
      <c r="K27" s="517"/>
      <c r="L27" s="517"/>
      <c r="M27" s="517"/>
    </row>
    <row r="28" spans="1:13" ht="54" customHeight="1" x14ac:dyDescent="0.25">
      <c r="A28" s="515" t="s">
        <v>3766</v>
      </c>
      <c r="B28" s="20" t="s">
        <v>3765</v>
      </c>
      <c r="C28" s="20" t="s">
        <v>10</v>
      </c>
      <c r="D28" s="26" t="s">
        <v>247</v>
      </c>
      <c r="E28" s="26">
        <v>1</v>
      </c>
      <c r="F28" s="26">
        <v>70</v>
      </c>
      <c r="G28" s="26">
        <v>70</v>
      </c>
      <c r="H28" s="26" t="s">
        <v>211</v>
      </c>
      <c r="I28" s="26" t="s">
        <v>13</v>
      </c>
      <c r="J28" s="527">
        <v>41820</v>
      </c>
      <c r="K28" s="527">
        <v>41996</v>
      </c>
      <c r="L28" s="527">
        <v>42048</v>
      </c>
      <c r="M28" s="22" t="s">
        <v>3764</v>
      </c>
    </row>
    <row r="29" spans="1:13" ht="54" customHeight="1" x14ac:dyDescent="0.25">
      <c r="A29" s="81">
        <v>22</v>
      </c>
      <c r="B29" s="19" t="s">
        <v>3763</v>
      </c>
      <c r="C29" s="22" t="s">
        <v>39</v>
      </c>
      <c r="D29" s="81" t="s">
        <v>247</v>
      </c>
      <c r="E29" s="34">
        <v>1</v>
      </c>
      <c r="F29" s="34">
        <v>99.89</v>
      </c>
      <c r="G29" s="34">
        <v>99.89</v>
      </c>
      <c r="H29" s="34" t="s">
        <v>211</v>
      </c>
      <c r="I29" s="34" t="s">
        <v>13</v>
      </c>
      <c r="J29" s="524">
        <v>41723</v>
      </c>
      <c r="K29" s="524">
        <v>41771</v>
      </c>
      <c r="L29" s="524">
        <v>41775</v>
      </c>
      <c r="M29" s="22" t="s">
        <v>3762</v>
      </c>
    </row>
    <row r="30" spans="1:13" ht="54" customHeight="1" x14ac:dyDescent="0.25">
      <c r="A30" s="81">
        <v>23</v>
      </c>
      <c r="B30" s="19" t="s">
        <v>3761</v>
      </c>
      <c r="C30" s="22" t="s">
        <v>39</v>
      </c>
      <c r="D30" s="81" t="s">
        <v>247</v>
      </c>
      <c r="E30" s="34">
        <v>1</v>
      </c>
      <c r="F30" s="34">
        <v>55.12</v>
      </c>
      <c r="G30" s="34">
        <v>55.12</v>
      </c>
      <c r="H30" s="34" t="s">
        <v>211</v>
      </c>
      <c r="I30" s="34" t="s">
        <v>13</v>
      </c>
      <c r="J30" s="40">
        <v>41745</v>
      </c>
      <c r="K30" s="22"/>
      <c r="L30" s="34" t="s">
        <v>3760</v>
      </c>
      <c r="M30" s="22" t="s">
        <v>3759</v>
      </c>
    </row>
    <row r="31" spans="1:13" ht="54" customHeight="1" x14ac:dyDescent="0.25">
      <c r="A31" s="81">
        <v>24</v>
      </c>
      <c r="B31" s="19" t="s">
        <v>3758</v>
      </c>
      <c r="C31" s="22" t="s">
        <v>39</v>
      </c>
      <c r="D31" s="81" t="s">
        <v>247</v>
      </c>
      <c r="E31" s="34">
        <v>1</v>
      </c>
      <c r="F31" s="34">
        <v>55.98</v>
      </c>
      <c r="G31" s="34">
        <v>55.98</v>
      </c>
      <c r="H31" s="34" t="s">
        <v>211</v>
      </c>
      <c r="I31" s="34" t="s">
        <v>13</v>
      </c>
      <c r="J31" s="40">
        <v>41865</v>
      </c>
      <c r="K31" s="40">
        <v>41894</v>
      </c>
      <c r="L31" s="40">
        <v>41953</v>
      </c>
      <c r="M31" s="22" t="s">
        <v>3757</v>
      </c>
    </row>
    <row r="32" spans="1:13" ht="54" customHeight="1" x14ac:dyDescent="0.25"/>
  </sheetData>
  <mergeCells count="11">
    <mergeCell ref="M4:M5"/>
    <mergeCell ref="B4:B5"/>
    <mergeCell ref="C4:C5"/>
    <mergeCell ref="D4:D5"/>
    <mergeCell ref="E4:E5"/>
    <mergeCell ref="F4:G4"/>
    <mergeCell ref="H4:H5"/>
    <mergeCell ref="I4:I5"/>
    <mergeCell ref="J4:J5"/>
    <mergeCell ref="K4:K5"/>
    <mergeCell ref="L4:L5"/>
  </mergeCells>
  <pageMargins left="0.45" right="0.2" top="0.75" bottom="0.75" header="0.3" footer="0.3"/>
  <pageSetup paperSize="9" scale="8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A10" workbookViewId="0">
      <selection activeCell="A3" sqref="A3:M108"/>
    </sheetView>
  </sheetViews>
  <sheetFormatPr defaultRowHeight="15" x14ac:dyDescent="0.25"/>
  <cols>
    <col min="1" max="1" width="7.5703125" customWidth="1"/>
    <col min="2" max="2" width="28.28515625" customWidth="1"/>
    <col min="11" max="11" width="10.85546875" customWidth="1"/>
    <col min="13" max="13" width="29.28515625" customWidth="1"/>
  </cols>
  <sheetData>
    <row r="1" spans="1:13" x14ac:dyDescent="0.25">
      <c r="A1" s="2" t="s">
        <v>3991</v>
      </c>
    </row>
    <row r="2" spans="1:13" ht="12" customHeight="1" x14ac:dyDescent="0.25">
      <c r="A2" s="980" t="s">
        <v>3990</v>
      </c>
      <c r="B2" s="980"/>
      <c r="C2" s="980"/>
      <c r="D2" s="980"/>
      <c r="E2" s="980"/>
      <c r="F2" s="980"/>
      <c r="G2" s="980"/>
      <c r="H2" s="980"/>
      <c r="I2" s="980"/>
      <c r="J2" s="980"/>
      <c r="K2" s="980"/>
      <c r="L2" s="980"/>
      <c r="M2" s="980"/>
    </row>
    <row r="3" spans="1:13" ht="39" customHeight="1" x14ac:dyDescent="0.25">
      <c r="A3" s="867" t="s">
        <v>26</v>
      </c>
      <c r="B3" s="867" t="s">
        <v>1</v>
      </c>
      <c r="C3" s="867" t="s">
        <v>3989</v>
      </c>
      <c r="D3" s="867" t="s">
        <v>3</v>
      </c>
      <c r="E3" s="867" t="s">
        <v>27</v>
      </c>
      <c r="F3" s="867" t="s">
        <v>4</v>
      </c>
      <c r="G3" s="867"/>
      <c r="H3" s="867" t="s">
        <v>5</v>
      </c>
      <c r="I3" s="867" t="s">
        <v>3988</v>
      </c>
      <c r="J3" s="867" t="s">
        <v>3987</v>
      </c>
      <c r="K3" s="867" t="s">
        <v>3433</v>
      </c>
      <c r="L3" s="867" t="s">
        <v>3806</v>
      </c>
      <c r="M3" s="867" t="s">
        <v>6</v>
      </c>
    </row>
    <row r="4" spans="1:13" ht="39" customHeight="1" x14ac:dyDescent="0.25">
      <c r="A4" s="867"/>
      <c r="B4" s="867"/>
      <c r="C4" s="867"/>
      <c r="D4" s="867"/>
      <c r="E4" s="867"/>
      <c r="F4" s="199" t="s">
        <v>8</v>
      </c>
      <c r="G4" s="199" t="s">
        <v>9</v>
      </c>
      <c r="H4" s="867"/>
      <c r="I4" s="867"/>
      <c r="J4" s="867"/>
      <c r="K4" s="867"/>
      <c r="L4" s="867"/>
      <c r="M4" s="867"/>
    </row>
    <row r="5" spans="1:13" ht="55.5" customHeight="1" x14ac:dyDescent="0.25">
      <c r="A5" s="34">
        <v>1</v>
      </c>
      <c r="B5" s="22" t="s">
        <v>3986</v>
      </c>
      <c r="C5" s="34" t="s">
        <v>39</v>
      </c>
      <c r="D5" s="34" t="s">
        <v>11</v>
      </c>
      <c r="E5" s="34">
        <v>1</v>
      </c>
      <c r="F5" s="34">
        <v>340.33</v>
      </c>
      <c r="G5" s="34">
        <v>340.33</v>
      </c>
      <c r="H5" s="34" t="s">
        <v>211</v>
      </c>
      <c r="I5" s="34" t="s">
        <v>165</v>
      </c>
      <c r="J5" s="40">
        <v>40884</v>
      </c>
      <c r="K5" s="40">
        <v>40919</v>
      </c>
      <c r="L5" s="829">
        <v>41125</v>
      </c>
      <c r="M5" s="22" t="s">
        <v>3985</v>
      </c>
    </row>
    <row r="6" spans="1:13" ht="53.25" customHeight="1" x14ac:dyDescent="0.25">
      <c r="A6" s="34"/>
      <c r="B6" s="22"/>
      <c r="C6" s="34"/>
      <c r="D6" s="34"/>
      <c r="E6" s="34"/>
      <c r="F6" s="34"/>
      <c r="G6" s="34"/>
      <c r="H6" s="34"/>
      <c r="I6" s="34"/>
      <c r="J6" s="40"/>
      <c r="K6" s="830"/>
      <c r="L6" s="829"/>
      <c r="M6" s="22" t="s">
        <v>3984</v>
      </c>
    </row>
    <row r="7" spans="1:13" ht="39" customHeight="1" x14ac:dyDescent="0.25">
      <c r="A7" s="81">
        <v>2</v>
      </c>
      <c r="B7" s="19" t="s">
        <v>3983</v>
      </c>
      <c r="C7" s="34" t="s">
        <v>39</v>
      </c>
      <c r="D7" s="81" t="s">
        <v>11</v>
      </c>
      <c r="E7" s="81">
        <v>1</v>
      </c>
      <c r="F7" s="81">
        <v>88.47</v>
      </c>
      <c r="G7" s="81">
        <v>88.47</v>
      </c>
      <c r="H7" s="81" t="s">
        <v>211</v>
      </c>
      <c r="I7" s="81" t="s">
        <v>13</v>
      </c>
      <c r="J7" s="104">
        <v>41856</v>
      </c>
      <c r="K7" s="104">
        <v>41878</v>
      </c>
      <c r="L7" s="104">
        <v>41883</v>
      </c>
      <c r="M7" s="22" t="s">
        <v>3982</v>
      </c>
    </row>
    <row r="8" spans="1:13" ht="39" customHeight="1" x14ac:dyDescent="0.25">
      <c r="A8" s="34">
        <v>3</v>
      </c>
      <c r="B8" s="19" t="s">
        <v>3981</v>
      </c>
      <c r="C8" s="34" t="s">
        <v>39</v>
      </c>
      <c r="D8" s="34" t="s">
        <v>11</v>
      </c>
      <c r="E8" s="34">
        <v>1</v>
      </c>
      <c r="F8" s="34">
        <v>200.51</v>
      </c>
      <c r="G8" s="34">
        <v>200.51</v>
      </c>
      <c r="H8" s="34" t="s">
        <v>211</v>
      </c>
      <c r="I8" s="34" t="s">
        <v>13</v>
      </c>
      <c r="J8" s="829">
        <v>41185</v>
      </c>
      <c r="K8" s="829">
        <v>41247</v>
      </c>
      <c r="L8" s="829">
        <v>41263</v>
      </c>
      <c r="M8" s="22" t="s">
        <v>3980</v>
      </c>
    </row>
    <row r="9" spans="1:13" ht="39" customHeight="1" x14ac:dyDescent="0.25">
      <c r="A9" s="831">
        <v>4</v>
      </c>
      <c r="B9" s="19" t="s">
        <v>3979</v>
      </c>
      <c r="C9" s="34" t="s">
        <v>39</v>
      </c>
      <c r="D9" s="81" t="s">
        <v>11</v>
      </c>
      <c r="E9" s="81">
        <v>1</v>
      </c>
      <c r="F9" s="81">
        <v>181.98</v>
      </c>
      <c r="G9" s="81">
        <v>181.98</v>
      </c>
      <c r="H9" s="81" t="s">
        <v>211</v>
      </c>
      <c r="I9" s="81" t="s">
        <v>13</v>
      </c>
      <c r="J9" s="104">
        <v>41859</v>
      </c>
      <c r="K9" s="104">
        <v>41891</v>
      </c>
      <c r="L9" s="104">
        <v>41892</v>
      </c>
      <c r="M9" s="22" t="s">
        <v>3978</v>
      </c>
    </row>
    <row r="10" spans="1:13" ht="42.75" customHeight="1" x14ac:dyDescent="0.25">
      <c r="A10" s="34">
        <v>5</v>
      </c>
      <c r="B10" s="19" t="s">
        <v>3977</v>
      </c>
      <c r="C10" s="34" t="s">
        <v>39</v>
      </c>
      <c r="D10" s="34" t="s">
        <v>11</v>
      </c>
      <c r="E10" s="34">
        <v>1</v>
      </c>
      <c r="F10" s="34">
        <v>180</v>
      </c>
      <c r="G10" s="34">
        <v>180</v>
      </c>
      <c r="H10" s="34" t="s">
        <v>211</v>
      </c>
      <c r="I10" s="34" t="s">
        <v>13</v>
      </c>
      <c r="J10" s="40">
        <v>41703</v>
      </c>
      <c r="K10" s="40">
        <v>41882</v>
      </c>
      <c r="L10" s="22"/>
      <c r="M10" s="22" t="s">
        <v>3976</v>
      </c>
    </row>
    <row r="11" spans="1:13" ht="77.25" customHeight="1" x14ac:dyDescent="0.25">
      <c r="A11" s="34">
        <v>6</v>
      </c>
      <c r="B11" s="19" t="s">
        <v>3975</v>
      </c>
      <c r="C11" s="34" t="s">
        <v>39</v>
      </c>
      <c r="D11" s="34" t="s">
        <v>11</v>
      </c>
      <c r="E11" s="34">
        <v>1</v>
      </c>
      <c r="F11" s="34">
        <v>126</v>
      </c>
      <c r="G11" s="34">
        <v>126</v>
      </c>
      <c r="H11" s="34" t="s">
        <v>211</v>
      </c>
      <c r="I11" s="34" t="s">
        <v>13</v>
      </c>
      <c r="J11" s="40">
        <v>41432</v>
      </c>
      <c r="K11" s="829">
        <v>41478</v>
      </c>
      <c r="L11" s="829">
        <v>41498</v>
      </c>
      <c r="M11" s="22" t="s">
        <v>3974</v>
      </c>
    </row>
    <row r="12" spans="1:13" ht="43.5" customHeight="1" x14ac:dyDescent="0.25">
      <c r="A12" s="81">
        <v>7</v>
      </c>
      <c r="B12" s="19" t="s">
        <v>3973</v>
      </c>
      <c r="C12" s="34" t="s">
        <v>39</v>
      </c>
      <c r="D12" s="34" t="s">
        <v>11</v>
      </c>
      <c r="E12" s="34">
        <v>1</v>
      </c>
      <c r="F12" s="34">
        <v>191.11</v>
      </c>
      <c r="G12" s="34">
        <v>191.11</v>
      </c>
      <c r="H12" s="34" t="s">
        <v>211</v>
      </c>
      <c r="I12" s="34" t="s">
        <v>13</v>
      </c>
      <c r="J12" s="40">
        <v>40920</v>
      </c>
      <c r="K12" s="829">
        <v>40949</v>
      </c>
      <c r="L12" s="829">
        <v>40966</v>
      </c>
      <c r="M12" s="22" t="s">
        <v>3972</v>
      </c>
    </row>
    <row r="13" spans="1:13" ht="45.75" customHeight="1" x14ac:dyDescent="0.25">
      <c r="A13" s="34">
        <v>8</v>
      </c>
      <c r="B13" s="19" t="s">
        <v>3971</v>
      </c>
      <c r="C13" s="34" t="s">
        <v>39</v>
      </c>
      <c r="D13" s="34" t="s">
        <v>11</v>
      </c>
      <c r="E13" s="34">
        <v>1</v>
      </c>
      <c r="F13" s="34">
        <v>218.75</v>
      </c>
      <c r="G13" s="34">
        <v>218.75</v>
      </c>
      <c r="H13" s="34" t="s">
        <v>211</v>
      </c>
      <c r="I13" s="34" t="s">
        <v>13</v>
      </c>
      <c r="J13" s="40">
        <v>41016</v>
      </c>
      <c r="K13" s="829">
        <v>41067</v>
      </c>
      <c r="L13" s="829">
        <v>41180</v>
      </c>
      <c r="M13" s="22" t="s">
        <v>3970</v>
      </c>
    </row>
    <row r="14" spans="1:13" ht="66.75" customHeight="1" x14ac:dyDescent="0.25">
      <c r="A14" s="34">
        <v>9</v>
      </c>
      <c r="B14" s="38" t="s">
        <v>3969</v>
      </c>
      <c r="C14" s="34" t="s">
        <v>39</v>
      </c>
      <c r="D14" s="34" t="s">
        <v>11</v>
      </c>
      <c r="E14" s="34">
        <v>1</v>
      </c>
      <c r="F14" s="34">
        <v>210.77</v>
      </c>
      <c r="G14" s="34">
        <v>210.77</v>
      </c>
      <c r="H14" s="34" t="s">
        <v>211</v>
      </c>
      <c r="I14" s="34" t="s">
        <v>165</v>
      </c>
      <c r="J14" s="40">
        <v>40920</v>
      </c>
      <c r="K14" s="829">
        <v>40949</v>
      </c>
      <c r="L14" s="829">
        <v>40963</v>
      </c>
      <c r="M14" s="22" t="s">
        <v>3968</v>
      </c>
    </row>
    <row r="15" spans="1:13" ht="53.25" customHeight="1" x14ac:dyDescent="0.25">
      <c r="A15" s="34"/>
      <c r="B15" s="38"/>
      <c r="C15" s="34"/>
      <c r="D15" s="34"/>
      <c r="E15" s="34"/>
      <c r="F15" s="34"/>
      <c r="G15" s="34"/>
      <c r="H15" s="34"/>
      <c r="I15" s="34"/>
      <c r="J15" s="40"/>
      <c r="K15" s="829"/>
      <c r="L15" s="829"/>
      <c r="M15" s="22" t="s">
        <v>3967</v>
      </c>
    </row>
    <row r="16" spans="1:13" ht="39" customHeight="1" x14ac:dyDescent="0.25">
      <c r="A16" s="81">
        <v>10</v>
      </c>
      <c r="B16" s="19" t="s">
        <v>3966</v>
      </c>
      <c r="C16" s="34" t="s">
        <v>39</v>
      </c>
      <c r="D16" s="34" t="s">
        <v>11</v>
      </c>
      <c r="E16" s="34">
        <v>1</v>
      </c>
      <c r="F16" s="34">
        <v>129.58000000000001</v>
      </c>
      <c r="G16" s="34">
        <v>129.58000000000001</v>
      </c>
      <c r="H16" s="34" t="s">
        <v>211</v>
      </c>
      <c r="I16" s="34" t="s">
        <v>13</v>
      </c>
      <c r="J16" s="40">
        <v>41038</v>
      </c>
      <c r="K16" s="829">
        <v>41110</v>
      </c>
      <c r="L16" s="829">
        <v>41281</v>
      </c>
      <c r="M16" s="22" t="s">
        <v>3965</v>
      </c>
    </row>
    <row r="17" spans="1:13" ht="63.75" customHeight="1" x14ac:dyDescent="0.25">
      <c r="A17" s="81">
        <v>11</v>
      </c>
      <c r="B17" s="22" t="s">
        <v>3964</v>
      </c>
      <c r="C17" s="34" t="s">
        <v>39</v>
      </c>
      <c r="D17" s="34" t="s">
        <v>11</v>
      </c>
      <c r="E17" s="34">
        <v>1</v>
      </c>
      <c r="F17" s="34">
        <v>210.26</v>
      </c>
      <c r="G17" s="34">
        <v>210.26</v>
      </c>
      <c r="H17" s="34" t="s">
        <v>211</v>
      </c>
      <c r="I17" s="34" t="s">
        <v>13</v>
      </c>
      <c r="J17" s="40">
        <v>41403</v>
      </c>
      <c r="K17" s="829">
        <v>41431</v>
      </c>
      <c r="L17" s="829">
        <v>41859</v>
      </c>
      <c r="M17" s="22" t="s">
        <v>3963</v>
      </c>
    </row>
    <row r="18" spans="1:13" ht="39" customHeight="1" x14ac:dyDescent="0.25">
      <c r="A18" s="81">
        <v>12</v>
      </c>
      <c r="B18" s="19" t="s">
        <v>3962</v>
      </c>
      <c r="C18" s="34" t="s">
        <v>39</v>
      </c>
      <c r="D18" s="34" t="s">
        <v>11</v>
      </c>
      <c r="E18" s="34">
        <v>1</v>
      </c>
      <c r="F18" s="34">
        <v>199.53</v>
      </c>
      <c r="G18" s="34">
        <v>199.53</v>
      </c>
      <c r="H18" s="34" t="s">
        <v>211</v>
      </c>
      <c r="I18" s="34" t="s">
        <v>13</v>
      </c>
      <c r="J18" s="40">
        <v>40920</v>
      </c>
      <c r="K18" s="829">
        <v>40948</v>
      </c>
      <c r="L18" s="829">
        <v>40968</v>
      </c>
      <c r="M18" s="22" t="s">
        <v>3961</v>
      </c>
    </row>
    <row r="19" spans="1:13" ht="39" customHeight="1" x14ac:dyDescent="0.25">
      <c r="A19" s="81">
        <v>13</v>
      </c>
      <c r="B19" s="19" t="s">
        <v>3960</v>
      </c>
      <c r="C19" s="34" t="s">
        <v>39</v>
      </c>
      <c r="D19" s="34" t="s">
        <v>11</v>
      </c>
      <c r="E19" s="34">
        <v>1</v>
      </c>
      <c r="F19" s="34">
        <v>199.81</v>
      </c>
      <c r="G19" s="34">
        <v>199.81</v>
      </c>
      <c r="H19" s="34" t="s">
        <v>211</v>
      </c>
      <c r="I19" s="34" t="s">
        <v>13</v>
      </c>
      <c r="J19" s="40">
        <v>41186</v>
      </c>
      <c r="K19" s="829">
        <v>41270</v>
      </c>
      <c r="L19" s="829">
        <v>41306</v>
      </c>
      <c r="M19" s="22" t="s">
        <v>3959</v>
      </c>
    </row>
    <row r="20" spans="1:13" ht="39" customHeight="1" x14ac:dyDescent="0.25">
      <c r="A20" s="26">
        <v>14</v>
      </c>
      <c r="B20" s="22" t="s">
        <v>3958</v>
      </c>
      <c r="C20" s="34" t="s">
        <v>39</v>
      </c>
      <c r="D20" s="34" t="s">
        <v>11</v>
      </c>
      <c r="E20" s="34">
        <v>1</v>
      </c>
      <c r="F20" s="34">
        <v>149.66</v>
      </c>
      <c r="G20" s="34">
        <v>149.66</v>
      </c>
      <c r="H20" s="34" t="s">
        <v>211</v>
      </c>
      <c r="I20" s="34" t="s">
        <v>13</v>
      </c>
      <c r="J20" s="40">
        <v>41402</v>
      </c>
      <c r="K20" s="829">
        <v>41463</v>
      </c>
      <c r="L20" s="829">
        <v>41520</v>
      </c>
      <c r="M20" s="22" t="s">
        <v>3957</v>
      </c>
    </row>
    <row r="21" spans="1:13" ht="60.75" customHeight="1" x14ac:dyDescent="0.25">
      <c r="A21" s="34">
        <v>15</v>
      </c>
      <c r="B21" s="22" t="s">
        <v>3956</v>
      </c>
      <c r="C21" s="34" t="s">
        <v>39</v>
      </c>
      <c r="D21" s="34" t="s">
        <v>11</v>
      </c>
      <c r="E21" s="34">
        <v>1</v>
      </c>
      <c r="F21" s="34">
        <v>196.44</v>
      </c>
      <c r="G21" s="34">
        <v>196.44</v>
      </c>
      <c r="H21" s="34" t="s">
        <v>211</v>
      </c>
      <c r="I21" s="34" t="s">
        <v>165</v>
      </c>
      <c r="J21" s="40">
        <v>40885</v>
      </c>
      <c r="K21" s="40">
        <v>40919</v>
      </c>
      <c r="L21" s="829">
        <v>40949</v>
      </c>
      <c r="M21" s="22" t="s">
        <v>3955</v>
      </c>
    </row>
    <row r="22" spans="1:13" ht="50.25" customHeight="1" x14ac:dyDescent="0.25">
      <c r="A22" s="34"/>
      <c r="B22" s="22"/>
      <c r="C22" s="34"/>
      <c r="D22" s="34"/>
      <c r="E22" s="34"/>
      <c r="F22" s="34"/>
      <c r="G22" s="34"/>
      <c r="H22" s="34"/>
      <c r="I22" s="34"/>
      <c r="J22" s="40"/>
      <c r="K22" s="22"/>
      <c r="L22" s="829"/>
      <c r="M22" s="22" t="s">
        <v>3954</v>
      </c>
    </row>
    <row r="23" spans="1:13" ht="39" customHeight="1" x14ac:dyDescent="0.25">
      <c r="A23" s="81">
        <v>16</v>
      </c>
      <c r="B23" s="19" t="s">
        <v>3953</v>
      </c>
      <c r="C23" s="34" t="s">
        <v>39</v>
      </c>
      <c r="D23" s="34" t="s">
        <v>11</v>
      </c>
      <c r="E23" s="34">
        <v>1</v>
      </c>
      <c r="F23" s="34">
        <v>112.82</v>
      </c>
      <c r="G23" s="34">
        <v>112.82</v>
      </c>
      <c r="H23" s="34" t="s">
        <v>211</v>
      </c>
      <c r="I23" s="34" t="s">
        <v>13</v>
      </c>
      <c r="J23" s="40">
        <v>41236</v>
      </c>
      <c r="K23" s="829">
        <v>41330</v>
      </c>
      <c r="L23" s="829">
        <v>41390</v>
      </c>
      <c r="M23" s="22" t="s">
        <v>3952</v>
      </c>
    </row>
    <row r="24" spans="1:13" s="8" customFormat="1" ht="39" customHeight="1" x14ac:dyDescent="0.25">
      <c r="A24" s="26">
        <v>17</v>
      </c>
      <c r="B24" s="20" t="s">
        <v>3951</v>
      </c>
      <c r="C24" s="26" t="s">
        <v>39</v>
      </c>
      <c r="D24" s="26" t="s">
        <v>11</v>
      </c>
      <c r="E24" s="26">
        <v>1</v>
      </c>
      <c r="F24" s="26">
        <v>251.87</v>
      </c>
      <c r="G24" s="26">
        <v>251.87</v>
      </c>
      <c r="H24" s="26" t="s">
        <v>211</v>
      </c>
      <c r="I24" s="26" t="s">
        <v>13</v>
      </c>
      <c r="J24" s="40">
        <v>42079</v>
      </c>
      <c r="K24" s="40">
        <v>42100</v>
      </c>
      <c r="L24" s="40">
        <v>42126</v>
      </c>
      <c r="M24" s="22" t="s">
        <v>3950</v>
      </c>
    </row>
    <row r="25" spans="1:13" ht="39" customHeight="1" x14ac:dyDescent="0.25">
      <c r="A25" s="81">
        <v>18</v>
      </c>
      <c r="B25" s="19" t="s">
        <v>3949</v>
      </c>
      <c r="C25" s="34" t="s">
        <v>39</v>
      </c>
      <c r="D25" s="34" t="s">
        <v>11</v>
      </c>
      <c r="E25" s="34">
        <v>1</v>
      </c>
      <c r="F25" s="34">
        <v>191.48</v>
      </c>
      <c r="G25" s="34">
        <v>191.48</v>
      </c>
      <c r="H25" s="34" t="s">
        <v>211</v>
      </c>
      <c r="I25" s="34" t="s">
        <v>13</v>
      </c>
      <c r="J25" s="40">
        <v>41017</v>
      </c>
      <c r="K25" s="829">
        <v>41052</v>
      </c>
      <c r="L25" s="829">
        <v>41074</v>
      </c>
      <c r="M25" s="22" t="s">
        <v>3948</v>
      </c>
    </row>
    <row r="26" spans="1:13" ht="39" customHeight="1" x14ac:dyDescent="0.25">
      <c r="A26" s="81">
        <v>19</v>
      </c>
      <c r="B26" s="19" t="s">
        <v>3947</v>
      </c>
      <c r="C26" s="34" t="s">
        <v>39</v>
      </c>
      <c r="D26" s="34" t="s">
        <v>11</v>
      </c>
      <c r="E26" s="34">
        <v>1</v>
      </c>
      <c r="F26" s="34">
        <v>199.07</v>
      </c>
      <c r="G26" s="34">
        <v>199.07</v>
      </c>
      <c r="H26" s="34" t="s">
        <v>211</v>
      </c>
      <c r="I26" s="34" t="s">
        <v>13</v>
      </c>
      <c r="J26" s="40">
        <v>41018</v>
      </c>
      <c r="K26" s="829">
        <v>41052</v>
      </c>
      <c r="L26" s="829">
        <v>41074</v>
      </c>
      <c r="M26" s="22" t="s">
        <v>3946</v>
      </c>
    </row>
    <row r="27" spans="1:13" ht="39" customHeight="1" x14ac:dyDescent="0.25">
      <c r="A27" s="81">
        <v>20</v>
      </c>
      <c r="B27" s="19" t="s">
        <v>3945</v>
      </c>
      <c r="C27" s="34" t="s">
        <v>39</v>
      </c>
      <c r="D27" s="34" t="s">
        <v>11</v>
      </c>
      <c r="E27" s="34">
        <v>1</v>
      </c>
      <c r="F27" s="34">
        <v>190.51</v>
      </c>
      <c r="G27" s="34">
        <v>190.51</v>
      </c>
      <c r="H27" s="34" t="s">
        <v>211</v>
      </c>
      <c r="I27" s="34" t="s">
        <v>13</v>
      </c>
      <c r="J27" s="40">
        <v>41039</v>
      </c>
      <c r="K27" s="829">
        <v>41113</v>
      </c>
      <c r="L27" s="829">
        <v>41323</v>
      </c>
      <c r="M27" s="22" t="s">
        <v>3944</v>
      </c>
    </row>
    <row r="28" spans="1:13" ht="39" customHeight="1" x14ac:dyDescent="0.25">
      <c r="A28" s="81">
        <v>21</v>
      </c>
      <c r="B28" s="19" t="s">
        <v>3943</v>
      </c>
      <c r="C28" s="34" t="s">
        <v>39</v>
      </c>
      <c r="D28" s="34" t="s">
        <v>11</v>
      </c>
      <c r="E28" s="34">
        <v>1</v>
      </c>
      <c r="F28" s="528">
        <v>205.44</v>
      </c>
      <c r="G28" s="34">
        <v>205.44</v>
      </c>
      <c r="H28" s="34" t="s">
        <v>211</v>
      </c>
      <c r="I28" s="34" t="s">
        <v>13</v>
      </c>
      <c r="J28" s="40">
        <v>41185</v>
      </c>
      <c r="K28" s="829">
        <v>41246</v>
      </c>
      <c r="L28" s="22"/>
      <c r="M28" s="22" t="s">
        <v>3942</v>
      </c>
    </row>
    <row r="29" spans="1:13" ht="39" customHeight="1" x14ac:dyDescent="0.25">
      <c r="A29" s="81">
        <v>22</v>
      </c>
      <c r="B29" s="19" t="s">
        <v>3941</v>
      </c>
      <c r="C29" s="34" t="s">
        <v>39</v>
      </c>
      <c r="D29" s="34" t="s">
        <v>11</v>
      </c>
      <c r="E29" s="34">
        <v>1</v>
      </c>
      <c r="F29" s="34">
        <v>277.08</v>
      </c>
      <c r="G29" s="34">
        <v>277.08</v>
      </c>
      <c r="H29" s="34" t="s">
        <v>211</v>
      </c>
      <c r="I29" s="34" t="s">
        <v>13</v>
      </c>
      <c r="J29" s="829">
        <v>41685</v>
      </c>
      <c r="K29" s="829">
        <v>41690</v>
      </c>
      <c r="L29" s="829">
        <v>41694</v>
      </c>
      <c r="M29" s="22" t="s">
        <v>3940</v>
      </c>
    </row>
    <row r="30" spans="1:13" ht="39" customHeight="1" x14ac:dyDescent="0.25">
      <c r="A30" s="81">
        <v>23</v>
      </c>
      <c r="B30" s="19" t="s">
        <v>3939</v>
      </c>
      <c r="C30" s="34" t="s">
        <v>39</v>
      </c>
      <c r="D30" s="34" t="s">
        <v>11</v>
      </c>
      <c r="E30" s="34">
        <v>1</v>
      </c>
      <c r="F30" s="34">
        <v>127.89</v>
      </c>
      <c r="G30" s="34">
        <v>127.89</v>
      </c>
      <c r="H30" s="34" t="s">
        <v>211</v>
      </c>
      <c r="I30" s="34" t="s">
        <v>13</v>
      </c>
      <c r="J30" s="829">
        <v>41186</v>
      </c>
      <c r="K30" s="829">
        <v>41330</v>
      </c>
      <c r="L30" s="829">
        <v>41400</v>
      </c>
      <c r="M30" s="22" t="s">
        <v>3938</v>
      </c>
    </row>
    <row r="31" spans="1:13" ht="39" customHeight="1" x14ac:dyDescent="0.25">
      <c r="A31" s="81">
        <v>24</v>
      </c>
      <c r="B31" s="19" t="s">
        <v>3937</v>
      </c>
      <c r="C31" s="34" t="s">
        <v>39</v>
      </c>
      <c r="D31" s="34" t="s">
        <v>11</v>
      </c>
      <c r="E31" s="34">
        <v>1</v>
      </c>
      <c r="F31" s="528">
        <v>118.9</v>
      </c>
      <c r="G31" s="34">
        <v>118.9</v>
      </c>
      <c r="H31" s="34" t="s">
        <v>211</v>
      </c>
      <c r="I31" s="34" t="s">
        <v>13</v>
      </c>
      <c r="J31" s="40">
        <v>41402</v>
      </c>
      <c r="K31" s="829">
        <v>41474</v>
      </c>
      <c r="L31" s="829">
        <v>41521</v>
      </c>
      <c r="M31" s="22" t="s">
        <v>3936</v>
      </c>
    </row>
    <row r="32" spans="1:13" ht="39" customHeight="1" x14ac:dyDescent="0.25">
      <c r="A32" s="81">
        <v>25</v>
      </c>
      <c r="B32" s="19" t="s">
        <v>3935</v>
      </c>
      <c r="C32" s="34" t="s">
        <v>39</v>
      </c>
      <c r="D32" s="34" t="s">
        <v>11</v>
      </c>
      <c r="E32" s="34">
        <v>1</v>
      </c>
      <c r="F32" s="528">
        <v>159.5</v>
      </c>
      <c r="G32" s="34">
        <v>159.5</v>
      </c>
      <c r="H32" s="34" t="s">
        <v>211</v>
      </c>
      <c r="I32" s="34" t="s">
        <v>13</v>
      </c>
      <c r="J32" s="40">
        <v>41313</v>
      </c>
      <c r="K32" s="829">
        <v>41410</v>
      </c>
      <c r="L32" s="829">
        <v>41309</v>
      </c>
      <c r="M32" s="22" t="s">
        <v>3934</v>
      </c>
    </row>
    <row r="33" spans="1:13" s="8" customFormat="1" ht="39" customHeight="1" x14ac:dyDescent="0.25">
      <c r="A33" s="26">
        <v>26</v>
      </c>
      <c r="B33" s="20" t="s">
        <v>3933</v>
      </c>
      <c r="C33" s="457" t="s">
        <v>39</v>
      </c>
      <c r="D33" s="457" t="s">
        <v>11</v>
      </c>
      <c r="E33" s="457">
        <v>1</v>
      </c>
      <c r="F33" s="529">
        <v>196.43</v>
      </c>
      <c r="G33" s="457">
        <v>196.43</v>
      </c>
      <c r="H33" s="457" t="s">
        <v>211</v>
      </c>
      <c r="I33" s="457" t="s">
        <v>13</v>
      </c>
      <c r="J33" s="498">
        <v>41713</v>
      </c>
      <c r="K33" s="498">
        <v>41779</v>
      </c>
      <c r="L33" s="829">
        <v>41828</v>
      </c>
      <c r="M33" s="832" t="s">
        <v>3932</v>
      </c>
    </row>
    <row r="34" spans="1:13" ht="39" customHeight="1" x14ac:dyDescent="0.25">
      <c r="A34" s="81">
        <v>27</v>
      </c>
      <c r="B34" s="19" t="s">
        <v>3931</v>
      </c>
      <c r="C34" s="34" t="s">
        <v>39</v>
      </c>
      <c r="D34" s="34" t="s">
        <v>11</v>
      </c>
      <c r="E34" s="34">
        <v>1</v>
      </c>
      <c r="F34" s="528">
        <v>133.63</v>
      </c>
      <c r="G34" s="34">
        <v>133.63</v>
      </c>
      <c r="H34" s="34" t="s">
        <v>211</v>
      </c>
      <c r="I34" s="34" t="s">
        <v>13</v>
      </c>
      <c r="J34" s="40">
        <v>41725</v>
      </c>
      <c r="K34" s="829">
        <v>41832</v>
      </c>
      <c r="L34" s="22"/>
      <c r="M34" s="22" t="s">
        <v>3930</v>
      </c>
    </row>
    <row r="35" spans="1:13" ht="39" customHeight="1" x14ac:dyDescent="0.25">
      <c r="A35" s="81">
        <v>28</v>
      </c>
      <c r="B35" s="19" t="s">
        <v>3929</v>
      </c>
      <c r="C35" s="34" t="s">
        <v>39</v>
      </c>
      <c r="D35" s="34" t="s">
        <v>11</v>
      </c>
      <c r="E35" s="34">
        <v>1</v>
      </c>
      <c r="F35" s="528">
        <v>116.66</v>
      </c>
      <c r="G35" s="34">
        <v>116.66</v>
      </c>
      <c r="H35" s="34" t="s">
        <v>211</v>
      </c>
      <c r="I35" s="34" t="s">
        <v>13</v>
      </c>
      <c r="J35" s="40">
        <v>41522</v>
      </c>
      <c r="K35" s="40">
        <v>41580</v>
      </c>
      <c r="L35" s="40">
        <v>41606</v>
      </c>
      <c r="M35" s="22" t="s">
        <v>3928</v>
      </c>
    </row>
    <row r="36" spans="1:13" ht="39" customHeight="1" x14ac:dyDescent="0.25">
      <c r="A36" s="81">
        <v>29</v>
      </c>
      <c r="B36" s="19" t="s">
        <v>3927</v>
      </c>
      <c r="C36" s="34" t="s">
        <v>39</v>
      </c>
      <c r="D36" s="34" t="s">
        <v>11</v>
      </c>
      <c r="E36" s="34">
        <v>1</v>
      </c>
      <c r="F36" s="528">
        <v>200.95</v>
      </c>
      <c r="G36" s="34">
        <v>200.95</v>
      </c>
      <c r="H36" s="34" t="s">
        <v>211</v>
      </c>
      <c r="I36" s="34" t="s">
        <v>13</v>
      </c>
      <c r="J36" s="829">
        <v>41517</v>
      </c>
      <c r="K36" s="829">
        <v>41583</v>
      </c>
      <c r="L36" s="829">
        <v>41624</v>
      </c>
      <c r="M36" s="22" t="s">
        <v>3926</v>
      </c>
    </row>
    <row r="37" spans="1:13" ht="39" customHeight="1" x14ac:dyDescent="0.25">
      <c r="A37" s="81">
        <v>30</v>
      </c>
      <c r="B37" s="19" t="s">
        <v>3925</v>
      </c>
      <c r="C37" s="34" t="s">
        <v>39</v>
      </c>
      <c r="D37" s="34" t="s">
        <v>11</v>
      </c>
      <c r="E37" s="34">
        <v>1</v>
      </c>
      <c r="F37" s="528">
        <v>160.31</v>
      </c>
      <c r="G37" s="34">
        <v>160.31</v>
      </c>
      <c r="H37" s="34" t="s">
        <v>211</v>
      </c>
      <c r="I37" s="34" t="s">
        <v>13</v>
      </c>
      <c r="J37" s="829">
        <v>41521</v>
      </c>
      <c r="K37" s="829">
        <v>41624</v>
      </c>
      <c r="L37" s="829">
        <v>41667</v>
      </c>
      <c r="M37" s="22" t="s">
        <v>3924</v>
      </c>
    </row>
    <row r="38" spans="1:13" ht="39" customHeight="1" x14ac:dyDescent="0.25">
      <c r="A38" s="33">
        <v>31</v>
      </c>
      <c r="B38" s="24" t="s">
        <v>3923</v>
      </c>
      <c r="C38" s="33" t="s">
        <v>246</v>
      </c>
      <c r="D38" s="33" t="s">
        <v>11</v>
      </c>
      <c r="E38" s="33">
        <v>1</v>
      </c>
      <c r="F38" s="33">
        <v>160</v>
      </c>
      <c r="G38" s="33">
        <v>640</v>
      </c>
      <c r="H38" s="33" t="s">
        <v>211</v>
      </c>
      <c r="I38" s="33" t="s">
        <v>13</v>
      </c>
      <c r="J38" s="833">
        <v>41547</v>
      </c>
      <c r="K38" s="834"/>
      <c r="L38" s="834"/>
      <c r="M38" s="24"/>
    </row>
    <row r="39" spans="1:13" ht="39" customHeight="1" x14ac:dyDescent="0.25">
      <c r="A39" s="33">
        <v>32</v>
      </c>
      <c r="B39" s="24" t="s">
        <v>3922</v>
      </c>
      <c r="C39" s="33" t="s">
        <v>246</v>
      </c>
      <c r="D39" s="33" t="s">
        <v>11</v>
      </c>
      <c r="E39" s="33">
        <v>1</v>
      </c>
      <c r="F39" s="33">
        <v>160</v>
      </c>
      <c r="G39" s="33">
        <v>640</v>
      </c>
      <c r="H39" s="33" t="s">
        <v>211</v>
      </c>
      <c r="I39" s="33" t="s">
        <v>13</v>
      </c>
      <c r="J39" s="833">
        <v>41547</v>
      </c>
      <c r="K39" s="834"/>
      <c r="L39" s="834"/>
      <c r="M39" s="24"/>
    </row>
    <row r="40" spans="1:13" ht="39" customHeight="1" x14ac:dyDescent="0.25">
      <c r="A40" s="33">
        <v>33</v>
      </c>
      <c r="B40" s="24" t="s">
        <v>3921</v>
      </c>
      <c r="C40" s="33" t="s">
        <v>246</v>
      </c>
      <c r="D40" s="33" t="s">
        <v>11</v>
      </c>
      <c r="E40" s="33">
        <v>1</v>
      </c>
      <c r="F40" s="33">
        <v>160</v>
      </c>
      <c r="G40" s="33">
        <v>640</v>
      </c>
      <c r="H40" s="33" t="s">
        <v>211</v>
      </c>
      <c r="I40" s="33" t="s">
        <v>13</v>
      </c>
      <c r="J40" s="833">
        <v>41547</v>
      </c>
      <c r="K40" s="834"/>
      <c r="L40" s="834"/>
      <c r="M40" s="24"/>
    </row>
    <row r="41" spans="1:13" ht="39" customHeight="1" x14ac:dyDescent="0.25">
      <c r="A41" s="516">
        <v>34</v>
      </c>
      <c r="B41" s="92" t="s">
        <v>3920</v>
      </c>
      <c r="C41" s="33" t="s">
        <v>246</v>
      </c>
      <c r="D41" s="33" t="s">
        <v>244</v>
      </c>
      <c r="E41" s="33">
        <v>1</v>
      </c>
      <c r="F41" s="33">
        <v>300</v>
      </c>
      <c r="G41" s="33">
        <v>300</v>
      </c>
      <c r="H41" s="33" t="s">
        <v>211</v>
      </c>
      <c r="I41" s="33" t="s">
        <v>13</v>
      </c>
      <c r="J41" s="833">
        <v>41547</v>
      </c>
      <c r="K41" s="24"/>
      <c r="L41" s="24"/>
      <c r="M41" s="24"/>
    </row>
    <row r="42" spans="1:13" s="201" customFormat="1" ht="39" customHeight="1" x14ac:dyDescent="0.25">
      <c r="A42" s="81">
        <v>35</v>
      </c>
      <c r="B42" s="19" t="s">
        <v>3919</v>
      </c>
      <c r="C42" s="81" t="s">
        <v>39</v>
      </c>
      <c r="D42" s="81" t="s">
        <v>244</v>
      </c>
      <c r="E42" s="81">
        <v>1</v>
      </c>
      <c r="F42" s="81">
        <v>484.69</v>
      </c>
      <c r="G42" s="81">
        <v>484.69</v>
      </c>
      <c r="H42" s="81" t="s">
        <v>211</v>
      </c>
      <c r="I42" s="81" t="s">
        <v>13</v>
      </c>
      <c r="J42" s="829">
        <v>41853</v>
      </c>
      <c r="K42" s="829">
        <v>41878</v>
      </c>
      <c r="L42" s="829">
        <v>41892</v>
      </c>
      <c r="M42" s="22" t="s">
        <v>3918</v>
      </c>
    </row>
    <row r="43" spans="1:13" ht="39" customHeight="1" x14ac:dyDescent="0.25">
      <c r="A43" s="159">
        <v>36</v>
      </c>
      <c r="B43" s="15" t="s">
        <v>3917</v>
      </c>
      <c r="C43" s="159" t="s">
        <v>39</v>
      </c>
      <c r="D43" s="159" t="s">
        <v>244</v>
      </c>
      <c r="E43" s="159">
        <v>1</v>
      </c>
      <c r="F43" s="159">
        <v>488.52</v>
      </c>
      <c r="G43" s="159">
        <v>488.52</v>
      </c>
      <c r="H43" s="159" t="s">
        <v>211</v>
      </c>
      <c r="I43" s="159" t="s">
        <v>13</v>
      </c>
      <c r="J43" s="35">
        <v>41968</v>
      </c>
      <c r="K43" s="834">
        <v>42062</v>
      </c>
      <c r="L43" s="834">
        <v>42088</v>
      </c>
      <c r="M43" s="15"/>
    </row>
    <row r="44" spans="1:13" ht="39" customHeight="1" x14ac:dyDescent="0.25">
      <c r="A44" s="33">
        <v>37</v>
      </c>
      <c r="B44" s="24" t="s">
        <v>3916</v>
      </c>
      <c r="C44" s="33" t="s">
        <v>246</v>
      </c>
      <c r="D44" s="33" t="s">
        <v>244</v>
      </c>
      <c r="E44" s="33">
        <v>1</v>
      </c>
      <c r="F44" s="33">
        <v>255.22</v>
      </c>
      <c r="G44" s="33">
        <v>255.22</v>
      </c>
      <c r="H44" s="33" t="s">
        <v>211</v>
      </c>
      <c r="I44" s="33" t="s">
        <v>13</v>
      </c>
      <c r="J44" s="834">
        <v>42185</v>
      </c>
      <c r="K44" s="834">
        <v>42272</v>
      </c>
      <c r="L44" s="834">
        <v>42292</v>
      </c>
      <c r="M44" s="24"/>
    </row>
    <row r="45" spans="1:13" ht="39" customHeight="1" x14ac:dyDescent="0.25">
      <c r="A45" s="81">
        <v>38</v>
      </c>
      <c r="B45" s="19" t="s">
        <v>3915</v>
      </c>
      <c r="C45" s="81" t="s">
        <v>246</v>
      </c>
      <c r="D45" s="81" t="s">
        <v>244</v>
      </c>
      <c r="E45" s="81">
        <v>1</v>
      </c>
      <c r="F45" s="81">
        <v>200</v>
      </c>
      <c r="G45" s="81">
        <v>200</v>
      </c>
      <c r="H45" s="81" t="s">
        <v>211</v>
      </c>
      <c r="I45" s="81" t="s">
        <v>13</v>
      </c>
      <c r="J45" s="524">
        <v>42126</v>
      </c>
      <c r="K45" s="524"/>
      <c r="L45" s="524"/>
      <c r="M45" s="832" t="s">
        <v>3914</v>
      </c>
    </row>
    <row r="46" spans="1:13" ht="39" customHeight="1" x14ac:dyDescent="0.25">
      <c r="A46" s="81">
        <v>39</v>
      </c>
      <c r="B46" s="19" t="s">
        <v>3913</v>
      </c>
      <c r="C46" s="81" t="s">
        <v>246</v>
      </c>
      <c r="D46" s="81" t="s">
        <v>244</v>
      </c>
      <c r="E46" s="81">
        <v>1</v>
      </c>
      <c r="F46" s="81">
        <v>113.98</v>
      </c>
      <c r="G46" s="81">
        <v>113.98</v>
      </c>
      <c r="H46" s="81" t="s">
        <v>211</v>
      </c>
      <c r="I46" s="81" t="s">
        <v>13</v>
      </c>
      <c r="J46" s="104">
        <v>41948</v>
      </c>
      <c r="K46" s="104">
        <v>42049</v>
      </c>
      <c r="L46" s="104">
        <v>42123</v>
      </c>
      <c r="M46" s="832" t="s">
        <v>3912</v>
      </c>
    </row>
    <row r="47" spans="1:13" ht="39" customHeight="1" x14ac:dyDescent="0.25">
      <c r="A47" s="33">
        <v>40</v>
      </c>
      <c r="B47" s="24" t="s">
        <v>3911</v>
      </c>
      <c r="C47" s="33" t="s">
        <v>246</v>
      </c>
      <c r="D47" s="33" t="s">
        <v>244</v>
      </c>
      <c r="E47" s="33">
        <v>1</v>
      </c>
      <c r="F47" s="33">
        <v>200</v>
      </c>
      <c r="G47" s="33">
        <v>200</v>
      </c>
      <c r="H47" s="33" t="s">
        <v>211</v>
      </c>
      <c r="I47" s="33" t="s">
        <v>13</v>
      </c>
      <c r="J47" s="35">
        <v>42185</v>
      </c>
      <c r="K47" s="24"/>
      <c r="L47" s="24"/>
      <c r="M47" s="24"/>
    </row>
    <row r="48" spans="1:13" s="8" customFormat="1" ht="39" customHeight="1" x14ac:dyDescent="0.25">
      <c r="A48" s="26">
        <v>41</v>
      </c>
      <c r="B48" s="20" t="s">
        <v>3910</v>
      </c>
      <c r="C48" s="457" t="s">
        <v>39</v>
      </c>
      <c r="D48" s="457" t="s">
        <v>11</v>
      </c>
      <c r="E48" s="457">
        <v>1</v>
      </c>
      <c r="F48" s="457">
        <v>416.64</v>
      </c>
      <c r="G48" s="457">
        <v>416.64</v>
      </c>
      <c r="H48" s="457" t="s">
        <v>211</v>
      </c>
      <c r="I48" s="457" t="s">
        <v>13</v>
      </c>
      <c r="J48" s="104">
        <v>41703</v>
      </c>
      <c r="K48" s="524">
        <v>41769</v>
      </c>
      <c r="L48" s="524">
        <v>41822</v>
      </c>
      <c r="M48" s="832" t="s">
        <v>3909</v>
      </c>
    </row>
    <row r="49" spans="1:13" ht="39" customHeight="1" x14ac:dyDescent="0.25">
      <c r="A49" s="81">
        <v>42</v>
      </c>
      <c r="B49" s="19" t="s">
        <v>3908</v>
      </c>
      <c r="C49" s="81" t="s">
        <v>246</v>
      </c>
      <c r="D49" s="81" t="s">
        <v>244</v>
      </c>
      <c r="E49" s="81">
        <v>1</v>
      </c>
      <c r="F49" s="81">
        <v>229.3</v>
      </c>
      <c r="G49" s="81">
        <v>229.3</v>
      </c>
      <c r="H49" s="81" t="s">
        <v>211</v>
      </c>
      <c r="I49" s="81" t="s">
        <v>13</v>
      </c>
      <c r="J49" s="524">
        <v>41855</v>
      </c>
      <c r="K49" s="524"/>
      <c r="L49" s="524"/>
      <c r="M49" s="832" t="s">
        <v>3907</v>
      </c>
    </row>
    <row r="50" spans="1:13" ht="39" customHeight="1" x14ac:dyDescent="0.25">
      <c r="A50" s="33">
        <v>43</v>
      </c>
      <c r="B50" s="24" t="s">
        <v>3906</v>
      </c>
      <c r="C50" s="33" t="s">
        <v>246</v>
      </c>
      <c r="D50" s="33" t="s">
        <v>244</v>
      </c>
      <c r="E50" s="33">
        <v>1</v>
      </c>
      <c r="F50" s="33">
        <v>200</v>
      </c>
      <c r="G50" s="33">
        <v>200</v>
      </c>
      <c r="H50" s="33" t="s">
        <v>211</v>
      </c>
      <c r="I50" s="33" t="s">
        <v>13</v>
      </c>
      <c r="J50" s="834">
        <v>42185</v>
      </c>
      <c r="K50" s="834"/>
      <c r="L50" s="834"/>
      <c r="M50" s="24"/>
    </row>
    <row r="51" spans="1:13" ht="39" customHeight="1" x14ac:dyDescent="0.25">
      <c r="A51" s="81">
        <v>44</v>
      </c>
      <c r="B51" s="19" t="s">
        <v>3905</v>
      </c>
      <c r="C51" s="81" t="s">
        <v>39</v>
      </c>
      <c r="D51" s="81" t="s">
        <v>244</v>
      </c>
      <c r="E51" s="81">
        <v>1</v>
      </c>
      <c r="F51" s="81">
        <v>240.04</v>
      </c>
      <c r="G51" s="81">
        <v>240.04</v>
      </c>
      <c r="H51" s="81" t="s">
        <v>211</v>
      </c>
      <c r="I51" s="81" t="s">
        <v>13</v>
      </c>
      <c r="J51" s="524">
        <v>41969</v>
      </c>
      <c r="K51" s="524">
        <v>42007</v>
      </c>
      <c r="L51" s="524">
        <v>42095</v>
      </c>
      <c r="M51" s="832" t="s">
        <v>3904</v>
      </c>
    </row>
    <row r="52" spans="1:13" s="8" customFormat="1" ht="39" customHeight="1" x14ac:dyDescent="0.25">
      <c r="A52" s="43">
        <v>45</v>
      </c>
      <c r="B52" s="92" t="s">
        <v>3903</v>
      </c>
      <c r="C52" s="43" t="s">
        <v>246</v>
      </c>
      <c r="D52" s="43" t="s">
        <v>244</v>
      </c>
      <c r="E52" s="43">
        <v>1</v>
      </c>
      <c r="F52" s="43">
        <v>272.06</v>
      </c>
      <c r="G52" s="43">
        <v>272.06</v>
      </c>
      <c r="H52" s="43" t="s">
        <v>211</v>
      </c>
      <c r="I52" s="43" t="s">
        <v>13</v>
      </c>
      <c r="J52" s="834">
        <v>42155</v>
      </c>
      <c r="K52" s="834"/>
      <c r="L52" s="834"/>
      <c r="M52" s="182"/>
    </row>
    <row r="53" spans="1:13" ht="39" customHeight="1" x14ac:dyDescent="0.25">
      <c r="A53" s="81">
        <v>46</v>
      </c>
      <c r="B53" s="19" t="s">
        <v>3902</v>
      </c>
      <c r="C53" s="81" t="s">
        <v>39</v>
      </c>
      <c r="D53" s="81" t="s">
        <v>244</v>
      </c>
      <c r="E53" s="81">
        <v>1</v>
      </c>
      <c r="F53" s="81">
        <v>200</v>
      </c>
      <c r="G53" s="81">
        <v>200</v>
      </c>
      <c r="H53" s="81" t="s">
        <v>211</v>
      </c>
      <c r="I53" s="81" t="s">
        <v>13</v>
      </c>
      <c r="J53" s="524">
        <v>41948</v>
      </c>
      <c r="K53" s="524"/>
      <c r="L53" s="524"/>
      <c r="M53" s="19"/>
    </row>
    <row r="54" spans="1:13" ht="39" customHeight="1" x14ac:dyDescent="0.25">
      <c r="A54" s="25">
        <v>47</v>
      </c>
      <c r="B54" s="93" t="s">
        <v>3901</v>
      </c>
      <c r="C54" s="159" t="s">
        <v>246</v>
      </c>
      <c r="D54" s="159" t="s">
        <v>11</v>
      </c>
      <c r="E54" s="159">
        <v>1</v>
      </c>
      <c r="F54" s="16">
        <v>249.28</v>
      </c>
      <c r="G54" s="159">
        <v>249.28</v>
      </c>
      <c r="H54" s="159" t="s">
        <v>211</v>
      </c>
      <c r="I54" s="159" t="s">
        <v>13</v>
      </c>
      <c r="J54" s="833">
        <v>42277</v>
      </c>
      <c r="K54" s="15"/>
      <c r="L54" s="15"/>
      <c r="M54" s="15"/>
    </row>
    <row r="55" spans="1:13" ht="39" customHeight="1" x14ac:dyDescent="0.25">
      <c r="A55" s="26">
        <v>48</v>
      </c>
      <c r="B55" s="94" t="s">
        <v>3900</v>
      </c>
      <c r="C55" s="34" t="s">
        <v>39</v>
      </c>
      <c r="D55" s="81" t="s">
        <v>244</v>
      </c>
      <c r="E55" s="81">
        <v>1</v>
      </c>
      <c r="F55" s="81">
        <v>200</v>
      </c>
      <c r="G55" s="81">
        <v>200</v>
      </c>
      <c r="H55" s="81" t="s">
        <v>211</v>
      </c>
      <c r="I55" s="81" t="s">
        <v>13</v>
      </c>
      <c r="J55" s="829">
        <v>41928</v>
      </c>
      <c r="K55" s="829">
        <v>42063</v>
      </c>
      <c r="L55" s="829">
        <v>42093</v>
      </c>
      <c r="M55" s="22" t="s">
        <v>3899</v>
      </c>
    </row>
    <row r="56" spans="1:13" ht="39" customHeight="1" x14ac:dyDescent="0.25">
      <c r="A56" s="43" t="s">
        <v>3898</v>
      </c>
      <c r="B56" s="94" t="s">
        <v>3897</v>
      </c>
      <c r="C56" s="34" t="s">
        <v>39</v>
      </c>
      <c r="D56" s="34" t="s">
        <v>11</v>
      </c>
      <c r="E56" s="34">
        <v>1</v>
      </c>
      <c r="F56" s="528">
        <v>173.28</v>
      </c>
      <c r="G56" s="528">
        <v>173.28</v>
      </c>
      <c r="H56" s="34" t="s">
        <v>211</v>
      </c>
      <c r="I56" s="34" t="s">
        <v>13</v>
      </c>
      <c r="J56" s="829">
        <v>41919</v>
      </c>
      <c r="K56" s="829">
        <v>41636</v>
      </c>
      <c r="L56" s="829">
        <v>41662</v>
      </c>
      <c r="M56" s="22" t="s">
        <v>3896</v>
      </c>
    </row>
    <row r="57" spans="1:13" ht="39" customHeight="1" x14ac:dyDescent="0.25">
      <c r="A57" s="457">
        <v>50</v>
      </c>
      <c r="B57" s="94" t="s">
        <v>3895</v>
      </c>
      <c r="C57" s="34" t="s">
        <v>39</v>
      </c>
      <c r="D57" s="34" t="s">
        <v>11</v>
      </c>
      <c r="E57" s="34">
        <v>1</v>
      </c>
      <c r="F57" s="528">
        <v>193.09</v>
      </c>
      <c r="G57" s="34">
        <v>193.09</v>
      </c>
      <c r="H57" s="34" t="s">
        <v>211</v>
      </c>
      <c r="I57" s="34" t="s">
        <v>13</v>
      </c>
      <c r="J57" s="829">
        <v>41557</v>
      </c>
      <c r="K57" s="829">
        <v>41634</v>
      </c>
      <c r="L57" s="829">
        <v>41670</v>
      </c>
      <c r="M57" s="22" t="s">
        <v>3894</v>
      </c>
    </row>
    <row r="58" spans="1:13" ht="39" customHeight="1" x14ac:dyDescent="0.25">
      <c r="A58" s="25">
        <v>51</v>
      </c>
      <c r="B58" s="93" t="s">
        <v>3893</v>
      </c>
      <c r="C58" s="159" t="s">
        <v>39</v>
      </c>
      <c r="D58" s="159" t="s">
        <v>11</v>
      </c>
      <c r="E58" s="159">
        <v>1</v>
      </c>
      <c r="F58" s="16">
        <v>149.41999999999999</v>
      </c>
      <c r="G58" s="159">
        <v>149.41999999999999</v>
      </c>
      <c r="H58" s="159" t="s">
        <v>211</v>
      </c>
      <c r="I58" s="159" t="s">
        <v>13</v>
      </c>
      <c r="J58" s="159" t="s">
        <v>3892</v>
      </c>
      <c r="K58" s="15"/>
      <c r="L58" s="15"/>
      <c r="M58" s="15" t="s">
        <v>3891</v>
      </c>
    </row>
    <row r="59" spans="1:13" ht="39" customHeight="1" x14ac:dyDescent="0.25">
      <c r="A59" s="33"/>
      <c r="B59" s="24" t="s">
        <v>3890</v>
      </c>
      <c r="C59" s="33" t="s">
        <v>246</v>
      </c>
      <c r="D59" s="33" t="s">
        <v>244</v>
      </c>
      <c r="E59" s="33">
        <v>1</v>
      </c>
      <c r="F59" s="42">
        <v>149.41999999999999</v>
      </c>
      <c r="G59" s="33">
        <v>149.41999999999999</v>
      </c>
      <c r="H59" s="33" t="s">
        <v>211</v>
      </c>
      <c r="I59" s="33" t="s">
        <v>13</v>
      </c>
      <c r="J59" s="35">
        <v>42155</v>
      </c>
      <c r="K59" s="24"/>
      <c r="L59" s="24"/>
      <c r="M59" s="24"/>
    </row>
    <row r="60" spans="1:13" ht="39" customHeight="1" x14ac:dyDescent="0.25">
      <c r="A60" s="34">
        <v>52</v>
      </c>
      <c r="B60" s="39" t="s">
        <v>3889</v>
      </c>
      <c r="C60" s="34" t="s">
        <v>39</v>
      </c>
      <c r="D60" s="34" t="s">
        <v>11</v>
      </c>
      <c r="E60" s="34">
        <v>1</v>
      </c>
      <c r="F60" s="528">
        <v>123.43</v>
      </c>
      <c r="G60" s="528">
        <v>123.43</v>
      </c>
      <c r="H60" s="34" t="s">
        <v>211</v>
      </c>
      <c r="I60" s="34" t="s">
        <v>13</v>
      </c>
      <c r="J60" s="829">
        <v>41550</v>
      </c>
      <c r="K60" s="829">
        <v>41635</v>
      </c>
      <c r="L60" s="829">
        <v>41674</v>
      </c>
      <c r="M60" s="22" t="s">
        <v>3888</v>
      </c>
    </row>
    <row r="61" spans="1:13" ht="39" customHeight="1" x14ac:dyDescent="0.25">
      <c r="A61" s="34">
        <v>53</v>
      </c>
      <c r="B61" s="39" t="s">
        <v>3887</v>
      </c>
      <c r="C61" s="34" t="s">
        <v>39</v>
      </c>
      <c r="D61" s="34" t="s">
        <v>11</v>
      </c>
      <c r="E61" s="34">
        <v>1</v>
      </c>
      <c r="F61" s="528">
        <v>157.74</v>
      </c>
      <c r="G61" s="528">
        <v>157.74</v>
      </c>
      <c r="H61" s="34" t="s">
        <v>211</v>
      </c>
      <c r="I61" s="34" t="s">
        <v>13</v>
      </c>
      <c r="J61" s="829">
        <v>41554</v>
      </c>
      <c r="K61" s="829">
        <v>41634</v>
      </c>
      <c r="L61" s="829">
        <v>41702</v>
      </c>
      <c r="M61" s="22" t="s">
        <v>3886</v>
      </c>
    </row>
    <row r="62" spans="1:13" ht="39" customHeight="1" x14ac:dyDescent="0.25">
      <c r="A62" s="34">
        <v>54</v>
      </c>
      <c r="B62" s="39" t="s">
        <v>3885</v>
      </c>
      <c r="C62" s="34" t="s">
        <v>39</v>
      </c>
      <c r="D62" s="34" t="s">
        <v>11</v>
      </c>
      <c r="E62" s="34">
        <v>1</v>
      </c>
      <c r="F62" s="528">
        <v>240.04</v>
      </c>
      <c r="G62" s="528">
        <v>240.04</v>
      </c>
      <c r="H62" s="34" t="s">
        <v>211</v>
      </c>
      <c r="I62" s="34" t="s">
        <v>13</v>
      </c>
      <c r="J62" s="524">
        <v>41758</v>
      </c>
      <c r="K62" s="835"/>
      <c r="L62" s="835"/>
      <c r="M62" s="22" t="s">
        <v>3884</v>
      </c>
    </row>
    <row r="63" spans="1:13" ht="39" customHeight="1" x14ac:dyDescent="0.25">
      <c r="A63" s="34">
        <v>55</v>
      </c>
      <c r="B63" s="39" t="s">
        <v>3883</v>
      </c>
      <c r="C63" s="34" t="s">
        <v>39</v>
      </c>
      <c r="D63" s="34" t="s">
        <v>11</v>
      </c>
      <c r="E63" s="34">
        <v>1</v>
      </c>
      <c r="F63" s="528">
        <v>125.87</v>
      </c>
      <c r="G63" s="34">
        <v>125.87</v>
      </c>
      <c r="H63" s="34" t="s">
        <v>211</v>
      </c>
      <c r="I63" s="34" t="s">
        <v>13</v>
      </c>
      <c r="J63" s="40">
        <v>41652</v>
      </c>
      <c r="K63" s="524">
        <v>41691</v>
      </c>
      <c r="L63" s="524">
        <v>41701</v>
      </c>
      <c r="M63" s="22" t="s">
        <v>3882</v>
      </c>
    </row>
    <row r="64" spans="1:13" ht="39" customHeight="1" x14ac:dyDescent="0.25">
      <c r="A64" s="81">
        <v>56</v>
      </c>
      <c r="B64" s="19" t="s">
        <v>3881</v>
      </c>
      <c r="C64" s="34" t="s">
        <v>39</v>
      </c>
      <c r="D64" s="81" t="s">
        <v>244</v>
      </c>
      <c r="E64" s="81">
        <v>1</v>
      </c>
      <c r="F64" s="81">
        <v>200</v>
      </c>
      <c r="G64" s="81">
        <v>200</v>
      </c>
      <c r="H64" s="81" t="s">
        <v>211</v>
      </c>
      <c r="I64" s="81" t="s">
        <v>13</v>
      </c>
      <c r="J64" s="104">
        <v>42045</v>
      </c>
      <c r="K64" s="524">
        <v>42138</v>
      </c>
      <c r="L64" s="524"/>
      <c r="M64" s="22" t="s">
        <v>3880</v>
      </c>
    </row>
    <row r="65" spans="1:13" ht="39" customHeight="1" x14ac:dyDescent="0.25">
      <c r="A65" s="81">
        <v>57</v>
      </c>
      <c r="B65" s="19" t="s">
        <v>3879</v>
      </c>
      <c r="C65" s="34" t="s">
        <v>39</v>
      </c>
      <c r="D65" s="81" t="s">
        <v>244</v>
      </c>
      <c r="E65" s="81">
        <v>1</v>
      </c>
      <c r="F65" s="81">
        <v>205.52</v>
      </c>
      <c r="G65" s="81">
        <v>205.52</v>
      </c>
      <c r="H65" s="81" t="s">
        <v>211</v>
      </c>
      <c r="I65" s="81" t="s">
        <v>13</v>
      </c>
      <c r="J65" s="524">
        <v>41859</v>
      </c>
      <c r="K65" s="19"/>
      <c r="L65" s="524"/>
      <c r="M65" s="22" t="s">
        <v>3878</v>
      </c>
    </row>
    <row r="66" spans="1:13" ht="39" customHeight="1" x14ac:dyDescent="0.25">
      <c r="A66" s="81">
        <v>58</v>
      </c>
      <c r="B66" s="19" t="s">
        <v>3877</v>
      </c>
      <c r="C66" s="81" t="s">
        <v>39</v>
      </c>
      <c r="D66" s="81" t="s">
        <v>244</v>
      </c>
      <c r="E66" s="81">
        <v>1</v>
      </c>
      <c r="F66" s="81">
        <v>200</v>
      </c>
      <c r="G66" s="81">
        <v>200</v>
      </c>
      <c r="H66" s="81" t="s">
        <v>211</v>
      </c>
      <c r="I66" s="81" t="s">
        <v>13</v>
      </c>
      <c r="J66" s="524">
        <v>42045</v>
      </c>
      <c r="K66" s="524">
        <v>42087</v>
      </c>
      <c r="L66" s="524">
        <v>42151</v>
      </c>
      <c r="M66" s="22" t="s">
        <v>3876</v>
      </c>
    </row>
    <row r="67" spans="1:13" ht="39" customHeight="1" x14ac:dyDescent="0.25">
      <c r="A67" s="33">
        <v>59</v>
      </c>
      <c r="B67" s="24" t="s">
        <v>3875</v>
      </c>
      <c r="C67" s="33" t="s">
        <v>246</v>
      </c>
      <c r="D67" s="33" t="s">
        <v>244</v>
      </c>
      <c r="E67" s="33">
        <v>1</v>
      </c>
      <c r="F67" s="33">
        <v>200</v>
      </c>
      <c r="G67" s="33">
        <v>200</v>
      </c>
      <c r="H67" s="33" t="s">
        <v>211</v>
      </c>
      <c r="I67" s="33" t="s">
        <v>13</v>
      </c>
      <c r="J67" s="834">
        <v>42004</v>
      </c>
      <c r="K67" s="834">
        <v>42088</v>
      </c>
      <c r="L67" s="834">
        <v>42109</v>
      </c>
      <c r="M67" s="24"/>
    </row>
    <row r="68" spans="1:13" ht="39" customHeight="1" x14ac:dyDescent="0.25">
      <c r="A68" s="33">
        <v>60</v>
      </c>
      <c r="B68" s="24" t="s">
        <v>3874</v>
      </c>
      <c r="C68" s="33" t="s">
        <v>246</v>
      </c>
      <c r="D68" s="33" t="s">
        <v>244</v>
      </c>
      <c r="E68" s="33">
        <v>1</v>
      </c>
      <c r="F68" s="33">
        <v>200</v>
      </c>
      <c r="G68" s="33">
        <v>200</v>
      </c>
      <c r="H68" s="33" t="s">
        <v>211</v>
      </c>
      <c r="I68" s="33" t="s">
        <v>13</v>
      </c>
      <c r="J68" s="834">
        <v>42004</v>
      </c>
      <c r="K68" s="834">
        <v>42088</v>
      </c>
      <c r="L68" s="834">
        <v>42109</v>
      </c>
      <c r="M68" s="24"/>
    </row>
    <row r="69" spans="1:13" ht="39" customHeight="1" x14ac:dyDescent="0.25">
      <c r="A69" s="33">
        <v>61</v>
      </c>
      <c r="B69" s="24" t="s">
        <v>3873</v>
      </c>
      <c r="C69" s="33" t="s">
        <v>246</v>
      </c>
      <c r="D69" s="33" t="s">
        <v>244</v>
      </c>
      <c r="E69" s="33">
        <v>1</v>
      </c>
      <c r="F69" s="33">
        <v>200</v>
      </c>
      <c r="G69" s="33">
        <v>200</v>
      </c>
      <c r="H69" s="33" t="s">
        <v>211</v>
      </c>
      <c r="I69" s="33" t="s">
        <v>13</v>
      </c>
      <c r="J69" s="834">
        <v>42004</v>
      </c>
      <c r="K69" s="834">
        <v>42088</v>
      </c>
      <c r="L69" s="834">
        <v>42109</v>
      </c>
      <c r="M69" s="24"/>
    </row>
    <row r="70" spans="1:13" ht="39" customHeight="1" x14ac:dyDescent="0.25">
      <c r="A70" s="81">
        <v>62</v>
      </c>
      <c r="B70" s="19" t="s">
        <v>3872</v>
      </c>
      <c r="C70" s="81" t="s">
        <v>246</v>
      </c>
      <c r="D70" s="81" t="s">
        <v>244</v>
      </c>
      <c r="E70" s="81">
        <v>1</v>
      </c>
      <c r="F70" s="81">
        <v>321.86</v>
      </c>
      <c r="G70" s="81">
        <v>321.86</v>
      </c>
      <c r="H70" s="81" t="s">
        <v>211</v>
      </c>
      <c r="I70" s="81" t="s">
        <v>13</v>
      </c>
      <c r="J70" s="524">
        <v>42090</v>
      </c>
      <c r="K70" s="524">
        <v>42126</v>
      </c>
      <c r="L70" s="524">
        <v>42167</v>
      </c>
      <c r="M70" s="22" t="s">
        <v>3871</v>
      </c>
    </row>
    <row r="71" spans="1:13" ht="39" customHeight="1" x14ac:dyDescent="0.25">
      <c r="A71" s="33">
        <v>63</v>
      </c>
      <c r="B71" s="24" t="s">
        <v>3870</v>
      </c>
      <c r="C71" s="33" t="s">
        <v>246</v>
      </c>
      <c r="D71" s="33" t="s">
        <v>244</v>
      </c>
      <c r="E71" s="33">
        <v>1</v>
      </c>
      <c r="F71" s="33">
        <v>200</v>
      </c>
      <c r="G71" s="33">
        <v>200</v>
      </c>
      <c r="H71" s="33" t="s">
        <v>211</v>
      </c>
      <c r="I71" s="33" t="s">
        <v>13</v>
      </c>
      <c r="J71" s="834">
        <v>42004</v>
      </c>
      <c r="K71" s="834">
        <v>42088</v>
      </c>
      <c r="L71" s="834">
        <v>42109</v>
      </c>
      <c r="M71" s="24"/>
    </row>
    <row r="72" spans="1:13" ht="39" customHeight="1" x14ac:dyDescent="0.25">
      <c r="A72" s="33" t="s">
        <v>3869</v>
      </c>
      <c r="B72" s="24" t="s">
        <v>3868</v>
      </c>
      <c r="C72" s="33" t="s">
        <v>246</v>
      </c>
      <c r="D72" s="33" t="s">
        <v>244</v>
      </c>
      <c r="E72" s="33">
        <v>1</v>
      </c>
      <c r="F72" s="33">
        <v>200</v>
      </c>
      <c r="G72" s="33">
        <v>200</v>
      </c>
      <c r="H72" s="33" t="s">
        <v>211</v>
      </c>
      <c r="I72" s="33" t="s">
        <v>13</v>
      </c>
      <c r="J72" s="834">
        <v>42004</v>
      </c>
      <c r="K72" s="834">
        <v>42088</v>
      </c>
      <c r="L72" s="834">
        <v>42109</v>
      </c>
      <c r="M72" s="24"/>
    </row>
    <row r="73" spans="1:13" ht="39" customHeight="1" x14ac:dyDescent="0.25">
      <c r="A73" s="33">
        <v>65</v>
      </c>
      <c r="B73" s="24" t="s">
        <v>3867</v>
      </c>
      <c r="C73" s="33" t="s">
        <v>246</v>
      </c>
      <c r="D73" s="33" t="s">
        <v>244</v>
      </c>
      <c r="E73" s="33">
        <v>1</v>
      </c>
      <c r="F73" s="33">
        <v>480</v>
      </c>
      <c r="G73" s="33">
        <v>480</v>
      </c>
      <c r="H73" s="33" t="s">
        <v>211</v>
      </c>
      <c r="I73" s="33" t="s">
        <v>13</v>
      </c>
      <c r="J73" s="834">
        <v>42004</v>
      </c>
      <c r="K73" s="834">
        <v>42088</v>
      </c>
      <c r="L73" s="834">
        <v>42109</v>
      </c>
      <c r="M73" s="24"/>
    </row>
    <row r="74" spans="1:13" ht="39" customHeight="1" x14ac:dyDescent="0.25">
      <c r="A74" s="33">
        <v>66</v>
      </c>
      <c r="B74" s="24" t="s">
        <v>3866</v>
      </c>
      <c r="C74" s="33" t="s">
        <v>246</v>
      </c>
      <c r="D74" s="33" t="s">
        <v>244</v>
      </c>
      <c r="E74" s="33">
        <v>1</v>
      </c>
      <c r="F74" s="33">
        <v>480</v>
      </c>
      <c r="G74" s="33">
        <v>480</v>
      </c>
      <c r="H74" s="33" t="s">
        <v>211</v>
      </c>
      <c r="I74" s="33" t="s">
        <v>13</v>
      </c>
      <c r="J74" s="834">
        <v>42004</v>
      </c>
      <c r="K74" s="834">
        <v>42088</v>
      </c>
      <c r="L74" s="834">
        <v>42109</v>
      </c>
      <c r="M74" s="24"/>
    </row>
    <row r="75" spans="1:13" ht="39" customHeight="1" x14ac:dyDescent="0.25">
      <c r="A75" s="516">
        <v>67</v>
      </c>
      <c r="B75" s="517" t="s">
        <v>3865</v>
      </c>
      <c r="C75" s="516" t="s">
        <v>10</v>
      </c>
      <c r="D75" s="516" t="s">
        <v>247</v>
      </c>
      <c r="E75" s="516">
        <v>1</v>
      </c>
      <c r="F75" s="516">
        <v>510</v>
      </c>
      <c r="G75" s="516">
        <v>510</v>
      </c>
      <c r="H75" s="516" t="s">
        <v>211</v>
      </c>
      <c r="I75" s="516" t="s">
        <v>13</v>
      </c>
      <c r="J75" s="836">
        <v>41988</v>
      </c>
      <c r="K75" s="836">
        <v>41708</v>
      </c>
      <c r="L75" s="836">
        <v>41730</v>
      </c>
      <c r="M75" s="517"/>
    </row>
    <row r="76" spans="1:13" ht="39" customHeight="1" x14ac:dyDescent="0.25">
      <c r="A76" s="34">
        <v>68</v>
      </c>
      <c r="B76" s="19" t="s">
        <v>3864</v>
      </c>
      <c r="C76" s="34" t="s">
        <v>39</v>
      </c>
      <c r="D76" s="34" t="s">
        <v>11</v>
      </c>
      <c r="E76" s="34">
        <v>1</v>
      </c>
      <c r="F76" s="528">
        <v>489.18</v>
      </c>
      <c r="G76" s="34">
        <v>489.18</v>
      </c>
      <c r="H76" s="34" t="s">
        <v>211</v>
      </c>
      <c r="I76" s="34" t="s">
        <v>13</v>
      </c>
      <c r="J76" s="829">
        <v>41699</v>
      </c>
      <c r="K76" s="829">
        <v>41701</v>
      </c>
      <c r="L76" s="829">
        <v>41701</v>
      </c>
      <c r="M76" s="22" t="s">
        <v>3863</v>
      </c>
    </row>
    <row r="77" spans="1:13" s="8" customFormat="1" ht="39" customHeight="1" x14ac:dyDescent="0.25">
      <c r="A77" s="26">
        <v>69</v>
      </c>
      <c r="B77" s="20" t="s">
        <v>3862</v>
      </c>
      <c r="C77" s="457" t="s">
        <v>39</v>
      </c>
      <c r="D77" s="26" t="s">
        <v>244</v>
      </c>
      <c r="E77" s="26">
        <v>1</v>
      </c>
      <c r="F77" s="26">
        <v>451.03</v>
      </c>
      <c r="G77" s="26">
        <v>451.03</v>
      </c>
      <c r="H77" s="26" t="s">
        <v>211</v>
      </c>
      <c r="I77" s="26" t="s">
        <v>13</v>
      </c>
      <c r="J77" s="829">
        <v>41860</v>
      </c>
      <c r="K77" s="829">
        <v>41878</v>
      </c>
      <c r="L77" s="829">
        <v>41893</v>
      </c>
      <c r="M77" s="22" t="s">
        <v>3861</v>
      </c>
    </row>
    <row r="78" spans="1:13" ht="39" customHeight="1" x14ac:dyDescent="0.25">
      <c r="A78" s="34">
        <v>70</v>
      </c>
      <c r="B78" s="39" t="s">
        <v>3860</v>
      </c>
      <c r="C78" s="34" t="s">
        <v>39</v>
      </c>
      <c r="D78" s="34" t="s">
        <v>11</v>
      </c>
      <c r="E78" s="34">
        <v>1</v>
      </c>
      <c r="F78" s="528">
        <v>185.53</v>
      </c>
      <c r="G78" s="34">
        <v>185.53</v>
      </c>
      <c r="H78" s="34" t="s">
        <v>211</v>
      </c>
      <c r="I78" s="34" t="s">
        <v>13</v>
      </c>
      <c r="J78" s="829">
        <v>41702</v>
      </c>
      <c r="K78" s="829">
        <v>41764</v>
      </c>
      <c r="L78" s="829">
        <v>41800</v>
      </c>
      <c r="M78" s="22" t="s">
        <v>3859</v>
      </c>
    </row>
    <row r="79" spans="1:13" ht="39" customHeight="1" x14ac:dyDescent="0.25">
      <c r="A79" s="34">
        <v>71</v>
      </c>
      <c r="B79" s="39" t="s">
        <v>3858</v>
      </c>
      <c r="C79" s="34" t="s">
        <v>39</v>
      </c>
      <c r="D79" s="34" t="s">
        <v>11</v>
      </c>
      <c r="E79" s="34">
        <v>1</v>
      </c>
      <c r="F79" s="528">
        <v>355.95</v>
      </c>
      <c r="G79" s="34">
        <v>355.95</v>
      </c>
      <c r="H79" s="34" t="s">
        <v>211</v>
      </c>
      <c r="I79" s="34" t="s">
        <v>13</v>
      </c>
      <c r="J79" s="829">
        <v>41708</v>
      </c>
      <c r="K79" s="829">
        <v>41764</v>
      </c>
      <c r="L79" s="829">
        <v>41799</v>
      </c>
      <c r="M79" s="22" t="s">
        <v>3857</v>
      </c>
    </row>
    <row r="80" spans="1:13" ht="39" customHeight="1" x14ac:dyDescent="0.25">
      <c r="A80" s="34">
        <v>72</v>
      </c>
      <c r="B80" s="39" t="s">
        <v>3856</v>
      </c>
      <c r="C80" s="34" t="s">
        <v>39</v>
      </c>
      <c r="D80" s="34" t="s">
        <v>11</v>
      </c>
      <c r="E80" s="34">
        <v>1</v>
      </c>
      <c r="F80" s="528">
        <v>400.72</v>
      </c>
      <c r="G80" s="34">
        <v>400.72</v>
      </c>
      <c r="H80" s="34" t="s">
        <v>211</v>
      </c>
      <c r="I80" s="34" t="s">
        <v>13</v>
      </c>
      <c r="J80" s="829">
        <v>41705</v>
      </c>
      <c r="K80" s="829">
        <v>41761</v>
      </c>
      <c r="L80" s="829">
        <v>41787</v>
      </c>
      <c r="M80" s="22" t="s">
        <v>3855</v>
      </c>
    </row>
    <row r="81" spans="1:13" ht="39" customHeight="1" x14ac:dyDescent="0.25">
      <c r="A81" s="516">
        <v>73</v>
      </c>
      <c r="B81" s="517" t="s">
        <v>3854</v>
      </c>
      <c r="C81" s="516" t="s">
        <v>10</v>
      </c>
      <c r="D81" s="516" t="s">
        <v>247</v>
      </c>
      <c r="E81" s="516">
        <v>1</v>
      </c>
      <c r="F81" s="516">
        <v>200</v>
      </c>
      <c r="G81" s="516">
        <v>200</v>
      </c>
      <c r="H81" s="516" t="s">
        <v>211</v>
      </c>
      <c r="I81" s="516" t="s">
        <v>29</v>
      </c>
      <c r="J81" s="836">
        <v>42248</v>
      </c>
      <c r="K81" s="836">
        <v>42358</v>
      </c>
      <c r="L81" s="836">
        <v>42369</v>
      </c>
      <c r="M81" s="517"/>
    </row>
    <row r="82" spans="1:13" ht="39" customHeight="1" x14ac:dyDescent="0.25">
      <c r="A82" s="26">
        <v>74</v>
      </c>
      <c r="B82" s="20" t="s">
        <v>3853</v>
      </c>
      <c r="C82" s="26" t="s">
        <v>10</v>
      </c>
      <c r="D82" s="26" t="s">
        <v>247</v>
      </c>
      <c r="E82" s="26">
        <v>1</v>
      </c>
      <c r="F82" s="26">
        <v>106.44</v>
      </c>
      <c r="G82" s="26">
        <v>106.44</v>
      </c>
      <c r="H82" s="26" t="s">
        <v>211</v>
      </c>
      <c r="I82" s="26" t="s">
        <v>29</v>
      </c>
      <c r="J82" s="527">
        <v>41860</v>
      </c>
      <c r="K82" s="527">
        <v>41894</v>
      </c>
      <c r="L82" s="527">
        <v>42140</v>
      </c>
      <c r="M82" s="22" t="s">
        <v>3852</v>
      </c>
    </row>
    <row r="83" spans="1:13" ht="39" customHeight="1" x14ac:dyDescent="0.25">
      <c r="A83" s="26">
        <v>75</v>
      </c>
      <c r="B83" s="20" t="s">
        <v>3851</v>
      </c>
      <c r="C83" s="26" t="s">
        <v>10</v>
      </c>
      <c r="D83" s="26" t="s">
        <v>247</v>
      </c>
      <c r="E83" s="26">
        <v>1</v>
      </c>
      <c r="F83" s="26">
        <v>387.95</v>
      </c>
      <c r="G83" s="26">
        <v>387.95</v>
      </c>
      <c r="H83" s="26" t="s">
        <v>211</v>
      </c>
      <c r="I83" s="26" t="s">
        <v>29</v>
      </c>
      <c r="J83" s="527">
        <v>41948</v>
      </c>
      <c r="K83" s="527">
        <v>42005</v>
      </c>
      <c r="L83" s="527">
        <v>42059</v>
      </c>
      <c r="M83" s="22" t="s">
        <v>3850</v>
      </c>
    </row>
    <row r="84" spans="1:13" ht="39" customHeight="1" x14ac:dyDescent="0.25">
      <c r="A84" s="81">
        <v>76</v>
      </c>
      <c r="B84" s="19" t="s">
        <v>3849</v>
      </c>
      <c r="C84" s="81" t="s">
        <v>10</v>
      </c>
      <c r="D84" s="81" t="s">
        <v>247</v>
      </c>
      <c r="E84" s="81">
        <v>1</v>
      </c>
      <c r="F84" s="81">
        <v>121.06</v>
      </c>
      <c r="G84" s="81">
        <v>121.06</v>
      </c>
      <c r="H84" s="81" t="s">
        <v>211</v>
      </c>
      <c r="I84" s="81" t="s">
        <v>29</v>
      </c>
      <c r="J84" s="524">
        <v>42167</v>
      </c>
      <c r="K84" s="524"/>
      <c r="L84" s="524"/>
      <c r="M84" s="19"/>
    </row>
    <row r="85" spans="1:13" ht="39" customHeight="1" x14ac:dyDescent="0.25">
      <c r="A85" s="516">
        <v>77</v>
      </c>
      <c r="B85" s="517" t="s">
        <v>3848</v>
      </c>
      <c r="C85" s="516" t="s">
        <v>10</v>
      </c>
      <c r="D85" s="516" t="s">
        <v>247</v>
      </c>
      <c r="E85" s="516">
        <v>1</v>
      </c>
      <c r="F85" s="516">
        <v>480</v>
      </c>
      <c r="G85" s="516">
        <v>480</v>
      </c>
      <c r="H85" s="516" t="s">
        <v>211</v>
      </c>
      <c r="I85" s="516" t="s">
        <v>29</v>
      </c>
      <c r="J85" s="836">
        <v>42248</v>
      </c>
      <c r="K85" s="836">
        <v>42358</v>
      </c>
      <c r="L85" s="836">
        <v>42369</v>
      </c>
      <c r="M85" s="517"/>
    </row>
    <row r="86" spans="1:13" ht="39" customHeight="1" x14ac:dyDescent="0.25">
      <c r="A86" s="516">
        <v>78</v>
      </c>
      <c r="B86" s="517" t="s">
        <v>3847</v>
      </c>
      <c r="C86" s="516" t="s">
        <v>10</v>
      </c>
      <c r="D86" s="516" t="s">
        <v>247</v>
      </c>
      <c r="E86" s="516">
        <v>1</v>
      </c>
      <c r="F86" s="516">
        <v>480</v>
      </c>
      <c r="G86" s="516">
        <v>480</v>
      </c>
      <c r="H86" s="516" t="s">
        <v>211</v>
      </c>
      <c r="I86" s="516" t="s">
        <v>3846</v>
      </c>
      <c r="J86" s="836">
        <v>42248</v>
      </c>
      <c r="K86" s="836">
        <v>42358</v>
      </c>
      <c r="L86" s="836">
        <v>42369</v>
      </c>
      <c r="M86" s="517"/>
    </row>
    <row r="87" spans="1:13" ht="39" customHeight="1" x14ac:dyDescent="0.25">
      <c r="A87" s="516">
        <v>79</v>
      </c>
      <c r="B87" s="517" t="s">
        <v>3845</v>
      </c>
      <c r="C87" s="516" t="s">
        <v>10</v>
      </c>
      <c r="D87" s="516" t="s">
        <v>247</v>
      </c>
      <c r="E87" s="516">
        <v>1</v>
      </c>
      <c r="F87" s="516">
        <v>480</v>
      </c>
      <c r="G87" s="516">
        <v>480</v>
      </c>
      <c r="H87" s="516" t="s">
        <v>211</v>
      </c>
      <c r="I87" s="516" t="s">
        <v>29</v>
      </c>
      <c r="J87" s="836">
        <v>42248</v>
      </c>
      <c r="K87" s="836">
        <v>42358</v>
      </c>
      <c r="L87" s="836">
        <v>42369</v>
      </c>
      <c r="M87" s="517"/>
    </row>
    <row r="88" spans="1:13" ht="39" customHeight="1" x14ac:dyDescent="0.25">
      <c r="A88" s="516">
        <v>80</v>
      </c>
      <c r="B88" s="517" t="s">
        <v>3844</v>
      </c>
      <c r="C88" s="516" t="s">
        <v>10</v>
      </c>
      <c r="D88" s="516" t="s">
        <v>247</v>
      </c>
      <c r="E88" s="516">
        <v>1</v>
      </c>
      <c r="F88" s="516">
        <v>480</v>
      </c>
      <c r="G88" s="516">
        <v>480</v>
      </c>
      <c r="H88" s="516" t="s">
        <v>211</v>
      </c>
      <c r="I88" s="516" t="s">
        <v>29</v>
      </c>
      <c r="J88" s="836">
        <v>42248</v>
      </c>
      <c r="K88" s="836">
        <v>42358</v>
      </c>
      <c r="L88" s="836">
        <v>42369</v>
      </c>
      <c r="M88" s="517"/>
    </row>
    <row r="89" spans="1:13" ht="39" customHeight="1" x14ac:dyDescent="0.25">
      <c r="A89" s="81">
        <v>81</v>
      </c>
      <c r="B89" s="19" t="s">
        <v>3843</v>
      </c>
      <c r="C89" s="81" t="s">
        <v>10</v>
      </c>
      <c r="D89" s="81" t="s">
        <v>247</v>
      </c>
      <c r="E89" s="81">
        <v>1</v>
      </c>
      <c r="F89" s="81">
        <v>407.66</v>
      </c>
      <c r="G89" s="81">
        <v>407.66</v>
      </c>
      <c r="H89" s="81" t="s">
        <v>211</v>
      </c>
      <c r="I89" s="81" t="s">
        <v>29</v>
      </c>
      <c r="J89" s="524">
        <v>42044</v>
      </c>
      <c r="K89" s="524">
        <v>42111</v>
      </c>
      <c r="L89" s="524">
        <v>42121</v>
      </c>
      <c r="M89" s="22" t="s">
        <v>3842</v>
      </c>
    </row>
    <row r="90" spans="1:13" ht="39" customHeight="1" x14ac:dyDescent="0.25">
      <c r="A90" s="26">
        <v>82</v>
      </c>
      <c r="B90" s="20" t="s">
        <v>3841</v>
      </c>
      <c r="C90" s="26" t="s">
        <v>39</v>
      </c>
      <c r="D90" s="26" t="s">
        <v>247</v>
      </c>
      <c r="E90" s="26">
        <v>1</v>
      </c>
      <c r="F90" s="26">
        <v>226.66</v>
      </c>
      <c r="G90" s="26">
        <v>226.66</v>
      </c>
      <c r="H90" s="26" t="s">
        <v>211</v>
      </c>
      <c r="I90" s="26" t="s">
        <v>29</v>
      </c>
      <c r="J90" s="527">
        <v>41858</v>
      </c>
      <c r="K90" s="20" t="s">
        <v>3840</v>
      </c>
      <c r="L90" s="526"/>
      <c r="M90" s="22" t="s">
        <v>3839</v>
      </c>
    </row>
    <row r="91" spans="1:13" ht="39" customHeight="1" x14ac:dyDescent="0.25">
      <c r="A91" s="81">
        <v>83</v>
      </c>
      <c r="B91" s="19" t="s">
        <v>3838</v>
      </c>
      <c r="C91" s="81" t="s">
        <v>10</v>
      </c>
      <c r="D91" s="81" t="s">
        <v>247</v>
      </c>
      <c r="E91" s="81">
        <v>1</v>
      </c>
      <c r="F91" s="81">
        <v>238.82</v>
      </c>
      <c r="G91" s="81">
        <v>238.82</v>
      </c>
      <c r="H91" s="81" t="s">
        <v>211</v>
      </c>
      <c r="I91" s="81" t="s">
        <v>29</v>
      </c>
      <c r="J91" s="104">
        <v>42065</v>
      </c>
      <c r="K91" s="104">
        <v>42116</v>
      </c>
      <c r="L91" s="104">
        <v>42180</v>
      </c>
      <c r="M91" s="22" t="s">
        <v>3837</v>
      </c>
    </row>
    <row r="92" spans="1:13" ht="39" customHeight="1" x14ac:dyDescent="0.25">
      <c r="A92" s="81">
        <v>84</v>
      </c>
      <c r="B92" s="19" t="s">
        <v>3836</v>
      </c>
      <c r="C92" s="81" t="s">
        <v>10</v>
      </c>
      <c r="D92" s="81" t="s">
        <v>247</v>
      </c>
      <c r="E92" s="81">
        <v>1</v>
      </c>
      <c r="F92" s="81">
        <v>129.82</v>
      </c>
      <c r="G92" s="81">
        <v>129.82</v>
      </c>
      <c r="H92" s="19" t="s">
        <v>211</v>
      </c>
      <c r="I92" s="81" t="s">
        <v>29</v>
      </c>
      <c r="J92" s="104">
        <v>42038</v>
      </c>
      <c r="K92" s="104">
        <v>42094</v>
      </c>
      <c r="L92" s="104">
        <v>42123</v>
      </c>
      <c r="M92" s="22" t="s">
        <v>3835</v>
      </c>
    </row>
    <row r="93" spans="1:13" ht="39" customHeight="1" x14ac:dyDescent="0.25">
      <c r="A93" s="81">
        <v>85</v>
      </c>
      <c r="B93" s="19" t="s">
        <v>3834</v>
      </c>
      <c r="C93" s="81" t="s">
        <v>39</v>
      </c>
      <c r="D93" s="81" t="s">
        <v>247</v>
      </c>
      <c r="E93" s="81">
        <v>1</v>
      </c>
      <c r="F93" s="81">
        <v>506.24</v>
      </c>
      <c r="G93" s="81">
        <v>506.24</v>
      </c>
      <c r="H93" s="19" t="s">
        <v>211</v>
      </c>
      <c r="I93" s="81" t="s">
        <v>29</v>
      </c>
      <c r="J93" s="524">
        <v>41916</v>
      </c>
      <c r="K93" s="524">
        <v>41978</v>
      </c>
      <c r="L93" s="524">
        <v>42005</v>
      </c>
      <c r="M93" s="22" t="s">
        <v>3833</v>
      </c>
    </row>
    <row r="94" spans="1:13" ht="39" customHeight="1" x14ac:dyDescent="0.25">
      <c r="A94" s="516">
        <v>86</v>
      </c>
      <c r="B94" s="517" t="s">
        <v>3832</v>
      </c>
      <c r="C94" s="516" t="s">
        <v>10</v>
      </c>
      <c r="D94" s="516" t="s">
        <v>247</v>
      </c>
      <c r="E94" s="516">
        <v>1</v>
      </c>
      <c r="F94" s="516">
        <v>480</v>
      </c>
      <c r="G94" s="516">
        <v>480</v>
      </c>
      <c r="H94" s="517" t="s">
        <v>211</v>
      </c>
      <c r="I94" s="516" t="s">
        <v>29</v>
      </c>
      <c r="J94" s="525">
        <v>42186</v>
      </c>
      <c r="K94" s="525">
        <v>42267</v>
      </c>
      <c r="L94" s="525">
        <v>42277</v>
      </c>
      <c r="M94" s="517"/>
    </row>
    <row r="95" spans="1:13" ht="39" customHeight="1" x14ac:dyDescent="0.25">
      <c r="A95" s="48">
        <v>87</v>
      </c>
      <c r="B95" s="837" t="s">
        <v>3831</v>
      </c>
      <c r="C95" s="48" t="s">
        <v>10</v>
      </c>
      <c r="D95" s="48" t="s">
        <v>247</v>
      </c>
      <c r="E95" s="48">
        <v>1</v>
      </c>
      <c r="F95" s="48">
        <v>283.07</v>
      </c>
      <c r="G95" s="48">
        <v>283.07</v>
      </c>
      <c r="H95" s="48" t="s">
        <v>211</v>
      </c>
      <c r="I95" s="48" t="s">
        <v>29</v>
      </c>
      <c r="J95" s="525">
        <v>42186</v>
      </c>
      <c r="K95" s="525">
        <v>42267</v>
      </c>
      <c r="L95" s="525">
        <v>42277</v>
      </c>
      <c r="M95" s="837"/>
    </row>
    <row r="96" spans="1:13" ht="39" customHeight="1" x14ac:dyDescent="0.25">
      <c r="A96" s="516">
        <v>88</v>
      </c>
      <c r="B96" s="517" t="s">
        <v>3830</v>
      </c>
      <c r="C96" s="516" t="s">
        <v>10</v>
      </c>
      <c r="D96" s="516" t="s">
        <v>247</v>
      </c>
      <c r="E96" s="516">
        <v>1</v>
      </c>
      <c r="F96" s="516">
        <v>480</v>
      </c>
      <c r="G96" s="516">
        <v>480</v>
      </c>
      <c r="H96" s="516" t="s">
        <v>211</v>
      </c>
      <c r="I96" s="516" t="s">
        <v>29</v>
      </c>
      <c r="J96" s="836">
        <v>42248</v>
      </c>
      <c r="K96" s="836">
        <v>42358</v>
      </c>
      <c r="L96" s="836">
        <v>42369</v>
      </c>
      <c r="M96" s="517"/>
    </row>
    <row r="97" spans="1:13" ht="39" customHeight="1" x14ac:dyDescent="0.25">
      <c r="A97" s="26">
        <v>89</v>
      </c>
      <c r="B97" s="20" t="s">
        <v>3829</v>
      </c>
      <c r="C97" s="26" t="s">
        <v>39</v>
      </c>
      <c r="D97" s="26" t="s">
        <v>247</v>
      </c>
      <c r="E97" s="26">
        <v>1</v>
      </c>
      <c r="F97" s="26">
        <v>467.63</v>
      </c>
      <c r="G97" s="26">
        <v>467.63</v>
      </c>
      <c r="H97" s="26" t="s">
        <v>211</v>
      </c>
      <c r="I97" s="26" t="s">
        <v>29</v>
      </c>
      <c r="J97" s="524">
        <v>41921</v>
      </c>
      <c r="K97" s="524">
        <v>41965</v>
      </c>
      <c r="L97" s="524">
        <v>42058</v>
      </c>
      <c r="M97" s="22" t="s">
        <v>3828</v>
      </c>
    </row>
    <row r="98" spans="1:13" s="8" customFormat="1" ht="39" customHeight="1" x14ac:dyDescent="0.25">
      <c r="A98" s="26">
        <v>90</v>
      </c>
      <c r="B98" s="20" t="s">
        <v>3827</v>
      </c>
      <c r="C98" s="26" t="s">
        <v>10</v>
      </c>
      <c r="D98" s="26" t="s">
        <v>247</v>
      </c>
      <c r="E98" s="26">
        <v>1</v>
      </c>
      <c r="F98" s="26">
        <v>243</v>
      </c>
      <c r="G98" s="26">
        <v>243</v>
      </c>
      <c r="H98" s="26" t="s">
        <v>211</v>
      </c>
      <c r="I98" s="26" t="s">
        <v>29</v>
      </c>
      <c r="J98" s="52">
        <v>41928</v>
      </c>
      <c r="K98" s="52">
        <v>42006</v>
      </c>
      <c r="L98" s="52">
        <v>42063</v>
      </c>
      <c r="M98" s="22" t="s">
        <v>3826</v>
      </c>
    </row>
    <row r="99" spans="1:13" ht="39" customHeight="1" x14ac:dyDescent="0.25">
      <c r="A99" s="516">
        <v>91</v>
      </c>
      <c r="B99" s="517" t="s">
        <v>3825</v>
      </c>
      <c r="C99" s="516" t="s">
        <v>10</v>
      </c>
      <c r="D99" s="516" t="s">
        <v>247</v>
      </c>
      <c r="E99" s="516">
        <v>1</v>
      </c>
      <c r="F99" s="516">
        <v>480</v>
      </c>
      <c r="G99" s="516">
        <v>480</v>
      </c>
      <c r="H99" s="516" t="s">
        <v>211</v>
      </c>
      <c r="I99" s="516" t="s">
        <v>29</v>
      </c>
      <c r="J99" s="525">
        <v>42186</v>
      </c>
      <c r="K99" s="525">
        <v>42267</v>
      </c>
      <c r="L99" s="525">
        <v>42277</v>
      </c>
      <c r="M99" s="517"/>
    </row>
    <row r="100" spans="1:13" ht="39" customHeight="1" x14ac:dyDescent="0.25">
      <c r="A100" s="26">
        <v>92</v>
      </c>
      <c r="B100" s="20" t="s">
        <v>3824</v>
      </c>
      <c r="C100" s="26" t="s">
        <v>39</v>
      </c>
      <c r="D100" s="26" t="s">
        <v>247</v>
      </c>
      <c r="E100" s="26">
        <v>1</v>
      </c>
      <c r="F100" s="26">
        <v>657.18</v>
      </c>
      <c r="G100" s="26">
        <v>657.18</v>
      </c>
      <c r="H100" s="26" t="s">
        <v>211</v>
      </c>
      <c r="I100" s="26" t="s">
        <v>29</v>
      </c>
      <c r="J100" s="524">
        <v>41912</v>
      </c>
      <c r="K100" s="524">
        <v>41958</v>
      </c>
      <c r="L100" s="524">
        <v>42165</v>
      </c>
      <c r="M100" s="22" t="s">
        <v>3823</v>
      </c>
    </row>
    <row r="101" spans="1:13" ht="39" customHeight="1" x14ac:dyDescent="0.25">
      <c r="A101" s="516">
        <v>93</v>
      </c>
      <c r="B101" s="517" t="s">
        <v>3822</v>
      </c>
      <c r="C101" s="516" t="s">
        <v>10</v>
      </c>
      <c r="D101" s="516" t="s">
        <v>247</v>
      </c>
      <c r="E101" s="516">
        <v>1</v>
      </c>
      <c r="F101" s="516">
        <v>480</v>
      </c>
      <c r="G101" s="516">
        <v>480</v>
      </c>
      <c r="H101" s="517" t="s">
        <v>211</v>
      </c>
      <c r="I101" s="517" t="s">
        <v>29</v>
      </c>
      <c r="J101" s="525">
        <v>42003</v>
      </c>
      <c r="K101" s="525">
        <v>42083</v>
      </c>
      <c r="L101" s="525">
        <v>42124</v>
      </c>
      <c r="M101" s="517"/>
    </row>
    <row r="102" spans="1:13" ht="39" customHeight="1" x14ac:dyDescent="0.25">
      <c r="A102" s="26">
        <v>94</v>
      </c>
      <c r="B102" s="20" t="s">
        <v>3821</v>
      </c>
      <c r="C102" s="26" t="s">
        <v>39</v>
      </c>
      <c r="D102" s="26" t="s">
        <v>247</v>
      </c>
      <c r="E102" s="26">
        <v>1</v>
      </c>
      <c r="F102" s="26">
        <v>243.01</v>
      </c>
      <c r="G102" s="26">
        <v>243.01</v>
      </c>
      <c r="H102" s="26" t="s">
        <v>211</v>
      </c>
      <c r="I102" s="26" t="s">
        <v>29</v>
      </c>
      <c r="J102" s="524">
        <v>41928</v>
      </c>
      <c r="K102" s="524">
        <v>41984</v>
      </c>
      <c r="L102" s="524">
        <v>42034</v>
      </c>
      <c r="M102" s="22" t="s">
        <v>3820</v>
      </c>
    </row>
    <row r="103" spans="1:13" s="8" customFormat="1" ht="39" customHeight="1" x14ac:dyDescent="0.25">
      <c r="A103" s="26">
        <v>95</v>
      </c>
      <c r="B103" s="20" t="s">
        <v>3819</v>
      </c>
      <c r="C103" s="26" t="s">
        <v>10</v>
      </c>
      <c r="D103" s="26" t="s">
        <v>247</v>
      </c>
      <c r="E103" s="26">
        <v>1</v>
      </c>
      <c r="F103" s="26">
        <v>191.02</v>
      </c>
      <c r="G103" s="26">
        <v>480</v>
      </c>
      <c r="H103" s="26" t="s">
        <v>211</v>
      </c>
      <c r="I103" s="26" t="s">
        <v>29</v>
      </c>
      <c r="J103" s="52">
        <v>41958</v>
      </c>
      <c r="K103" s="52">
        <v>41976</v>
      </c>
      <c r="L103" s="52">
        <v>42034</v>
      </c>
      <c r="M103" s="20" t="s">
        <v>3818</v>
      </c>
    </row>
    <row r="104" spans="1:13" ht="43.5" customHeight="1" x14ac:dyDescent="0.25">
      <c r="A104" s="26">
        <v>96</v>
      </c>
      <c r="B104" s="20" t="s">
        <v>3817</v>
      </c>
      <c r="C104" s="26" t="s">
        <v>39</v>
      </c>
      <c r="D104" s="26" t="s">
        <v>247</v>
      </c>
      <c r="E104" s="26">
        <v>1</v>
      </c>
      <c r="F104" s="26">
        <v>126.26</v>
      </c>
      <c r="G104" s="26">
        <v>126.26</v>
      </c>
      <c r="H104" s="26" t="s">
        <v>211</v>
      </c>
      <c r="I104" s="26" t="s">
        <v>29</v>
      </c>
      <c r="J104" s="524">
        <v>41947</v>
      </c>
      <c r="K104" s="524">
        <v>42023</v>
      </c>
      <c r="L104" s="524">
        <v>42059</v>
      </c>
      <c r="M104" s="22" t="s">
        <v>3816</v>
      </c>
    </row>
    <row r="105" spans="1:13" ht="39" customHeight="1" x14ac:dyDescent="0.25">
      <c r="A105" s="26">
        <v>97</v>
      </c>
      <c r="B105" s="20" t="s">
        <v>3815</v>
      </c>
      <c r="C105" s="26" t="s">
        <v>39</v>
      </c>
      <c r="D105" s="26" t="s">
        <v>247</v>
      </c>
      <c r="E105" s="26">
        <v>1</v>
      </c>
      <c r="F105" s="26">
        <v>122.75</v>
      </c>
      <c r="G105" s="26">
        <v>122.75</v>
      </c>
      <c r="H105" s="26" t="s">
        <v>211</v>
      </c>
      <c r="I105" s="26" t="s">
        <v>29</v>
      </c>
      <c r="J105" s="524">
        <v>41921</v>
      </c>
      <c r="K105" s="524">
        <v>41977</v>
      </c>
      <c r="L105" s="524">
        <v>42009</v>
      </c>
      <c r="M105" s="22" t="s">
        <v>3814</v>
      </c>
    </row>
    <row r="106" spans="1:13" ht="39" customHeight="1" x14ac:dyDescent="0.25">
      <c r="A106" s="26">
        <v>98</v>
      </c>
      <c r="B106" s="20" t="s">
        <v>3813</v>
      </c>
      <c r="C106" s="26" t="s">
        <v>39</v>
      </c>
      <c r="D106" s="26" t="s">
        <v>247</v>
      </c>
      <c r="E106" s="26">
        <v>1</v>
      </c>
      <c r="F106" s="26">
        <v>248.4</v>
      </c>
      <c r="G106" s="26">
        <v>248.4</v>
      </c>
      <c r="H106" s="26" t="s">
        <v>211</v>
      </c>
      <c r="I106" s="26" t="s">
        <v>29</v>
      </c>
      <c r="J106" s="524">
        <v>41921</v>
      </c>
      <c r="K106" s="524">
        <v>41974</v>
      </c>
      <c r="L106" s="524">
        <v>42009</v>
      </c>
      <c r="M106" s="22" t="s">
        <v>3812</v>
      </c>
    </row>
    <row r="107" spans="1:13" ht="39" customHeight="1" x14ac:dyDescent="0.25">
      <c r="A107" s="26">
        <v>99</v>
      </c>
      <c r="B107" s="20" t="s">
        <v>3811</v>
      </c>
      <c r="C107" s="26" t="s">
        <v>39</v>
      </c>
      <c r="D107" s="26" t="s">
        <v>247</v>
      </c>
      <c r="E107" s="26">
        <v>1</v>
      </c>
      <c r="F107" s="26">
        <v>153.13</v>
      </c>
      <c r="G107" s="26">
        <v>153.13</v>
      </c>
      <c r="H107" s="26" t="s">
        <v>211</v>
      </c>
      <c r="I107" s="26" t="s">
        <v>29</v>
      </c>
      <c r="J107" s="524">
        <v>41928</v>
      </c>
      <c r="K107" s="524">
        <v>41993</v>
      </c>
      <c r="L107" s="524">
        <v>42016</v>
      </c>
      <c r="M107" s="22" t="s">
        <v>3810</v>
      </c>
    </row>
    <row r="108" spans="1:13" ht="39" customHeight="1" x14ac:dyDescent="0.25">
      <c r="A108" s="516">
        <v>100</v>
      </c>
      <c r="B108" s="517" t="s">
        <v>3809</v>
      </c>
      <c r="C108" s="516" t="s">
        <v>10</v>
      </c>
      <c r="D108" s="516" t="s">
        <v>247</v>
      </c>
      <c r="E108" s="516">
        <v>1</v>
      </c>
      <c r="F108" s="516">
        <v>480</v>
      </c>
      <c r="G108" s="516">
        <v>480</v>
      </c>
      <c r="H108" s="516" t="s">
        <v>211</v>
      </c>
      <c r="I108" s="516" t="s">
        <v>29</v>
      </c>
      <c r="J108" s="836">
        <v>42248</v>
      </c>
      <c r="K108" s="836">
        <v>42358</v>
      </c>
      <c r="L108" s="836">
        <v>42369</v>
      </c>
      <c r="M108" s="517"/>
    </row>
    <row r="109" spans="1:13" ht="39" customHeight="1" x14ac:dyDescent="0.25">
      <c r="A109" s="522"/>
      <c r="B109" s="522"/>
      <c r="C109" s="523"/>
      <c r="D109" s="522"/>
      <c r="E109" s="522"/>
      <c r="F109" s="522"/>
      <c r="G109" s="522"/>
      <c r="H109" s="522"/>
      <c r="I109" s="522"/>
      <c r="J109" s="522"/>
      <c r="K109" s="522"/>
      <c r="L109" s="522"/>
      <c r="M109" s="522"/>
    </row>
    <row r="110" spans="1:13" ht="39" customHeight="1" x14ac:dyDescent="0.25">
      <c r="A110" s="2"/>
    </row>
    <row r="111" spans="1:13" ht="39" customHeight="1" x14ac:dyDescent="0.25">
      <c r="A111" s="2"/>
    </row>
    <row r="112" spans="1:13" x14ac:dyDescent="0.25">
      <c r="B112" s="2" t="s">
        <v>2158</v>
      </c>
      <c r="C112" s="2" t="s">
        <v>1830</v>
      </c>
      <c r="G112" s="277" t="s">
        <v>1829</v>
      </c>
      <c r="K112" s="2" t="s">
        <v>534</v>
      </c>
    </row>
  </sheetData>
  <mergeCells count="13">
    <mergeCell ref="M3:M4"/>
    <mergeCell ref="A2:M2"/>
    <mergeCell ref="A3:A4"/>
    <mergeCell ref="B3:B4"/>
    <mergeCell ref="C3:C4"/>
    <mergeCell ref="D3:D4"/>
    <mergeCell ref="E3:E4"/>
    <mergeCell ref="F3:G3"/>
    <mergeCell ref="H3:H4"/>
    <mergeCell ref="I3:I4"/>
    <mergeCell ref="J3:J4"/>
    <mergeCell ref="K3:K4"/>
    <mergeCell ref="L3:L4"/>
  </mergeCells>
  <pageMargins left="0.7" right="0.7" top="0.75" bottom="0.75" header="0.3" footer="0.3"/>
  <pageSetup paperSize="9" scale="7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workbookViewId="0">
      <pane ySplit="2" topLeftCell="A127" activePane="bottomLeft" state="frozen"/>
      <selection pane="bottomLeft" activeCell="A130" sqref="A130:XFD130"/>
    </sheetView>
  </sheetViews>
  <sheetFormatPr defaultRowHeight="15" x14ac:dyDescent="0.25"/>
  <cols>
    <col min="1" max="1" width="6" customWidth="1"/>
    <col min="2" max="2" width="32" customWidth="1"/>
    <col min="4" max="4" width="6.5703125" customWidth="1"/>
    <col min="5" max="5" width="6.42578125" customWidth="1"/>
    <col min="6" max="6" width="7.5703125" customWidth="1"/>
    <col min="10" max="10" width="12" customWidth="1"/>
    <col min="11" max="11" width="11.7109375" customWidth="1"/>
    <col min="12" max="12" width="35.28515625" customWidth="1"/>
  </cols>
  <sheetData>
    <row r="1" spans="1:12" x14ac:dyDescent="0.25">
      <c r="A1" s="952" t="s">
        <v>4169</v>
      </c>
      <c r="B1" s="952"/>
      <c r="C1" s="952"/>
      <c r="D1" s="952"/>
      <c r="E1" s="952"/>
      <c r="F1" s="952"/>
      <c r="G1" s="952"/>
      <c r="H1" s="952"/>
      <c r="I1" s="952"/>
      <c r="J1" s="952"/>
      <c r="K1" s="952"/>
      <c r="L1" s="952"/>
    </row>
    <row r="2" spans="1:12" ht="51" x14ac:dyDescent="0.25">
      <c r="A2" s="401" t="s">
        <v>157</v>
      </c>
      <c r="B2" s="401" t="s">
        <v>158</v>
      </c>
      <c r="C2" s="401" t="s">
        <v>159</v>
      </c>
      <c r="D2" s="401" t="s">
        <v>3</v>
      </c>
      <c r="E2" s="401" t="s">
        <v>160</v>
      </c>
      <c r="F2" s="401" t="s">
        <v>8</v>
      </c>
      <c r="G2" s="401" t="s">
        <v>161</v>
      </c>
      <c r="H2" s="401" t="s">
        <v>162</v>
      </c>
      <c r="I2" s="401" t="s">
        <v>28</v>
      </c>
      <c r="J2" s="401" t="s">
        <v>21</v>
      </c>
      <c r="K2" s="401" t="s">
        <v>3753</v>
      </c>
      <c r="L2" s="401" t="s">
        <v>6</v>
      </c>
    </row>
    <row r="3" spans="1:12" ht="76.5" x14ac:dyDescent="0.25">
      <c r="A3" s="300">
        <v>1</v>
      </c>
      <c r="B3" s="302" t="s">
        <v>4168</v>
      </c>
      <c r="C3" s="330" t="s">
        <v>39</v>
      </c>
      <c r="D3" s="330" t="s">
        <v>11</v>
      </c>
      <c r="E3" s="330">
        <v>1</v>
      </c>
      <c r="F3" s="330">
        <v>55.75</v>
      </c>
      <c r="G3" s="330">
        <v>55.75</v>
      </c>
      <c r="H3" s="330" t="s">
        <v>22</v>
      </c>
      <c r="I3" s="330" t="s">
        <v>13</v>
      </c>
      <c r="J3" s="380">
        <v>40640</v>
      </c>
      <c r="K3" s="380">
        <v>40842</v>
      </c>
      <c r="L3" s="381" t="s">
        <v>4167</v>
      </c>
    </row>
    <row r="4" spans="1:12" ht="76.5" x14ac:dyDescent="0.25">
      <c r="A4" s="300">
        <v>2</v>
      </c>
      <c r="B4" s="302" t="s">
        <v>4166</v>
      </c>
      <c r="C4" s="330" t="s">
        <v>39</v>
      </c>
      <c r="D4" s="330" t="s">
        <v>11</v>
      </c>
      <c r="E4" s="330">
        <v>1</v>
      </c>
      <c r="F4" s="330">
        <v>46.45</v>
      </c>
      <c r="G4" s="330">
        <v>46.45</v>
      </c>
      <c r="H4" s="330" t="s">
        <v>22</v>
      </c>
      <c r="I4" s="330" t="s">
        <v>13</v>
      </c>
      <c r="J4" s="380">
        <v>40640</v>
      </c>
      <c r="K4" s="380">
        <v>40842</v>
      </c>
      <c r="L4" s="381" t="s">
        <v>4165</v>
      </c>
    </row>
    <row r="5" spans="1:12" ht="63.75" x14ac:dyDescent="0.25">
      <c r="A5" s="300">
        <v>3</v>
      </c>
      <c r="B5" s="302" t="s">
        <v>4164</v>
      </c>
      <c r="C5" s="330" t="s">
        <v>39</v>
      </c>
      <c r="D5" s="330" t="s">
        <v>11</v>
      </c>
      <c r="E5" s="330">
        <v>1</v>
      </c>
      <c r="F5" s="330">
        <v>46.25</v>
      </c>
      <c r="G5" s="330">
        <v>46.25</v>
      </c>
      <c r="H5" s="330" t="s">
        <v>199</v>
      </c>
      <c r="I5" s="330" t="s">
        <v>13</v>
      </c>
      <c r="J5" s="380">
        <v>40961</v>
      </c>
      <c r="K5" s="380">
        <v>41020</v>
      </c>
      <c r="L5" s="381" t="s">
        <v>4163</v>
      </c>
    </row>
    <row r="6" spans="1:12" ht="76.5" x14ac:dyDescent="0.25">
      <c r="A6" s="300">
        <v>4</v>
      </c>
      <c r="B6" s="302" t="s">
        <v>4162</v>
      </c>
      <c r="C6" s="330" t="s">
        <v>39</v>
      </c>
      <c r="D6" s="330" t="s">
        <v>11</v>
      </c>
      <c r="E6" s="330">
        <v>1</v>
      </c>
      <c r="F6" s="330">
        <v>62.99</v>
      </c>
      <c r="G6" s="330">
        <v>62.99</v>
      </c>
      <c r="H6" s="330" t="s">
        <v>199</v>
      </c>
      <c r="I6" s="330" t="s">
        <v>13</v>
      </c>
      <c r="J6" s="380">
        <v>40961</v>
      </c>
      <c r="K6" s="380">
        <v>41094</v>
      </c>
      <c r="L6" s="381" t="s">
        <v>4161</v>
      </c>
    </row>
    <row r="7" spans="1:12" ht="38.25" x14ac:dyDescent="0.25">
      <c r="A7" s="300" t="s">
        <v>4160</v>
      </c>
      <c r="B7" s="302" t="s">
        <v>4159</v>
      </c>
      <c r="C7" s="330" t="s">
        <v>39</v>
      </c>
      <c r="D7" s="330" t="s">
        <v>11</v>
      </c>
      <c r="E7" s="330">
        <v>1</v>
      </c>
      <c r="F7" s="330">
        <v>19</v>
      </c>
      <c r="G7" s="330">
        <v>19</v>
      </c>
      <c r="H7" s="330" t="s">
        <v>199</v>
      </c>
      <c r="I7" s="330" t="s">
        <v>13</v>
      </c>
      <c r="J7" s="380">
        <v>41180</v>
      </c>
      <c r="K7" s="380">
        <v>41240</v>
      </c>
      <c r="L7" s="381" t="s">
        <v>4158</v>
      </c>
    </row>
    <row r="8" spans="1:12" ht="38.25" x14ac:dyDescent="0.25">
      <c r="A8" s="300" t="s">
        <v>4157</v>
      </c>
      <c r="B8" s="302" t="s">
        <v>4156</v>
      </c>
      <c r="C8" s="330" t="s">
        <v>39</v>
      </c>
      <c r="D8" s="330" t="s">
        <v>11</v>
      </c>
      <c r="E8" s="330">
        <v>1</v>
      </c>
      <c r="F8" s="330">
        <v>7</v>
      </c>
      <c r="G8" s="330">
        <v>7</v>
      </c>
      <c r="H8" s="330" t="s">
        <v>199</v>
      </c>
      <c r="I8" s="330" t="s">
        <v>13</v>
      </c>
      <c r="J8" s="380">
        <v>41164</v>
      </c>
      <c r="K8" s="380">
        <v>41101</v>
      </c>
      <c r="L8" s="381" t="s">
        <v>4155</v>
      </c>
    </row>
    <row r="9" spans="1:12" ht="63.75" x14ac:dyDescent="0.25">
      <c r="A9" s="316">
        <v>6</v>
      </c>
      <c r="B9" s="315" t="s">
        <v>4154</v>
      </c>
      <c r="C9" s="316" t="s">
        <v>10</v>
      </c>
      <c r="D9" s="316"/>
      <c r="E9" s="316">
        <v>1</v>
      </c>
      <c r="F9" s="316">
        <v>180</v>
      </c>
      <c r="G9" s="316">
        <v>180</v>
      </c>
      <c r="H9" s="316" t="s">
        <v>22</v>
      </c>
      <c r="I9" s="316" t="s">
        <v>165</v>
      </c>
      <c r="J9" s="312">
        <v>41182</v>
      </c>
      <c r="K9" s="312"/>
      <c r="L9" s="315" t="s">
        <v>4153</v>
      </c>
    </row>
    <row r="10" spans="1:12" ht="25.5" x14ac:dyDescent="0.25">
      <c r="A10" s="322"/>
      <c r="B10" s="315" t="s">
        <v>4152</v>
      </c>
      <c r="C10" s="316" t="s">
        <v>24</v>
      </c>
      <c r="D10" s="322"/>
      <c r="E10" s="322"/>
      <c r="F10" s="316"/>
      <c r="G10" s="316"/>
      <c r="H10" s="316"/>
      <c r="I10" s="316"/>
      <c r="J10" s="316"/>
      <c r="K10" s="316"/>
      <c r="L10" s="315" t="s">
        <v>4151</v>
      </c>
    </row>
    <row r="11" spans="1:12" ht="76.5" x14ac:dyDescent="0.25">
      <c r="A11" s="300">
        <v>7</v>
      </c>
      <c r="B11" s="302" t="s">
        <v>4150</v>
      </c>
      <c r="C11" s="310" t="s">
        <v>39</v>
      </c>
      <c r="D11" s="310" t="s">
        <v>11</v>
      </c>
      <c r="E11" s="310">
        <v>1</v>
      </c>
      <c r="F11" s="308">
        <v>23.99</v>
      </c>
      <c r="G11" s="310">
        <v>23.99</v>
      </c>
      <c r="H11" s="310" t="s">
        <v>248</v>
      </c>
      <c r="I11" s="310" t="s">
        <v>29</v>
      </c>
      <c r="J11" s="310"/>
      <c r="K11" s="380">
        <v>41205</v>
      </c>
      <c r="L11" s="309" t="s">
        <v>4149</v>
      </c>
    </row>
    <row r="12" spans="1:12" ht="39.75" customHeight="1" x14ac:dyDescent="0.25">
      <c r="A12" s="300" t="s">
        <v>2104</v>
      </c>
      <c r="B12" s="302" t="s">
        <v>4148</v>
      </c>
      <c r="C12" s="300" t="s">
        <v>39</v>
      </c>
      <c r="D12" s="300" t="s">
        <v>244</v>
      </c>
      <c r="E12" s="300">
        <v>1</v>
      </c>
      <c r="F12" s="301">
        <f>G12/107</f>
        <v>0.12897196261682245</v>
      </c>
      <c r="G12" s="300">
        <v>13.8</v>
      </c>
      <c r="H12" s="300" t="s">
        <v>4147</v>
      </c>
      <c r="I12" s="300" t="s">
        <v>29</v>
      </c>
      <c r="J12" s="299">
        <v>41527</v>
      </c>
      <c r="K12" s="299">
        <v>41523</v>
      </c>
      <c r="L12" s="302" t="s">
        <v>4146</v>
      </c>
    </row>
    <row r="13" spans="1:12" s="8" customFormat="1" ht="39" customHeight="1" x14ac:dyDescent="0.25">
      <c r="A13" s="316">
        <v>8</v>
      </c>
      <c r="B13" s="315" t="s">
        <v>4145</v>
      </c>
      <c r="C13" s="316" t="s">
        <v>10</v>
      </c>
      <c r="D13" s="316" t="s">
        <v>11</v>
      </c>
      <c r="E13" s="316">
        <v>1</v>
      </c>
      <c r="F13" s="316">
        <v>138</v>
      </c>
      <c r="G13" s="316">
        <v>138</v>
      </c>
      <c r="H13" s="316" t="s">
        <v>22</v>
      </c>
      <c r="I13" s="316" t="s">
        <v>13</v>
      </c>
      <c r="J13" s="312">
        <v>42185</v>
      </c>
      <c r="K13" s="315"/>
      <c r="L13" s="315" t="s">
        <v>3997</v>
      </c>
    </row>
    <row r="14" spans="1:12" s="339" customFormat="1" ht="51" x14ac:dyDescent="0.25">
      <c r="A14" s="385">
        <v>9</v>
      </c>
      <c r="B14" s="344" t="s">
        <v>4144</v>
      </c>
      <c r="C14" s="385" t="s">
        <v>10</v>
      </c>
      <c r="D14" s="385" t="s">
        <v>11</v>
      </c>
      <c r="E14" s="385">
        <v>1</v>
      </c>
      <c r="F14" s="385">
        <v>50</v>
      </c>
      <c r="G14" s="385">
        <v>50</v>
      </c>
      <c r="H14" s="385" t="s">
        <v>22</v>
      </c>
      <c r="I14" s="385" t="s">
        <v>13</v>
      </c>
      <c r="J14" s="393">
        <v>41304</v>
      </c>
      <c r="K14" s="393"/>
      <c r="L14" s="344" t="s">
        <v>3997</v>
      </c>
    </row>
    <row r="15" spans="1:12" s="339" customFormat="1" x14ac:dyDescent="0.25">
      <c r="A15" s="455"/>
      <c r="B15" s="452" t="s">
        <v>1713</v>
      </c>
      <c r="C15" s="812" t="s">
        <v>24</v>
      </c>
      <c r="D15" s="455"/>
      <c r="E15" s="455"/>
      <c r="F15" s="455"/>
      <c r="G15" s="455"/>
      <c r="H15" s="455"/>
      <c r="I15" s="455"/>
      <c r="J15" s="455"/>
      <c r="K15" s="455"/>
      <c r="L15" s="452"/>
    </row>
    <row r="16" spans="1:12" s="339" customFormat="1" ht="38.25" x14ac:dyDescent="0.25">
      <c r="A16" s="385">
        <v>10</v>
      </c>
      <c r="B16" s="344" t="s">
        <v>4143</v>
      </c>
      <c r="C16" s="385" t="s">
        <v>10</v>
      </c>
      <c r="D16" s="385" t="s">
        <v>11</v>
      </c>
      <c r="E16" s="385">
        <v>1</v>
      </c>
      <c r="F16" s="385">
        <v>50</v>
      </c>
      <c r="G16" s="385">
        <v>50</v>
      </c>
      <c r="H16" s="385" t="s">
        <v>22</v>
      </c>
      <c r="I16" s="385" t="s">
        <v>13</v>
      </c>
      <c r="J16" s="393">
        <v>41304</v>
      </c>
      <c r="K16" s="393"/>
      <c r="L16" s="344" t="s">
        <v>3997</v>
      </c>
    </row>
    <row r="17" spans="1:12" x14ac:dyDescent="0.25">
      <c r="A17" s="330"/>
      <c r="B17" s="381" t="s">
        <v>1713</v>
      </c>
      <c r="C17" s="813" t="s">
        <v>24</v>
      </c>
      <c r="D17" s="330"/>
      <c r="E17" s="330"/>
      <c r="F17" s="330"/>
      <c r="G17" s="330"/>
      <c r="H17" s="330"/>
      <c r="I17" s="330"/>
      <c r="J17" s="330"/>
      <c r="K17" s="330"/>
      <c r="L17" s="381"/>
    </row>
    <row r="18" spans="1:12" ht="25.5" x14ac:dyDescent="0.25">
      <c r="A18" s="918">
        <v>11</v>
      </c>
      <c r="B18" s="978" t="s">
        <v>4142</v>
      </c>
      <c r="C18" s="918" t="s">
        <v>10</v>
      </c>
      <c r="D18" s="918" t="s">
        <v>11</v>
      </c>
      <c r="E18" s="918">
        <v>1</v>
      </c>
      <c r="F18" s="918">
        <v>82.8</v>
      </c>
      <c r="G18" s="918">
        <v>82.8</v>
      </c>
      <c r="H18" s="918" t="s">
        <v>22</v>
      </c>
      <c r="I18" s="918" t="s">
        <v>13</v>
      </c>
      <c r="J18" s="976">
        <v>42125</v>
      </c>
      <c r="K18" s="312"/>
      <c r="L18" s="315" t="s">
        <v>4141</v>
      </c>
    </row>
    <row r="19" spans="1:12" ht="51" x14ac:dyDescent="0.25">
      <c r="A19" s="918"/>
      <c r="B19" s="978"/>
      <c r="C19" s="918"/>
      <c r="D19" s="918"/>
      <c r="E19" s="918"/>
      <c r="F19" s="918"/>
      <c r="G19" s="918"/>
      <c r="H19" s="918"/>
      <c r="I19" s="918"/>
      <c r="J19" s="976"/>
      <c r="K19" s="312"/>
      <c r="L19" s="315" t="s">
        <v>4140</v>
      </c>
    </row>
    <row r="20" spans="1:12" ht="28.5" x14ac:dyDescent="0.25">
      <c r="A20" s="918"/>
      <c r="B20" s="978"/>
      <c r="C20" s="918"/>
      <c r="D20" s="918"/>
      <c r="E20" s="918"/>
      <c r="F20" s="918"/>
      <c r="G20" s="918"/>
      <c r="H20" s="918"/>
      <c r="I20" s="918"/>
      <c r="J20" s="976"/>
      <c r="K20" s="312"/>
      <c r="L20" s="315" t="s">
        <v>4139</v>
      </c>
    </row>
    <row r="21" spans="1:12" ht="96.75" customHeight="1" x14ac:dyDescent="0.25">
      <c r="A21" s="918"/>
      <c r="B21" s="978"/>
      <c r="C21" s="918"/>
      <c r="D21" s="918"/>
      <c r="E21" s="918"/>
      <c r="F21" s="918"/>
      <c r="G21" s="918"/>
      <c r="H21" s="918"/>
      <c r="I21" s="918"/>
      <c r="J21" s="976"/>
      <c r="K21" s="312"/>
      <c r="L21" s="315" t="s">
        <v>4138</v>
      </c>
    </row>
    <row r="22" spans="1:12" x14ac:dyDescent="0.25">
      <c r="A22" s="330"/>
      <c r="B22" s="381" t="s">
        <v>1713</v>
      </c>
      <c r="C22" s="813" t="s">
        <v>24</v>
      </c>
      <c r="D22" s="330"/>
      <c r="E22" s="330"/>
      <c r="F22" s="330"/>
      <c r="G22" s="330"/>
      <c r="H22" s="330"/>
      <c r="I22" s="330"/>
      <c r="J22" s="330"/>
      <c r="K22" s="330"/>
      <c r="L22" s="381"/>
    </row>
    <row r="23" spans="1:12" ht="51" x14ac:dyDescent="0.25">
      <c r="A23" s="316" t="s">
        <v>4133</v>
      </c>
      <c r="B23" s="315" t="s">
        <v>4137</v>
      </c>
      <c r="C23" s="316" t="s">
        <v>10</v>
      </c>
      <c r="D23" s="316" t="s">
        <v>11</v>
      </c>
      <c r="E23" s="316">
        <v>1</v>
      </c>
      <c r="F23" s="316">
        <v>135</v>
      </c>
      <c r="G23" s="316">
        <v>135</v>
      </c>
      <c r="H23" s="316" t="s">
        <v>22</v>
      </c>
      <c r="I23" s="316" t="s">
        <v>13</v>
      </c>
      <c r="J23" s="312">
        <v>41409</v>
      </c>
      <c r="K23" s="312"/>
      <c r="L23" s="315" t="s">
        <v>4136</v>
      </c>
    </row>
    <row r="24" spans="1:12" x14ac:dyDescent="0.25">
      <c r="A24" s="322"/>
      <c r="B24" s="315" t="s">
        <v>4135</v>
      </c>
      <c r="C24" s="316" t="s">
        <v>14</v>
      </c>
      <c r="D24" s="316" t="s">
        <v>11</v>
      </c>
      <c r="E24" s="316">
        <v>1</v>
      </c>
      <c r="F24" s="316">
        <v>220</v>
      </c>
      <c r="G24" s="316">
        <v>220</v>
      </c>
      <c r="H24" s="316" t="s">
        <v>22</v>
      </c>
      <c r="I24" s="316" t="s">
        <v>13</v>
      </c>
      <c r="J24" s="312">
        <v>41638</v>
      </c>
      <c r="K24" s="312"/>
      <c r="L24" s="315" t="s">
        <v>4134</v>
      </c>
    </row>
    <row r="25" spans="1:12" ht="51" x14ac:dyDescent="0.25">
      <c r="A25" s="300" t="s">
        <v>4133</v>
      </c>
      <c r="B25" s="302" t="s">
        <v>4132</v>
      </c>
      <c r="C25" s="300" t="s">
        <v>39</v>
      </c>
      <c r="D25" s="300" t="s">
        <v>11</v>
      </c>
      <c r="E25" s="300">
        <v>1</v>
      </c>
      <c r="F25" s="301">
        <f>G25/4</f>
        <v>16.952500000000001</v>
      </c>
      <c r="G25" s="300">
        <f>57.46+10.35</f>
        <v>67.81</v>
      </c>
      <c r="H25" s="300" t="s">
        <v>22</v>
      </c>
      <c r="I25" s="300" t="s">
        <v>13</v>
      </c>
      <c r="J25" s="299">
        <v>41648</v>
      </c>
      <c r="K25" s="299">
        <v>41702</v>
      </c>
      <c r="L25" s="302" t="s">
        <v>4131</v>
      </c>
    </row>
    <row r="26" spans="1:12" ht="51" x14ac:dyDescent="0.25">
      <c r="A26" s="316" t="s">
        <v>4130</v>
      </c>
      <c r="B26" s="315" t="s">
        <v>4129</v>
      </c>
      <c r="C26" s="316" t="s">
        <v>10</v>
      </c>
      <c r="D26" s="316" t="s">
        <v>11</v>
      </c>
      <c r="E26" s="316">
        <v>1</v>
      </c>
      <c r="F26" s="316">
        <v>200</v>
      </c>
      <c r="G26" s="316">
        <v>200</v>
      </c>
      <c r="H26" s="316" t="s">
        <v>22</v>
      </c>
      <c r="I26" s="316" t="s">
        <v>13</v>
      </c>
      <c r="J26" s="312">
        <v>42369</v>
      </c>
      <c r="K26" s="312"/>
      <c r="L26" s="315" t="s">
        <v>4128</v>
      </c>
    </row>
    <row r="27" spans="1:12" ht="51" customHeight="1" x14ac:dyDescent="0.25">
      <c r="A27" s="300">
        <v>13</v>
      </c>
      <c r="B27" s="302" t="s">
        <v>4127</v>
      </c>
      <c r="C27" s="330" t="s">
        <v>39</v>
      </c>
      <c r="D27" s="330" t="s">
        <v>11</v>
      </c>
      <c r="E27" s="330">
        <v>1</v>
      </c>
      <c r="F27" s="330">
        <v>25</v>
      </c>
      <c r="G27" s="330">
        <v>25</v>
      </c>
      <c r="H27" s="330" t="s">
        <v>22</v>
      </c>
      <c r="I27" s="330" t="s">
        <v>13</v>
      </c>
      <c r="J27" s="380">
        <v>40798</v>
      </c>
      <c r="K27" s="380">
        <v>40893</v>
      </c>
      <c r="L27" s="381" t="s">
        <v>4126</v>
      </c>
    </row>
    <row r="28" spans="1:12" ht="38.25" x14ac:dyDescent="0.25">
      <c r="A28" s="300">
        <v>14</v>
      </c>
      <c r="B28" s="302" t="s">
        <v>4125</v>
      </c>
      <c r="C28" s="330" t="s">
        <v>39</v>
      </c>
      <c r="D28" s="330" t="s">
        <v>11</v>
      </c>
      <c r="E28" s="330">
        <v>1</v>
      </c>
      <c r="F28" s="330">
        <v>29.3</v>
      </c>
      <c r="G28" s="330">
        <v>29.3</v>
      </c>
      <c r="H28" s="330" t="s">
        <v>22</v>
      </c>
      <c r="I28" s="330" t="s">
        <v>13</v>
      </c>
      <c r="J28" s="380">
        <v>40638</v>
      </c>
      <c r="K28" s="380">
        <v>40893</v>
      </c>
      <c r="L28" s="381" t="s">
        <v>4124</v>
      </c>
    </row>
    <row r="29" spans="1:12" ht="38.25" x14ac:dyDescent="0.25">
      <c r="A29" s="316">
        <v>15</v>
      </c>
      <c r="B29" s="315" t="s">
        <v>4123</v>
      </c>
      <c r="C29" s="316" t="s">
        <v>10</v>
      </c>
      <c r="D29" s="316" t="s">
        <v>11</v>
      </c>
      <c r="E29" s="316">
        <v>1</v>
      </c>
      <c r="F29" s="316">
        <v>26.95</v>
      </c>
      <c r="G29" s="316">
        <v>26.95</v>
      </c>
      <c r="H29" s="316" t="s">
        <v>22</v>
      </c>
      <c r="I29" s="316" t="s">
        <v>13</v>
      </c>
      <c r="J29" s="312">
        <v>40846</v>
      </c>
      <c r="K29" s="312"/>
      <c r="L29" s="315"/>
    </row>
    <row r="30" spans="1:12" ht="25.5" x14ac:dyDescent="0.25">
      <c r="A30" s="330"/>
      <c r="B30" s="381" t="s">
        <v>1713</v>
      </c>
      <c r="C30" s="813" t="s">
        <v>24</v>
      </c>
      <c r="D30" s="330"/>
      <c r="E30" s="330"/>
      <c r="F30" s="330"/>
      <c r="G30" s="330"/>
      <c r="H30" s="330"/>
      <c r="I30" s="330"/>
      <c r="J30" s="330"/>
      <c r="K30" s="330"/>
      <c r="L30" s="381" t="s">
        <v>4122</v>
      </c>
    </row>
    <row r="31" spans="1:12" ht="38.25" x14ac:dyDescent="0.25">
      <c r="A31" s="330">
        <v>16</v>
      </c>
      <c r="B31" s="381" t="s">
        <v>4121</v>
      </c>
      <c r="C31" s="330" t="s">
        <v>39</v>
      </c>
      <c r="D31" s="330" t="s">
        <v>11</v>
      </c>
      <c r="E31" s="330">
        <v>1</v>
      </c>
      <c r="F31" s="330">
        <v>50.36</v>
      </c>
      <c r="G31" s="330">
        <v>50.36</v>
      </c>
      <c r="H31" s="330" t="s">
        <v>199</v>
      </c>
      <c r="I31" s="330" t="s">
        <v>13</v>
      </c>
      <c r="J31" s="380">
        <v>40961</v>
      </c>
      <c r="K31" s="380">
        <v>41011</v>
      </c>
      <c r="L31" s="381" t="s">
        <v>4120</v>
      </c>
    </row>
    <row r="32" spans="1:12" ht="38.25" x14ac:dyDescent="0.25">
      <c r="A32" s="300">
        <v>17</v>
      </c>
      <c r="B32" s="302" t="s">
        <v>4119</v>
      </c>
      <c r="C32" s="330" t="s">
        <v>39</v>
      </c>
      <c r="D32" s="330" t="s">
        <v>11</v>
      </c>
      <c r="E32" s="330">
        <v>1</v>
      </c>
      <c r="F32" s="330">
        <v>27.3</v>
      </c>
      <c r="G32" s="330">
        <v>27.3</v>
      </c>
      <c r="H32" s="330" t="s">
        <v>22</v>
      </c>
      <c r="I32" s="330" t="s">
        <v>13</v>
      </c>
      <c r="J32" s="380">
        <v>40638</v>
      </c>
      <c r="K32" s="380">
        <v>40832</v>
      </c>
      <c r="L32" s="381" t="s">
        <v>4118</v>
      </c>
    </row>
    <row r="33" spans="1:12" ht="38.25" x14ac:dyDescent="0.25">
      <c r="A33" s="300">
        <v>18</v>
      </c>
      <c r="B33" s="302" t="s">
        <v>4117</v>
      </c>
      <c r="C33" s="330" t="s">
        <v>39</v>
      </c>
      <c r="D33" s="330" t="s">
        <v>11</v>
      </c>
      <c r="E33" s="330">
        <v>1</v>
      </c>
      <c r="F33" s="330">
        <v>24.25</v>
      </c>
      <c r="G33" s="330">
        <v>24.25</v>
      </c>
      <c r="H33" s="330" t="s">
        <v>22</v>
      </c>
      <c r="I33" s="330" t="s">
        <v>13</v>
      </c>
      <c r="J33" s="380">
        <v>40638</v>
      </c>
      <c r="K33" s="380">
        <v>40832</v>
      </c>
      <c r="L33" s="381" t="s">
        <v>4116</v>
      </c>
    </row>
    <row r="34" spans="1:12" ht="38.25" x14ac:dyDescent="0.25">
      <c r="A34" s="330">
        <v>19</v>
      </c>
      <c r="B34" s="381" t="s">
        <v>4115</v>
      </c>
      <c r="C34" s="330" t="s">
        <v>39</v>
      </c>
      <c r="D34" s="330" t="s">
        <v>11</v>
      </c>
      <c r="E34" s="330">
        <v>1</v>
      </c>
      <c r="F34" s="330">
        <v>50.63</v>
      </c>
      <c r="G34" s="330">
        <v>50.63</v>
      </c>
      <c r="H34" s="330" t="s">
        <v>199</v>
      </c>
      <c r="I34" s="330" t="s">
        <v>13</v>
      </c>
      <c r="J34" s="380">
        <v>40961</v>
      </c>
      <c r="K34" s="380">
        <v>41011</v>
      </c>
      <c r="L34" s="381" t="s">
        <v>4114</v>
      </c>
    </row>
    <row r="35" spans="1:12" ht="51" x14ac:dyDescent="0.25">
      <c r="A35" s="316">
        <v>20</v>
      </c>
      <c r="B35" s="315" t="s">
        <v>4113</v>
      </c>
      <c r="C35" s="316" t="s">
        <v>10</v>
      </c>
      <c r="D35" s="316" t="s">
        <v>11</v>
      </c>
      <c r="E35" s="316">
        <v>1</v>
      </c>
      <c r="F35" s="316">
        <v>36.5</v>
      </c>
      <c r="G35" s="316">
        <v>39.85</v>
      </c>
      <c r="H35" s="316" t="s">
        <v>199</v>
      </c>
      <c r="I35" s="316" t="s">
        <v>13</v>
      </c>
      <c r="J35" s="312">
        <v>40846</v>
      </c>
      <c r="K35" s="312"/>
      <c r="L35" s="315" t="s">
        <v>4112</v>
      </c>
    </row>
    <row r="36" spans="1:12" x14ac:dyDescent="0.25">
      <c r="A36" s="330"/>
      <c r="B36" s="381" t="s">
        <v>1713</v>
      </c>
      <c r="C36" s="330" t="s">
        <v>24</v>
      </c>
      <c r="D36" s="330"/>
      <c r="E36" s="330"/>
      <c r="F36" s="330"/>
      <c r="G36" s="330"/>
      <c r="H36" s="330"/>
      <c r="I36" s="330"/>
      <c r="J36" s="330"/>
      <c r="K36" s="330"/>
      <c r="L36" s="381" t="s">
        <v>4111</v>
      </c>
    </row>
    <row r="37" spans="1:12" ht="63.75" x14ac:dyDescent="0.25">
      <c r="A37" s="316">
        <v>21</v>
      </c>
      <c r="B37" s="315" t="s">
        <v>1782</v>
      </c>
      <c r="C37" s="316" t="s">
        <v>10</v>
      </c>
      <c r="D37" s="316" t="s">
        <v>11</v>
      </c>
      <c r="E37" s="316">
        <v>1</v>
      </c>
      <c r="F37" s="316">
        <v>100</v>
      </c>
      <c r="G37" s="316">
        <v>100</v>
      </c>
      <c r="H37" s="316" t="s">
        <v>22</v>
      </c>
      <c r="I37" s="316" t="s">
        <v>165</v>
      </c>
      <c r="J37" s="312">
        <v>40862</v>
      </c>
      <c r="K37" s="312"/>
      <c r="L37" s="315" t="s">
        <v>1778</v>
      </c>
    </row>
    <row r="38" spans="1:12" ht="140.25" x14ac:dyDescent="0.25">
      <c r="A38" s="381" t="s">
        <v>4110</v>
      </c>
      <c r="B38" s="381" t="s">
        <v>1713</v>
      </c>
      <c r="C38" s="330" t="s">
        <v>1777</v>
      </c>
      <c r="D38" s="330" t="s">
        <v>11</v>
      </c>
      <c r="E38" s="330">
        <v>1</v>
      </c>
      <c r="F38" s="330">
        <v>100</v>
      </c>
      <c r="G38" s="330">
        <v>100</v>
      </c>
      <c r="H38" s="330" t="s">
        <v>22</v>
      </c>
      <c r="I38" s="330" t="s">
        <v>165</v>
      </c>
      <c r="J38" s="380">
        <v>40938</v>
      </c>
      <c r="K38" s="380"/>
      <c r="L38" s="381" t="s">
        <v>1781</v>
      </c>
    </row>
    <row r="39" spans="1:12" ht="51" x14ac:dyDescent="0.25">
      <c r="A39" s="354" t="s">
        <v>4109</v>
      </c>
      <c r="B39" s="354" t="s">
        <v>1780</v>
      </c>
      <c r="C39" s="353" t="s">
        <v>246</v>
      </c>
      <c r="D39" s="353" t="s">
        <v>11</v>
      </c>
      <c r="E39" s="354" t="s">
        <v>1774</v>
      </c>
      <c r="F39" s="353">
        <v>64</v>
      </c>
      <c r="G39" s="353">
        <v>64</v>
      </c>
      <c r="H39" s="353" t="s">
        <v>22</v>
      </c>
      <c r="I39" s="353" t="s">
        <v>165</v>
      </c>
      <c r="J39" s="814">
        <v>41379</v>
      </c>
      <c r="K39" s="814"/>
      <c r="L39" s="354"/>
    </row>
    <row r="40" spans="1:12" ht="63.75" x14ac:dyDescent="0.25">
      <c r="A40" s="316">
        <v>22</v>
      </c>
      <c r="B40" s="315" t="s">
        <v>1779</v>
      </c>
      <c r="C40" s="316" t="s">
        <v>10</v>
      </c>
      <c r="D40" s="316" t="s">
        <v>11</v>
      </c>
      <c r="E40" s="316">
        <v>1</v>
      </c>
      <c r="F40" s="316">
        <v>100</v>
      </c>
      <c r="G40" s="316">
        <v>100</v>
      </c>
      <c r="H40" s="316" t="s">
        <v>22</v>
      </c>
      <c r="I40" s="316" t="s">
        <v>165</v>
      </c>
      <c r="J40" s="312">
        <v>40862</v>
      </c>
      <c r="K40" s="312"/>
      <c r="L40" s="315" t="s">
        <v>1778</v>
      </c>
    </row>
    <row r="41" spans="1:12" ht="140.25" x14ac:dyDescent="0.25">
      <c r="A41" s="330"/>
      <c r="B41" s="381" t="s">
        <v>1713</v>
      </c>
      <c r="C41" s="330" t="s">
        <v>1777</v>
      </c>
      <c r="D41" s="330" t="s">
        <v>11</v>
      </c>
      <c r="E41" s="330">
        <v>1</v>
      </c>
      <c r="F41" s="330">
        <v>100</v>
      </c>
      <c r="G41" s="330">
        <v>100</v>
      </c>
      <c r="H41" s="330" t="s">
        <v>22</v>
      </c>
      <c r="I41" s="330" t="s">
        <v>165</v>
      </c>
      <c r="J41" s="380">
        <v>40938</v>
      </c>
      <c r="K41" s="380"/>
      <c r="L41" s="381" t="s">
        <v>1776</v>
      </c>
    </row>
    <row r="42" spans="1:12" ht="51" x14ac:dyDescent="0.25">
      <c r="A42" s="353"/>
      <c r="B42" s="354" t="s">
        <v>1775</v>
      </c>
      <c r="C42" s="353" t="s">
        <v>246</v>
      </c>
      <c r="D42" s="353" t="s">
        <v>11</v>
      </c>
      <c r="E42" s="354" t="s">
        <v>1774</v>
      </c>
      <c r="F42" s="353">
        <v>64</v>
      </c>
      <c r="G42" s="353">
        <v>64</v>
      </c>
      <c r="H42" s="353" t="s">
        <v>22</v>
      </c>
      <c r="I42" s="353" t="s">
        <v>165</v>
      </c>
      <c r="J42" s="814">
        <v>41379</v>
      </c>
      <c r="K42" s="814"/>
      <c r="L42" s="354"/>
    </row>
    <row r="43" spans="1:12" ht="91.5" customHeight="1" x14ac:dyDescent="0.25">
      <c r="A43" s="330">
        <v>23</v>
      </c>
      <c r="B43" s="381" t="s">
        <v>1773</v>
      </c>
      <c r="C43" s="330" t="s">
        <v>39</v>
      </c>
      <c r="D43" s="330" t="s">
        <v>11</v>
      </c>
      <c r="E43" s="330">
        <v>1</v>
      </c>
      <c r="F43" s="330">
        <v>100</v>
      </c>
      <c r="G43" s="330">
        <v>100</v>
      </c>
      <c r="H43" s="330" t="s">
        <v>22</v>
      </c>
      <c r="I43" s="330" t="s">
        <v>165</v>
      </c>
      <c r="J43" s="380">
        <v>40938</v>
      </c>
      <c r="K43" s="380">
        <v>41177</v>
      </c>
      <c r="L43" s="381" t="s">
        <v>4108</v>
      </c>
    </row>
    <row r="44" spans="1:12" ht="63.75" x14ac:dyDescent="0.25">
      <c r="A44" s="330">
        <v>24</v>
      </c>
      <c r="B44" s="381" t="s">
        <v>1771</v>
      </c>
      <c r="C44" s="330" t="s">
        <v>39</v>
      </c>
      <c r="D44" s="330" t="s">
        <v>11</v>
      </c>
      <c r="E44" s="330">
        <v>1</v>
      </c>
      <c r="F44" s="330">
        <v>100</v>
      </c>
      <c r="G44" s="330">
        <v>100</v>
      </c>
      <c r="H44" s="330" t="s">
        <v>22</v>
      </c>
      <c r="I44" s="330" t="s">
        <v>165</v>
      </c>
      <c r="J44" s="380">
        <v>40938</v>
      </c>
      <c r="K44" s="380">
        <v>41216</v>
      </c>
      <c r="L44" s="381" t="s">
        <v>4107</v>
      </c>
    </row>
    <row r="45" spans="1:12" ht="38.25" x14ac:dyDescent="0.25">
      <c r="A45" s="927">
        <v>25</v>
      </c>
      <c r="B45" s="928" t="s">
        <v>1769</v>
      </c>
      <c r="C45" s="927" t="s">
        <v>39</v>
      </c>
      <c r="D45" s="927" t="s">
        <v>11</v>
      </c>
      <c r="E45" s="927">
        <v>1</v>
      </c>
      <c r="F45" s="927">
        <v>100</v>
      </c>
      <c r="G45" s="927">
        <v>100</v>
      </c>
      <c r="H45" s="927" t="s">
        <v>22</v>
      </c>
      <c r="I45" s="927" t="s">
        <v>165</v>
      </c>
      <c r="J45" s="929">
        <v>40938</v>
      </c>
      <c r="K45" s="929">
        <v>41177</v>
      </c>
      <c r="L45" s="381" t="s">
        <v>4106</v>
      </c>
    </row>
    <row r="46" spans="1:12" ht="25.5" x14ac:dyDescent="0.25">
      <c r="A46" s="927"/>
      <c r="B46" s="928"/>
      <c r="C46" s="927"/>
      <c r="D46" s="927"/>
      <c r="E46" s="927"/>
      <c r="F46" s="927"/>
      <c r="G46" s="927"/>
      <c r="H46" s="927"/>
      <c r="I46" s="927"/>
      <c r="J46" s="929"/>
      <c r="K46" s="929"/>
      <c r="L46" s="381" t="s">
        <v>4105</v>
      </c>
    </row>
    <row r="47" spans="1:12" ht="63.75" x14ac:dyDescent="0.25">
      <c r="A47" s="330">
        <v>26</v>
      </c>
      <c r="B47" s="302" t="s">
        <v>4104</v>
      </c>
      <c r="C47" s="330" t="s">
        <v>39</v>
      </c>
      <c r="D47" s="330" t="s">
        <v>11</v>
      </c>
      <c r="E47" s="330">
        <v>1</v>
      </c>
      <c r="F47" s="330">
        <v>15</v>
      </c>
      <c r="G47" s="330">
        <v>15</v>
      </c>
      <c r="H47" s="330" t="s">
        <v>23</v>
      </c>
      <c r="I47" s="330" t="s">
        <v>13</v>
      </c>
      <c r="J47" s="380">
        <v>40635</v>
      </c>
      <c r="K47" s="380">
        <v>40771</v>
      </c>
      <c r="L47" s="381" t="s">
        <v>4103</v>
      </c>
    </row>
    <row r="48" spans="1:12" s="8" customFormat="1" ht="102" x14ac:dyDescent="0.25">
      <c r="A48" s="385">
        <v>27</v>
      </c>
      <c r="B48" s="344" t="s">
        <v>4101</v>
      </c>
      <c r="C48" s="385" t="s">
        <v>10</v>
      </c>
      <c r="D48" s="385" t="s">
        <v>244</v>
      </c>
      <c r="E48" s="385">
        <v>1</v>
      </c>
      <c r="F48" s="385">
        <v>42</v>
      </c>
      <c r="G48" s="385">
        <v>42</v>
      </c>
      <c r="H48" s="385" t="s">
        <v>199</v>
      </c>
      <c r="I48" s="385" t="s">
        <v>13</v>
      </c>
      <c r="J48" s="393">
        <v>41212</v>
      </c>
      <c r="K48" s="393"/>
      <c r="L48" s="344" t="s">
        <v>4102</v>
      </c>
    </row>
    <row r="49" spans="1:12" s="8" customFormat="1" ht="102" x14ac:dyDescent="0.25">
      <c r="A49" s="330">
        <v>27</v>
      </c>
      <c r="B49" s="815" t="s">
        <v>4101</v>
      </c>
      <c r="C49" s="330" t="s">
        <v>39</v>
      </c>
      <c r="D49" s="330" t="s">
        <v>244</v>
      </c>
      <c r="E49" s="330">
        <v>1</v>
      </c>
      <c r="F49" s="330">
        <v>39.65</v>
      </c>
      <c r="G49" s="330">
        <v>39.65</v>
      </c>
      <c r="H49" s="330" t="s">
        <v>199</v>
      </c>
      <c r="I49" s="330" t="s">
        <v>13</v>
      </c>
      <c r="J49" s="380">
        <v>41288</v>
      </c>
      <c r="K49" s="380">
        <v>41340</v>
      </c>
      <c r="L49" s="381" t="s">
        <v>4100</v>
      </c>
    </row>
    <row r="50" spans="1:12" s="8" customFormat="1" ht="76.5" x14ac:dyDescent="0.25">
      <c r="A50" s="385" t="s">
        <v>4099</v>
      </c>
      <c r="B50" s="344" t="s">
        <v>4097</v>
      </c>
      <c r="C50" s="385" t="s">
        <v>246</v>
      </c>
      <c r="D50" s="385" t="s">
        <v>244</v>
      </c>
      <c r="E50" s="385">
        <v>1</v>
      </c>
      <c r="F50" s="385">
        <v>23.25</v>
      </c>
      <c r="G50" s="385">
        <v>23.25</v>
      </c>
      <c r="H50" s="385" t="s">
        <v>199</v>
      </c>
      <c r="I50" s="385" t="s">
        <v>13</v>
      </c>
      <c r="J50" s="393">
        <v>41212</v>
      </c>
      <c r="K50" s="393"/>
      <c r="L50" s="344" t="s">
        <v>4098</v>
      </c>
    </row>
    <row r="51" spans="1:12" s="8" customFormat="1" ht="76.5" x14ac:dyDescent="0.25">
      <c r="A51" s="330">
        <v>28</v>
      </c>
      <c r="B51" s="323" t="s">
        <v>4097</v>
      </c>
      <c r="C51" s="330" t="s">
        <v>39</v>
      </c>
      <c r="D51" s="330" t="s">
        <v>244</v>
      </c>
      <c r="E51" s="330">
        <v>1</v>
      </c>
      <c r="F51" s="330">
        <v>25.6</v>
      </c>
      <c r="G51" s="330">
        <v>25.6</v>
      </c>
      <c r="H51" s="330" t="s">
        <v>199</v>
      </c>
      <c r="I51" s="330" t="s">
        <v>13</v>
      </c>
      <c r="J51" s="380">
        <v>41288</v>
      </c>
      <c r="K51" s="380">
        <v>41340</v>
      </c>
      <c r="L51" s="381" t="s">
        <v>4096</v>
      </c>
    </row>
    <row r="52" spans="1:12" s="8" customFormat="1" ht="83.25" customHeight="1" x14ac:dyDescent="0.25">
      <c r="A52" s="385">
        <v>29</v>
      </c>
      <c r="B52" s="344" t="s">
        <v>4094</v>
      </c>
      <c r="C52" s="385" t="s">
        <v>10</v>
      </c>
      <c r="D52" s="385" t="s">
        <v>244</v>
      </c>
      <c r="E52" s="385">
        <v>1</v>
      </c>
      <c r="F52" s="385">
        <v>35</v>
      </c>
      <c r="G52" s="385">
        <v>35</v>
      </c>
      <c r="H52" s="385" t="s">
        <v>23</v>
      </c>
      <c r="I52" s="385" t="s">
        <v>13</v>
      </c>
      <c r="J52" s="393">
        <v>41212</v>
      </c>
      <c r="K52" s="393"/>
      <c r="L52" s="344" t="s">
        <v>4095</v>
      </c>
    </row>
    <row r="53" spans="1:12" s="8" customFormat="1" ht="89.25" x14ac:dyDescent="0.25">
      <c r="A53" s="330">
        <v>29</v>
      </c>
      <c r="B53" s="323" t="s">
        <v>4094</v>
      </c>
      <c r="C53" s="330" t="s">
        <v>39</v>
      </c>
      <c r="D53" s="330" t="s">
        <v>244</v>
      </c>
      <c r="E53" s="330">
        <v>1</v>
      </c>
      <c r="F53" s="330">
        <v>24.5</v>
      </c>
      <c r="G53" s="330">
        <v>24.5</v>
      </c>
      <c r="H53" s="330" t="s">
        <v>199</v>
      </c>
      <c r="I53" s="330" t="s">
        <v>13</v>
      </c>
      <c r="J53" s="380">
        <v>41291</v>
      </c>
      <c r="K53" s="380">
        <v>41355</v>
      </c>
      <c r="L53" s="381" t="s">
        <v>4093</v>
      </c>
    </row>
    <row r="54" spans="1:12" ht="38.25" x14ac:dyDescent="0.25">
      <c r="A54" s="924" t="s">
        <v>4092</v>
      </c>
      <c r="B54" s="983" t="s">
        <v>4089</v>
      </c>
      <c r="C54" s="924" t="s">
        <v>246</v>
      </c>
      <c r="D54" s="924" t="s">
        <v>244</v>
      </c>
      <c r="E54" s="924">
        <v>1</v>
      </c>
      <c r="F54" s="924">
        <v>17.600000000000001</v>
      </c>
      <c r="G54" s="924">
        <v>17.600000000000001</v>
      </c>
      <c r="H54" s="924" t="s">
        <v>199</v>
      </c>
      <c r="I54" s="924" t="s">
        <v>13</v>
      </c>
      <c r="J54" s="991">
        <v>41212</v>
      </c>
      <c r="K54" s="393"/>
      <c r="L54" s="344" t="s">
        <v>4091</v>
      </c>
    </row>
    <row r="55" spans="1:12" ht="38.25" x14ac:dyDescent="0.25">
      <c r="A55" s="924"/>
      <c r="B55" s="983"/>
      <c r="C55" s="924"/>
      <c r="D55" s="924"/>
      <c r="E55" s="924"/>
      <c r="F55" s="924"/>
      <c r="G55" s="924"/>
      <c r="H55" s="924"/>
      <c r="I55" s="924"/>
      <c r="J55" s="991"/>
      <c r="K55" s="393"/>
      <c r="L55" s="344" t="s">
        <v>4090</v>
      </c>
    </row>
    <row r="56" spans="1:12" ht="63.75" x14ac:dyDescent="0.25">
      <c r="A56" s="330">
        <v>30</v>
      </c>
      <c r="B56" s="323" t="s">
        <v>4089</v>
      </c>
      <c r="C56" s="330" t="s">
        <v>39</v>
      </c>
      <c r="D56" s="330" t="s">
        <v>244</v>
      </c>
      <c r="E56" s="330">
        <v>1</v>
      </c>
      <c r="F56" s="330">
        <v>19.600000000000001</v>
      </c>
      <c r="G56" s="330">
        <v>19.600000000000001</v>
      </c>
      <c r="H56" s="330" t="s">
        <v>199</v>
      </c>
      <c r="I56" s="330" t="s">
        <v>13</v>
      </c>
      <c r="J56" s="380">
        <v>41291</v>
      </c>
      <c r="K56" s="380">
        <v>41355</v>
      </c>
      <c r="L56" s="381" t="s">
        <v>4088</v>
      </c>
    </row>
    <row r="57" spans="1:12" ht="153" x14ac:dyDescent="0.25">
      <c r="A57" s="316" t="s">
        <v>4087</v>
      </c>
      <c r="B57" s="315" t="s">
        <v>4086</v>
      </c>
      <c r="C57" s="316" t="s">
        <v>10</v>
      </c>
      <c r="D57" s="316" t="s">
        <v>244</v>
      </c>
      <c r="E57" s="316">
        <v>5</v>
      </c>
      <c r="F57" s="316">
        <v>76</v>
      </c>
      <c r="G57" s="316">
        <v>380</v>
      </c>
      <c r="H57" s="316" t="s">
        <v>199</v>
      </c>
      <c r="I57" s="316" t="s">
        <v>1760</v>
      </c>
      <c r="J57" s="312">
        <v>41121</v>
      </c>
      <c r="K57" s="312"/>
      <c r="L57" s="315" t="s">
        <v>4085</v>
      </c>
    </row>
    <row r="58" spans="1:12" ht="25.5" x14ac:dyDescent="0.25">
      <c r="A58" s="310"/>
      <c r="B58" s="309" t="s">
        <v>1713</v>
      </c>
      <c r="C58" s="942" t="s">
        <v>17</v>
      </c>
      <c r="D58" s="942"/>
      <c r="E58" s="942"/>
      <c r="F58" s="942"/>
      <c r="G58" s="942"/>
      <c r="H58" s="942"/>
      <c r="I58" s="942"/>
      <c r="J58" s="942"/>
      <c r="K58" s="310"/>
      <c r="L58" s="309" t="s">
        <v>4084</v>
      </c>
    </row>
    <row r="59" spans="1:12" ht="153" x14ac:dyDescent="0.25">
      <c r="A59" s="316" t="s">
        <v>4083</v>
      </c>
      <c r="B59" s="315" t="s">
        <v>1764</v>
      </c>
      <c r="C59" s="316" t="s">
        <v>10</v>
      </c>
      <c r="D59" s="316" t="s">
        <v>244</v>
      </c>
      <c r="E59" s="316">
        <v>5</v>
      </c>
      <c r="F59" s="316">
        <v>33</v>
      </c>
      <c r="G59" s="316">
        <v>165</v>
      </c>
      <c r="H59" s="316" t="s">
        <v>23</v>
      </c>
      <c r="I59" s="316" t="s">
        <v>29</v>
      </c>
      <c r="J59" s="312">
        <v>41029</v>
      </c>
      <c r="K59" s="312"/>
      <c r="L59" s="315" t="s">
        <v>1763</v>
      </c>
    </row>
    <row r="60" spans="1:12" ht="25.5" x14ac:dyDescent="0.25">
      <c r="A60" s="316"/>
      <c r="B60" s="315" t="s">
        <v>4081</v>
      </c>
      <c r="C60" s="316" t="s">
        <v>246</v>
      </c>
      <c r="D60" s="316" t="s">
        <v>244</v>
      </c>
      <c r="E60" s="316">
        <v>5</v>
      </c>
      <c r="F60" s="316">
        <v>33</v>
      </c>
      <c r="G60" s="316">
        <v>165</v>
      </c>
      <c r="H60" s="316" t="s">
        <v>23</v>
      </c>
      <c r="I60" s="316" t="s">
        <v>29</v>
      </c>
      <c r="J60" s="316"/>
      <c r="K60" s="316"/>
      <c r="L60" s="315" t="s">
        <v>4080</v>
      </c>
    </row>
    <row r="61" spans="1:12" ht="127.5" x14ac:dyDescent="0.25">
      <c r="A61" s="316" t="s">
        <v>4082</v>
      </c>
      <c r="B61" s="315" t="s">
        <v>1761</v>
      </c>
      <c r="C61" s="316" t="s">
        <v>10</v>
      </c>
      <c r="D61" s="316" t="s">
        <v>244</v>
      </c>
      <c r="E61" s="316">
        <v>5</v>
      </c>
      <c r="F61" s="316">
        <v>64</v>
      </c>
      <c r="G61" s="316">
        <v>320</v>
      </c>
      <c r="H61" s="316" t="s">
        <v>22</v>
      </c>
      <c r="I61" s="316" t="s">
        <v>1760</v>
      </c>
      <c r="J61" s="312">
        <v>41547</v>
      </c>
      <c r="K61" s="312"/>
      <c r="L61" s="322"/>
    </row>
    <row r="62" spans="1:12" ht="25.5" x14ac:dyDescent="0.25">
      <c r="A62" s="316"/>
      <c r="B62" s="315" t="s">
        <v>4081</v>
      </c>
      <c r="C62" s="316" t="s">
        <v>246</v>
      </c>
      <c r="D62" s="316" t="s">
        <v>244</v>
      </c>
      <c r="E62" s="316">
        <v>5</v>
      </c>
      <c r="F62" s="316">
        <v>64</v>
      </c>
      <c r="G62" s="316">
        <v>320</v>
      </c>
      <c r="H62" s="316" t="s">
        <v>22</v>
      </c>
      <c r="I62" s="316"/>
      <c r="J62" s="316"/>
      <c r="K62" s="316"/>
      <c r="L62" s="315" t="s">
        <v>4080</v>
      </c>
    </row>
    <row r="63" spans="1:12" ht="89.25" x14ac:dyDescent="0.25">
      <c r="A63" s="300">
        <v>47</v>
      </c>
      <c r="B63" s="302" t="s">
        <v>4079</v>
      </c>
      <c r="C63" s="300" t="s">
        <v>39</v>
      </c>
      <c r="D63" s="300" t="s">
        <v>247</v>
      </c>
      <c r="E63" s="300">
        <v>1</v>
      </c>
      <c r="F63" s="300">
        <v>22.5</v>
      </c>
      <c r="G63" s="300">
        <v>22.5</v>
      </c>
      <c r="H63" s="300" t="s">
        <v>199</v>
      </c>
      <c r="I63" s="300" t="s">
        <v>13</v>
      </c>
      <c r="J63" s="299"/>
      <c r="K63" s="299">
        <v>41564</v>
      </c>
      <c r="L63" s="302" t="s">
        <v>4078</v>
      </c>
    </row>
    <row r="64" spans="1:12" ht="63" customHeight="1" x14ac:dyDescent="0.25">
      <c r="A64" s="300">
        <v>48</v>
      </c>
      <c r="B64" s="302" t="s">
        <v>4077</v>
      </c>
      <c r="C64" s="300" t="s">
        <v>39</v>
      </c>
      <c r="D64" s="300" t="s">
        <v>247</v>
      </c>
      <c r="E64" s="300">
        <v>1</v>
      </c>
      <c r="F64" s="300">
        <v>36.75</v>
      </c>
      <c r="G64" s="300">
        <v>36.75</v>
      </c>
      <c r="H64" s="300" t="s">
        <v>199</v>
      </c>
      <c r="I64" s="300" t="s">
        <v>13</v>
      </c>
      <c r="J64" s="299"/>
      <c r="K64" s="299">
        <v>41564</v>
      </c>
      <c r="L64" s="302" t="s">
        <v>4076</v>
      </c>
    </row>
    <row r="65" spans="1:12" ht="89.25" x14ac:dyDescent="0.25">
      <c r="A65" s="300">
        <v>49</v>
      </c>
      <c r="B65" s="302" t="s">
        <v>4075</v>
      </c>
      <c r="C65" s="300" t="s">
        <v>39</v>
      </c>
      <c r="D65" s="300" t="s">
        <v>247</v>
      </c>
      <c r="E65" s="300">
        <v>1</v>
      </c>
      <c r="F65" s="300">
        <v>35</v>
      </c>
      <c r="G65" s="300">
        <v>35</v>
      </c>
      <c r="H65" s="300" t="s">
        <v>199</v>
      </c>
      <c r="I65" s="300" t="s">
        <v>13</v>
      </c>
      <c r="J65" s="299"/>
      <c r="K65" s="299">
        <v>41564</v>
      </c>
      <c r="L65" s="302" t="s">
        <v>4074</v>
      </c>
    </row>
    <row r="66" spans="1:12" ht="68.25" customHeight="1" x14ac:dyDescent="0.25">
      <c r="A66" s="981">
        <v>50</v>
      </c>
      <c r="B66" s="982" t="s">
        <v>4073</v>
      </c>
      <c r="C66" s="981" t="s">
        <v>39</v>
      </c>
      <c r="D66" s="981" t="s">
        <v>247</v>
      </c>
      <c r="E66" s="981">
        <v>1</v>
      </c>
      <c r="F66" s="981">
        <v>23.25</v>
      </c>
      <c r="G66" s="981">
        <v>23.25</v>
      </c>
      <c r="H66" s="981" t="s">
        <v>199</v>
      </c>
      <c r="I66" s="981" t="s">
        <v>13</v>
      </c>
      <c r="J66" s="990"/>
      <c r="K66" s="299">
        <v>41564</v>
      </c>
      <c r="L66" s="982" t="s">
        <v>4072</v>
      </c>
    </row>
    <row r="67" spans="1:12" ht="50.25" customHeight="1" x14ac:dyDescent="0.25">
      <c r="A67" s="981"/>
      <c r="B67" s="982"/>
      <c r="C67" s="981"/>
      <c r="D67" s="981"/>
      <c r="E67" s="981"/>
      <c r="F67" s="981"/>
      <c r="G67" s="981"/>
      <c r="H67" s="981"/>
      <c r="I67" s="981"/>
      <c r="J67" s="990"/>
      <c r="K67" s="299"/>
      <c r="L67" s="982"/>
    </row>
    <row r="68" spans="1:12" x14ac:dyDescent="0.25">
      <c r="A68" s="981">
        <v>51</v>
      </c>
      <c r="B68" s="982" t="s">
        <v>4071</v>
      </c>
      <c r="C68" s="981" t="s">
        <v>39</v>
      </c>
      <c r="D68" s="981" t="s">
        <v>247</v>
      </c>
      <c r="E68" s="981">
        <v>1</v>
      </c>
      <c r="F68" s="981">
        <v>23.25</v>
      </c>
      <c r="G68" s="981">
        <v>23.25</v>
      </c>
      <c r="H68" s="981" t="s">
        <v>199</v>
      </c>
      <c r="I68" s="981" t="s">
        <v>13</v>
      </c>
      <c r="J68" s="990"/>
      <c r="K68" s="299"/>
      <c r="L68" s="982" t="s">
        <v>4070</v>
      </c>
    </row>
    <row r="69" spans="1:12" ht="66" customHeight="1" x14ac:dyDescent="0.25">
      <c r="A69" s="981"/>
      <c r="B69" s="982"/>
      <c r="C69" s="981"/>
      <c r="D69" s="981"/>
      <c r="E69" s="981"/>
      <c r="F69" s="981"/>
      <c r="G69" s="981"/>
      <c r="H69" s="981"/>
      <c r="I69" s="981"/>
      <c r="J69" s="990"/>
      <c r="K69" s="299">
        <v>41564</v>
      </c>
      <c r="L69" s="982"/>
    </row>
    <row r="70" spans="1:12" ht="38.25" x14ac:dyDescent="0.25">
      <c r="A70" s="304">
        <v>52</v>
      </c>
      <c r="B70" s="297" t="s">
        <v>4069</v>
      </c>
      <c r="C70" s="304" t="s">
        <v>10</v>
      </c>
      <c r="D70" s="304"/>
      <c r="E70" s="304">
        <v>1</v>
      </c>
      <c r="F70" s="304">
        <v>273.63</v>
      </c>
      <c r="G70" s="304">
        <v>273.63</v>
      </c>
      <c r="H70" s="304" t="s">
        <v>4068</v>
      </c>
      <c r="I70" s="304" t="s">
        <v>29</v>
      </c>
      <c r="J70" s="294">
        <v>41547</v>
      </c>
      <c r="K70" s="294"/>
      <c r="L70" s="816"/>
    </row>
    <row r="71" spans="1:12" x14ac:dyDescent="0.25">
      <c r="A71" s="330"/>
      <c r="B71" s="381" t="s">
        <v>1713</v>
      </c>
      <c r="C71" s="330" t="s">
        <v>24</v>
      </c>
      <c r="D71" s="330"/>
      <c r="E71" s="330"/>
      <c r="F71" s="330"/>
      <c r="G71" s="330"/>
      <c r="H71" s="330"/>
      <c r="I71" s="330"/>
      <c r="J71" s="330"/>
      <c r="K71" s="330"/>
      <c r="L71" s="381"/>
    </row>
    <row r="72" spans="1:12" ht="38.25" x14ac:dyDescent="0.25">
      <c r="A72" s="319">
        <v>53</v>
      </c>
      <c r="B72" s="321" t="s">
        <v>4067</v>
      </c>
      <c r="C72" s="817" t="s">
        <v>39</v>
      </c>
      <c r="D72" s="817" t="s">
        <v>244</v>
      </c>
      <c r="E72" s="817">
        <v>2</v>
      </c>
      <c r="F72" s="817">
        <v>7.2</v>
      </c>
      <c r="G72" s="817">
        <v>7.2</v>
      </c>
      <c r="H72" s="817" t="s">
        <v>203</v>
      </c>
      <c r="I72" s="817" t="s">
        <v>13</v>
      </c>
      <c r="J72" s="818">
        <v>41865</v>
      </c>
      <c r="K72" s="818">
        <v>41865</v>
      </c>
      <c r="L72" s="819" t="s">
        <v>4066</v>
      </c>
    </row>
    <row r="73" spans="1:12" x14ac:dyDescent="0.25">
      <c r="A73" s="316"/>
      <c r="B73" s="311" t="s">
        <v>4002</v>
      </c>
      <c r="C73" s="316" t="s">
        <v>10</v>
      </c>
      <c r="D73" s="316" t="s">
        <v>247</v>
      </c>
      <c r="E73" s="316">
        <v>2</v>
      </c>
      <c r="F73" s="316">
        <v>7.2</v>
      </c>
      <c r="G73" s="316">
        <v>7.2</v>
      </c>
      <c r="H73" s="316" t="s">
        <v>4002</v>
      </c>
      <c r="I73" s="316" t="s">
        <v>13</v>
      </c>
      <c r="J73" s="820">
        <v>41866</v>
      </c>
      <c r="K73" s="316"/>
      <c r="L73" s="315" t="s">
        <v>4003</v>
      </c>
    </row>
    <row r="74" spans="1:12" x14ac:dyDescent="0.25">
      <c r="A74" s="316"/>
      <c r="B74" s="311" t="s">
        <v>4002</v>
      </c>
      <c r="C74" s="316" t="s">
        <v>10</v>
      </c>
      <c r="D74" s="316" t="s">
        <v>247</v>
      </c>
      <c r="E74" s="316">
        <v>1</v>
      </c>
      <c r="F74" s="316">
        <v>7.2</v>
      </c>
      <c r="G74" s="316">
        <v>7.2</v>
      </c>
      <c r="H74" s="316" t="s">
        <v>4002</v>
      </c>
      <c r="I74" s="316" t="s">
        <v>13</v>
      </c>
      <c r="J74" s="820">
        <v>41867</v>
      </c>
      <c r="K74" s="316"/>
      <c r="L74" s="315" t="s">
        <v>4001</v>
      </c>
    </row>
    <row r="75" spans="1:12" x14ac:dyDescent="0.25">
      <c r="A75" s="987">
        <v>54</v>
      </c>
      <c r="B75" s="988" t="s">
        <v>4056</v>
      </c>
      <c r="C75" s="989" t="s">
        <v>39</v>
      </c>
      <c r="D75" s="989" t="s">
        <v>244</v>
      </c>
      <c r="E75" s="989">
        <v>6</v>
      </c>
      <c r="F75" s="989">
        <v>3</v>
      </c>
      <c r="G75" s="989">
        <v>18</v>
      </c>
      <c r="H75" s="989" t="s">
        <v>203</v>
      </c>
      <c r="I75" s="989" t="s">
        <v>13</v>
      </c>
      <c r="J75" s="985">
        <v>41711</v>
      </c>
      <c r="K75" s="821"/>
      <c r="L75" s="819" t="s">
        <v>4065</v>
      </c>
    </row>
    <row r="76" spans="1:12" ht="25.5" x14ac:dyDescent="0.25">
      <c r="A76" s="987"/>
      <c r="B76" s="988"/>
      <c r="C76" s="989"/>
      <c r="D76" s="989"/>
      <c r="E76" s="989"/>
      <c r="F76" s="989"/>
      <c r="G76" s="989"/>
      <c r="H76" s="989"/>
      <c r="I76" s="989"/>
      <c r="J76" s="985"/>
      <c r="K76" s="821"/>
      <c r="L76" s="819" t="s">
        <v>4064</v>
      </c>
    </row>
    <row r="77" spans="1:12" ht="38.25" x14ac:dyDescent="0.25">
      <c r="A77" s="817">
        <v>55</v>
      </c>
      <c r="B77" s="819" t="s">
        <v>4061</v>
      </c>
      <c r="C77" s="817" t="s">
        <v>39</v>
      </c>
      <c r="D77" s="817" t="s">
        <v>244</v>
      </c>
      <c r="E77" s="817">
        <v>3</v>
      </c>
      <c r="F77" s="817">
        <v>3</v>
      </c>
      <c r="G77" s="817">
        <v>9</v>
      </c>
      <c r="H77" s="817" t="s">
        <v>203</v>
      </c>
      <c r="I77" s="817" t="s">
        <v>13</v>
      </c>
      <c r="J77" s="818">
        <v>41803</v>
      </c>
      <c r="K77" s="821"/>
      <c r="L77" s="819" t="s">
        <v>4063</v>
      </c>
    </row>
    <row r="78" spans="1:12" ht="34.5" customHeight="1" x14ac:dyDescent="0.25">
      <c r="A78" s="817">
        <v>56</v>
      </c>
      <c r="B78" s="819" t="s">
        <v>4061</v>
      </c>
      <c r="C78" s="817" t="s">
        <v>39</v>
      </c>
      <c r="D78" s="817" t="s">
        <v>244</v>
      </c>
      <c r="E78" s="817">
        <v>21</v>
      </c>
      <c r="F78" s="817">
        <v>3</v>
      </c>
      <c r="G78" s="817">
        <v>63</v>
      </c>
      <c r="H78" s="817" t="s">
        <v>203</v>
      </c>
      <c r="I78" s="817" t="s">
        <v>13</v>
      </c>
      <c r="J78" s="818">
        <v>41803</v>
      </c>
      <c r="K78" s="821"/>
      <c r="L78" s="819" t="s">
        <v>4062</v>
      </c>
    </row>
    <row r="79" spans="1:12" ht="38.25" x14ac:dyDescent="0.25">
      <c r="A79" s="817">
        <v>57</v>
      </c>
      <c r="B79" s="819" t="s">
        <v>4061</v>
      </c>
      <c r="C79" s="817" t="s">
        <v>39</v>
      </c>
      <c r="D79" s="817" t="s">
        <v>25</v>
      </c>
      <c r="E79" s="817">
        <v>16</v>
      </c>
      <c r="F79" s="817">
        <v>3</v>
      </c>
      <c r="G79" s="817">
        <f>E79*F79</f>
        <v>48</v>
      </c>
      <c r="H79" s="817" t="s">
        <v>203</v>
      </c>
      <c r="I79" s="817" t="s">
        <v>13</v>
      </c>
      <c r="J79" s="818">
        <v>41803</v>
      </c>
      <c r="K79" s="821"/>
      <c r="L79" s="819" t="s">
        <v>4060</v>
      </c>
    </row>
    <row r="80" spans="1:12" ht="38.25" x14ac:dyDescent="0.25">
      <c r="A80" s="817" t="s">
        <v>4059</v>
      </c>
      <c r="B80" s="819" t="s">
        <v>4058</v>
      </c>
      <c r="C80" s="817" t="s">
        <v>41</v>
      </c>
      <c r="D80" s="817" t="s">
        <v>201</v>
      </c>
      <c r="E80" s="817">
        <v>30</v>
      </c>
      <c r="F80" s="817">
        <v>3</v>
      </c>
      <c r="G80" s="817">
        <f>SUM(G75:G79)</f>
        <v>138</v>
      </c>
      <c r="H80" s="817" t="s">
        <v>203</v>
      </c>
      <c r="I80" s="817" t="s">
        <v>13</v>
      </c>
      <c r="J80" s="818"/>
      <c r="K80" s="821"/>
      <c r="L80" s="819" t="s">
        <v>4057</v>
      </c>
    </row>
    <row r="81" spans="1:12" ht="38.25" x14ac:dyDescent="0.25">
      <c r="A81" s="351"/>
      <c r="B81" s="350" t="s">
        <v>4056</v>
      </c>
      <c r="C81" s="351" t="s">
        <v>10</v>
      </c>
      <c r="D81" s="351" t="s">
        <v>201</v>
      </c>
      <c r="E81" s="351">
        <v>20</v>
      </c>
      <c r="F81" s="351">
        <v>3</v>
      </c>
      <c r="G81" s="351">
        <f>E81*F81</f>
        <v>60</v>
      </c>
      <c r="H81" s="351" t="s">
        <v>203</v>
      </c>
      <c r="I81" s="351" t="s">
        <v>13</v>
      </c>
      <c r="J81" s="352">
        <v>42156</v>
      </c>
      <c r="K81" s="822"/>
      <c r="L81" s="350" t="s">
        <v>4003</v>
      </c>
    </row>
    <row r="82" spans="1:12" ht="38.25" x14ac:dyDescent="0.25">
      <c r="A82" s="351"/>
      <c r="B82" s="350" t="s">
        <v>4056</v>
      </c>
      <c r="C82" s="351" t="s">
        <v>10</v>
      </c>
      <c r="D82" s="351" t="s">
        <v>201</v>
      </c>
      <c r="E82" s="351">
        <v>15</v>
      </c>
      <c r="F82" s="351">
        <v>3</v>
      </c>
      <c r="G82" s="351">
        <f>E82*F82</f>
        <v>45</v>
      </c>
      <c r="H82" s="351" t="s">
        <v>203</v>
      </c>
      <c r="I82" s="351" t="s">
        <v>13</v>
      </c>
      <c r="J82" s="352">
        <v>42156</v>
      </c>
      <c r="K82" s="822"/>
      <c r="L82" s="350" t="s">
        <v>4001</v>
      </c>
    </row>
    <row r="83" spans="1:12" ht="51" x14ac:dyDescent="0.25">
      <c r="A83" s="304">
        <v>58</v>
      </c>
      <c r="B83" s="297" t="s">
        <v>4055</v>
      </c>
      <c r="C83" s="304" t="s">
        <v>10</v>
      </c>
      <c r="D83" s="304" t="s">
        <v>244</v>
      </c>
      <c r="E83" s="304">
        <v>1</v>
      </c>
      <c r="F83" s="304">
        <v>9</v>
      </c>
      <c r="G83" s="304">
        <v>9</v>
      </c>
      <c r="H83" s="304" t="s">
        <v>4054</v>
      </c>
      <c r="I83" s="304" t="s">
        <v>13</v>
      </c>
      <c r="J83" s="823">
        <v>41833</v>
      </c>
      <c r="K83" s="824"/>
      <c r="L83" s="297" t="s">
        <v>4053</v>
      </c>
    </row>
    <row r="84" spans="1:12" x14ac:dyDescent="0.25">
      <c r="A84" s="319"/>
      <c r="B84" s="321"/>
      <c r="C84" s="319" t="s">
        <v>24</v>
      </c>
      <c r="D84" s="319"/>
      <c r="E84" s="319"/>
      <c r="F84" s="319"/>
      <c r="G84" s="319"/>
      <c r="H84" s="319"/>
      <c r="I84" s="319"/>
      <c r="J84" s="825"/>
      <c r="K84" s="825"/>
      <c r="L84" s="321"/>
    </row>
    <row r="85" spans="1:12" ht="15.75" x14ac:dyDescent="0.25">
      <c r="A85" s="918">
        <v>59</v>
      </c>
      <c r="B85" s="978" t="s">
        <v>4050</v>
      </c>
      <c r="C85" s="918" t="s">
        <v>10</v>
      </c>
      <c r="D85" s="918" t="s">
        <v>247</v>
      </c>
      <c r="E85" s="918">
        <v>2</v>
      </c>
      <c r="F85" s="918">
        <v>3</v>
      </c>
      <c r="G85" s="918">
        <v>6</v>
      </c>
      <c r="H85" s="918" t="s">
        <v>203</v>
      </c>
      <c r="I85" s="918" t="s">
        <v>13</v>
      </c>
      <c r="J85" s="986">
        <v>41803</v>
      </c>
      <c r="K85" s="394"/>
      <c r="L85" s="315" t="s">
        <v>4052</v>
      </c>
    </row>
    <row r="86" spans="1:12" ht="38.25" x14ac:dyDescent="0.25">
      <c r="A86" s="918"/>
      <c r="B86" s="978"/>
      <c r="C86" s="918"/>
      <c r="D86" s="918"/>
      <c r="E86" s="918"/>
      <c r="F86" s="918"/>
      <c r="G86" s="918"/>
      <c r="H86" s="918"/>
      <c r="I86" s="918"/>
      <c r="J86" s="986"/>
      <c r="K86" s="394"/>
      <c r="L86" s="315" t="s">
        <v>4051</v>
      </c>
    </row>
    <row r="87" spans="1:12" ht="38.25" x14ac:dyDescent="0.25">
      <c r="A87" s="817"/>
      <c r="B87" s="819" t="s">
        <v>4050</v>
      </c>
      <c r="C87" s="817" t="s">
        <v>39</v>
      </c>
      <c r="D87" s="817" t="s">
        <v>247</v>
      </c>
      <c r="E87" s="817">
        <v>1</v>
      </c>
      <c r="F87" s="817">
        <v>3</v>
      </c>
      <c r="G87" s="817">
        <v>6</v>
      </c>
      <c r="H87" s="817" t="s">
        <v>203</v>
      </c>
      <c r="I87" s="817" t="s">
        <v>13</v>
      </c>
      <c r="J87" s="818">
        <v>41803</v>
      </c>
      <c r="K87" s="821">
        <v>41803</v>
      </c>
      <c r="L87" s="819" t="s">
        <v>4049</v>
      </c>
    </row>
    <row r="88" spans="1:12" x14ac:dyDescent="0.25">
      <c r="A88" s="351"/>
      <c r="B88" s="350" t="s">
        <v>4044</v>
      </c>
      <c r="C88" s="351" t="s">
        <v>10</v>
      </c>
      <c r="D88" s="351" t="s">
        <v>247</v>
      </c>
      <c r="E88" s="351">
        <v>1</v>
      </c>
      <c r="F88" s="351">
        <v>3</v>
      </c>
      <c r="G88" s="351">
        <v>6</v>
      </c>
      <c r="H88" s="351"/>
      <c r="I88" s="351"/>
      <c r="J88" s="352"/>
      <c r="K88" s="822"/>
      <c r="L88" s="350" t="s">
        <v>4003</v>
      </c>
    </row>
    <row r="89" spans="1:12" x14ac:dyDescent="0.25">
      <c r="A89" s="351"/>
      <c r="B89" s="350" t="s">
        <v>4044</v>
      </c>
      <c r="C89" s="351" t="s">
        <v>10</v>
      </c>
      <c r="D89" s="351" t="s">
        <v>247</v>
      </c>
      <c r="E89" s="351">
        <v>1</v>
      </c>
      <c r="F89" s="351">
        <v>3</v>
      </c>
      <c r="G89" s="351">
        <v>6</v>
      </c>
      <c r="H89" s="351"/>
      <c r="I89" s="351"/>
      <c r="J89" s="352"/>
      <c r="K89" s="822"/>
      <c r="L89" s="350" t="s">
        <v>4001</v>
      </c>
    </row>
    <row r="90" spans="1:12" ht="38.25" x14ac:dyDescent="0.25">
      <c r="A90" s="316">
        <v>60</v>
      </c>
      <c r="B90" s="315" t="s">
        <v>4047</v>
      </c>
      <c r="C90" s="316" t="s">
        <v>10</v>
      </c>
      <c r="D90" s="316" t="s">
        <v>4048</v>
      </c>
      <c r="E90" s="316">
        <v>3</v>
      </c>
      <c r="F90" s="316">
        <v>6</v>
      </c>
      <c r="G90" s="316">
        <v>18</v>
      </c>
      <c r="H90" s="316" t="s">
        <v>203</v>
      </c>
      <c r="I90" s="316" t="s">
        <v>13</v>
      </c>
      <c r="J90" s="820" t="s">
        <v>4046</v>
      </c>
      <c r="K90" s="316"/>
      <c r="L90" s="315"/>
    </row>
    <row r="91" spans="1:12" ht="38.25" x14ac:dyDescent="0.25">
      <c r="A91" s="319">
        <v>60</v>
      </c>
      <c r="B91" s="321" t="s">
        <v>4047</v>
      </c>
      <c r="C91" s="817" t="s">
        <v>39</v>
      </c>
      <c r="D91" s="817" t="s">
        <v>247</v>
      </c>
      <c r="E91" s="817">
        <v>13</v>
      </c>
      <c r="F91" s="817">
        <v>6</v>
      </c>
      <c r="G91" s="817">
        <f>E91*F91</f>
        <v>78</v>
      </c>
      <c r="H91" s="817" t="s">
        <v>203</v>
      </c>
      <c r="I91" s="817" t="s">
        <v>13</v>
      </c>
      <c r="J91" s="818" t="s">
        <v>4046</v>
      </c>
      <c r="K91" s="821"/>
      <c r="L91" s="819" t="s">
        <v>4045</v>
      </c>
    </row>
    <row r="92" spans="1:12" x14ac:dyDescent="0.25">
      <c r="A92" s="351"/>
      <c r="B92" s="350" t="s">
        <v>4044</v>
      </c>
      <c r="C92" s="351" t="s">
        <v>10</v>
      </c>
      <c r="D92" s="351" t="s">
        <v>247</v>
      </c>
      <c r="E92" s="351">
        <v>10</v>
      </c>
      <c r="F92" s="351">
        <v>6</v>
      </c>
      <c r="G92" s="351">
        <f>E92*F92</f>
        <v>60</v>
      </c>
      <c r="H92" s="316" t="s">
        <v>4002</v>
      </c>
      <c r="I92" s="351" t="s">
        <v>13</v>
      </c>
      <c r="J92" s="352"/>
      <c r="K92" s="822"/>
      <c r="L92" s="350" t="s">
        <v>4003</v>
      </c>
    </row>
    <row r="93" spans="1:12" x14ac:dyDescent="0.25">
      <c r="A93" s="351"/>
      <c r="B93" s="350" t="s">
        <v>4044</v>
      </c>
      <c r="C93" s="351" t="s">
        <v>10</v>
      </c>
      <c r="D93" s="351" t="s">
        <v>247</v>
      </c>
      <c r="E93" s="351">
        <v>8</v>
      </c>
      <c r="F93" s="351">
        <v>6</v>
      </c>
      <c r="G93" s="351">
        <f>E93*F93</f>
        <v>48</v>
      </c>
      <c r="H93" s="316" t="s">
        <v>4002</v>
      </c>
      <c r="I93" s="351" t="s">
        <v>13</v>
      </c>
      <c r="J93" s="352"/>
      <c r="K93" s="822"/>
      <c r="L93" s="350" t="s">
        <v>4001</v>
      </c>
    </row>
    <row r="94" spans="1:12" ht="38.25" x14ac:dyDescent="0.25">
      <c r="A94" s="319">
        <v>61</v>
      </c>
      <c r="B94" s="321" t="s">
        <v>4043</v>
      </c>
      <c r="C94" s="817" t="s">
        <v>39</v>
      </c>
      <c r="D94" s="817" t="s">
        <v>2000</v>
      </c>
      <c r="E94" s="817">
        <v>1</v>
      </c>
      <c r="F94" s="817">
        <v>18</v>
      </c>
      <c r="G94" s="817">
        <v>18</v>
      </c>
      <c r="H94" s="817" t="s">
        <v>203</v>
      </c>
      <c r="I94" s="817" t="s">
        <v>13</v>
      </c>
      <c r="J94" s="372">
        <v>40938</v>
      </c>
      <c r="K94" s="299">
        <v>41515</v>
      </c>
      <c r="L94" s="302" t="s">
        <v>4042</v>
      </c>
    </row>
    <row r="95" spans="1:12" ht="25.5" x14ac:dyDescent="0.25">
      <c r="A95" s="316">
        <v>62</v>
      </c>
      <c r="B95" s="315" t="s">
        <v>4041</v>
      </c>
      <c r="C95" s="316" t="s">
        <v>10</v>
      </c>
      <c r="D95" s="316" t="s">
        <v>4040</v>
      </c>
      <c r="E95" s="316">
        <v>1</v>
      </c>
      <c r="F95" s="316">
        <v>25</v>
      </c>
      <c r="G95" s="316">
        <v>25</v>
      </c>
      <c r="H95" s="316" t="s">
        <v>177</v>
      </c>
      <c r="I95" s="316" t="s">
        <v>13</v>
      </c>
      <c r="J95" s="820" t="s">
        <v>4039</v>
      </c>
      <c r="K95" s="316"/>
      <c r="L95" s="315" t="s">
        <v>4038</v>
      </c>
    </row>
    <row r="96" spans="1:12" x14ac:dyDescent="0.25">
      <c r="A96" s="319"/>
      <c r="B96" s="321"/>
      <c r="C96" s="987" t="s">
        <v>24</v>
      </c>
      <c r="D96" s="987"/>
      <c r="E96" s="987"/>
      <c r="F96" s="987"/>
      <c r="G96" s="987"/>
      <c r="H96" s="987"/>
      <c r="I96" s="987"/>
      <c r="J96" s="987"/>
      <c r="K96" s="987"/>
      <c r="L96" s="321"/>
    </row>
    <row r="97" spans="1:12" ht="38.25" x14ac:dyDescent="0.25">
      <c r="A97" s="817" t="s">
        <v>4037</v>
      </c>
      <c r="B97" s="819" t="s">
        <v>4033</v>
      </c>
      <c r="C97" s="817" t="s">
        <v>39</v>
      </c>
      <c r="D97" s="817" t="s">
        <v>244</v>
      </c>
      <c r="E97" s="817">
        <v>1</v>
      </c>
      <c r="F97" s="817">
        <v>15</v>
      </c>
      <c r="G97" s="817">
        <v>15</v>
      </c>
      <c r="H97" s="817" t="s">
        <v>203</v>
      </c>
      <c r="I97" s="817" t="s">
        <v>13</v>
      </c>
      <c r="J97" s="817" t="s">
        <v>4036</v>
      </c>
      <c r="K97" s="817"/>
      <c r="L97" s="819" t="s">
        <v>4035</v>
      </c>
    </row>
    <row r="98" spans="1:12" ht="38.25" x14ac:dyDescent="0.25">
      <c r="A98" s="319" t="s">
        <v>4034</v>
      </c>
      <c r="B98" s="321" t="s">
        <v>4033</v>
      </c>
      <c r="C98" s="817" t="s">
        <v>39</v>
      </c>
      <c r="D98" s="817" t="s">
        <v>244</v>
      </c>
      <c r="E98" s="817">
        <v>1</v>
      </c>
      <c r="F98" s="817">
        <v>15</v>
      </c>
      <c r="G98" s="817">
        <v>15</v>
      </c>
      <c r="H98" s="817" t="s">
        <v>203</v>
      </c>
      <c r="I98" s="817" t="s">
        <v>13</v>
      </c>
      <c r="J98" s="817" t="s">
        <v>4032</v>
      </c>
      <c r="K98" s="817"/>
      <c r="L98" s="819" t="s">
        <v>4031</v>
      </c>
    </row>
    <row r="99" spans="1:12" ht="25.5" x14ac:dyDescent="0.25">
      <c r="A99" s="319" t="s">
        <v>4030</v>
      </c>
      <c r="B99" s="321" t="s">
        <v>4029</v>
      </c>
      <c r="C99" s="319" t="s">
        <v>39</v>
      </c>
      <c r="D99" s="319" t="s">
        <v>2000</v>
      </c>
      <c r="E99" s="319">
        <v>1</v>
      </c>
      <c r="F99" s="826">
        <v>22.83</v>
      </c>
      <c r="G99" s="826">
        <v>22.83</v>
      </c>
      <c r="H99" s="319" t="s">
        <v>23</v>
      </c>
      <c r="I99" s="319" t="s">
        <v>13</v>
      </c>
      <c r="J99" s="299">
        <v>41724</v>
      </c>
      <c r="K99" s="299" t="s">
        <v>4028</v>
      </c>
      <c r="L99" s="321" t="s">
        <v>4027</v>
      </c>
    </row>
    <row r="100" spans="1:12" ht="38.25" x14ac:dyDescent="0.25">
      <c r="A100" s="319" t="s">
        <v>4026</v>
      </c>
      <c r="B100" s="321" t="s">
        <v>4025</v>
      </c>
      <c r="C100" s="319" t="s">
        <v>39</v>
      </c>
      <c r="D100" s="319" t="s">
        <v>2000</v>
      </c>
      <c r="E100" s="319">
        <v>1</v>
      </c>
      <c r="F100" s="319">
        <v>15.6</v>
      </c>
      <c r="G100" s="319">
        <f>F100*E100</f>
        <v>15.6</v>
      </c>
      <c r="H100" s="319" t="s">
        <v>169</v>
      </c>
      <c r="I100" s="319" t="s">
        <v>165</v>
      </c>
      <c r="J100" s="531">
        <v>41827</v>
      </c>
      <c r="K100" s="531">
        <v>41892</v>
      </c>
      <c r="L100" s="321" t="s">
        <v>4024</v>
      </c>
    </row>
    <row r="101" spans="1:12" ht="25.5" x14ac:dyDescent="0.25">
      <c r="A101" s="351" t="s">
        <v>4023</v>
      </c>
      <c r="B101" s="350" t="s">
        <v>4022</v>
      </c>
      <c r="C101" s="351" t="s">
        <v>10</v>
      </c>
      <c r="D101" s="351" t="s">
        <v>2000</v>
      </c>
      <c r="E101" s="351">
        <v>210</v>
      </c>
      <c r="F101" s="351">
        <v>0.3</v>
      </c>
      <c r="G101" s="538">
        <f>E101*F101</f>
        <v>63</v>
      </c>
      <c r="H101" s="351" t="s">
        <v>23</v>
      </c>
      <c r="I101" s="351" t="s">
        <v>13</v>
      </c>
      <c r="J101" s="352">
        <v>42186</v>
      </c>
      <c r="K101" s="351"/>
      <c r="L101" s="350" t="s">
        <v>4021</v>
      </c>
    </row>
    <row r="102" spans="1:12" x14ac:dyDescent="0.25">
      <c r="A102" s="351"/>
      <c r="B102" s="350" t="s">
        <v>4020</v>
      </c>
      <c r="C102" s="351" t="s">
        <v>246</v>
      </c>
      <c r="D102" s="351" t="s">
        <v>2000</v>
      </c>
      <c r="E102" s="351">
        <v>210</v>
      </c>
      <c r="F102" s="351">
        <v>0.3</v>
      </c>
      <c r="G102" s="538">
        <f>E102*F102</f>
        <v>63</v>
      </c>
      <c r="H102" s="351" t="s">
        <v>23</v>
      </c>
      <c r="I102" s="351" t="s">
        <v>13</v>
      </c>
      <c r="J102" s="352">
        <v>42226</v>
      </c>
      <c r="K102" s="351"/>
      <c r="L102" s="350"/>
    </row>
    <row r="103" spans="1:12" ht="63.75" x14ac:dyDescent="0.25">
      <c r="A103" s="536" t="s">
        <v>4019</v>
      </c>
      <c r="B103" s="535" t="s">
        <v>4018</v>
      </c>
      <c r="C103" s="536" t="s">
        <v>10</v>
      </c>
      <c r="D103" s="536" t="s">
        <v>2000</v>
      </c>
      <c r="E103" s="536">
        <v>1</v>
      </c>
      <c r="F103" s="536">
        <v>23</v>
      </c>
      <c r="G103" s="537">
        <v>23</v>
      </c>
      <c r="H103" s="536" t="s">
        <v>169</v>
      </c>
      <c r="I103" s="536" t="s">
        <v>165</v>
      </c>
      <c r="J103" s="357">
        <v>42246</v>
      </c>
      <c r="K103" s="536"/>
      <c r="L103" s="535"/>
    </row>
    <row r="104" spans="1:12" ht="63.75" x14ac:dyDescent="0.25">
      <c r="A104" s="536" t="s">
        <v>4017</v>
      </c>
      <c r="B104" s="535" t="s">
        <v>4016</v>
      </c>
      <c r="C104" s="536" t="s">
        <v>10</v>
      </c>
      <c r="D104" s="536" t="s">
        <v>2000</v>
      </c>
      <c r="E104" s="536">
        <v>1</v>
      </c>
      <c r="F104" s="536">
        <v>19</v>
      </c>
      <c r="G104" s="537">
        <v>19</v>
      </c>
      <c r="H104" s="536" t="s">
        <v>169</v>
      </c>
      <c r="I104" s="536" t="s">
        <v>165</v>
      </c>
      <c r="J104" s="357">
        <v>42246</v>
      </c>
      <c r="K104" s="536"/>
      <c r="L104" s="535"/>
    </row>
    <row r="105" spans="1:12" ht="25.5" x14ac:dyDescent="0.25">
      <c r="A105" s="304">
        <v>65</v>
      </c>
      <c r="B105" s="297" t="s">
        <v>4015</v>
      </c>
      <c r="C105" s="304" t="s">
        <v>10</v>
      </c>
      <c r="D105" s="304" t="s">
        <v>2000</v>
      </c>
      <c r="E105" s="304">
        <v>3</v>
      </c>
      <c r="F105" s="304">
        <v>17.5</v>
      </c>
      <c r="G105" s="292">
        <f>E105*F105</f>
        <v>52.5</v>
      </c>
      <c r="H105" s="304" t="s">
        <v>22</v>
      </c>
      <c r="I105" s="304" t="s">
        <v>13</v>
      </c>
      <c r="J105" s="294">
        <v>42003</v>
      </c>
      <c r="K105" s="294"/>
      <c r="L105" s="297" t="s">
        <v>4014</v>
      </c>
    </row>
    <row r="106" spans="1:12" ht="15" customHeight="1" x14ac:dyDescent="0.25">
      <c r="A106" s="304">
        <v>65</v>
      </c>
      <c r="B106" s="827" t="s">
        <v>4013</v>
      </c>
      <c r="C106" s="984" t="s">
        <v>4012</v>
      </c>
      <c r="D106" s="984"/>
      <c r="E106" s="984"/>
      <c r="F106" s="984"/>
      <c r="G106" s="984"/>
      <c r="H106" s="984"/>
      <c r="I106" s="984"/>
      <c r="J106" s="984"/>
      <c r="K106" s="984"/>
      <c r="L106" s="984"/>
    </row>
    <row r="107" spans="1:12" ht="38.25" x14ac:dyDescent="0.25">
      <c r="A107" s="319">
        <v>67</v>
      </c>
      <c r="B107" s="321" t="s">
        <v>4010</v>
      </c>
      <c r="C107" s="319" t="s">
        <v>39</v>
      </c>
      <c r="D107" s="319" t="s">
        <v>2000</v>
      </c>
      <c r="E107" s="319">
        <v>1</v>
      </c>
      <c r="F107" s="319">
        <f>0.7*12</f>
        <v>8.3999999999999986</v>
      </c>
      <c r="G107" s="319">
        <f>E107*F107</f>
        <v>8.3999999999999986</v>
      </c>
      <c r="H107" s="319" t="s">
        <v>203</v>
      </c>
      <c r="I107" s="319" t="s">
        <v>13</v>
      </c>
      <c r="J107" s="531">
        <v>41273</v>
      </c>
      <c r="K107" s="531">
        <v>41292</v>
      </c>
      <c r="L107" s="321" t="s">
        <v>4011</v>
      </c>
    </row>
    <row r="108" spans="1:12" x14ac:dyDescent="0.25">
      <c r="A108" s="319"/>
      <c r="B108" s="321" t="s">
        <v>4010</v>
      </c>
      <c r="C108" s="319" t="s">
        <v>10</v>
      </c>
      <c r="D108" s="319" t="s">
        <v>2000</v>
      </c>
      <c r="E108" s="319">
        <v>1</v>
      </c>
      <c r="F108" s="319">
        <f>F107</f>
        <v>8.3999999999999986</v>
      </c>
      <c r="G108" s="319">
        <f>E108*F108</f>
        <v>8.3999999999999986</v>
      </c>
      <c r="H108" s="319" t="s">
        <v>4002</v>
      </c>
      <c r="I108" s="319" t="s">
        <v>13</v>
      </c>
      <c r="J108" s="531">
        <v>41974</v>
      </c>
      <c r="K108" s="531">
        <v>41657</v>
      </c>
      <c r="L108" s="302" t="s">
        <v>4003</v>
      </c>
    </row>
    <row r="109" spans="1:12" x14ac:dyDescent="0.25">
      <c r="A109" s="319"/>
      <c r="B109" s="321" t="s">
        <v>4010</v>
      </c>
      <c r="C109" s="319" t="s">
        <v>10</v>
      </c>
      <c r="D109" s="319" t="s">
        <v>2000</v>
      </c>
      <c r="E109" s="319">
        <v>1</v>
      </c>
      <c r="F109" s="319">
        <f>F108</f>
        <v>8.3999999999999986</v>
      </c>
      <c r="G109" s="319">
        <f>E109*F109</f>
        <v>8.3999999999999986</v>
      </c>
      <c r="H109" s="319" t="s">
        <v>4002</v>
      </c>
      <c r="I109" s="319" t="s">
        <v>13</v>
      </c>
      <c r="J109" s="531">
        <v>42339</v>
      </c>
      <c r="K109" s="531">
        <v>42022</v>
      </c>
      <c r="L109" s="302" t="s">
        <v>4001</v>
      </c>
    </row>
    <row r="110" spans="1:12" s="8" customFormat="1" x14ac:dyDescent="0.25">
      <c r="A110" s="535"/>
      <c r="B110" s="535" t="s">
        <v>4010</v>
      </c>
      <c r="C110" s="536" t="s">
        <v>10</v>
      </c>
      <c r="D110" s="536" t="s">
        <v>2000</v>
      </c>
      <c r="E110" s="536">
        <v>1</v>
      </c>
      <c r="F110" s="536">
        <f>F109</f>
        <v>8.3999999999999986</v>
      </c>
      <c r="G110" s="536">
        <f>G109</f>
        <v>8.3999999999999986</v>
      </c>
      <c r="H110" s="536" t="s">
        <v>4002</v>
      </c>
      <c r="I110" s="536" t="s">
        <v>13</v>
      </c>
      <c r="J110" s="534">
        <v>42340</v>
      </c>
      <c r="K110" s="534">
        <v>42387</v>
      </c>
      <c r="L110" s="535" t="s">
        <v>4009</v>
      </c>
    </row>
    <row r="111" spans="1:12" ht="38.25" x14ac:dyDescent="0.25">
      <c r="A111" s="319">
        <v>68</v>
      </c>
      <c r="B111" s="321" t="s">
        <v>4007</v>
      </c>
      <c r="C111" s="319" t="s">
        <v>39</v>
      </c>
      <c r="D111" s="319" t="s">
        <v>2000</v>
      </c>
      <c r="E111" s="319">
        <v>2</v>
      </c>
      <c r="F111" s="319">
        <f>0.5*12</f>
        <v>6</v>
      </c>
      <c r="G111" s="319">
        <f>E111*F111</f>
        <v>12</v>
      </c>
      <c r="H111" s="319" t="s">
        <v>203</v>
      </c>
      <c r="I111" s="319" t="s">
        <v>13</v>
      </c>
      <c r="J111" s="531">
        <v>41487</v>
      </c>
      <c r="K111" s="531">
        <v>41609</v>
      </c>
      <c r="L111" s="321" t="s">
        <v>4008</v>
      </c>
    </row>
    <row r="112" spans="1:12" x14ac:dyDescent="0.25">
      <c r="A112" s="319"/>
      <c r="B112" s="321" t="s">
        <v>4007</v>
      </c>
      <c r="C112" s="319" t="s">
        <v>39</v>
      </c>
      <c r="D112" s="319" t="s">
        <v>2000</v>
      </c>
      <c r="E112" s="319">
        <v>2</v>
      </c>
      <c r="F112" s="319">
        <v>6</v>
      </c>
      <c r="G112" s="319">
        <f>E112*F112</f>
        <v>12</v>
      </c>
      <c r="H112" s="319" t="s">
        <v>4002</v>
      </c>
      <c r="I112" s="319" t="s">
        <v>13</v>
      </c>
      <c r="J112" s="531">
        <v>41974</v>
      </c>
      <c r="K112" s="531">
        <v>41974</v>
      </c>
      <c r="L112" s="321" t="s">
        <v>4003</v>
      </c>
    </row>
    <row r="113" spans="1:12" x14ac:dyDescent="0.25">
      <c r="A113" s="351"/>
      <c r="B113" s="350" t="s">
        <v>4007</v>
      </c>
      <c r="C113" s="351" t="s">
        <v>10</v>
      </c>
      <c r="D113" s="351" t="s">
        <v>2000</v>
      </c>
      <c r="E113" s="351">
        <v>2</v>
      </c>
      <c r="F113" s="351">
        <v>6</v>
      </c>
      <c r="G113" s="351">
        <f>E113*F113</f>
        <v>12</v>
      </c>
      <c r="H113" s="351" t="s">
        <v>4002</v>
      </c>
      <c r="I113" s="351" t="s">
        <v>13</v>
      </c>
      <c r="J113" s="347">
        <v>42339</v>
      </c>
      <c r="K113" s="347">
        <v>42339</v>
      </c>
      <c r="L113" s="350" t="s">
        <v>4001</v>
      </c>
    </row>
    <row r="114" spans="1:12" ht="38.25" x14ac:dyDescent="0.25">
      <c r="A114" s="319">
        <v>69</v>
      </c>
      <c r="B114" s="321" t="s">
        <v>4005</v>
      </c>
      <c r="C114" s="319" t="s">
        <v>39</v>
      </c>
      <c r="D114" s="319" t="s">
        <v>2000</v>
      </c>
      <c r="E114" s="319">
        <v>1</v>
      </c>
      <c r="F114" s="319">
        <f>0.4*12</f>
        <v>4.8000000000000007</v>
      </c>
      <c r="G114" s="319">
        <f>E114*F114</f>
        <v>4.8000000000000007</v>
      </c>
      <c r="H114" s="319" t="s">
        <v>203</v>
      </c>
      <c r="I114" s="319" t="s">
        <v>13</v>
      </c>
      <c r="J114" s="531">
        <v>41821</v>
      </c>
      <c r="K114" s="531">
        <v>41886</v>
      </c>
      <c r="L114" s="321" t="s">
        <v>4006</v>
      </c>
    </row>
    <row r="115" spans="1:12" x14ac:dyDescent="0.25">
      <c r="A115" s="319"/>
      <c r="B115" s="318" t="s">
        <v>4005</v>
      </c>
      <c r="C115" s="319" t="s">
        <v>39</v>
      </c>
      <c r="D115" s="319" t="s">
        <v>2000</v>
      </c>
      <c r="E115" s="319">
        <v>1</v>
      </c>
      <c r="F115" s="319">
        <v>4.8</v>
      </c>
      <c r="G115" s="319">
        <f>F115*E115</f>
        <v>4.8</v>
      </c>
      <c r="H115" s="319" t="s">
        <v>4002</v>
      </c>
      <c r="I115" s="319" t="s">
        <v>13</v>
      </c>
      <c r="J115" s="531">
        <v>42186</v>
      </c>
      <c r="K115" s="319"/>
      <c r="L115" s="318" t="s">
        <v>4003</v>
      </c>
    </row>
    <row r="116" spans="1:12" s="339" customFormat="1" x14ac:dyDescent="0.25">
      <c r="A116" s="828"/>
      <c r="B116" s="828" t="s">
        <v>4005</v>
      </c>
      <c r="C116" s="533" t="s">
        <v>10</v>
      </c>
      <c r="D116" s="828" t="s">
        <v>2000</v>
      </c>
      <c r="E116" s="533">
        <v>1</v>
      </c>
      <c r="F116" s="533">
        <v>4.8</v>
      </c>
      <c r="G116" s="533">
        <f>F116*E116</f>
        <v>4.8</v>
      </c>
      <c r="H116" s="533" t="s">
        <v>4002</v>
      </c>
      <c r="I116" s="533" t="s">
        <v>13</v>
      </c>
      <c r="J116" s="532">
        <v>42552</v>
      </c>
      <c r="K116" s="828"/>
      <c r="L116" s="828" t="s">
        <v>4001</v>
      </c>
    </row>
    <row r="117" spans="1:12" s="339" customFormat="1" ht="38.25" x14ac:dyDescent="0.25">
      <c r="A117" s="319">
        <v>70</v>
      </c>
      <c r="B117" s="321" t="s">
        <v>532</v>
      </c>
      <c r="C117" s="319" t="s">
        <v>39</v>
      </c>
      <c r="D117" s="319" t="s">
        <v>2000</v>
      </c>
      <c r="E117" s="319">
        <v>1</v>
      </c>
      <c r="F117" s="319">
        <f>0.22*12</f>
        <v>2.64</v>
      </c>
      <c r="G117" s="319">
        <f>E117*F117</f>
        <v>2.64</v>
      </c>
      <c r="H117" s="319" t="s">
        <v>203</v>
      </c>
      <c r="I117" s="319" t="s">
        <v>13</v>
      </c>
      <c r="J117" s="531">
        <v>41821</v>
      </c>
      <c r="K117" s="531">
        <v>41883</v>
      </c>
      <c r="L117" s="321" t="s">
        <v>4004</v>
      </c>
    </row>
    <row r="118" spans="1:12" s="339" customFormat="1" x14ac:dyDescent="0.25">
      <c r="A118" s="304"/>
      <c r="B118" s="297" t="s">
        <v>532</v>
      </c>
      <c r="C118" s="304" t="s">
        <v>10</v>
      </c>
      <c r="D118" s="304" t="s">
        <v>2000</v>
      </c>
      <c r="E118" s="304">
        <v>1</v>
      </c>
      <c r="F118" s="304">
        <f>0.22*12</f>
        <v>2.64</v>
      </c>
      <c r="G118" s="304">
        <f>F118*E118</f>
        <v>2.64</v>
      </c>
      <c r="H118" s="304" t="s">
        <v>4002</v>
      </c>
      <c r="I118" s="292" t="s">
        <v>13</v>
      </c>
      <c r="J118" s="287">
        <v>42186</v>
      </c>
      <c r="K118" s="294"/>
      <c r="L118" s="290" t="s">
        <v>4003</v>
      </c>
    </row>
    <row r="119" spans="1:12" x14ac:dyDescent="0.25">
      <c r="A119" s="304"/>
      <c r="B119" s="297" t="s">
        <v>532</v>
      </c>
      <c r="C119" s="304" t="s">
        <v>10</v>
      </c>
      <c r="D119" s="304" t="s">
        <v>2000</v>
      </c>
      <c r="E119" s="304">
        <v>1</v>
      </c>
      <c r="F119" s="304">
        <f>0.22*12</f>
        <v>2.64</v>
      </c>
      <c r="G119" s="304">
        <f>F119*E119</f>
        <v>2.64</v>
      </c>
      <c r="H119" s="304" t="s">
        <v>4002</v>
      </c>
      <c r="I119" s="292" t="s">
        <v>13</v>
      </c>
      <c r="J119" s="287">
        <v>42552</v>
      </c>
      <c r="K119" s="294"/>
      <c r="L119" s="290" t="s">
        <v>4001</v>
      </c>
    </row>
    <row r="120" spans="1:12" ht="51" x14ac:dyDescent="0.25">
      <c r="A120" s="385">
        <v>71</v>
      </c>
      <c r="B120" s="344" t="s">
        <v>4000</v>
      </c>
      <c r="C120" s="385" t="s">
        <v>10</v>
      </c>
      <c r="D120" s="385" t="s">
        <v>11</v>
      </c>
      <c r="E120" s="385">
        <v>1</v>
      </c>
      <c r="F120" s="385">
        <v>50</v>
      </c>
      <c r="G120" s="385">
        <v>50</v>
      </c>
      <c r="H120" s="385" t="s">
        <v>203</v>
      </c>
      <c r="I120" s="385" t="s">
        <v>13</v>
      </c>
      <c r="J120" s="393">
        <v>42154</v>
      </c>
      <c r="K120" s="393"/>
      <c r="L120" s="344" t="s">
        <v>3997</v>
      </c>
    </row>
    <row r="121" spans="1:12" s="8" customFormat="1" ht="38.25" x14ac:dyDescent="0.25">
      <c r="A121" s="356"/>
      <c r="B121" s="359" t="s">
        <v>3999</v>
      </c>
      <c r="C121" s="356" t="s">
        <v>246</v>
      </c>
      <c r="D121" s="356" t="s">
        <v>11</v>
      </c>
      <c r="E121" s="356">
        <v>1</v>
      </c>
      <c r="F121" s="356">
        <v>50</v>
      </c>
      <c r="G121" s="356">
        <v>50</v>
      </c>
      <c r="H121" s="356" t="s">
        <v>203</v>
      </c>
      <c r="I121" s="356" t="s">
        <v>13</v>
      </c>
      <c r="J121" s="530">
        <v>42247</v>
      </c>
      <c r="K121" s="530"/>
      <c r="L121" s="359" t="s">
        <v>3997</v>
      </c>
    </row>
    <row r="122" spans="1:12" ht="38.25" x14ac:dyDescent="0.25">
      <c r="A122" s="385">
        <v>72</v>
      </c>
      <c r="B122" s="344" t="s">
        <v>3998</v>
      </c>
      <c r="C122" s="385" t="s">
        <v>10</v>
      </c>
      <c r="D122" s="385" t="s">
        <v>11</v>
      </c>
      <c r="E122" s="385">
        <v>1</v>
      </c>
      <c r="F122" s="385">
        <v>50</v>
      </c>
      <c r="G122" s="385">
        <v>50</v>
      </c>
      <c r="H122" s="385" t="s">
        <v>22</v>
      </c>
      <c r="I122" s="385" t="s">
        <v>13</v>
      </c>
      <c r="J122" s="393">
        <v>42154</v>
      </c>
      <c r="K122" s="393"/>
      <c r="L122" s="344" t="s">
        <v>3997</v>
      </c>
    </row>
    <row r="123" spans="1:12" x14ac:dyDescent="0.25">
      <c r="A123" s="385"/>
      <c r="B123" s="344"/>
      <c r="C123" s="356" t="s">
        <v>246</v>
      </c>
      <c r="D123" s="356" t="s">
        <v>11</v>
      </c>
      <c r="E123" s="356">
        <v>1</v>
      </c>
      <c r="F123" s="356">
        <v>50</v>
      </c>
      <c r="G123" s="356">
        <v>50</v>
      </c>
      <c r="H123" s="356" t="s">
        <v>22</v>
      </c>
      <c r="I123" s="356" t="s">
        <v>13</v>
      </c>
      <c r="J123" s="530">
        <v>42247</v>
      </c>
      <c r="K123" s="530"/>
      <c r="L123" s="359" t="s">
        <v>3997</v>
      </c>
    </row>
    <row r="124" spans="1:12" ht="63.75" x14ac:dyDescent="0.25">
      <c r="A124" s="356">
        <v>72</v>
      </c>
      <c r="B124" s="359" t="s">
        <v>3996</v>
      </c>
      <c r="C124" s="356" t="s">
        <v>10</v>
      </c>
      <c r="D124" s="356" t="s">
        <v>11</v>
      </c>
      <c r="E124" s="356">
        <v>1</v>
      </c>
      <c r="F124" s="356">
        <v>160.75</v>
      </c>
      <c r="G124" s="356">
        <v>160.75</v>
      </c>
      <c r="H124" s="356" t="s">
        <v>22</v>
      </c>
      <c r="I124" s="356" t="s">
        <v>13</v>
      </c>
      <c r="J124" s="530">
        <v>42277</v>
      </c>
      <c r="K124" s="530"/>
      <c r="L124" s="359" t="s">
        <v>3995</v>
      </c>
    </row>
    <row r="125" spans="1:12" ht="38.25" x14ac:dyDescent="0.25">
      <c r="A125" s="405"/>
      <c r="B125" s="402" t="s">
        <v>32</v>
      </c>
    </row>
    <row r="126" spans="1:12" ht="38.25" x14ac:dyDescent="0.25">
      <c r="A126" s="404"/>
      <c r="B126" s="402" t="s">
        <v>1832</v>
      </c>
    </row>
    <row r="127" spans="1:12" ht="25.5" x14ac:dyDescent="0.25">
      <c r="A127" s="403"/>
      <c r="B127" s="402" t="s">
        <v>34</v>
      </c>
    </row>
    <row r="128" spans="1:12" x14ac:dyDescent="0.25">
      <c r="A128" s="276"/>
    </row>
    <row r="129" spans="1:8" x14ac:dyDescent="0.25">
      <c r="A129" s="276"/>
    </row>
    <row r="130" spans="1:8" x14ac:dyDescent="0.25">
      <c r="A130" s="276"/>
    </row>
    <row r="131" spans="1:8" x14ac:dyDescent="0.25">
      <c r="A131" s="276"/>
    </row>
    <row r="132" spans="1:8" x14ac:dyDescent="0.25">
      <c r="A132" s="276"/>
    </row>
    <row r="133" spans="1:8" x14ac:dyDescent="0.25">
      <c r="A133" s="276"/>
    </row>
    <row r="134" spans="1:8" x14ac:dyDescent="0.25">
      <c r="A134" s="276"/>
      <c r="B134" s="276"/>
    </row>
    <row r="135" spans="1:8" x14ac:dyDescent="0.25">
      <c r="A135" s="276"/>
      <c r="C135" s="276" t="s">
        <v>3994</v>
      </c>
    </row>
    <row r="136" spans="1:8" x14ac:dyDescent="0.25">
      <c r="C136" s="276" t="s">
        <v>3993</v>
      </c>
      <c r="D136" s="276" t="s">
        <v>3992</v>
      </c>
      <c r="H136" s="276"/>
    </row>
  </sheetData>
  <mergeCells count="77">
    <mergeCell ref="L68:L69"/>
    <mergeCell ref="F68:F69"/>
    <mergeCell ref="G68:G69"/>
    <mergeCell ref="H68:H69"/>
    <mergeCell ref="H54:H55"/>
    <mergeCell ref="I54:I55"/>
    <mergeCell ref="J54:J55"/>
    <mergeCell ref="L66:L67"/>
    <mergeCell ref="C58:J58"/>
    <mergeCell ref="E54:E55"/>
    <mergeCell ref="F54:F55"/>
    <mergeCell ref="G54:G55"/>
    <mergeCell ref="C96:K96"/>
    <mergeCell ref="E66:E67"/>
    <mergeCell ref="E85:E86"/>
    <mergeCell ref="D75:D76"/>
    <mergeCell ref="E75:E76"/>
    <mergeCell ref="F75:F76"/>
    <mergeCell ref="D85:D86"/>
    <mergeCell ref="G75:G76"/>
    <mergeCell ref="H75:H76"/>
    <mergeCell ref="I75:I76"/>
    <mergeCell ref="G66:G67"/>
    <mergeCell ref="F66:F67"/>
    <mergeCell ref="H66:H67"/>
    <mergeCell ref="I66:I67"/>
    <mergeCell ref="J66:J67"/>
    <mergeCell ref="C106:L106"/>
    <mergeCell ref="A1:L1"/>
    <mergeCell ref="F85:F86"/>
    <mergeCell ref="G85:G86"/>
    <mergeCell ref="H85:H86"/>
    <mergeCell ref="I85:I86"/>
    <mergeCell ref="J75:J76"/>
    <mergeCell ref="J85:J86"/>
    <mergeCell ref="A75:A76"/>
    <mergeCell ref="B75:B76"/>
    <mergeCell ref="C75:C76"/>
    <mergeCell ref="I68:I69"/>
    <mergeCell ref="J68:J69"/>
    <mergeCell ref="A85:A86"/>
    <mergeCell ref="B85:B86"/>
    <mergeCell ref="C85:C86"/>
    <mergeCell ref="A68:A69"/>
    <mergeCell ref="B68:B69"/>
    <mergeCell ref="C68:C69"/>
    <mergeCell ref="D68:D69"/>
    <mergeCell ref="E68:E69"/>
    <mergeCell ref="E45:E46"/>
    <mergeCell ref="D45:D46"/>
    <mergeCell ref="F45:F46"/>
    <mergeCell ref="A66:A67"/>
    <mergeCell ref="B66:B67"/>
    <mergeCell ref="C66:C67"/>
    <mergeCell ref="D66:D67"/>
    <mergeCell ref="A54:A55"/>
    <mergeCell ref="B54:B55"/>
    <mergeCell ref="C54:C55"/>
    <mergeCell ref="D54:D55"/>
    <mergeCell ref="B45:B46"/>
    <mergeCell ref="C45:C46"/>
    <mergeCell ref="K45:K46"/>
    <mergeCell ref="J18:J21"/>
    <mergeCell ref="A18:A21"/>
    <mergeCell ref="B18:B21"/>
    <mergeCell ref="C18:C21"/>
    <mergeCell ref="D18:D21"/>
    <mergeCell ref="E18:E21"/>
    <mergeCell ref="F18:F21"/>
    <mergeCell ref="G45:G46"/>
    <mergeCell ref="H45:H46"/>
    <mergeCell ref="I45:I46"/>
    <mergeCell ref="J45:J46"/>
    <mergeCell ref="G18:G21"/>
    <mergeCell ref="H18:H21"/>
    <mergeCell ref="I18:I21"/>
    <mergeCell ref="A45:A46"/>
  </mergeCells>
  <pageMargins left="0" right="0" top="0.25" bottom="0.25" header="0.3" footer="0.3"/>
  <pageSetup paperSize="9" scale="87"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topLeftCell="A13" zoomScale="115" zoomScaleNormal="115" workbookViewId="0">
      <selection activeCell="E8" sqref="E8"/>
    </sheetView>
  </sheetViews>
  <sheetFormatPr defaultColWidth="9.140625" defaultRowHeight="12.75" x14ac:dyDescent="0.25"/>
  <cols>
    <col min="1" max="1" width="7.7109375" style="146" customWidth="1"/>
    <col min="2" max="2" width="26.7109375" style="148" customWidth="1"/>
    <col min="3" max="3" width="9.28515625" style="103" customWidth="1"/>
    <col min="4" max="4" width="10.140625" style="146" customWidth="1"/>
    <col min="5" max="5" width="8.85546875" style="146" customWidth="1"/>
    <col min="6" max="6" width="9.5703125" style="146" customWidth="1"/>
    <col min="7" max="7" width="10.85546875" style="146" bestFit="1" customWidth="1"/>
    <col min="8" max="8" width="12.7109375" style="146" customWidth="1"/>
    <col min="9" max="9" width="10" style="146" customWidth="1"/>
    <col min="10" max="10" width="16.42578125" style="146" customWidth="1"/>
    <col min="11" max="11" width="19.7109375" style="103" bestFit="1" customWidth="1"/>
    <col min="12" max="12" width="34.140625" style="148" customWidth="1"/>
    <col min="13" max="18" width="7.7109375" style="103" bestFit="1" customWidth="1"/>
    <col min="19" max="19" width="9.85546875" style="103" customWidth="1"/>
    <col min="20" max="16384" width="9.140625" style="103"/>
  </cols>
  <sheetData>
    <row r="1" spans="1:13" ht="12.75" customHeight="1" x14ac:dyDescent="0.25">
      <c r="A1" s="2" t="s">
        <v>481</v>
      </c>
      <c r="B1" s="113"/>
      <c r="C1" s="113"/>
      <c r="D1" s="113"/>
      <c r="E1" s="113"/>
      <c r="F1" s="113"/>
      <c r="G1" s="113"/>
      <c r="H1" s="113"/>
      <c r="I1" s="113"/>
      <c r="J1" s="113"/>
      <c r="K1" s="113"/>
      <c r="L1" s="113"/>
      <c r="M1" s="113"/>
    </row>
    <row r="2" spans="1:13" x14ac:dyDescent="0.25">
      <c r="A2" s="980" t="s">
        <v>482</v>
      </c>
      <c r="B2" s="980"/>
      <c r="C2" s="980"/>
      <c r="D2" s="980"/>
      <c r="E2" s="980"/>
      <c r="F2" s="980"/>
      <c r="G2" s="980"/>
      <c r="H2" s="980"/>
      <c r="I2" s="980"/>
      <c r="J2" s="980"/>
      <c r="K2" s="980"/>
      <c r="L2" s="980"/>
      <c r="M2" s="980"/>
    </row>
    <row r="3" spans="1:13" ht="55.5" customHeight="1" x14ac:dyDescent="0.25">
      <c r="A3" s="993" t="s">
        <v>0</v>
      </c>
      <c r="B3" s="992" t="s">
        <v>1</v>
      </c>
      <c r="C3" s="994" t="s">
        <v>2</v>
      </c>
      <c r="D3" s="993" t="s">
        <v>3</v>
      </c>
      <c r="E3" s="993" t="s">
        <v>4</v>
      </c>
      <c r="F3" s="993"/>
      <c r="G3" s="993"/>
      <c r="H3" s="993" t="s">
        <v>5</v>
      </c>
      <c r="I3" s="993" t="s">
        <v>242</v>
      </c>
      <c r="J3" s="993" t="s">
        <v>243</v>
      </c>
      <c r="K3" s="994" t="s">
        <v>20</v>
      </c>
      <c r="L3" s="992" t="s">
        <v>344</v>
      </c>
    </row>
    <row r="4" spans="1:13" ht="25.5" x14ac:dyDescent="0.25">
      <c r="A4" s="993"/>
      <c r="B4" s="992"/>
      <c r="C4" s="994"/>
      <c r="D4" s="993"/>
      <c r="E4" s="116" t="s">
        <v>7</v>
      </c>
      <c r="F4" s="116" t="s">
        <v>8</v>
      </c>
      <c r="G4" s="116" t="s">
        <v>9</v>
      </c>
      <c r="H4" s="993"/>
      <c r="I4" s="993"/>
      <c r="J4" s="993"/>
      <c r="K4" s="994"/>
      <c r="L4" s="992"/>
    </row>
    <row r="5" spans="1:13" ht="25.5" customHeight="1" x14ac:dyDescent="0.25">
      <c r="A5" s="117">
        <v>1</v>
      </c>
      <c r="B5" s="118" t="s">
        <v>343</v>
      </c>
      <c r="C5" s="95" t="s">
        <v>39</v>
      </c>
      <c r="D5" s="117" t="s">
        <v>11</v>
      </c>
      <c r="E5" s="117">
        <v>1</v>
      </c>
      <c r="F5" s="119">
        <v>5</v>
      </c>
      <c r="G5" s="119">
        <v>5</v>
      </c>
      <c r="H5" s="117" t="s">
        <v>12</v>
      </c>
      <c r="I5" s="117" t="s">
        <v>13</v>
      </c>
      <c r="J5" s="120">
        <v>40756</v>
      </c>
      <c r="K5" s="95" t="s">
        <v>448</v>
      </c>
      <c r="L5" s="94" t="s">
        <v>342</v>
      </c>
    </row>
    <row r="6" spans="1:13" ht="51" x14ac:dyDescent="0.25">
      <c r="A6" s="117">
        <v>2</v>
      </c>
      <c r="B6" s="118" t="s">
        <v>339</v>
      </c>
      <c r="C6" s="95" t="s">
        <v>39</v>
      </c>
      <c r="D6" s="117" t="s">
        <v>11</v>
      </c>
      <c r="E6" s="117">
        <v>1</v>
      </c>
      <c r="F6" s="119">
        <v>1.98</v>
      </c>
      <c r="G6" s="119">
        <v>1.98</v>
      </c>
      <c r="H6" s="117" t="s">
        <v>12</v>
      </c>
      <c r="I6" s="117" t="s">
        <v>13</v>
      </c>
      <c r="J6" s="120">
        <v>41197</v>
      </c>
      <c r="K6" s="95" t="s">
        <v>449</v>
      </c>
      <c r="L6" s="94" t="s">
        <v>341</v>
      </c>
    </row>
    <row r="7" spans="1:13" ht="27" customHeight="1" x14ac:dyDescent="0.25">
      <c r="A7" s="25">
        <v>2</v>
      </c>
      <c r="B7" s="25" t="s">
        <v>340</v>
      </c>
      <c r="C7" s="31" t="s">
        <v>10</v>
      </c>
      <c r="D7" s="25" t="s">
        <v>11</v>
      </c>
      <c r="E7" s="25">
        <v>1</v>
      </c>
      <c r="F7" s="43">
        <v>1.2</v>
      </c>
      <c r="G7" s="43">
        <v>1.2</v>
      </c>
      <c r="H7" s="43" t="s">
        <v>12</v>
      </c>
      <c r="I7" s="43" t="s">
        <v>13</v>
      </c>
      <c r="J7" s="109">
        <v>41974</v>
      </c>
      <c r="K7" s="92"/>
      <c r="L7" s="43" t="s">
        <v>369</v>
      </c>
    </row>
    <row r="8" spans="1:13" s="188" customFormat="1" ht="51" x14ac:dyDescent="0.25">
      <c r="A8" s="180"/>
      <c r="B8" s="181" t="s">
        <v>339</v>
      </c>
      <c r="C8" s="182" t="s">
        <v>246</v>
      </c>
      <c r="D8" s="180" t="s">
        <v>11</v>
      </c>
      <c r="E8" s="180">
        <v>2</v>
      </c>
      <c r="F8" s="185">
        <v>1.2</v>
      </c>
      <c r="G8" s="185">
        <v>1.2</v>
      </c>
      <c r="H8" s="180" t="s">
        <v>12</v>
      </c>
      <c r="I8" s="180" t="s">
        <v>13</v>
      </c>
      <c r="J8" s="186">
        <v>42401</v>
      </c>
      <c r="K8" s="187"/>
      <c r="L8" s="181" t="s">
        <v>494</v>
      </c>
    </row>
    <row r="9" spans="1:13" s="188" customFormat="1" ht="25.5" x14ac:dyDescent="0.25">
      <c r="A9" s="180">
        <v>3</v>
      </c>
      <c r="B9" s="181" t="s">
        <v>338</v>
      </c>
      <c r="C9" s="182" t="s">
        <v>10</v>
      </c>
      <c r="D9" s="180" t="s">
        <v>11</v>
      </c>
      <c r="E9" s="180">
        <v>1</v>
      </c>
      <c r="F9" s="185">
        <v>3.45</v>
      </c>
      <c r="G9" s="185">
        <v>3.45</v>
      </c>
      <c r="H9" s="180" t="s">
        <v>12</v>
      </c>
      <c r="I9" s="180" t="s">
        <v>13</v>
      </c>
      <c r="J9" s="186">
        <v>42415</v>
      </c>
      <c r="K9" s="187"/>
      <c r="L9" s="181" t="s">
        <v>337</v>
      </c>
    </row>
    <row r="10" spans="1:13" s="188" customFormat="1" ht="76.5" x14ac:dyDescent="0.25">
      <c r="A10" s="165">
        <v>4</v>
      </c>
      <c r="B10" s="177" t="s">
        <v>336</v>
      </c>
      <c r="C10" s="166" t="s">
        <v>10</v>
      </c>
      <c r="D10" s="165" t="s">
        <v>247</v>
      </c>
      <c r="E10" s="165">
        <v>1</v>
      </c>
      <c r="F10" s="189">
        <v>0.5</v>
      </c>
      <c r="G10" s="189">
        <v>0.5</v>
      </c>
      <c r="H10" s="165" t="s">
        <v>323</v>
      </c>
      <c r="I10" s="165" t="s">
        <v>13</v>
      </c>
      <c r="J10" s="57">
        <v>42339</v>
      </c>
      <c r="K10" s="190"/>
      <c r="L10" s="177" t="s">
        <v>495</v>
      </c>
    </row>
    <row r="11" spans="1:13" ht="76.5" x14ac:dyDescent="0.25">
      <c r="A11" s="25">
        <v>5</v>
      </c>
      <c r="B11" s="93" t="s">
        <v>335</v>
      </c>
      <c r="C11" s="31" t="s">
        <v>10</v>
      </c>
      <c r="D11" s="25" t="s">
        <v>247</v>
      </c>
      <c r="E11" s="25">
        <v>1</v>
      </c>
      <c r="F11" s="123">
        <v>0.5</v>
      </c>
      <c r="G11" s="123">
        <v>0.5</v>
      </c>
      <c r="H11" s="25" t="s">
        <v>323</v>
      </c>
      <c r="I11" s="25" t="s">
        <v>13</v>
      </c>
      <c r="J11" s="57">
        <v>42339</v>
      </c>
      <c r="K11" s="91"/>
      <c r="L11" s="177" t="s">
        <v>495</v>
      </c>
    </row>
    <row r="12" spans="1:13" ht="38.25" x14ac:dyDescent="0.25">
      <c r="A12" s="25">
        <v>6</v>
      </c>
      <c r="B12" s="93" t="s">
        <v>334</v>
      </c>
      <c r="C12" s="31" t="s">
        <v>10</v>
      </c>
      <c r="D12" s="25" t="s">
        <v>247</v>
      </c>
      <c r="E12" s="25">
        <v>1</v>
      </c>
      <c r="F12" s="123">
        <v>0.5</v>
      </c>
      <c r="G12" s="123">
        <v>0.5</v>
      </c>
      <c r="H12" s="25" t="s">
        <v>323</v>
      </c>
      <c r="I12" s="25" t="s">
        <v>13</v>
      </c>
      <c r="J12" s="57">
        <v>42430</v>
      </c>
      <c r="K12" s="190"/>
      <c r="L12" s="165" t="s">
        <v>496</v>
      </c>
    </row>
    <row r="13" spans="1:13" ht="38.25" x14ac:dyDescent="0.25">
      <c r="A13" s="25">
        <v>7</v>
      </c>
      <c r="B13" s="93" t="s">
        <v>333</v>
      </c>
      <c r="C13" s="31" t="s">
        <v>10</v>
      </c>
      <c r="D13" s="25" t="s">
        <v>247</v>
      </c>
      <c r="E13" s="25">
        <v>1</v>
      </c>
      <c r="F13" s="123">
        <v>0.5</v>
      </c>
      <c r="G13" s="123">
        <v>0.5</v>
      </c>
      <c r="H13" s="25" t="s">
        <v>323</v>
      </c>
      <c r="I13" s="25" t="s">
        <v>13</v>
      </c>
      <c r="J13" s="57">
        <v>42430</v>
      </c>
      <c r="K13" s="190"/>
      <c r="L13" s="165" t="s">
        <v>496</v>
      </c>
    </row>
    <row r="14" spans="1:13" ht="38.25" x14ac:dyDescent="0.25">
      <c r="A14" s="25">
        <v>8</v>
      </c>
      <c r="B14" s="93" t="s">
        <v>332</v>
      </c>
      <c r="C14" s="31" t="s">
        <v>10</v>
      </c>
      <c r="D14" s="25" t="s">
        <v>244</v>
      </c>
      <c r="E14" s="25">
        <v>1</v>
      </c>
      <c r="F14" s="123">
        <v>0.5</v>
      </c>
      <c r="G14" s="123">
        <v>0.5</v>
      </c>
      <c r="H14" s="25" t="s">
        <v>323</v>
      </c>
      <c r="I14" s="25" t="s">
        <v>13</v>
      </c>
      <c r="J14" s="57">
        <v>42430</v>
      </c>
      <c r="K14" s="190"/>
      <c r="L14" s="165" t="s">
        <v>496</v>
      </c>
    </row>
    <row r="15" spans="1:13" ht="38.25" x14ac:dyDescent="0.25">
      <c r="A15" s="25">
        <v>9</v>
      </c>
      <c r="B15" s="93" t="s">
        <v>331</v>
      </c>
      <c r="C15" s="31" t="s">
        <v>10</v>
      </c>
      <c r="D15" s="25" t="s">
        <v>11</v>
      </c>
      <c r="E15" s="25">
        <v>1</v>
      </c>
      <c r="F15" s="123">
        <v>0.5</v>
      </c>
      <c r="G15" s="123">
        <v>0.5</v>
      </c>
      <c r="H15" s="25" t="s">
        <v>323</v>
      </c>
      <c r="I15" s="25" t="s">
        <v>13</v>
      </c>
      <c r="J15" s="57">
        <v>42430</v>
      </c>
      <c r="K15" s="190"/>
      <c r="L15" s="165" t="s">
        <v>496</v>
      </c>
    </row>
    <row r="16" spans="1:13" ht="38.25" x14ac:dyDescent="0.25">
      <c r="A16" s="25">
        <v>10</v>
      </c>
      <c r="B16" s="93" t="s">
        <v>330</v>
      </c>
      <c r="C16" s="31" t="s">
        <v>10</v>
      </c>
      <c r="D16" s="25" t="s">
        <v>11</v>
      </c>
      <c r="E16" s="25">
        <v>1</v>
      </c>
      <c r="F16" s="123">
        <v>0.5</v>
      </c>
      <c r="G16" s="123">
        <v>0.5</v>
      </c>
      <c r="H16" s="25" t="s">
        <v>323</v>
      </c>
      <c r="I16" s="25" t="s">
        <v>13</v>
      </c>
      <c r="J16" s="57">
        <v>42430</v>
      </c>
      <c r="K16" s="190"/>
      <c r="L16" s="165" t="s">
        <v>496</v>
      </c>
    </row>
    <row r="17" spans="1:13" ht="38.25" x14ac:dyDescent="0.25">
      <c r="A17" s="25">
        <v>11</v>
      </c>
      <c r="B17" s="93" t="s">
        <v>329</v>
      </c>
      <c r="C17" s="31" t="s">
        <v>10</v>
      </c>
      <c r="D17" s="25" t="s">
        <v>11</v>
      </c>
      <c r="E17" s="25">
        <v>1</v>
      </c>
      <c r="F17" s="123">
        <v>0.5</v>
      </c>
      <c r="G17" s="123">
        <v>0.5</v>
      </c>
      <c r="H17" s="25" t="s">
        <v>323</v>
      </c>
      <c r="I17" s="25" t="s">
        <v>13</v>
      </c>
      <c r="J17" s="57">
        <v>42430</v>
      </c>
      <c r="K17" s="190"/>
      <c r="L17" s="165" t="s">
        <v>496</v>
      </c>
    </row>
    <row r="18" spans="1:13" ht="38.25" x14ac:dyDescent="0.25">
      <c r="A18" s="25">
        <v>12</v>
      </c>
      <c r="B18" s="93" t="s">
        <v>328</v>
      </c>
      <c r="C18" s="31" t="s">
        <v>10</v>
      </c>
      <c r="D18" s="25" t="s">
        <v>244</v>
      </c>
      <c r="E18" s="25">
        <v>1</v>
      </c>
      <c r="F18" s="123">
        <v>0.5</v>
      </c>
      <c r="G18" s="123">
        <v>0.5</v>
      </c>
      <c r="H18" s="25" t="s">
        <v>323</v>
      </c>
      <c r="I18" s="25" t="s">
        <v>13</v>
      </c>
      <c r="J18" s="57">
        <v>42430</v>
      </c>
      <c r="K18" s="190"/>
      <c r="L18" s="165" t="s">
        <v>496</v>
      </c>
    </row>
    <row r="19" spans="1:13" ht="38.25" x14ac:dyDescent="0.25">
      <c r="A19" s="25">
        <v>13</v>
      </c>
      <c r="B19" s="93" t="s">
        <v>327</v>
      </c>
      <c r="C19" s="31" t="s">
        <v>10</v>
      </c>
      <c r="D19" s="25" t="s">
        <v>244</v>
      </c>
      <c r="E19" s="25">
        <v>1</v>
      </c>
      <c r="F19" s="123">
        <v>0.5</v>
      </c>
      <c r="G19" s="123">
        <v>0.5</v>
      </c>
      <c r="H19" s="25" t="s">
        <v>323</v>
      </c>
      <c r="I19" s="25" t="s">
        <v>13</v>
      </c>
      <c r="J19" s="57">
        <v>42430</v>
      </c>
      <c r="K19" s="190"/>
      <c r="L19" s="165" t="s">
        <v>496</v>
      </c>
    </row>
    <row r="20" spans="1:13" ht="38.25" x14ac:dyDescent="0.25">
      <c r="A20" s="25">
        <v>14</v>
      </c>
      <c r="B20" s="93" t="s">
        <v>326</v>
      </c>
      <c r="C20" s="31" t="s">
        <v>10</v>
      </c>
      <c r="D20" s="25" t="s">
        <v>244</v>
      </c>
      <c r="E20" s="25">
        <v>1</v>
      </c>
      <c r="F20" s="123">
        <v>0.5</v>
      </c>
      <c r="G20" s="123">
        <v>0.5</v>
      </c>
      <c r="H20" s="25" t="s">
        <v>323</v>
      </c>
      <c r="I20" s="25" t="s">
        <v>13</v>
      </c>
      <c r="J20" s="57">
        <v>42430</v>
      </c>
      <c r="K20" s="190"/>
      <c r="L20" s="165" t="s">
        <v>496</v>
      </c>
    </row>
    <row r="21" spans="1:13" ht="38.25" x14ac:dyDescent="0.25">
      <c r="A21" s="25">
        <v>15</v>
      </c>
      <c r="B21" s="93" t="s">
        <v>325</v>
      </c>
      <c r="C21" s="31" t="s">
        <v>10</v>
      </c>
      <c r="D21" s="25" t="s">
        <v>247</v>
      </c>
      <c r="E21" s="25">
        <v>1</v>
      </c>
      <c r="F21" s="123">
        <v>0.5</v>
      </c>
      <c r="G21" s="123">
        <v>0.5</v>
      </c>
      <c r="H21" s="25" t="s">
        <v>323</v>
      </c>
      <c r="I21" s="25" t="s">
        <v>13</v>
      </c>
      <c r="J21" s="57">
        <v>42430</v>
      </c>
      <c r="K21" s="190"/>
      <c r="L21" s="165" t="s">
        <v>496</v>
      </c>
    </row>
    <row r="22" spans="1:13" s="124" customFormat="1" ht="38.25" x14ac:dyDescent="0.25">
      <c r="A22" s="25">
        <v>16</v>
      </c>
      <c r="B22" s="93" t="s">
        <v>324</v>
      </c>
      <c r="C22" s="31" t="s">
        <v>10</v>
      </c>
      <c r="D22" s="25" t="s">
        <v>247</v>
      </c>
      <c r="E22" s="25">
        <v>1</v>
      </c>
      <c r="F22" s="123">
        <v>0.5</v>
      </c>
      <c r="G22" s="123">
        <v>0.5</v>
      </c>
      <c r="H22" s="25" t="s">
        <v>323</v>
      </c>
      <c r="I22" s="25" t="s">
        <v>13</v>
      </c>
      <c r="J22" s="57">
        <v>42430</v>
      </c>
      <c r="K22" s="190"/>
      <c r="L22" s="165" t="s">
        <v>496</v>
      </c>
      <c r="M22" s="103"/>
    </row>
    <row r="23" spans="1:13" s="124" customFormat="1" ht="38.25" x14ac:dyDescent="0.25">
      <c r="A23" s="117">
        <v>17</v>
      </c>
      <c r="B23" s="118" t="s">
        <v>322</v>
      </c>
      <c r="C23" s="95" t="s">
        <v>39</v>
      </c>
      <c r="D23" s="117" t="s">
        <v>11</v>
      </c>
      <c r="E23" s="117">
        <v>1</v>
      </c>
      <c r="F23" s="119">
        <v>12.5</v>
      </c>
      <c r="G23" s="119">
        <v>12.5</v>
      </c>
      <c r="H23" s="117" t="s">
        <v>12</v>
      </c>
      <c r="I23" s="117" t="s">
        <v>13</v>
      </c>
      <c r="J23" s="120">
        <v>40817</v>
      </c>
      <c r="K23" s="97" t="s">
        <v>450</v>
      </c>
      <c r="L23" s="118" t="s">
        <v>321</v>
      </c>
      <c r="M23" s="103"/>
    </row>
    <row r="24" spans="1:13" s="124" customFormat="1" ht="25.5" x14ac:dyDescent="0.25">
      <c r="A24" s="98"/>
      <c r="B24" s="98" t="s">
        <v>318</v>
      </c>
      <c r="C24" s="100" t="s">
        <v>14</v>
      </c>
      <c r="D24" s="98" t="s">
        <v>15</v>
      </c>
      <c r="E24" s="98">
        <v>1</v>
      </c>
      <c r="F24" s="125">
        <v>1.23</v>
      </c>
      <c r="G24" s="125">
        <v>1.23</v>
      </c>
      <c r="H24" s="98" t="s">
        <v>12</v>
      </c>
      <c r="I24" s="98" t="s">
        <v>13</v>
      </c>
      <c r="J24" s="126">
        <v>41562</v>
      </c>
      <c r="K24" s="99"/>
      <c r="L24" s="127" t="s">
        <v>320</v>
      </c>
    </row>
    <row r="25" spans="1:13" s="124" customFormat="1" ht="25.5" x14ac:dyDescent="0.25">
      <c r="A25" s="128"/>
      <c r="B25" s="98" t="s">
        <v>318</v>
      </c>
      <c r="C25" s="100" t="s">
        <v>39</v>
      </c>
      <c r="D25" s="98" t="s">
        <v>15</v>
      </c>
      <c r="E25" s="98">
        <v>1</v>
      </c>
      <c r="F25" s="125">
        <v>2.23</v>
      </c>
      <c r="G25" s="125">
        <v>2.23</v>
      </c>
      <c r="H25" s="98" t="s">
        <v>12</v>
      </c>
      <c r="I25" s="98" t="s">
        <v>13</v>
      </c>
      <c r="J25" s="126">
        <v>41197</v>
      </c>
      <c r="K25" s="99" t="s">
        <v>447</v>
      </c>
      <c r="L25" s="127" t="s">
        <v>319</v>
      </c>
    </row>
    <row r="26" spans="1:13" ht="25.5" x14ac:dyDescent="0.25">
      <c r="A26" s="128"/>
      <c r="B26" s="98" t="s">
        <v>318</v>
      </c>
      <c r="C26" s="100" t="s">
        <v>14</v>
      </c>
      <c r="D26" s="98" t="s">
        <v>15</v>
      </c>
      <c r="E26" s="98">
        <v>1</v>
      </c>
      <c r="F26" s="125">
        <v>1.64</v>
      </c>
      <c r="G26" s="125">
        <v>1.64</v>
      </c>
      <c r="H26" s="98" t="s">
        <v>12</v>
      </c>
      <c r="I26" s="98" t="s">
        <v>13</v>
      </c>
      <c r="J26" s="126">
        <v>41562</v>
      </c>
      <c r="K26" s="99"/>
      <c r="L26" s="127" t="s">
        <v>317</v>
      </c>
      <c r="M26" s="124"/>
    </row>
    <row r="27" spans="1:13" ht="25.5" x14ac:dyDescent="0.25">
      <c r="A27" s="98">
        <v>18</v>
      </c>
      <c r="B27" s="98" t="s">
        <v>316</v>
      </c>
      <c r="C27" s="100" t="s">
        <v>39</v>
      </c>
      <c r="D27" s="98" t="s">
        <v>249</v>
      </c>
      <c r="E27" s="98">
        <v>3</v>
      </c>
      <c r="F27" s="125">
        <v>3.75</v>
      </c>
      <c r="G27" s="125">
        <v>3.75</v>
      </c>
      <c r="H27" s="98" t="s">
        <v>12</v>
      </c>
      <c r="I27" s="98" t="s">
        <v>13</v>
      </c>
      <c r="J27" s="126">
        <v>41623</v>
      </c>
      <c r="K27" s="100" t="s">
        <v>446</v>
      </c>
      <c r="L27" s="127" t="s">
        <v>315</v>
      </c>
      <c r="M27" s="124"/>
    </row>
    <row r="28" spans="1:13" s="188" customFormat="1" ht="76.5" x14ac:dyDescent="0.25">
      <c r="A28" s="165">
        <v>19</v>
      </c>
      <c r="B28" s="177" t="s">
        <v>314</v>
      </c>
      <c r="C28" s="166" t="s">
        <v>10</v>
      </c>
      <c r="D28" s="165" t="s">
        <v>11</v>
      </c>
      <c r="E28" s="165">
        <v>200</v>
      </c>
      <c r="F28" s="189">
        <v>2.5000000000000001E-2</v>
      </c>
      <c r="G28" s="189">
        <f>F28*E28</f>
        <v>5</v>
      </c>
      <c r="H28" s="165" t="s">
        <v>12</v>
      </c>
      <c r="I28" s="165" t="s">
        <v>13</v>
      </c>
      <c r="J28" s="57">
        <v>42309</v>
      </c>
      <c r="K28" s="190"/>
      <c r="L28" s="177" t="s">
        <v>497</v>
      </c>
    </row>
    <row r="29" spans="1:13" s="188" customFormat="1" ht="76.5" x14ac:dyDescent="0.25">
      <c r="A29" s="165">
        <v>20</v>
      </c>
      <c r="B29" s="177" t="s">
        <v>314</v>
      </c>
      <c r="C29" s="166" t="s">
        <v>10</v>
      </c>
      <c r="D29" s="165" t="s">
        <v>25</v>
      </c>
      <c r="E29" s="165">
        <v>500</v>
      </c>
      <c r="F29" s="189">
        <v>2.5000000000000001E-2</v>
      </c>
      <c r="G29" s="189">
        <f>F29*E29</f>
        <v>12.5</v>
      </c>
      <c r="H29" s="165" t="s">
        <v>12</v>
      </c>
      <c r="I29" s="165" t="s">
        <v>13</v>
      </c>
      <c r="J29" s="57">
        <v>42430</v>
      </c>
      <c r="K29" s="191"/>
      <c r="L29" s="177" t="s">
        <v>505</v>
      </c>
    </row>
    <row r="30" spans="1:13" ht="63.75" x14ac:dyDescent="0.25">
      <c r="A30" s="117">
        <v>21</v>
      </c>
      <c r="B30" s="118" t="s">
        <v>313</v>
      </c>
      <c r="C30" s="95" t="s">
        <v>39</v>
      </c>
      <c r="D30" s="117" t="s">
        <v>11</v>
      </c>
      <c r="E30" s="117">
        <v>2</v>
      </c>
      <c r="F30" s="119">
        <v>9.3000000000000007</v>
      </c>
      <c r="G30" s="119">
        <v>18.600000000000001</v>
      </c>
      <c r="H30" s="117" t="s">
        <v>12</v>
      </c>
      <c r="I30" s="117" t="s">
        <v>13</v>
      </c>
      <c r="J30" s="120">
        <v>40787</v>
      </c>
      <c r="K30" s="97" t="s">
        <v>445</v>
      </c>
      <c r="L30" s="129" t="s">
        <v>312</v>
      </c>
    </row>
    <row r="31" spans="1:13" ht="38.25" x14ac:dyDescent="0.25">
      <c r="A31" s="117">
        <v>20</v>
      </c>
      <c r="B31" s="118" t="s">
        <v>311</v>
      </c>
      <c r="C31" s="95" t="s">
        <v>39</v>
      </c>
      <c r="D31" s="117" t="s">
        <v>11</v>
      </c>
      <c r="E31" s="117">
        <v>2</v>
      </c>
      <c r="F31" s="119">
        <v>1.4750000000000001</v>
      </c>
      <c r="G31" s="119">
        <v>2.95</v>
      </c>
      <c r="H31" s="117" t="s">
        <v>12</v>
      </c>
      <c r="I31" s="117" t="s">
        <v>13</v>
      </c>
      <c r="J31" s="120">
        <v>41228</v>
      </c>
      <c r="K31" s="97" t="s">
        <v>444</v>
      </c>
      <c r="L31" s="129" t="s">
        <v>309</v>
      </c>
    </row>
    <row r="32" spans="1:13" s="131" customFormat="1" ht="38.25" x14ac:dyDescent="0.25">
      <c r="A32" s="117">
        <v>21</v>
      </c>
      <c r="B32" s="118" t="s">
        <v>310</v>
      </c>
      <c r="C32" s="95" t="s">
        <v>39</v>
      </c>
      <c r="D32" s="117" t="s">
        <v>11</v>
      </c>
      <c r="E32" s="117">
        <v>2</v>
      </c>
      <c r="F32" s="119">
        <v>1.4750000000000001</v>
      </c>
      <c r="G32" s="119">
        <v>2.95</v>
      </c>
      <c r="H32" s="130" t="s">
        <v>12</v>
      </c>
      <c r="I32" s="117" t="s">
        <v>13</v>
      </c>
      <c r="J32" s="120">
        <v>41289</v>
      </c>
      <c r="K32" s="97" t="s">
        <v>443</v>
      </c>
      <c r="L32" s="129" t="s">
        <v>309</v>
      </c>
      <c r="M32" s="103"/>
    </row>
    <row r="33" spans="1:13" ht="63.75" x14ac:dyDescent="0.25">
      <c r="A33" s="117">
        <v>22</v>
      </c>
      <c r="B33" s="118" t="s">
        <v>452</v>
      </c>
      <c r="C33" s="95" t="s">
        <v>39</v>
      </c>
      <c r="D33" s="117" t="s">
        <v>11</v>
      </c>
      <c r="E33" s="117">
        <v>1</v>
      </c>
      <c r="F33" s="119">
        <v>1.4750000000000001</v>
      </c>
      <c r="G33" s="119">
        <v>8.85</v>
      </c>
      <c r="H33" s="117" t="s">
        <v>12</v>
      </c>
      <c r="I33" s="117" t="s">
        <v>13</v>
      </c>
      <c r="J33" s="120">
        <v>41562</v>
      </c>
      <c r="K33" s="97" t="s">
        <v>442</v>
      </c>
      <c r="L33" s="118" t="s">
        <v>308</v>
      </c>
    </row>
    <row r="34" spans="1:13" ht="63.75" x14ac:dyDescent="0.25">
      <c r="A34" s="25">
        <v>23</v>
      </c>
      <c r="B34" s="93" t="s">
        <v>453</v>
      </c>
      <c r="C34" s="31" t="s">
        <v>10</v>
      </c>
      <c r="D34" s="25" t="s">
        <v>11</v>
      </c>
      <c r="E34" s="25">
        <v>10</v>
      </c>
      <c r="F34" s="123">
        <v>1.4750000000000001</v>
      </c>
      <c r="G34" s="123">
        <f>F34*E34</f>
        <v>14.75</v>
      </c>
      <c r="H34" s="25" t="s">
        <v>31</v>
      </c>
      <c r="I34" s="25" t="s">
        <v>13</v>
      </c>
      <c r="J34" s="56">
        <v>41974</v>
      </c>
      <c r="K34" s="155"/>
      <c r="L34" s="93"/>
      <c r="M34" s="131"/>
    </row>
    <row r="35" spans="1:13" s="188" customFormat="1" ht="38.25" x14ac:dyDescent="0.25">
      <c r="A35" s="165">
        <v>24</v>
      </c>
      <c r="B35" s="165" t="s">
        <v>277</v>
      </c>
      <c r="C35" s="166" t="s">
        <v>10</v>
      </c>
      <c r="D35" s="165" t="s">
        <v>11</v>
      </c>
      <c r="E35" s="165">
        <v>10</v>
      </c>
      <c r="F35" s="189">
        <v>1.4750000000000001</v>
      </c>
      <c r="G35" s="189">
        <f>F35*E35</f>
        <v>14.75</v>
      </c>
      <c r="H35" s="165" t="s">
        <v>277</v>
      </c>
      <c r="I35" s="165" t="s">
        <v>13</v>
      </c>
      <c r="J35" s="57">
        <v>42460</v>
      </c>
      <c r="K35" s="192"/>
      <c r="L35" s="177" t="s">
        <v>506</v>
      </c>
    </row>
    <row r="36" spans="1:13" ht="30.75" customHeight="1" x14ac:dyDescent="0.25">
      <c r="A36" s="25">
        <v>25</v>
      </c>
      <c r="B36" s="25" t="s">
        <v>277</v>
      </c>
      <c r="C36" s="31" t="s">
        <v>10</v>
      </c>
      <c r="D36" s="25" t="s">
        <v>11</v>
      </c>
      <c r="E36" s="25">
        <v>5</v>
      </c>
      <c r="F36" s="123">
        <v>1.4750000000000001</v>
      </c>
      <c r="G36" s="123">
        <f>F36*E36</f>
        <v>7.375</v>
      </c>
      <c r="H36" s="25" t="s">
        <v>277</v>
      </c>
      <c r="I36" s="25" t="s">
        <v>13</v>
      </c>
      <c r="J36" s="56">
        <v>42522</v>
      </c>
      <c r="K36" s="155"/>
      <c r="L36" s="93" t="s">
        <v>307</v>
      </c>
    </row>
    <row r="37" spans="1:13" ht="38.25" x14ac:dyDescent="0.25">
      <c r="A37" s="117">
        <v>26</v>
      </c>
      <c r="B37" s="118" t="s">
        <v>306</v>
      </c>
      <c r="C37" s="95" t="s">
        <v>39</v>
      </c>
      <c r="D37" s="117" t="s">
        <v>11</v>
      </c>
      <c r="E37" s="117">
        <v>1</v>
      </c>
      <c r="F37" s="119">
        <v>1.4750000000000001</v>
      </c>
      <c r="G37" s="119">
        <v>1.4750000000000001</v>
      </c>
      <c r="H37" s="117" t="s">
        <v>12</v>
      </c>
      <c r="I37" s="117" t="s">
        <v>13</v>
      </c>
      <c r="J37" s="120">
        <v>41228</v>
      </c>
      <c r="K37" s="97" t="s">
        <v>441</v>
      </c>
      <c r="L37" s="95" t="s">
        <v>304</v>
      </c>
    </row>
    <row r="38" spans="1:13" s="131" customFormat="1" ht="38.25" x14ac:dyDescent="0.25">
      <c r="A38" s="117">
        <v>27</v>
      </c>
      <c r="B38" s="118" t="s">
        <v>305</v>
      </c>
      <c r="C38" s="95" t="s">
        <v>39</v>
      </c>
      <c r="D38" s="117" t="s">
        <v>11</v>
      </c>
      <c r="E38" s="117">
        <v>1</v>
      </c>
      <c r="F38" s="119">
        <v>1.4750000000000001</v>
      </c>
      <c r="G38" s="119">
        <v>1.4750000000000001</v>
      </c>
      <c r="H38" s="130" t="s">
        <v>12</v>
      </c>
      <c r="I38" s="117" t="s">
        <v>13</v>
      </c>
      <c r="J38" s="120">
        <v>41289</v>
      </c>
      <c r="K38" s="97" t="s">
        <v>440</v>
      </c>
      <c r="L38" s="95" t="s">
        <v>304</v>
      </c>
      <c r="M38" s="103"/>
    </row>
    <row r="39" spans="1:13" ht="63.75" x14ac:dyDescent="0.25">
      <c r="A39" s="117">
        <v>28</v>
      </c>
      <c r="B39" s="118" t="s">
        <v>454</v>
      </c>
      <c r="C39" s="95" t="s">
        <v>39</v>
      </c>
      <c r="D39" s="117" t="s">
        <v>11</v>
      </c>
      <c r="E39" s="117">
        <v>1</v>
      </c>
      <c r="F39" s="119">
        <v>1.4750000000000001</v>
      </c>
      <c r="G39" s="119">
        <v>4.4249999999999998</v>
      </c>
      <c r="H39" s="117" t="s">
        <v>12</v>
      </c>
      <c r="I39" s="117" t="s">
        <v>13</v>
      </c>
      <c r="J39" s="120">
        <v>41579</v>
      </c>
      <c r="K39" s="97" t="s">
        <v>439</v>
      </c>
      <c r="L39" s="95" t="s">
        <v>303</v>
      </c>
    </row>
    <row r="40" spans="1:13" ht="63.75" x14ac:dyDescent="0.25">
      <c r="A40" s="132">
        <v>29</v>
      </c>
      <c r="B40" s="93" t="s">
        <v>455</v>
      </c>
      <c r="C40" s="31" t="s">
        <v>10</v>
      </c>
      <c r="D40" s="25" t="s">
        <v>11</v>
      </c>
      <c r="E40" s="25">
        <v>1</v>
      </c>
      <c r="F40" s="123">
        <v>1.4750000000000001</v>
      </c>
      <c r="G40" s="123">
        <f>F40*5</f>
        <v>7.375</v>
      </c>
      <c r="H40" s="25" t="s">
        <v>31</v>
      </c>
      <c r="I40" s="25" t="s">
        <v>13</v>
      </c>
      <c r="J40" s="56">
        <v>41974</v>
      </c>
      <c r="K40" s="155"/>
      <c r="L40" s="93"/>
      <c r="M40" s="131"/>
    </row>
    <row r="41" spans="1:13" ht="38.25" x14ac:dyDescent="0.25">
      <c r="A41" s="132">
        <v>30</v>
      </c>
      <c r="B41" s="25" t="s">
        <v>277</v>
      </c>
      <c r="C41" s="31" t="s">
        <v>10</v>
      </c>
      <c r="D41" s="25" t="s">
        <v>11</v>
      </c>
      <c r="E41" s="25">
        <v>5</v>
      </c>
      <c r="F41" s="123">
        <v>1.4750000000000001</v>
      </c>
      <c r="G41" s="123">
        <f>F41*E41</f>
        <v>7.375</v>
      </c>
      <c r="H41" s="25" t="s">
        <v>277</v>
      </c>
      <c r="I41" s="25" t="s">
        <v>13</v>
      </c>
      <c r="J41" s="57">
        <v>42460</v>
      </c>
      <c r="K41" s="155"/>
      <c r="L41" s="177" t="s">
        <v>507</v>
      </c>
    </row>
    <row r="42" spans="1:13" ht="25.5" x14ac:dyDescent="0.25">
      <c r="A42" s="133">
        <v>32</v>
      </c>
      <c r="B42" s="118" t="s">
        <v>302</v>
      </c>
      <c r="C42" s="95" t="s">
        <v>39</v>
      </c>
      <c r="D42" s="117" t="s">
        <v>11</v>
      </c>
      <c r="E42" s="117">
        <v>1</v>
      </c>
      <c r="F42" s="119">
        <v>1.4750000000000001</v>
      </c>
      <c r="G42" s="119">
        <v>1.4750000000000001</v>
      </c>
      <c r="H42" s="117" t="s">
        <v>12</v>
      </c>
      <c r="I42" s="117" t="s">
        <v>13</v>
      </c>
      <c r="J42" s="120">
        <v>41228</v>
      </c>
      <c r="K42" s="97" t="s">
        <v>438</v>
      </c>
      <c r="L42" s="95" t="s">
        <v>300</v>
      </c>
    </row>
    <row r="43" spans="1:13" s="131" customFormat="1" ht="25.5" x14ac:dyDescent="0.25">
      <c r="A43" s="133">
        <v>33</v>
      </c>
      <c r="B43" s="118" t="s">
        <v>301</v>
      </c>
      <c r="C43" s="95" t="s">
        <v>39</v>
      </c>
      <c r="D43" s="117" t="s">
        <v>11</v>
      </c>
      <c r="E43" s="117">
        <v>1</v>
      </c>
      <c r="F43" s="119">
        <v>1.4750000000000001</v>
      </c>
      <c r="G43" s="119">
        <v>1.4750000000000001</v>
      </c>
      <c r="H43" s="130" t="s">
        <v>12</v>
      </c>
      <c r="I43" s="117" t="s">
        <v>13</v>
      </c>
      <c r="J43" s="120">
        <v>41289</v>
      </c>
      <c r="K43" s="97" t="s">
        <v>437</v>
      </c>
      <c r="L43" s="118" t="s">
        <v>300</v>
      </c>
      <c r="M43" s="103"/>
    </row>
    <row r="44" spans="1:13" ht="63.75" x14ac:dyDescent="0.25">
      <c r="A44" s="133">
        <v>34</v>
      </c>
      <c r="B44" s="118" t="s">
        <v>456</v>
      </c>
      <c r="C44" s="95" t="s">
        <v>39</v>
      </c>
      <c r="D44" s="117" t="s">
        <v>11</v>
      </c>
      <c r="E44" s="117">
        <v>1</v>
      </c>
      <c r="F44" s="119">
        <v>1.4750000000000001</v>
      </c>
      <c r="G44" s="119">
        <v>4.4249999999999998</v>
      </c>
      <c r="H44" s="117" t="s">
        <v>12</v>
      </c>
      <c r="I44" s="117" t="s">
        <v>13</v>
      </c>
      <c r="J44" s="120">
        <v>41593</v>
      </c>
      <c r="K44" s="97" t="s">
        <v>436</v>
      </c>
      <c r="L44" s="118" t="s">
        <v>299</v>
      </c>
    </row>
    <row r="45" spans="1:13" ht="63.75" x14ac:dyDescent="0.25">
      <c r="A45" s="132">
        <v>35</v>
      </c>
      <c r="B45" s="93" t="s">
        <v>457</v>
      </c>
      <c r="C45" s="31" t="s">
        <v>10</v>
      </c>
      <c r="D45" s="25" t="s">
        <v>11</v>
      </c>
      <c r="E45" s="25">
        <v>1</v>
      </c>
      <c r="F45" s="123">
        <v>1.4750000000000001</v>
      </c>
      <c r="G45" s="123">
        <f>F45*5</f>
        <v>7.375</v>
      </c>
      <c r="H45" s="25" t="s">
        <v>277</v>
      </c>
      <c r="I45" s="25" t="s">
        <v>13</v>
      </c>
      <c r="J45" s="56">
        <v>41974</v>
      </c>
      <c r="K45" s="155"/>
      <c r="L45" s="93"/>
      <c r="M45" s="131"/>
    </row>
    <row r="46" spans="1:13" ht="38.25" x14ac:dyDescent="0.25">
      <c r="A46" s="25">
        <v>36</v>
      </c>
      <c r="B46" s="25" t="s">
        <v>277</v>
      </c>
      <c r="C46" s="31" t="s">
        <v>10</v>
      </c>
      <c r="D46" s="25" t="s">
        <v>11</v>
      </c>
      <c r="E46" s="25">
        <v>6</v>
      </c>
      <c r="F46" s="123">
        <v>1.4750000000000001</v>
      </c>
      <c r="G46" s="123">
        <f>F46*E46</f>
        <v>8.8500000000000014</v>
      </c>
      <c r="H46" s="25" t="s">
        <v>277</v>
      </c>
      <c r="I46" s="25" t="s">
        <v>13</v>
      </c>
      <c r="J46" s="57">
        <v>42460</v>
      </c>
      <c r="K46" s="31"/>
      <c r="L46" s="177" t="s">
        <v>507</v>
      </c>
    </row>
    <row r="47" spans="1:13" ht="25.5" x14ac:dyDescent="0.25">
      <c r="A47" s="133">
        <v>38</v>
      </c>
      <c r="B47" s="118" t="s">
        <v>298</v>
      </c>
      <c r="C47" s="95" t="s">
        <v>39</v>
      </c>
      <c r="D47" s="117" t="s">
        <v>11</v>
      </c>
      <c r="E47" s="117">
        <v>1</v>
      </c>
      <c r="F47" s="119">
        <v>1.4750000000000001</v>
      </c>
      <c r="G47" s="119">
        <v>1.4750000000000001</v>
      </c>
      <c r="H47" s="117" t="s">
        <v>12</v>
      </c>
      <c r="I47" s="117" t="s">
        <v>13</v>
      </c>
      <c r="J47" s="120">
        <v>41228</v>
      </c>
      <c r="K47" s="97" t="s">
        <v>435</v>
      </c>
      <c r="L47" s="95" t="s">
        <v>296</v>
      </c>
    </row>
    <row r="48" spans="1:13" s="131" customFormat="1" ht="25.5" x14ac:dyDescent="0.25">
      <c r="A48" s="133">
        <v>39</v>
      </c>
      <c r="B48" s="118" t="s">
        <v>297</v>
      </c>
      <c r="C48" s="95" t="s">
        <v>39</v>
      </c>
      <c r="D48" s="117" t="s">
        <v>11</v>
      </c>
      <c r="E48" s="117">
        <v>1</v>
      </c>
      <c r="F48" s="119">
        <v>1.4750000000000001</v>
      </c>
      <c r="G48" s="119">
        <v>1.4750000000000001</v>
      </c>
      <c r="H48" s="130" t="s">
        <v>12</v>
      </c>
      <c r="I48" s="117" t="s">
        <v>13</v>
      </c>
      <c r="J48" s="120">
        <v>41289</v>
      </c>
      <c r="K48" s="97" t="s">
        <v>434</v>
      </c>
      <c r="L48" s="118" t="s">
        <v>296</v>
      </c>
      <c r="M48" s="103"/>
    </row>
    <row r="49" spans="1:13" ht="63.75" x14ac:dyDescent="0.25">
      <c r="A49" s="117">
        <v>40</v>
      </c>
      <c r="B49" s="118" t="s">
        <v>458</v>
      </c>
      <c r="C49" s="95" t="s">
        <v>39</v>
      </c>
      <c r="D49" s="117" t="s">
        <v>11</v>
      </c>
      <c r="E49" s="117">
        <v>1</v>
      </c>
      <c r="F49" s="119">
        <v>1.4750000000000001</v>
      </c>
      <c r="G49" s="119">
        <v>4.4249999999999998</v>
      </c>
      <c r="H49" s="117" t="s">
        <v>12</v>
      </c>
      <c r="I49" s="117" t="s">
        <v>13</v>
      </c>
      <c r="J49" s="120">
        <v>41579</v>
      </c>
      <c r="K49" s="97" t="s">
        <v>433</v>
      </c>
      <c r="L49" s="118" t="s">
        <v>295</v>
      </c>
    </row>
    <row r="50" spans="1:13" ht="63.75" x14ac:dyDescent="0.25">
      <c r="A50" s="25">
        <v>41</v>
      </c>
      <c r="B50" s="93" t="s">
        <v>459</v>
      </c>
      <c r="C50" s="31" t="s">
        <v>10</v>
      </c>
      <c r="D50" s="25" t="s">
        <v>11</v>
      </c>
      <c r="E50" s="25">
        <v>1</v>
      </c>
      <c r="F50" s="123">
        <v>1.4750000000000001</v>
      </c>
      <c r="G50" s="123">
        <f>F50*5</f>
        <v>7.375</v>
      </c>
      <c r="H50" s="25" t="s">
        <v>31</v>
      </c>
      <c r="I50" s="25" t="s">
        <v>13</v>
      </c>
      <c r="J50" s="56">
        <v>41974</v>
      </c>
      <c r="K50" s="31"/>
      <c r="L50" s="93"/>
      <c r="M50" s="131"/>
    </row>
    <row r="51" spans="1:13" ht="38.25" x14ac:dyDescent="0.25">
      <c r="A51" s="132">
        <v>42</v>
      </c>
      <c r="B51" s="25" t="s">
        <v>277</v>
      </c>
      <c r="C51" s="31" t="s">
        <v>10</v>
      </c>
      <c r="D51" s="25" t="s">
        <v>11</v>
      </c>
      <c r="E51" s="25">
        <v>5</v>
      </c>
      <c r="F51" s="123">
        <v>1.4750000000000001</v>
      </c>
      <c r="G51" s="123">
        <f>E51*F51</f>
        <v>7.375</v>
      </c>
      <c r="H51" s="25" t="s">
        <v>277</v>
      </c>
      <c r="I51" s="25" t="s">
        <v>13</v>
      </c>
      <c r="J51" s="57">
        <v>42460</v>
      </c>
      <c r="K51" s="31"/>
      <c r="L51" s="177" t="s">
        <v>507</v>
      </c>
    </row>
    <row r="52" spans="1:13" ht="25.5" x14ac:dyDescent="0.25">
      <c r="A52" s="133">
        <v>44</v>
      </c>
      <c r="B52" s="118" t="s">
        <v>294</v>
      </c>
      <c r="C52" s="95" t="s">
        <v>39</v>
      </c>
      <c r="D52" s="117" t="s">
        <v>11</v>
      </c>
      <c r="E52" s="117">
        <v>1</v>
      </c>
      <c r="F52" s="119">
        <v>1.4750000000000001</v>
      </c>
      <c r="G52" s="119">
        <v>1.4750000000000001</v>
      </c>
      <c r="H52" s="117" t="s">
        <v>12</v>
      </c>
      <c r="I52" s="117" t="s">
        <v>13</v>
      </c>
      <c r="J52" s="120">
        <v>41228</v>
      </c>
      <c r="K52" s="95" t="s">
        <v>432</v>
      </c>
      <c r="L52" s="118" t="s">
        <v>292</v>
      </c>
    </row>
    <row r="53" spans="1:13" ht="25.5" x14ac:dyDescent="0.25">
      <c r="A53" s="117">
        <v>45</v>
      </c>
      <c r="B53" s="118" t="s">
        <v>293</v>
      </c>
      <c r="C53" s="95" t="s">
        <v>39</v>
      </c>
      <c r="D53" s="117" t="s">
        <v>11</v>
      </c>
      <c r="E53" s="117">
        <v>1</v>
      </c>
      <c r="F53" s="119">
        <v>1.4750000000000001</v>
      </c>
      <c r="G53" s="119">
        <v>1.4750000000000001</v>
      </c>
      <c r="H53" s="130" t="s">
        <v>12</v>
      </c>
      <c r="I53" s="117" t="s">
        <v>13</v>
      </c>
      <c r="J53" s="120">
        <v>41289</v>
      </c>
      <c r="K53" s="95" t="s">
        <v>431</v>
      </c>
      <c r="L53" s="118" t="s">
        <v>292</v>
      </c>
    </row>
    <row r="54" spans="1:13" ht="63.75" x14ac:dyDescent="0.25">
      <c r="A54" s="117">
        <v>46</v>
      </c>
      <c r="B54" s="118" t="s">
        <v>460</v>
      </c>
      <c r="C54" s="95" t="s">
        <v>39</v>
      </c>
      <c r="D54" s="117" t="s">
        <v>11</v>
      </c>
      <c r="E54" s="117">
        <v>1</v>
      </c>
      <c r="F54" s="119">
        <v>1.4750000000000001</v>
      </c>
      <c r="G54" s="119">
        <v>4.4249999999999998</v>
      </c>
      <c r="H54" s="117" t="s">
        <v>12</v>
      </c>
      <c r="I54" s="117" t="s">
        <v>13</v>
      </c>
      <c r="J54" s="120">
        <v>41562</v>
      </c>
      <c r="K54" s="97" t="s">
        <v>430</v>
      </c>
      <c r="L54" s="118" t="s">
        <v>291</v>
      </c>
    </row>
    <row r="55" spans="1:13" ht="63.75" x14ac:dyDescent="0.25">
      <c r="A55" s="132">
        <v>47</v>
      </c>
      <c r="B55" s="93" t="s">
        <v>461</v>
      </c>
      <c r="C55" s="31" t="s">
        <v>10</v>
      </c>
      <c r="D55" s="25" t="s">
        <v>11</v>
      </c>
      <c r="E55" s="25">
        <v>1</v>
      </c>
      <c r="F55" s="123">
        <v>1.4750000000000001</v>
      </c>
      <c r="G55" s="123">
        <f>F55*5</f>
        <v>7.375</v>
      </c>
      <c r="H55" s="25" t="s">
        <v>31</v>
      </c>
      <c r="I55" s="25" t="s">
        <v>13</v>
      </c>
      <c r="J55" s="56">
        <v>42005</v>
      </c>
      <c r="K55" s="31"/>
      <c r="L55" s="93"/>
    </row>
    <row r="56" spans="1:13" ht="38.25" x14ac:dyDescent="0.25">
      <c r="A56" s="132">
        <v>48</v>
      </c>
      <c r="B56" s="25" t="s">
        <v>277</v>
      </c>
      <c r="C56" s="31" t="s">
        <v>10</v>
      </c>
      <c r="D56" s="25" t="s">
        <v>11</v>
      </c>
      <c r="E56" s="25">
        <v>3</v>
      </c>
      <c r="F56" s="123">
        <v>1.4750000000000001</v>
      </c>
      <c r="G56" s="123">
        <f>E56*F56</f>
        <v>4.4250000000000007</v>
      </c>
      <c r="H56" s="25" t="s">
        <v>277</v>
      </c>
      <c r="I56" s="25" t="s">
        <v>13</v>
      </c>
      <c r="J56" s="57">
        <v>42460</v>
      </c>
      <c r="K56" s="31"/>
      <c r="L56" s="177" t="s">
        <v>508</v>
      </c>
    </row>
    <row r="57" spans="1:13" ht="25.5" x14ac:dyDescent="0.25">
      <c r="A57" s="117">
        <v>50</v>
      </c>
      <c r="B57" s="118" t="s">
        <v>290</v>
      </c>
      <c r="C57" s="95" t="s">
        <v>39</v>
      </c>
      <c r="D57" s="117" t="s">
        <v>244</v>
      </c>
      <c r="E57" s="117">
        <v>1</v>
      </c>
      <c r="F57" s="119">
        <v>1.4750000000000001</v>
      </c>
      <c r="G57" s="119">
        <v>1.4750000000000001</v>
      </c>
      <c r="H57" s="130" t="s">
        <v>12</v>
      </c>
      <c r="I57" s="117" t="s">
        <v>13</v>
      </c>
      <c r="J57" s="120">
        <v>41289</v>
      </c>
      <c r="K57" s="97" t="s">
        <v>429</v>
      </c>
      <c r="L57" s="118" t="s">
        <v>289</v>
      </c>
    </row>
    <row r="58" spans="1:13" ht="63.75" x14ac:dyDescent="0.25">
      <c r="A58" s="133">
        <v>51</v>
      </c>
      <c r="B58" s="118" t="s">
        <v>462</v>
      </c>
      <c r="C58" s="95" t="s">
        <v>39</v>
      </c>
      <c r="D58" s="117" t="s">
        <v>244</v>
      </c>
      <c r="E58" s="117">
        <v>1</v>
      </c>
      <c r="F58" s="119">
        <v>1.4750000000000001</v>
      </c>
      <c r="G58" s="119">
        <v>4.4249999999999998</v>
      </c>
      <c r="H58" s="117" t="s">
        <v>12</v>
      </c>
      <c r="I58" s="117" t="s">
        <v>13</v>
      </c>
      <c r="J58" s="120">
        <v>41579</v>
      </c>
      <c r="K58" s="97" t="s">
        <v>428</v>
      </c>
      <c r="L58" s="118" t="s">
        <v>288</v>
      </c>
    </row>
    <row r="59" spans="1:13" s="188" customFormat="1" ht="63.75" x14ac:dyDescent="0.25">
      <c r="A59" s="193">
        <v>52</v>
      </c>
      <c r="B59" s="177" t="s">
        <v>509</v>
      </c>
      <c r="C59" s="166" t="s">
        <v>17</v>
      </c>
      <c r="D59" s="165" t="s">
        <v>244</v>
      </c>
      <c r="E59" s="165">
        <v>1</v>
      </c>
      <c r="F59" s="189">
        <v>1.4750000000000001</v>
      </c>
      <c r="G59" s="189">
        <f>F59*5</f>
        <v>7.375</v>
      </c>
      <c r="H59" s="165" t="s">
        <v>31</v>
      </c>
      <c r="I59" s="165" t="s">
        <v>13</v>
      </c>
      <c r="J59" s="57">
        <v>41640</v>
      </c>
      <c r="K59" s="166" t="s">
        <v>17</v>
      </c>
      <c r="L59" s="177"/>
    </row>
    <row r="60" spans="1:13" s="188" customFormat="1" x14ac:dyDescent="0.25">
      <c r="A60" s="165">
        <v>53</v>
      </c>
      <c r="B60" s="165" t="s">
        <v>277</v>
      </c>
      <c r="C60" s="166" t="s">
        <v>10</v>
      </c>
      <c r="D60" s="165" t="s">
        <v>244</v>
      </c>
      <c r="E60" s="165">
        <v>1</v>
      </c>
      <c r="F60" s="189">
        <v>1.4750000000000001</v>
      </c>
      <c r="G60" s="189">
        <f>E60*F60</f>
        <v>1.4750000000000001</v>
      </c>
      <c r="H60" s="165" t="s">
        <v>277</v>
      </c>
      <c r="I60" s="165" t="s">
        <v>13</v>
      </c>
      <c r="J60" s="57">
        <v>42614</v>
      </c>
      <c r="K60" s="166"/>
      <c r="L60" s="177"/>
    </row>
    <row r="61" spans="1:13" ht="25.5" x14ac:dyDescent="0.25">
      <c r="A61" s="133">
        <v>55</v>
      </c>
      <c r="B61" s="118" t="s">
        <v>287</v>
      </c>
      <c r="C61" s="95" t="s">
        <v>39</v>
      </c>
      <c r="D61" s="117" t="s">
        <v>244</v>
      </c>
      <c r="E61" s="117">
        <v>2</v>
      </c>
      <c r="F61" s="119">
        <v>1.4750000000000001</v>
      </c>
      <c r="G61" s="119">
        <v>2.95</v>
      </c>
      <c r="H61" s="130" t="s">
        <v>12</v>
      </c>
      <c r="I61" s="117" t="s">
        <v>13</v>
      </c>
      <c r="J61" s="120">
        <v>41289</v>
      </c>
      <c r="K61" s="97" t="s">
        <v>427</v>
      </c>
      <c r="L61" s="118" t="s">
        <v>286</v>
      </c>
    </row>
    <row r="62" spans="1:13" ht="63.75" x14ac:dyDescent="0.25">
      <c r="A62" s="133">
        <v>56</v>
      </c>
      <c r="B62" s="118" t="s">
        <v>463</v>
      </c>
      <c r="C62" s="95" t="s">
        <v>39</v>
      </c>
      <c r="D62" s="117" t="s">
        <v>244</v>
      </c>
      <c r="E62" s="117">
        <v>1</v>
      </c>
      <c r="F62" s="119">
        <v>1.4750000000000001</v>
      </c>
      <c r="G62" s="119">
        <v>8.85</v>
      </c>
      <c r="H62" s="117" t="s">
        <v>12</v>
      </c>
      <c r="I62" s="117" t="s">
        <v>13</v>
      </c>
      <c r="J62" s="120">
        <v>41579</v>
      </c>
      <c r="K62" s="97" t="s">
        <v>426</v>
      </c>
      <c r="L62" s="118" t="s">
        <v>278</v>
      </c>
    </row>
    <row r="63" spans="1:13" ht="63.75" x14ac:dyDescent="0.25">
      <c r="A63" s="25">
        <v>57</v>
      </c>
      <c r="B63" s="93" t="s">
        <v>464</v>
      </c>
      <c r="C63" s="31" t="s">
        <v>10</v>
      </c>
      <c r="D63" s="25" t="s">
        <v>244</v>
      </c>
      <c r="E63" s="25">
        <v>1</v>
      </c>
      <c r="F63" s="123">
        <v>1.4750000000000001</v>
      </c>
      <c r="G63" s="123">
        <f>F63*10</f>
        <v>14.75</v>
      </c>
      <c r="H63" s="25" t="s">
        <v>31</v>
      </c>
      <c r="I63" s="25" t="s">
        <v>13</v>
      </c>
      <c r="J63" s="56">
        <v>42036</v>
      </c>
      <c r="K63" s="155"/>
      <c r="L63" s="93"/>
    </row>
    <row r="64" spans="1:13" s="188" customFormat="1" ht="38.25" x14ac:dyDescent="0.25">
      <c r="A64" s="165">
        <v>58</v>
      </c>
      <c r="B64" s="165" t="s">
        <v>277</v>
      </c>
      <c r="C64" s="166" t="s">
        <v>10</v>
      </c>
      <c r="D64" s="165" t="s">
        <v>244</v>
      </c>
      <c r="E64" s="165">
        <v>10</v>
      </c>
      <c r="F64" s="189">
        <v>1.4750000000000001</v>
      </c>
      <c r="G64" s="189">
        <f>F64*E64</f>
        <v>14.75</v>
      </c>
      <c r="H64" s="165" t="s">
        <v>277</v>
      </c>
      <c r="I64" s="165" t="s">
        <v>13</v>
      </c>
      <c r="J64" s="57">
        <v>42460</v>
      </c>
      <c r="K64" s="166"/>
      <c r="L64" s="177" t="s">
        <v>510</v>
      </c>
    </row>
    <row r="65" spans="1:12" s="188" customFormat="1" x14ac:dyDescent="0.25">
      <c r="A65" s="193">
        <v>59</v>
      </c>
      <c r="B65" s="165" t="s">
        <v>277</v>
      </c>
      <c r="C65" s="166" t="s">
        <v>10</v>
      </c>
      <c r="D65" s="165" t="s">
        <v>244</v>
      </c>
      <c r="E65" s="165">
        <v>5</v>
      </c>
      <c r="F65" s="189">
        <v>1.4750000000000001</v>
      </c>
      <c r="G65" s="189">
        <f>F65*E65</f>
        <v>7.375</v>
      </c>
      <c r="H65" s="165" t="s">
        <v>277</v>
      </c>
      <c r="I65" s="165" t="s">
        <v>13</v>
      </c>
      <c r="J65" s="57">
        <v>42522</v>
      </c>
      <c r="K65" s="166"/>
      <c r="L65" s="177"/>
    </row>
    <row r="66" spans="1:12" ht="25.5" x14ac:dyDescent="0.25">
      <c r="A66" s="132">
        <v>60</v>
      </c>
      <c r="B66" s="121" t="s">
        <v>285</v>
      </c>
      <c r="C66" s="92" t="s">
        <v>10</v>
      </c>
      <c r="D66" s="43" t="s">
        <v>244</v>
      </c>
      <c r="E66" s="43">
        <v>1</v>
      </c>
      <c r="F66" s="122">
        <v>1.4750000000000001</v>
      </c>
      <c r="G66" s="122">
        <v>1.4750000000000001</v>
      </c>
      <c r="H66" s="114" t="s">
        <v>12</v>
      </c>
      <c r="I66" s="43" t="s">
        <v>13</v>
      </c>
      <c r="J66" s="109">
        <v>41289</v>
      </c>
      <c r="K66" s="155"/>
      <c r="L66" s="134"/>
    </row>
    <row r="67" spans="1:12" ht="63.75" x14ac:dyDescent="0.25">
      <c r="A67" s="25">
        <v>61</v>
      </c>
      <c r="B67" s="93" t="s">
        <v>465</v>
      </c>
      <c r="C67" s="31" t="s">
        <v>10</v>
      </c>
      <c r="D67" s="25" t="s">
        <v>244</v>
      </c>
      <c r="E67" s="25">
        <v>1</v>
      </c>
      <c r="F67" s="123">
        <v>1.4750000000000001</v>
      </c>
      <c r="G67" s="123">
        <v>4.4249999999999998</v>
      </c>
      <c r="H67" s="25" t="s">
        <v>12</v>
      </c>
      <c r="I67" s="25" t="s">
        <v>13</v>
      </c>
      <c r="J67" s="56">
        <v>41579</v>
      </c>
      <c r="K67" s="194"/>
      <c r="L67" s="135"/>
    </row>
    <row r="68" spans="1:12" ht="63.75" x14ac:dyDescent="0.25">
      <c r="A68" s="25">
        <v>62</v>
      </c>
      <c r="B68" s="93" t="s">
        <v>466</v>
      </c>
      <c r="C68" s="31" t="s">
        <v>17</v>
      </c>
      <c r="D68" s="25" t="s">
        <v>244</v>
      </c>
      <c r="E68" s="25">
        <v>1</v>
      </c>
      <c r="F68" s="123">
        <v>1.4750000000000001</v>
      </c>
      <c r="G68" s="123">
        <f>F68*5</f>
        <v>7.375</v>
      </c>
      <c r="H68" s="25" t="s">
        <v>31</v>
      </c>
      <c r="I68" s="25" t="s">
        <v>13</v>
      </c>
      <c r="J68" s="136">
        <v>42005</v>
      </c>
      <c r="K68" s="93" t="s">
        <v>17</v>
      </c>
      <c r="L68" s="93"/>
    </row>
    <row r="69" spans="1:12" s="188" customFormat="1" x14ac:dyDescent="0.25">
      <c r="A69" s="193">
        <v>63</v>
      </c>
      <c r="B69" s="165" t="s">
        <v>277</v>
      </c>
      <c r="C69" s="166" t="s">
        <v>10</v>
      </c>
      <c r="D69" s="165" t="s">
        <v>244</v>
      </c>
      <c r="E69" s="165">
        <v>1</v>
      </c>
      <c r="F69" s="189">
        <v>1.4750000000000001</v>
      </c>
      <c r="G69" s="189">
        <f>F69*3</f>
        <v>4.4250000000000007</v>
      </c>
      <c r="H69" s="165" t="s">
        <v>277</v>
      </c>
      <c r="I69" s="165" t="s">
        <v>13</v>
      </c>
      <c r="J69" s="57">
        <v>42614</v>
      </c>
      <c r="K69" s="166"/>
      <c r="L69" s="177"/>
    </row>
    <row r="70" spans="1:12" ht="25.5" x14ac:dyDescent="0.25">
      <c r="A70" s="117">
        <v>65</v>
      </c>
      <c r="B70" s="118" t="s">
        <v>284</v>
      </c>
      <c r="C70" s="95" t="s">
        <v>39</v>
      </c>
      <c r="D70" s="117" t="s">
        <v>244</v>
      </c>
      <c r="E70" s="117">
        <v>1</v>
      </c>
      <c r="F70" s="119">
        <v>1.4750000000000001</v>
      </c>
      <c r="G70" s="119">
        <v>1.4750000000000001</v>
      </c>
      <c r="H70" s="130" t="s">
        <v>12</v>
      </c>
      <c r="I70" s="117" t="s">
        <v>13</v>
      </c>
      <c r="J70" s="120">
        <v>41289</v>
      </c>
      <c r="K70" s="97" t="s">
        <v>425</v>
      </c>
      <c r="L70" s="118" t="s">
        <v>283</v>
      </c>
    </row>
    <row r="71" spans="1:12" ht="63.75" x14ac:dyDescent="0.25">
      <c r="A71" s="25">
        <v>66</v>
      </c>
      <c r="B71" s="93" t="s">
        <v>467</v>
      </c>
      <c r="C71" s="31" t="s">
        <v>17</v>
      </c>
      <c r="D71" s="25" t="s">
        <v>244</v>
      </c>
      <c r="E71" s="25">
        <v>1</v>
      </c>
      <c r="F71" s="123">
        <v>1.4750000000000001</v>
      </c>
      <c r="G71" s="123">
        <v>4.4249999999999998</v>
      </c>
      <c r="H71" s="25" t="s">
        <v>12</v>
      </c>
      <c r="I71" s="25" t="s">
        <v>13</v>
      </c>
      <c r="J71" s="56">
        <v>41593</v>
      </c>
      <c r="K71" s="31" t="s">
        <v>17</v>
      </c>
      <c r="L71" s="93"/>
    </row>
    <row r="72" spans="1:12" ht="25.5" x14ac:dyDescent="0.25">
      <c r="A72" s="133">
        <v>67</v>
      </c>
      <c r="B72" s="118" t="s">
        <v>282</v>
      </c>
      <c r="C72" s="95" t="s">
        <v>39</v>
      </c>
      <c r="D72" s="117" t="s">
        <v>244</v>
      </c>
      <c r="E72" s="117">
        <v>1</v>
      </c>
      <c r="F72" s="119">
        <v>1.4750000000000001</v>
      </c>
      <c r="G72" s="119">
        <v>1.4750000000000001</v>
      </c>
      <c r="H72" s="130" t="s">
        <v>12</v>
      </c>
      <c r="I72" s="117" t="s">
        <v>13</v>
      </c>
      <c r="J72" s="120">
        <v>41289</v>
      </c>
      <c r="K72" s="97" t="s">
        <v>424</v>
      </c>
      <c r="L72" s="118" t="s">
        <v>281</v>
      </c>
    </row>
    <row r="73" spans="1:12" ht="63.75" x14ac:dyDescent="0.25">
      <c r="A73" s="133">
        <v>68</v>
      </c>
      <c r="B73" s="118" t="s">
        <v>468</v>
      </c>
      <c r="C73" s="95" t="s">
        <v>39</v>
      </c>
      <c r="D73" s="117" t="s">
        <v>244</v>
      </c>
      <c r="E73" s="117">
        <v>1</v>
      </c>
      <c r="F73" s="119">
        <v>1.4750000000000001</v>
      </c>
      <c r="G73" s="119">
        <v>4.4249999999999998</v>
      </c>
      <c r="H73" s="117" t="s">
        <v>12</v>
      </c>
      <c r="I73" s="117" t="s">
        <v>13</v>
      </c>
      <c r="J73" s="120">
        <v>41579</v>
      </c>
      <c r="K73" s="97" t="s">
        <v>423</v>
      </c>
      <c r="L73" s="118" t="s">
        <v>280</v>
      </c>
    </row>
    <row r="74" spans="1:12" ht="63.75" x14ac:dyDescent="0.25">
      <c r="A74" s="25">
        <v>69</v>
      </c>
      <c r="B74" s="93" t="s">
        <v>469</v>
      </c>
      <c r="C74" s="31" t="s">
        <v>10</v>
      </c>
      <c r="D74" s="25" t="s">
        <v>244</v>
      </c>
      <c r="E74" s="25">
        <v>1</v>
      </c>
      <c r="F74" s="123">
        <v>1.4750000000000001</v>
      </c>
      <c r="G74" s="123">
        <f>F74*5</f>
        <v>7.375</v>
      </c>
      <c r="H74" s="25" t="s">
        <v>31</v>
      </c>
      <c r="I74" s="25" t="s">
        <v>13</v>
      </c>
      <c r="J74" s="56">
        <v>42006</v>
      </c>
      <c r="K74" s="155"/>
      <c r="L74" s="93"/>
    </row>
    <row r="75" spans="1:12" s="188" customFormat="1" ht="38.25" x14ac:dyDescent="0.25">
      <c r="A75" s="165">
        <v>70</v>
      </c>
      <c r="B75" s="165" t="s">
        <v>277</v>
      </c>
      <c r="C75" s="166" t="s">
        <v>10</v>
      </c>
      <c r="D75" s="165" t="s">
        <v>244</v>
      </c>
      <c r="E75" s="165">
        <v>5</v>
      </c>
      <c r="F75" s="189">
        <v>1.4750000000000001</v>
      </c>
      <c r="G75" s="189">
        <f>F75*E75</f>
        <v>7.375</v>
      </c>
      <c r="H75" s="165" t="s">
        <v>277</v>
      </c>
      <c r="I75" s="165" t="s">
        <v>13</v>
      </c>
      <c r="J75" s="57">
        <v>42460</v>
      </c>
      <c r="K75" s="166"/>
      <c r="L75" s="177" t="s">
        <v>511</v>
      </c>
    </row>
    <row r="76" spans="1:12" ht="63.75" x14ac:dyDescent="0.25">
      <c r="A76" s="133">
        <v>72</v>
      </c>
      <c r="B76" s="118" t="s">
        <v>470</v>
      </c>
      <c r="C76" s="95" t="s">
        <v>39</v>
      </c>
      <c r="D76" s="117" t="s">
        <v>247</v>
      </c>
      <c r="E76" s="117">
        <v>1</v>
      </c>
      <c r="F76" s="119">
        <v>1.4750000000000001</v>
      </c>
      <c r="G76" s="119">
        <v>2.95</v>
      </c>
      <c r="H76" s="117" t="s">
        <v>12</v>
      </c>
      <c r="I76" s="117" t="s">
        <v>13</v>
      </c>
      <c r="J76" s="120">
        <v>41671</v>
      </c>
      <c r="K76" s="97" t="s">
        <v>422</v>
      </c>
      <c r="L76" s="118" t="s">
        <v>279</v>
      </c>
    </row>
    <row r="77" spans="1:12" ht="63.75" x14ac:dyDescent="0.25">
      <c r="A77" s="25">
        <v>73</v>
      </c>
      <c r="B77" s="93" t="s">
        <v>471</v>
      </c>
      <c r="C77" s="31" t="s">
        <v>17</v>
      </c>
      <c r="D77" s="25" t="s">
        <v>247</v>
      </c>
      <c r="E77" s="25">
        <v>1</v>
      </c>
      <c r="F77" s="123">
        <v>1.4750000000000001</v>
      </c>
      <c r="G77" s="123">
        <f>F77*5</f>
        <v>7.375</v>
      </c>
      <c r="H77" s="25" t="s">
        <v>31</v>
      </c>
      <c r="I77" s="25" t="s">
        <v>13</v>
      </c>
      <c r="J77" s="56">
        <v>42005</v>
      </c>
      <c r="K77" s="31" t="s">
        <v>17</v>
      </c>
      <c r="L77" s="93"/>
    </row>
    <row r="78" spans="1:12" s="188" customFormat="1" ht="38.25" x14ac:dyDescent="0.25">
      <c r="A78" s="165">
        <v>74</v>
      </c>
      <c r="B78" s="165" t="s">
        <v>277</v>
      </c>
      <c r="C78" s="166" t="s">
        <v>10</v>
      </c>
      <c r="D78" s="165" t="s">
        <v>247</v>
      </c>
      <c r="E78" s="165">
        <v>10</v>
      </c>
      <c r="F78" s="189">
        <v>1.4750000000000001</v>
      </c>
      <c r="G78" s="189">
        <f>F78*E78</f>
        <v>14.75</v>
      </c>
      <c r="H78" s="165" t="s">
        <v>277</v>
      </c>
      <c r="I78" s="165" t="s">
        <v>13</v>
      </c>
      <c r="J78" s="57">
        <v>42460</v>
      </c>
      <c r="K78" s="166"/>
      <c r="L78" s="177" t="s">
        <v>512</v>
      </c>
    </row>
    <row r="79" spans="1:12" s="188" customFormat="1" x14ac:dyDescent="0.25">
      <c r="A79" s="193">
        <v>75</v>
      </c>
      <c r="B79" s="165" t="s">
        <v>277</v>
      </c>
      <c r="C79" s="166" t="s">
        <v>10</v>
      </c>
      <c r="D79" s="165" t="s">
        <v>247</v>
      </c>
      <c r="E79" s="165">
        <v>12</v>
      </c>
      <c r="F79" s="189">
        <v>1.4750000000000001</v>
      </c>
      <c r="G79" s="189">
        <f>F79*E79</f>
        <v>17.700000000000003</v>
      </c>
      <c r="H79" s="165" t="s">
        <v>277</v>
      </c>
      <c r="I79" s="165" t="s">
        <v>13</v>
      </c>
      <c r="J79" s="57">
        <v>42522</v>
      </c>
      <c r="K79" s="166"/>
      <c r="L79" s="177"/>
    </row>
    <row r="80" spans="1:12" ht="63.75" x14ac:dyDescent="0.25">
      <c r="A80" s="133">
        <v>76</v>
      </c>
      <c r="B80" s="118" t="s">
        <v>472</v>
      </c>
      <c r="C80" s="95" t="s">
        <v>39</v>
      </c>
      <c r="D80" s="117" t="s">
        <v>247</v>
      </c>
      <c r="E80" s="117">
        <v>1</v>
      </c>
      <c r="F80" s="119">
        <v>1.4750000000000001</v>
      </c>
      <c r="G80" s="119">
        <v>2.95</v>
      </c>
      <c r="H80" s="117" t="s">
        <v>12</v>
      </c>
      <c r="I80" s="117" t="s">
        <v>13</v>
      </c>
      <c r="J80" s="120">
        <v>41671</v>
      </c>
      <c r="K80" s="97" t="s">
        <v>421</v>
      </c>
      <c r="L80" s="118" t="s">
        <v>278</v>
      </c>
    </row>
    <row r="81" spans="1:12" ht="63.75" x14ac:dyDescent="0.25">
      <c r="A81" s="25">
        <v>77</v>
      </c>
      <c r="B81" s="93" t="s">
        <v>473</v>
      </c>
      <c r="C81" s="31" t="s">
        <v>10</v>
      </c>
      <c r="D81" s="25" t="s">
        <v>247</v>
      </c>
      <c r="E81" s="25">
        <v>1</v>
      </c>
      <c r="F81" s="123">
        <v>1.4750000000000001</v>
      </c>
      <c r="G81" s="123">
        <f>F81*5</f>
        <v>7.375</v>
      </c>
      <c r="H81" s="25" t="s">
        <v>31</v>
      </c>
      <c r="I81" s="25" t="s">
        <v>13</v>
      </c>
      <c r="J81" s="56">
        <v>42036</v>
      </c>
      <c r="K81" s="155"/>
      <c r="L81" s="93"/>
    </row>
    <row r="82" spans="1:12" s="188" customFormat="1" ht="38.25" x14ac:dyDescent="0.25">
      <c r="A82" s="165">
        <v>78</v>
      </c>
      <c r="B82" s="165" t="s">
        <v>277</v>
      </c>
      <c r="C82" s="166" t="s">
        <v>10</v>
      </c>
      <c r="D82" s="165" t="s">
        <v>247</v>
      </c>
      <c r="E82" s="165">
        <v>10</v>
      </c>
      <c r="F82" s="189">
        <v>1.4750000000000001</v>
      </c>
      <c r="G82" s="189">
        <f>E82*F82</f>
        <v>14.75</v>
      </c>
      <c r="H82" s="165" t="s">
        <v>277</v>
      </c>
      <c r="I82" s="165" t="s">
        <v>13</v>
      </c>
      <c r="J82" s="57">
        <v>42460</v>
      </c>
      <c r="K82" s="166"/>
      <c r="L82" s="177" t="s">
        <v>512</v>
      </c>
    </row>
    <row r="83" spans="1:12" s="188" customFormat="1" x14ac:dyDescent="0.25">
      <c r="A83" s="193">
        <v>79</v>
      </c>
      <c r="B83" s="165" t="s">
        <v>277</v>
      </c>
      <c r="C83" s="166" t="s">
        <v>10</v>
      </c>
      <c r="D83" s="165" t="s">
        <v>247</v>
      </c>
      <c r="E83" s="165">
        <v>6</v>
      </c>
      <c r="F83" s="189">
        <v>1.4750000000000001</v>
      </c>
      <c r="G83" s="189">
        <f>E83*F83</f>
        <v>8.8500000000000014</v>
      </c>
      <c r="H83" s="165" t="s">
        <v>277</v>
      </c>
      <c r="I83" s="165" t="s">
        <v>13</v>
      </c>
      <c r="J83" s="57">
        <v>42522</v>
      </c>
      <c r="K83" s="166"/>
      <c r="L83" s="177"/>
    </row>
    <row r="84" spans="1:12" ht="63.75" x14ac:dyDescent="0.25">
      <c r="A84" s="132">
        <v>80</v>
      </c>
      <c r="B84" s="93" t="s">
        <v>474</v>
      </c>
      <c r="C84" s="31" t="s">
        <v>17</v>
      </c>
      <c r="D84" s="25" t="s">
        <v>247</v>
      </c>
      <c r="E84" s="25">
        <v>1</v>
      </c>
      <c r="F84" s="123">
        <v>1.4750000000000001</v>
      </c>
      <c r="G84" s="123">
        <v>2.95</v>
      </c>
      <c r="H84" s="25" t="s">
        <v>12</v>
      </c>
      <c r="I84" s="25" t="s">
        <v>13</v>
      </c>
      <c r="J84" s="56">
        <v>41671</v>
      </c>
      <c r="K84" s="31" t="s">
        <v>17</v>
      </c>
      <c r="L84" s="25" t="s">
        <v>17</v>
      </c>
    </row>
    <row r="85" spans="1:12" ht="63.75" x14ac:dyDescent="0.25">
      <c r="A85" s="25">
        <v>81</v>
      </c>
      <c r="B85" s="93" t="s">
        <v>475</v>
      </c>
      <c r="C85" s="31" t="s">
        <v>10</v>
      </c>
      <c r="D85" s="25" t="s">
        <v>247</v>
      </c>
      <c r="E85" s="25">
        <v>1</v>
      </c>
      <c r="F85" s="123">
        <v>1.4750000000000001</v>
      </c>
      <c r="G85" s="123">
        <f>F85*5</f>
        <v>7.375</v>
      </c>
      <c r="H85" s="25" t="s">
        <v>31</v>
      </c>
      <c r="I85" s="25" t="s">
        <v>13</v>
      </c>
      <c r="J85" s="56">
        <v>42036</v>
      </c>
      <c r="K85" s="31"/>
      <c r="L85" s="93"/>
    </row>
    <row r="86" spans="1:12" s="188" customFormat="1" ht="38.25" x14ac:dyDescent="0.25">
      <c r="A86" s="165">
        <v>82</v>
      </c>
      <c r="B86" s="165" t="s">
        <v>277</v>
      </c>
      <c r="C86" s="166" t="s">
        <v>10</v>
      </c>
      <c r="D86" s="165" t="s">
        <v>247</v>
      </c>
      <c r="E86" s="165">
        <v>10</v>
      </c>
      <c r="F86" s="189">
        <v>1.4750000000000001</v>
      </c>
      <c r="G86" s="189">
        <f>F86*E86</f>
        <v>14.75</v>
      </c>
      <c r="H86" s="165" t="s">
        <v>277</v>
      </c>
      <c r="I86" s="165" t="s">
        <v>13</v>
      </c>
      <c r="J86" s="57">
        <v>42460</v>
      </c>
      <c r="K86" s="166"/>
      <c r="L86" s="177" t="s">
        <v>512</v>
      </c>
    </row>
    <row r="87" spans="1:12" x14ac:dyDescent="0.25">
      <c r="A87" s="132">
        <v>83</v>
      </c>
      <c r="B87" s="25" t="s">
        <v>277</v>
      </c>
      <c r="C87" s="31" t="s">
        <v>10</v>
      </c>
      <c r="D87" s="25" t="s">
        <v>247</v>
      </c>
      <c r="E87" s="25">
        <v>1</v>
      </c>
      <c r="F87" s="123">
        <v>1.4750000000000001</v>
      </c>
      <c r="G87" s="123">
        <f>F87*1</f>
        <v>1.4750000000000001</v>
      </c>
      <c r="H87" s="25" t="s">
        <v>277</v>
      </c>
      <c r="I87" s="25" t="s">
        <v>13</v>
      </c>
      <c r="J87" s="56">
        <v>42522</v>
      </c>
      <c r="K87" s="31"/>
      <c r="L87" s="93"/>
    </row>
    <row r="88" spans="1:12" ht="63.75" x14ac:dyDescent="0.25">
      <c r="A88" s="132">
        <v>84</v>
      </c>
      <c r="B88" s="93" t="s">
        <v>476</v>
      </c>
      <c r="C88" s="31" t="s">
        <v>10</v>
      </c>
      <c r="D88" s="25" t="s">
        <v>247</v>
      </c>
      <c r="E88" s="25">
        <v>1</v>
      </c>
      <c r="F88" s="123">
        <v>1.4750000000000001</v>
      </c>
      <c r="G88" s="123">
        <f>F88*5</f>
        <v>7.375</v>
      </c>
      <c r="H88" s="25" t="s">
        <v>31</v>
      </c>
      <c r="I88" s="25" t="s">
        <v>13</v>
      </c>
      <c r="J88" s="56">
        <v>42064</v>
      </c>
      <c r="K88" s="155"/>
      <c r="L88" s="93"/>
    </row>
    <row r="89" spans="1:12" s="188" customFormat="1" ht="38.25" x14ac:dyDescent="0.25">
      <c r="A89" s="165">
        <v>85</v>
      </c>
      <c r="B89" s="165" t="s">
        <v>277</v>
      </c>
      <c r="C89" s="166" t="s">
        <v>10</v>
      </c>
      <c r="D89" s="165" t="s">
        <v>247</v>
      </c>
      <c r="E89" s="165">
        <v>10</v>
      </c>
      <c r="F89" s="189">
        <v>1.4750000000000001</v>
      </c>
      <c r="G89" s="189">
        <f>F89*E89</f>
        <v>14.75</v>
      </c>
      <c r="H89" s="165" t="s">
        <v>277</v>
      </c>
      <c r="I89" s="165" t="s">
        <v>13</v>
      </c>
      <c r="J89" s="57">
        <v>42460</v>
      </c>
      <c r="K89" s="166"/>
      <c r="L89" s="177" t="s">
        <v>512</v>
      </c>
    </row>
    <row r="90" spans="1:12" x14ac:dyDescent="0.25">
      <c r="A90" s="25">
        <v>86</v>
      </c>
      <c r="B90" s="25" t="s">
        <v>277</v>
      </c>
      <c r="C90" s="31" t="s">
        <v>10</v>
      </c>
      <c r="D90" s="25" t="s">
        <v>247</v>
      </c>
      <c r="E90" s="25">
        <v>1</v>
      </c>
      <c r="F90" s="123">
        <v>1.4750000000000001</v>
      </c>
      <c r="G90" s="123">
        <f>F90*6</f>
        <v>8.8500000000000014</v>
      </c>
      <c r="H90" s="25" t="s">
        <v>277</v>
      </c>
      <c r="I90" s="25" t="s">
        <v>13</v>
      </c>
      <c r="J90" s="56">
        <v>42522</v>
      </c>
      <c r="K90" s="31"/>
      <c r="L90" s="93"/>
    </row>
    <row r="91" spans="1:12" ht="63.75" x14ac:dyDescent="0.25">
      <c r="A91" s="132">
        <v>87</v>
      </c>
      <c r="B91" s="93" t="s">
        <v>477</v>
      </c>
      <c r="C91" s="31" t="s">
        <v>10</v>
      </c>
      <c r="D91" s="25" t="s">
        <v>247</v>
      </c>
      <c r="E91" s="25">
        <v>1</v>
      </c>
      <c r="F91" s="123">
        <v>1.4750000000000001</v>
      </c>
      <c r="G91" s="123">
        <f>F91*5</f>
        <v>7.375</v>
      </c>
      <c r="H91" s="25" t="s">
        <v>31</v>
      </c>
      <c r="I91" s="25" t="s">
        <v>13</v>
      </c>
      <c r="J91" s="56">
        <v>42064</v>
      </c>
      <c r="K91" s="155"/>
      <c r="L91" s="93"/>
    </row>
    <row r="92" spans="1:12" s="188" customFormat="1" ht="38.25" x14ac:dyDescent="0.25">
      <c r="A92" s="193">
        <v>88</v>
      </c>
      <c r="B92" s="165" t="s">
        <v>277</v>
      </c>
      <c r="C92" s="166" t="s">
        <v>10</v>
      </c>
      <c r="D92" s="165" t="s">
        <v>247</v>
      </c>
      <c r="E92" s="165">
        <v>6</v>
      </c>
      <c r="F92" s="189">
        <v>1.4750000000000001</v>
      </c>
      <c r="G92" s="189">
        <f>E92*F92</f>
        <v>8.8500000000000014</v>
      </c>
      <c r="H92" s="165" t="s">
        <v>277</v>
      </c>
      <c r="I92" s="165" t="s">
        <v>13</v>
      </c>
      <c r="J92" s="57">
        <v>42460</v>
      </c>
      <c r="K92" s="166"/>
      <c r="L92" s="177" t="s">
        <v>513</v>
      </c>
    </row>
    <row r="93" spans="1:12" x14ac:dyDescent="0.25">
      <c r="A93" s="25">
        <v>89</v>
      </c>
      <c r="B93" s="25" t="s">
        <v>277</v>
      </c>
      <c r="C93" s="31" t="s">
        <v>10</v>
      </c>
      <c r="D93" s="25" t="s">
        <v>247</v>
      </c>
      <c r="E93" s="25">
        <v>1</v>
      </c>
      <c r="F93" s="123">
        <v>1.4750000000000001</v>
      </c>
      <c r="G93" s="123">
        <f>F93*1</f>
        <v>1.4750000000000001</v>
      </c>
      <c r="H93" s="25" t="s">
        <v>277</v>
      </c>
      <c r="I93" s="25" t="s">
        <v>13</v>
      </c>
      <c r="J93" s="56">
        <v>42522</v>
      </c>
      <c r="K93" s="31"/>
      <c r="L93" s="93"/>
    </row>
    <row r="94" spans="1:12" ht="63.75" x14ac:dyDescent="0.25">
      <c r="A94" s="25">
        <v>90</v>
      </c>
      <c r="B94" s="93" t="s">
        <v>478</v>
      </c>
      <c r="C94" s="31" t="s">
        <v>10</v>
      </c>
      <c r="D94" s="25" t="s">
        <v>247</v>
      </c>
      <c r="E94" s="25">
        <v>1</v>
      </c>
      <c r="F94" s="123">
        <v>1.4750000000000001</v>
      </c>
      <c r="G94" s="123">
        <f>F94*10</f>
        <v>14.75</v>
      </c>
      <c r="H94" s="25" t="s">
        <v>31</v>
      </c>
      <c r="I94" s="25" t="s">
        <v>13</v>
      </c>
      <c r="J94" s="56">
        <v>42064</v>
      </c>
      <c r="K94" s="155"/>
      <c r="L94" s="93"/>
    </row>
    <row r="95" spans="1:12" s="188" customFormat="1" ht="38.25" x14ac:dyDescent="0.25">
      <c r="A95" s="193">
        <v>91</v>
      </c>
      <c r="B95" s="165" t="s">
        <v>277</v>
      </c>
      <c r="C95" s="166" t="s">
        <v>10</v>
      </c>
      <c r="D95" s="165" t="s">
        <v>247</v>
      </c>
      <c r="E95" s="165">
        <v>10</v>
      </c>
      <c r="F95" s="189">
        <v>1.4750000000000001</v>
      </c>
      <c r="G95" s="189">
        <f>F95*E95</f>
        <v>14.75</v>
      </c>
      <c r="H95" s="165" t="s">
        <v>277</v>
      </c>
      <c r="I95" s="165" t="s">
        <v>13</v>
      </c>
      <c r="J95" s="57">
        <v>42460</v>
      </c>
      <c r="K95" s="166"/>
      <c r="L95" s="177" t="s">
        <v>510</v>
      </c>
    </row>
    <row r="96" spans="1:12" s="188" customFormat="1" x14ac:dyDescent="0.25">
      <c r="A96" s="193">
        <v>92</v>
      </c>
      <c r="B96" s="165" t="s">
        <v>277</v>
      </c>
      <c r="C96" s="166" t="s">
        <v>10</v>
      </c>
      <c r="D96" s="165" t="s">
        <v>247</v>
      </c>
      <c r="E96" s="165">
        <v>2</v>
      </c>
      <c r="F96" s="189">
        <v>1.4750000000000001</v>
      </c>
      <c r="G96" s="189">
        <f>F96*E96</f>
        <v>2.95</v>
      </c>
      <c r="H96" s="165" t="s">
        <v>277</v>
      </c>
      <c r="I96" s="165" t="s">
        <v>13</v>
      </c>
      <c r="J96" s="57">
        <v>42522</v>
      </c>
      <c r="K96" s="166"/>
      <c r="L96" s="195"/>
    </row>
    <row r="97" spans="1:12" ht="38.25" x14ac:dyDescent="0.25">
      <c r="A97" s="117">
        <v>93</v>
      </c>
      <c r="B97" s="118" t="s">
        <v>276</v>
      </c>
      <c r="C97" s="95" t="s">
        <v>39</v>
      </c>
      <c r="D97" s="117" t="s">
        <v>11</v>
      </c>
      <c r="E97" s="117">
        <v>1</v>
      </c>
      <c r="F97" s="119">
        <v>2.5</v>
      </c>
      <c r="G97" s="119">
        <v>2.5</v>
      </c>
      <c r="H97" s="117" t="s">
        <v>12</v>
      </c>
      <c r="I97" s="117" t="s">
        <v>13</v>
      </c>
      <c r="J97" s="120">
        <v>41212</v>
      </c>
      <c r="K97" s="97" t="s">
        <v>420</v>
      </c>
      <c r="L97" s="118" t="s">
        <v>275</v>
      </c>
    </row>
    <row r="98" spans="1:12" s="188" customFormat="1" ht="38.25" x14ac:dyDescent="0.25">
      <c r="A98" s="180">
        <v>94</v>
      </c>
      <c r="B98" s="180" t="s">
        <v>514</v>
      </c>
      <c r="C98" s="180" t="s">
        <v>10</v>
      </c>
      <c r="D98" s="180" t="s">
        <v>244</v>
      </c>
      <c r="E98" s="180">
        <v>3</v>
      </c>
      <c r="F98" s="180">
        <v>2.5</v>
      </c>
      <c r="G98" s="180">
        <f>F98*E98</f>
        <v>7.5</v>
      </c>
      <c r="H98" s="180" t="s">
        <v>12</v>
      </c>
      <c r="I98" s="180" t="s">
        <v>13</v>
      </c>
      <c r="J98" s="57">
        <v>42460</v>
      </c>
      <c r="K98" s="182"/>
      <c r="L98" s="177"/>
    </row>
    <row r="99" spans="1:12" ht="39.75" x14ac:dyDescent="0.25">
      <c r="A99" s="137"/>
      <c r="B99" s="138" t="s">
        <v>479</v>
      </c>
      <c r="C99" s="101"/>
      <c r="D99" s="137"/>
      <c r="E99" s="137"/>
      <c r="F99" s="139"/>
      <c r="G99" s="139"/>
      <c r="H99" s="137"/>
      <c r="I99" s="137"/>
      <c r="J99" s="137"/>
      <c r="K99" s="101"/>
      <c r="L99" s="140"/>
    </row>
    <row r="100" spans="1:12" ht="38.25" x14ac:dyDescent="0.25">
      <c r="A100" s="117">
        <v>95</v>
      </c>
      <c r="B100" s="118" t="s">
        <v>515</v>
      </c>
      <c r="C100" s="95" t="s">
        <v>39</v>
      </c>
      <c r="D100" s="117" t="s">
        <v>11</v>
      </c>
      <c r="E100" s="117">
        <v>250</v>
      </c>
      <c r="F100" s="119">
        <v>0.04</v>
      </c>
      <c r="G100" s="119">
        <v>10</v>
      </c>
      <c r="H100" s="117" t="s">
        <v>267</v>
      </c>
      <c r="I100" s="117" t="s">
        <v>13</v>
      </c>
      <c r="J100" s="141">
        <v>41258</v>
      </c>
      <c r="K100" s="95" t="s">
        <v>274</v>
      </c>
      <c r="L100" s="118" t="s">
        <v>451</v>
      </c>
    </row>
    <row r="101" spans="1:12" ht="102" x14ac:dyDescent="0.25">
      <c r="A101" s="117">
        <v>96</v>
      </c>
      <c r="B101" s="117" t="s">
        <v>273</v>
      </c>
      <c r="C101" s="95" t="s">
        <v>39</v>
      </c>
      <c r="D101" s="117" t="s">
        <v>11</v>
      </c>
      <c r="E101" s="117">
        <v>150</v>
      </c>
      <c r="F101" s="119">
        <v>7.4999999999999997E-2</v>
      </c>
      <c r="G101" s="119">
        <v>11.25</v>
      </c>
      <c r="H101" s="117" t="s">
        <v>255</v>
      </c>
      <c r="I101" s="117" t="s">
        <v>13</v>
      </c>
      <c r="J101" s="120">
        <v>41532</v>
      </c>
      <c r="K101" s="95" t="s">
        <v>272</v>
      </c>
      <c r="L101" s="118" t="s">
        <v>271</v>
      </c>
    </row>
    <row r="102" spans="1:12" s="188" customFormat="1" ht="51" x14ac:dyDescent="0.25">
      <c r="A102" s="165">
        <v>97</v>
      </c>
      <c r="B102" s="177" t="s">
        <v>270</v>
      </c>
      <c r="C102" s="166" t="s">
        <v>10</v>
      </c>
      <c r="D102" s="165" t="s">
        <v>244</v>
      </c>
      <c r="E102" s="165">
        <v>250</v>
      </c>
      <c r="F102" s="189">
        <v>7.4999999999999997E-2</v>
      </c>
      <c r="G102" s="189">
        <f>F102*E102</f>
        <v>18.75</v>
      </c>
      <c r="H102" s="165" t="s">
        <v>516</v>
      </c>
      <c r="I102" s="165" t="s">
        <v>13</v>
      </c>
      <c r="J102" s="186">
        <v>42460</v>
      </c>
      <c r="K102" s="166"/>
      <c r="L102" s="177" t="s">
        <v>517</v>
      </c>
    </row>
    <row r="103" spans="1:12" s="188" customFormat="1" ht="51" x14ac:dyDescent="0.25">
      <c r="A103" s="165">
        <v>98</v>
      </c>
      <c r="B103" s="177" t="s">
        <v>522</v>
      </c>
      <c r="C103" s="166" t="s">
        <v>10</v>
      </c>
      <c r="D103" s="165" t="s">
        <v>247</v>
      </c>
      <c r="E103" s="165">
        <v>250</v>
      </c>
      <c r="F103" s="189">
        <v>7.4999999999999997E-2</v>
      </c>
      <c r="G103" s="189">
        <f t="shared" ref="G103:G104" si="0">F103*E103</f>
        <v>18.75</v>
      </c>
      <c r="H103" s="165" t="s">
        <v>516</v>
      </c>
      <c r="I103" s="165" t="s">
        <v>13</v>
      </c>
      <c r="J103" s="186">
        <v>42460</v>
      </c>
      <c r="K103" s="166"/>
      <c r="L103" s="177" t="s">
        <v>517</v>
      </c>
    </row>
    <row r="104" spans="1:12" s="188" customFormat="1" ht="51" x14ac:dyDescent="0.25">
      <c r="A104" s="165">
        <v>99</v>
      </c>
      <c r="B104" s="177" t="s">
        <v>523</v>
      </c>
      <c r="C104" s="166" t="s">
        <v>10</v>
      </c>
      <c r="D104" s="165" t="s">
        <v>247</v>
      </c>
      <c r="E104" s="165">
        <v>250</v>
      </c>
      <c r="F104" s="189">
        <v>7.4999999999999997E-2</v>
      </c>
      <c r="G104" s="189">
        <f t="shared" si="0"/>
        <v>18.75</v>
      </c>
      <c r="H104" s="165" t="s">
        <v>516</v>
      </c>
      <c r="I104" s="165" t="s">
        <v>13</v>
      </c>
      <c r="J104" s="186">
        <v>42460</v>
      </c>
      <c r="K104" s="166"/>
      <c r="L104" s="177" t="s">
        <v>517</v>
      </c>
    </row>
    <row r="105" spans="1:12" ht="25.5" x14ac:dyDescent="0.25">
      <c r="A105" s="43">
        <v>100</v>
      </c>
      <c r="B105" s="121" t="s">
        <v>525</v>
      </c>
      <c r="C105" s="92" t="s">
        <v>10</v>
      </c>
      <c r="D105" s="43" t="s">
        <v>11</v>
      </c>
      <c r="E105" s="43">
        <v>50</v>
      </c>
      <c r="F105" s="122">
        <v>0.16</v>
      </c>
      <c r="G105" s="189">
        <f>F105*E105</f>
        <v>8</v>
      </c>
      <c r="H105" s="43" t="s">
        <v>12</v>
      </c>
      <c r="I105" s="43" t="s">
        <v>13</v>
      </c>
      <c r="J105" s="109">
        <v>42460</v>
      </c>
      <c r="K105" s="92"/>
      <c r="L105" s="121" t="s">
        <v>524</v>
      </c>
    </row>
    <row r="106" spans="1:12" ht="25.5" x14ac:dyDescent="0.25">
      <c r="A106" s="43">
        <v>101</v>
      </c>
      <c r="B106" s="121" t="s">
        <v>526</v>
      </c>
      <c r="C106" s="92" t="s">
        <v>10</v>
      </c>
      <c r="D106" s="43" t="s">
        <v>11</v>
      </c>
      <c r="E106" s="43">
        <v>50</v>
      </c>
      <c r="F106" s="122">
        <v>0.16</v>
      </c>
      <c r="G106" s="189">
        <f t="shared" ref="G106:G107" si="1">F106*E106</f>
        <v>8</v>
      </c>
      <c r="H106" s="43" t="s">
        <v>12</v>
      </c>
      <c r="I106" s="43" t="s">
        <v>13</v>
      </c>
      <c r="J106" s="109">
        <v>42460</v>
      </c>
      <c r="K106" s="92"/>
      <c r="L106" s="121" t="s">
        <v>524</v>
      </c>
    </row>
    <row r="107" spans="1:12" ht="25.5" x14ac:dyDescent="0.25">
      <c r="A107" s="43">
        <v>102</v>
      </c>
      <c r="B107" s="121" t="s">
        <v>527</v>
      </c>
      <c r="C107" s="92" t="s">
        <v>10</v>
      </c>
      <c r="D107" s="43" t="s">
        <v>11</v>
      </c>
      <c r="E107" s="43">
        <v>50</v>
      </c>
      <c r="F107" s="122">
        <v>0.16</v>
      </c>
      <c r="G107" s="189">
        <f t="shared" si="1"/>
        <v>8</v>
      </c>
      <c r="H107" s="43" t="s">
        <v>12</v>
      </c>
      <c r="I107" s="43" t="s">
        <v>13</v>
      </c>
      <c r="J107" s="109">
        <v>42460</v>
      </c>
      <c r="K107" s="92"/>
      <c r="L107" s="121" t="s">
        <v>524</v>
      </c>
    </row>
    <row r="108" spans="1:12" ht="38.25" x14ac:dyDescent="0.25">
      <c r="A108" s="117">
        <v>103</v>
      </c>
      <c r="B108" s="95" t="s">
        <v>528</v>
      </c>
      <c r="C108" s="95" t="s">
        <v>39</v>
      </c>
      <c r="D108" s="117" t="s">
        <v>11</v>
      </c>
      <c r="E108" s="117">
        <v>50</v>
      </c>
      <c r="F108" s="119">
        <v>0.2</v>
      </c>
      <c r="G108" s="119">
        <v>10</v>
      </c>
      <c r="H108" s="117" t="s">
        <v>268</v>
      </c>
      <c r="I108" s="117" t="s">
        <v>13</v>
      </c>
      <c r="J108" s="120">
        <v>41532</v>
      </c>
      <c r="K108" s="95" t="s">
        <v>419</v>
      </c>
      <c r="L108" s="118" t="s">
        <v>269</v>
      </c>
    </row>
    <row r="109" spans="1:12" ht="39" x14ac:dyDescent="0.25">
      <c r="A109" s="137"/>
      <c r="B109" s="142" t="s">
        <v>480</v>
      </c>
      <c r="C109" s="101"/>
      <c r="D109" s="137"/>
      <c r="E109" s="137"/>
      <c r="F109" s="139"/>
      <c r="G109" s="139"/>
      <c r="H109" s="137"/>
      <c r="I109" s="137"/>
      <c r="J109" s="137"/>
      <c r="K109" s="101"/>
      <c r="L109" s="140"/>
    </row>
    <row r="110" spans="1:12" ht="38.25" x14ac:dyDescent="0.25">
      <c r="A110" s="117">
        <v>104</v>
      </c>
      <c r="B110" s="118" t="s">
        <v>529</v>
      </c>
      <c r="C110" s="95" t="s">
        <v>39</v>
      </c>
      <c r="D110" s="117" t="s">
        <v>11</v>
      </c>
      <c r="E110" s="117">
        <v>450</v>
      </c>
      <c r="F110" s="119">
        <v>0.04</v>
      </c>
      <c r="G110" s="119">
        <v>18</v>
      </c>
      <c r="H110" s="117" t="s">
        <v>267</v>
      </c>
      <c r="I110" s="117" t="s">
        <v>13</v>
      </c>
      <c r="J110" s="117" t="s">
        <v>266</v>
      </c>
      <c r="K110" s="95" t="s">
        <v>265</v>
      </c>
      <c r="L110" s="118" t="s">
        <v>264</v>
      </c>
    </row>
    <row r="111" spans="1:12" ht="51" x14ac:dyDescent="0.25">
      <c r="A111" s="117">
        <v>105</v>
      </c>
      <c r="B111" s="118" t="s">
        <v>263</v>
      </c>
      <c r="C111" s="95" t="s">
        <v>39</v>
      </c>
      <c r="D111" s="117"/>
      <c r="E111" s="117"/>
      <c r="F111" s="119"/>
      <c r="G111" s="119"/>
      <c r="H111" s="117"/>
      <c r="I111" s="117"/>
      <c r="J111" s="117"/>
      <c r="K111" s="95" t="s">
        <v>262</v>
      </c>
      <c r="L111" s="118" t="s">
        <v>261</v>
      </c>
    </row>
    <row r="112" spans="1:12" s="188" customFormat="1" ht="102" x14ac:dyDescent="0.25">
      <c r="A112" s="180">
        <v>106</v>
      </c>
      <c r="B112" s="196" t="s">
        <v>263</v>
      </c>
      <c r="C112" s="197" t="s">
        <v>39</v>
      </c>
      <c r="D112" s="198" t="s">
        <v>11</v>
      </c>
      <c r="E112" s="180">
        <v>436</v>
      </c>
      <c r="F112" s="185">
        <v>7.4999999999999997E-2</v>
      </c>
      <c r="G112" s="185">
        <v>32.700000000000003</v>
      </c>
      <c r="H112" s="180" t="s">
        <v>255</v>
      </c>
      <c r="I112" s="180" t="s">
        <v>13</v>
      </c>
      <c r="J112" s="186">
        <v>42078</v>
      </c>
      <c r="K112" s="182" t="s">
        <v>519</v>
      </c>
      <c r="L112" s="196" t="s">
        <v>518</v>
      </c>
    </row>
    <row r="113" spans="1:12" s="188" customFormat="1" ht="63.75" x14ac:dyDescent="0.25">
      <c r="A113" s="180">
        <v>107</v>
      </c>
      <c r="B113" s="180" t="s">
        <v>263</v>
      </c>
      <c r="C113" s="180" t="s">
        <v>246</v>
      </c>
      <c r="D113" s="180" t="s">
        <v>11</v>
      </c>
      <c r="E113" s="180">
        <v>10</v>
      </c>
      <c r="F113" s="185">
        <v>7.4999999999999997E-2</v>
      </c>
      <c r="G113" s="185">
        <f>F113*E113</f>
        <v>0.75</v>
      </c>
      <c r="H113" s="180" t="s">
        <v>520</v>
      </c>
      <c r="I113" s="165" t="s">
        <v>13</v>
      </c>
      <c r="J113" s="186">
        <v>42353</v>
      </c>
      <c r="K113" s="182"/>
      <c r="L113" s="196" t="s">
        <v>521</v>
      </c>
    </row>
    <row r="114" spans="1:12" ht="63.75" x14ac:dyDescent="0.25">
      <c r="A114" s="25">
        <v>108</v>
      </c>
      <c r="B114" s="93" t="s">
        <v>260</v>
      </c>
      <c r="C114" s="31" t="s">
        <v>17</v>
      </c>
      <c r="D114" s="25" t="s">
        <v>247</v>
      </c>
      <c r="E114" s="25">
        <v>750</v>
      </c>
      <c r="F114" s="123">
        <v>7.4999999999999997E-2</v>
      </c>
      <c r="G114" s="123">
        <f>E114*F114</f>
        <v>56.25</v>
      </c>
      <c r="H114" s="25" t="s">
        <v>520</v>
      </c>
      <c r="I114" s="25" t="s">
        <v>13</v>
      </c>
      <c r="J114" s="109">
        <v>42125</v>
      </c>
      <c r="K114" s="31"/>
      <c r="L114" s="93" t="s">
        <v>259</v>
      </c>
    </row>
    <row r="115" spans="1:12" ht="63.75" x14ac:dyDescent="0.25">
      <c r="A115" s="25">
        <v>109</v>
      </c>
      <c r="B115" s="93" t="s">
        <v>258</v>
      </c>
      <c r="C115" s="31" t="s">
        <v>17</v>
      </c>
      <c r="D115" s="25" t="s">
        <v>247</v>
      </c>
      <c r="E115" s="25">
        <v>750</v>
      </c>
      <c r="F115" s="123">
        <v>7.4999999999999997E-2</v>
      </c>
      <c r="G115" s="123">
        <f>E115*F115</f>
        <v>56.25</v>
      </c>
      <c r="H115" s="25" t="s">
        <v>531</v>
      </c>
      <c r="I115" s="25" t="s">
        <v>13</v>
      </c>
      <c r="J115" s="109">
        <v>42156</v>
      </c>
      <c r="K115" s="31"/>
      <c r="L115" s="93" t="s">
        <v>257</v>
      </c>
    </row>
    <row r="116" spans="1:12" ht="63.75" x14ac:dyDescent="0.25">
      <c r="A116" s="25">
        <v>110</v>
      </c>
      <c r="B116" s="93" t="s">
        <v>256</v>
      </c>
      <c r="C116" s="31" t="s">
        <v>17</v>
      </c>
      <c r="D116" s="25" t="s">
        <v>247</v>
      </c>
      <c r="E116" s="25">
        <v>750</v>
      </c>
      <c r="F116" s="123">
        <v>7.4999999999999997E-2</v>
      </c>
      <c r="G116" s="123">
        <f>E116*F116</f>
        <v>56.25</v>
      </c>
      <c r="H116" s="25" t="s">
        <v>520</v>
      </c>
      <c r="I116" s="25" t="s">
        <v>13</v>
      </c>
      <c r="J116" s="109">
        <v>42186</v>
      </c>
      <c r="K116" s="31"/>
      <c r="L116" s="93" t="s">
        <v>254</v>
      </c>
    </row>
    <row r="117" spans="1:12" x14ac:dyDescent="0.25">
      <c r="A117" s="43">
        <v>111</v>
      </c>
      <c r="B117" s="121" t="s">
        <v>16</v>
      </c>
      <c r="C117" s="92" t="s">
        <v>17</v>
      </c>
      <c r="D117" s="43" t="s">
        <v>11</v>
      </c>
      <c r="E117" s="43">
        <v>1</v>
      </c>
      <c r="F117" s="122">
        <v>0.05</v>
      </c>
      <c r="G117" s="122">
        <v>0.05</v>
      </c>
      <c r="H117" s="43" t="s">
        <v>12</v>
      </c>
      <c r="I117" s="43" t="s">
        <v>13</v>
      </c>
      <c r="J117" s="109">
        <v>40908</v>
      </c>
      <c r="K117" s="92"/>
      <c r="L117" s="121"/>
    </row>
    <row r="118" spans="1:12" x14ac:dyDescent="0.25">
      <c r="A118" s="43">
        <v>112</v>
      </c>
      <c r="B118" s="121" t="s">
        <v>18</v>
      </c>
      <c r="C118" s="92" t="s">
        <v>17</v>
      </c>
      <c r="D118" s="43" t="s">
        <v>11</v>
      </c>
      <c r="E118" s="43">
        <v>1</v>
      </c>
      <c r="F118" s="122">
        <v>0.25</v>
      </c>
      <c r="G118" s="122">
        <v>0.25</v>
      </c>
      <c r="H118" s="43" t="s">
        <v>12</v>
      </c>
      <c r="I118" s="43" t="s">
        <v>13</v>
      </c>
      <c r="J118" s="109">
        <v>41685</v>
      </c>
      <c r="K118" s="96"/>
      <c r="L118" s="121" t="s">
        <v>250</v>
      </c>
    </row>
    <row r="119" spans="1:12" x14ac:dyDescent="0.25">
      <c r="A119" s="43">
        <v>113</v>
      </c>
      <c r="B119" s="121" t="s">
        <v>19</v>
      </c>
      <c r="C119" s="92" t="s">
        <v>17</v>
      </c>
      <c r="D119" s="43" t="s">
        <v>11</v>
      </c>
      <c r="E119" s="43">
        <v>1</v>
      </c>
      <c r="F119" s="122">
        <v>0.05</v>
      </c>
      <c r="G119" s="122">
        <v>0.05</v>
      </c>
      <c r="H119" s="43" t="s">
        <v>12</v>
      </c>
      <c r="I119" s="43" t="s">
        <v>13</v>
      </c>
      <c r="J119" s="109">
        <v>41685</v>
      </c>
      <c r="K119" s="96"/>
      <c r="L119" s="121" t="s">
        <v>250</v>
      </c>
    </row>
    <row r="120" spans="1:12" ht="25.5" x14ac:dyDescent="0.25">
      <c r="A120" s="117">
        <v>114</v>
      </c>
      <c r="B120" s="118" t="s">
        <v>251</v>
      </c>
      <c r="C120" s="95" t="s">
        <v>39</v>
      </c>
      <c r="D120" s="117" t="s">
        <v>11</v>
      </c>
      <c r="E120" s="117">
        <v>1</v>
      </c>
      <c r="F120" s="119">
        <v>1.55</v>
      </c>
      <c r="G120" s="119">
        <v>1.55</v>
      </c>
      <c r="H120" s="117" t="s">
        <v>12</v>
      </c>
      <c r="I120" s="117" t="s">
        <v>13</v>
      </c>
      <c r="J120" s="120">
        <v>41685</v>
      </c>
      <c r="K120" s="97" t="s">
        <v>253</v>
      </c>
      <c r="L120" s="118" t="s">
        <v>252</v>
      </c>
    </row>
    <row r="121" spans="1:12" x14ac:dyDescent="0.25">
      <c r="A121" s="143">
        <v>115</v>
      </c>
      <c r="B121" s="144" t="s">
        <v>251</v>
      </c>
      <c r="C121" s="31" t="s">
        <v>246</v>
      </c>
      <c r="D121" s="143">
        <v>1</v>
      </c>
      <c r="E121" s="143">
        <v>1</v>
      </c>
      <c r="F121" s="145">
        <v>1.1200000000000001</v>
      </c>
      <c r="G121" s="145">
        <v>1.1200000000000001</v>
      </c>
      <c r="H121" s="143" t="s">
        <v>245</v>
      </c>
      <c r="I121" s="143" t="s">
        <v>13</v>
      </c>
      <c r="J121" s="109">
        <v>42460</v>
      </c>
      <c r="K121" s="102"/>
      <c r="L121" s="93" t="s">
        <v>250</v>
      </c>
    </row>
    <row r="122" spans="1:12" ht="38.25" x14ac:dyDescent="0.25">
      <c r="A122" s="143">
        <v>116</v>
      </c>
      <c r="B122" s="93" t="s">
        <v>530</v>
      </c>
      <c r="C122" s="31" t="s">
        <v>10</v>
      </c>
      <c r="D122" s="143" t="s">
        <v>25</v>
      </c>
      <c r="E122" s="143">
        <v>3</v>
      </c>
      <c r="F122" s="145">
        <v>6.25</v>
      </c>
      <c r="G122" s="145">
        <f>F122*E122</f>
        <v>18.75</v>
      </c>
      <c r="H122" s="143" t="s">
        <v>12</v>
      </c>
      <c r="I122" s="143" t="s">
        <v>13</v>
      </c>
      <c r="J122" s="109">
        <v>42460</v>
      </c>
      <c r="K122" s="102"/>
      <c r="L122" s="93"/>
    </row>
    <row r="126" spans="1:12" x14ac:dyDescent="0.25">
      <c r="B126" s="147" t="s">
        <v>532</v>
      </c>
      <c r="E126" s="146" t="s">
        <v>533</v>
      </c>
      <c r="K126" s="103" t="s">
        <v>534</v>
      </c>
    </row>
  </sheetData>
  <mergeCells count="11">
    <mergeCell ref="A2:M2"/>
    <mergeCell ref="L3:L4"/>
    <mergeCell ref="A3:A4"/>
    <mergeCell ref="B3:B4"/>
    <mergeCell ref="C3:C4"/>
    <mergeCell ref="D3:D4"/>
    <mergeCell ref="E3:G3"/>
    <mergeCell ref="H3:H4"/>
    <mergeCell ref="K3:K4"/>
    <mergeCell ref="I3:I4"/>
    <mergeCell ref="J3:J4"/>
  </mergeCells>
  <printOptions horizontalCentered="1" verticalCentered="1"/>
  <pageMargins left="0.70866141732283472" right="0.70866141732283472" top="0.74803149606299213" bottom="0.74803149606299213" header="0.31496062992125984" footer="0.31496062992125984"/>
  <pageSetup paperSize="9" scale="68" orientation="landscape" r:id="rId1"/>
  <rowBreaks count="5" manualBreakCount="5">
    <brk id="18" max="11" man="1"/>
    <brk id="32" max="11" man="1"/>
    <brk id="58" max="16383" man="1"/>
    <brk id="85" max="16383" man="1"/>
    <brk id="113" max="1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G5" sqref="G5"/>
    </sheetView>
  </sheetViews>
  <sheetFormatPr defaultRowHeight="15" x14ac:dyDescent="0.25"/>
  <cols>
    <col min="1" max="1" width="3.5703125" customWidth="1"/>
    <col min="2" max="2" width="28.42578125" customWidth="1"/>
    <col min="4" max="4" width="6.140625" customWidth="1"/>
    <col min="5" max="5" width="6.85546875" customWidth="1"/>
    <col min="6" max="6" width="5.85546875" customWidth="1"/>
    <col min="7" max="7" width="7" bestFit="1" customWidth="1"/>
    <col min="9" max="9" width="6.140625" customWidth="1"/>
    <col min="10" max="10" width="9.85546875" customWidth="1"/>
    <col min="11" max="11" width="9.140625" bestFit="1" customWidth="1"/>
    <col min="12" max="12" width="18.7109375" customWidth="1"/>
  </cols>
  <sheetData>
    <row r="1" spans="1:12" s="79" customFormat="1" ht="12" x14ac:dyDescent="0.2">
      <c r="A1" s="78" t="s">
        <v>501</v>
      </c>
    </row>
    <row r="2" spans="1:12" x14ac:dyDescent="0.25">
      <c r="A2" s="2"/>
    </row>
    <row r="3" spans="1:12" ht="37.9" customHeight="1" x14ac:dyDescent="0.25">
      <c r="A3" s="867" t="s">
        <v>26</v>
      </c>
      <c r="B3" s="867" t="s">
        <v>1</v>
      </c>
      <c r="C3" s="867" t="s">
        <v>2</v>
      </c>
      <c r="D3" s="867" t="s">
        <v>3</v>
      </c>
      <c r="E3" s="867" t="s">
        <v>27</v>
      </c>
      <c r="F3" s="867" t="s">
        <v>4</v>
      </c>
      <c r="G3" s="867"/>
      <c r="H3" s="867" t="s">
        <v>5</v>
      </c>
      <c r="I3" s="867" t="s">
        <v>28</v>
      </c>
      <c r="J3" s="867" t="s">
        <v>35</v>
      </c>
      <c r="K3" s="869" t="s">
        <v>20</v>
      </c>
      <c r="L3" s="867" t="s">
        <v>6</v>
      </c>
    </row>
    <row r="4" spans="1:12" ht="25.5" x14ac:dyDescent="0.25">
      <c r="A4" s="867"/>
      <c r="B4" s="867"/>
      <c r="C4" s="867"/>
      <c r="D4" s="867"/>
      <c r="E4" s="867"/>
      <c r="F4" s="173" t="s">
        <v>8</v>
      </c>
      <c r="G4" s="173" t="s">
        <v>9</v>
      </c>
      <c r="H4" s="867"/>
      <c r="I4" s="867"/>
      <c r="J4" s="867"/>
      <c r="K4" s="869"/>
      <c r="L4" s="867"/>
    </row>
    <row r="5" spans="1:12" s="8" customFormat="1" ht="135.75" customHeight="1" x14ac:dyDescent="0.25">
      <c r="A5" s="165">
        <v>1</v>
      </c>
      <c r="B5" s="166" t="s">
        <v>498</v>
      </c>
      <c r="C5" s="165" t="s">
        <v>30</v>
      </c>
      <c r="D5" s="165" t="s">
        <v>247</v>
      </c>
      <c r="E5" s="165">
        <v>150</v>
      </c>
      <c r="F5" s="167">
        <f>50000/100000</f>
        <v>0.5</v>
      </c>
      <c r="G5" s="167">
        <f>F5*E5</f>
        <v>75</v>
      </c>
      <c r="H5" s="165" t="s">
        <v>499</v>
      </c>
      <c r="I5" s="165" t="s">
        <v>29</v>
      </c>
      <c r="J5" s="57">
        <v>42050</v>
      </c>
      <c r="K5" s="57"/>
      <c r="L5" s="166" t="s">
        <v>500</v>
      </c>
    </row>
    <row r="6" spans="1:12" x14ac:dyDescent="0.25">
      <c r="A6" s="3"/>
      <c r="B6" s="868" t="s">
        <v>32</v>
      </c>
      <c r="C6" s="868"/>
      <c r="D6" s="868"/>
      <c r="E6" s="868"/>
      <c r="F6" s="868"/>
      <c r="G6" s="868"/>
      <c r="H6" s="868"/>
      <c r="I6" s="868"/>
      <c r="J6" s="868"/>
      <c r="K6" s="868"/>
      <c r="L6" s="868"/>
    </row>
    <row r="7" spans="1:12" x14ac:dyDescent="0.25">
      <c r="A7" s="4"/>
      <c r="B7" s="868" t="s">
        <v>33</v>
      </c>
      <c r="C7" s="868"/>
      <c r="D7" s="868"/>
      <c r="E7" s="868"/>
      <c r="F7" s="868"/>
      <c r="G7" s="868"/>
      <c r="H7" s="868"/>
      <c r="I7" s="868"/>
      <c r="J7" s="868"/>
      <c r="K7" s="868"/>
      <c r="L7" s="868"/>
    </row>
    <row r="8" spans="1:12" x14ac:dyDescent="0.25">
      <c r="A8" s="5"/>
      <c r="B8" s="868" t="s">
        <v>34</v>
      </c>
      <c r="C8" s="868"/>
      <c r="D8" s="868"/>
      <c r="E8" s="868"/>
      <c r="F8" s="868"/>
      <c r="G8" s="868"/>
      <c r="H8" s="868"/>
      <c r="I8" s="868"/>
      <c r="J8" s="868"/>
      <c r="K8" s="868"/>
      <c r="L8" s="868"/>
    </row>
  </sheetData>
  <mergeCells count="14">
    <mergeCell ref="A3:A4"/>
    <mergeCell ref="B3:B4"/>
    <mergeCell ref="C3:C4"/>
    <mergeCell ref="D3:D4"/>
    <mergeCell ref="E3:E4"/>
    <mergeCell ref="B7:L7"/>
    <mergeCell ref="B8:L8"/>
    <mergeCell ref="H3:H4"/>
    <mergeCell ref="I3:I4"/>
    <mergeCell ref="J3:J4"/>
    <mergeCell ref="K3:K4"/>
    <mergeCell ref="L3:L4"/>
    <mergeCell ref="B6:L6"/>
    <mergeCell ref="F3:G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115" zoomScaleNormal="115" workbookViewId="0">
      <selection activeCell="K16" sqref="K16"/>
    </sheetView>
  </sheetViews>
  <sheetFormatPr defaultColWidth="9.140625" defaultRowHeight="15" x14ac:dyDescent="0.25"/>
  <cols>
    <col min="1" max="1" width="6.7109375" style="113" bestFit="1" customWidth="1"/>
    <col min="2" max="2" width="23.42578125" style="174" customWidth="1"/>
    <col min="3" max="3" width="9.140625" style="113"/>
    <col min="4" max="4" width="7.42578125" style="113" bestFit="1" customWidth="1"/>
    <col min="5" max="5" width="8.42578125" style="113" bestFit="1" customWidth="1"/>
    <col min="6" max="6" width="8.28515625" style="113" bestFit="1" customWidth="1"/>
    <col min="7" max="7" width="9.140625" style="113" bestFit="1" customWidth="1"/>
    <col min="8" max="8" width="7.7109375" style="113" customWidth="1"/>
    <col min="9" max="9" width="9.140625" style="113"/>
    <col min="10" max="10" width="11" style="113" customWidth="1"/>
    <col min="11" max="11" width="15.7109375" style="113" customWidth="1"/>
    <col min="12" max="12" width="27.28515625" style="113" customWidth="1"/>
    <col min="13" max="16384" width="9.140625" style="113"/>
  </cols>
  <sheetData>
    <row r="1" spans="1:13" x14ac:dyDescent="0.25">
      <c r="A1" s="2" t="s">
        <v>481</v>
      </c>
    </row>
    <row r="2" spans="1:13" x14ac:dyDescent="0.25">
      <c r="A2" s="980" t="s">
        <v>483</v>
      </c>
      <c r="B2" s="980"/>
      <c r="C2" s="980"/>
      <c r="D2" s="980"/>
      <c r="E2" s="980"/>
      <c r="F2" s="980"/>
      <c r="G2" s="980"/>
      <c r="H2" s="980"/>
      <c r="I2" s="980"/>
      <c r="J2" s="980"/>
      <c r="K2" s="980"/>
      <c r="L2" s="980"/>
      <c r="M2" s="980"/>
    </row>
    <row r="3" spans="1:13" s="149" customFormat="1" ht="12.75" x14ac:dyDescent="0.25">
      <c r="A3" s="867" t="s">
        <v>0</v>
      </c>
      <c r="B3" s="995" t="s">
        <v>1</v>
      </c>
      <c r="C3" s="979" t="s">
        <v>2</v>
      </c>
      <c r="D3" s="867" t="s">
        <v>3</v>
      </c>
      <c r="E3" s="867" t="s">
        <v>4</v>
      </c>
      <c r="F3" s="867"/>
      <c r="G3" s="867"/>
      <c r="H3" s="996" t="s">
        <v>5</v>
      </c>
      <c r="I3" s="867" t="s">
        <v>242</v>
      </c>
      <c r="J3" s="867" t="s">
        <v>21</v>
      </c>
      <c r="K3" s="867" t="s">
        <v>20</v>
      </c>
      <c r="L3" s="995" t="s">
        <v>6</v>
      </c>
    </row>
    <row r="4" spans="1:13" s="149" customFormat="1" ht="38.25" x14ac:dyDescent="0.25">
      <c r="A4" s="867"/>
      <c r="B4" s="995"/>
      <c r="C4" s="979"/>
      <c r="D4" s="867"/>
      <c r="E4" s="108" t="s">
        <v>7</v>
      </c>
      <c r="F4" s="108" t="s">
        <v>8</v>
      </c>
      <c r="G4" s="108" t="s">
        <v>9</v>
      </c>
      <c r="H4" s="996"/>
      <c r="I4" s="867"/>
      <c r="J4" s="867"/>
      <c r="K4" s="867"/>
      <c r="L4" s="995"/>
    </row>
    <row r="5" spans="1:13" s="149" customFormat="1" ht="63.75" x14ac:dyDescent="0.25">
      <c r="A5" s="33">
        <v>1</v>
      </c>
      <c r="B5" s="175" t="s">
        <v>356</v>
      </c>
      <c r="C5" s="24" t="s">
        <v>10</v>
      </c>
      <c r="D5" s="33" t="s">
        <v>11</v>
      </c>
      <c r="E5" s="33">
        <v>1</v>
      </c>
      <c r="F5" s="115">
        <v>20</v>
      </c>
      <c r="G5" s="115">
        <v>20</v>
      </c>
      <c r="H5" s="33" t="s">
        <v>22</v>
      </c>
      <c r="I5" s="33" t="s">
        <v>13</v>
      </c>
      <c r="J5" s="35">
        <v>40909</v>
      </c>
      <c r="K5" s="150" t="s">
        <v>17</v>
      </c>
      <c r="L5" s="151" t="s">
        <v>355</v>
      </c>
    </row>
    <row r="6" spans="1:13" s="149" customFormat="1" ht="102" x14ac:dyDescent="0.25">
      <c r="A6" s="110">
        <v>2</v>
      </c>
      <c r="B6" s="176" t="s">
        <v>354</v>
      </c>
      <c r="C6" s="152" t="s">
        <v>39</v>
      </c>
      <c r="D6" s="110" t="s">
        <v>11</v>
      </c>
      <c r="E6" s="110">
        <v>1</v>
      </c>
      <c r="F6" s="111">
        <v>11.66</v>
      </c>
      <c r="G6" s="111">
        <v>11.66</v>
      </c>
      <c r="H6" s="110" t="s">
        <v>23</v>
      </c>
      <c r="I6" s="110" t="s">
        <v>13</v>
      </c>
      <c r="J6" s="112">
        <v>40814</v>
      </c>
      <c r="K6" s="112" t="s">
        <v>487</v>
      </c>
      <c r="L6" s="22" t="s">
        <v>488</v>
      </c>
    </row>
    <row r="7" spans="1:13" s="149" customFormat="1" ht="51" x14ac:dyDescent="0.25">
      <c r="A7" s="33">
        <v>3</v>
      </c>
      <c r="B7" s="175" t="s">
        <v>353</v>
      </c>
      <c r="C7" s="24" t="s">
        <v>10</v>
      </c>
      <c r="D7" s="33" t="s">
        <v>11</v>
      </c>
      <c r="E7" s="33">
        <v>3</v>
      </c>
      <c r="F7" s="115">
        <v>11.66</v>
      </c>
      <c r="G7" s="115">
        <v>34.979999999999997</v>
      </c>
      <c r="H7" s="33" t="s">
        <v>23</v>
      </c>
      <c r="I7" s="33" t="s">
        <v>13</v>
      </c>
      <c r="J7" s="33"/>
      <c r="K7" s="150" t="s">
        <v>17</v>
      </c>
      <c r="L7" s="150"/>
    </row>
    <row r="8" spans="1:13" s="149" customFormat="1" ht="76.5" x14ac:dyDescent="0.25">
      <c r="A8" s="110">
        <v>4</v>
      </c>
      <c r="B8" s="176" t="s">
        <v>352</v>
      </c>
      <c r="C8" s="152" t="s">
        <v>39</v>
      </c>
      <c r="D8" s="110" t="s">
        <v>11</v>
      </c>
      <c r="E8" s="110">
        <v>1</v>
      </c>
      <c r="F8" s="111">
        <v>11.66</v>
      </c>
      <c r="G8" s="111">
        <v>11.66</v>
      </c>
      <c r="H8" s="110" t="s">
        <v>23</v>
      </c>
      <c r="I8" s="110" t="s">
        <v>13</v>
      </c>
      <c r="J8" s="112">
        <v>41214</v>
      </c>
      <c r="K8" s="112">
        <v>40885</v>
      </c>
      <c r="L8" s="152" t="s">
        <v>489</v>
      </c>
    </row>
    <row r="9" spans="1:13" s="179" customFormat="1" ht="51" x14ac:dyDescent="0.25">
      <c r="A9" s="165" t="s">
        <v>490</v>
      </c>
      <c r="B9" s="177" t="s">
        <v>491</v>
      </c>
      <c r="C9" s="166" t="s">
        <v>246</v>
      </c>
      <c r="D9" s="165" t="s">
        <v>247</v>
      </c>
      <c r="E9" s="165">
        <v>1</v>
      </c>
      <c r="F9" s="178">
        <v>6</v>
      </c>
      <c r="G9" s="178">
        <v>6</v>
      </c>
      <c r="H9" s="165" t="s">
        <v>169</v>
      </c>
      <c r="I9" s="165" t="s">
        <v>13</v>
      </c>
      <c r="J9" s="57">
        <v>42262</v>
      </c>
      <c r="K9" s="57"/>
      <c r="L9" s="166" t="s">
        <v>492</v>
      </c>
    </row>
    <row r="10" spans="1:13" s="149" customFormat="1" ht="38.25" x14ac:dyDescent="0.25">
      <c r="A10" s="33">
        <v>5</v>
      </c>
      <c r="B10" s="175" t="s">
        <v>351</v>
      </c>
      <c r="C10" s="24" t="s">
        <v>10</v>
      </c>
      <c r="D10" s="33" t="s">
        <v>244</v>
      </c>
      <c r="E10" s="33">
        <v>1</v>
      </c>
      <c r="F10" s="115">
        <v>11.66</v>
      </c>
      <c r="G10" s="115">
        <v>11.66</v>
      </c>
      <c r="H10" s="33" t="s">
        <v>23</v>
      </c>
      <c r="I10" s="33" t="s">
        <v>13</v>
      </c>
      <c r="J10" s="35">
        <v>41228</v>
      </c>
      <c r="K10" s="150" t="s">
        <v>17</v>
      </c>
      <c r="L10" s="153"/>
    </row>
    <row r="11" spans="1:13" s="149" customFormat="1" ht="102" x14ac:dyDescent="0.25">
      <c r="A11" s="33">
        <v>6</v>
      </c>
      <c r="B11" s="175" t="s">
        <v>350</v>
      </c>
      <c r="C11" s="24" t="s">
        <v>10</v>
      </c>
      <c r="D11" s="33" t="s">
        <v>349</v>
      </c>
      <c r="E11" s="33">
        <v>1</v>
      </c>
      <c r="F11" s="115">
        <v>68</v>
      </c>
      <c r="G11" s="115">
        <v>68</v>
      </c>
      <c r="H11" s="33" t="s">
        <v>348</v>
      </c>
      <c r="I11" s="33" t="s">
        <v>13</v>
      </c>
      <c r="J11" s="35">
        <v>41548</v>
      </c>
      <c r="K11" s="150" t="s">
        <v>17</v>
      </c>
      <c r="L11" s="151" t="s">
        <v>347</v>
      </c>
    </row>
    <row r="12" spans="1:13" s="179" customFormat="1" ht="102" x14ac:dyDescent="0.25">
      <c r="A12" s="180">
        <v>7</v>
      </c>
      <c r="B12" s="181" t="s">
        <v>346</v>
      </c>
      <c r="C12" s="182" t="s">
        <v>17</v>
      </c>
      <c r="D12" s="180" t="s">
        <v>345</v>
      </c>
      <c r="E12" s="180">
        <v>1</v>
      </c>
      <c r="F12" s="183">
        <v>68</v>
      </c>
      <c r="G12" s="183">
        <v>68</v>
      </c>
      <c r="H12" s="180" t="s">
        <v>248</v>
      </c>
      <c r="I12" s="180" t="s">
        <v>13</v>
      </c>
      <c r="J12" s="184">
        <v>41883</v>
      </c>
      <c r="K12" s="180" t="s">
        <v>17</v>
      </c>
      <c r="L12" s="177" t="s">
        <v>493</v>
      </c>
    </row>
    <row r="13" spans="1:13" s="179" customFormat="1" ht="63.75" x14ac:dyDescent="0.25">
      <c r="A13" s="180">
        <v>8</v>
      </c>
      <c r="B13" s="181" t="s">
        <v>502</v>
      </c>
      <c r="C13" s="182" t="s">
        <v>10</v>
      </c>
      <c r="D13" s="180" t="s">
        <v>345</v>
      </c>
      <c r="E13" s="180">
        <v>6</v>
      </c>
      <c r="F13" s="183">
        <f>450000/100000</f>
        <v>4.5</v>
      </c>
      <c r="G13" s="183">
        <f>(F13*E13)</f>
        <v>27</v>
      </c>
      <c r="H13" s="180" t="s">
        <v>503</v>
      </c>
      <c r="I13" s="180" t="s">
        <v>13</v>
      </c>
      <c r="J13" s="184">
        <v>41883</v>
      </c>
      <c r="K13" s="180"/>
      <c r="L13" s="177" t="s">
        <v>504</v>
      </c>
    </row>
    <row r="14" spans="1:13" ht="13.5" customHeight="1" x14ac:dyDescent="0.25"/>
  </sheetData>
  <mergeCells count="11">
    <mergeCell ref="A2:M2"/>
    <mergeCell ref="I3:I4"/>
    <mergeCell ref="J3:J4"/>
    <mergeCell ref="K3:K4"/>
    <mergeCell ref="L3:L4"/>
    <mergeCell ref="A3:A4"/>
    <mergeCell ref="B3:B4"/>
    <mergeCell ref="C3:C4"/>
    <mergeCell ref="D3:D4"/>
    <mergeCell ref="E3:G3"/>
    <mergeCell ref="H3:H4"/>
  </mergeCells>
  <pageMargins left="0.70866141732283472" right="0.70866141732283472" top="0.74803149606299213" bottom="0.74803149606299213" header="0.31496062992125984" footer="0.31496062992125984"/>
  <pageSetup scale="7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
  <sheetViews>
    <sheetView zoomScaleSheetLayoutView="115" workbookViewId="0">
      <selection activeCell="B8" sqref="B8:L8"/>
    </sheetView>
  </sheetViews>
  <sheetFormatPr defaultRowHeight="15" x14ac:dyDescent="0.25"/>
  <cols>
    <col min="1" max="1" width="3.5703125" customWidth="1"/>
    <col min="2" max="2" width="28.42578125" customWidth="1"/>
    <col min="4" max="4" width="6.140625" customWidth="1"/>
    <col min="5" max="5" width="6" customWidth="1"/>
    <col min="6" max="6" width="5.85546875" customWidth="1"/>
    <col min="7" max="7" width="5.7109375" customWidth="1"/>
    <col min="9" max="9" width="6.140625" customWidth="1"/>
    <col min="10" max="10" width="9.85546875" customWidth="1"/>
    <col min="11" max="11" width="9.140625" bestFit="1" customWidth="1"/>
    <col min="12" max="12" width="18.7109375" customWidth="1"/>
  </cols>
  <sheetData>
    <row r="1" spans="1:12" s="79" customFormat="1" ht="12" x14ac:dyDescent="0.2">
      <c r="A1" s="78" t="s">
        <v>370</v>
      </c>
    </row>
    <row r="2" spans="1:12" x14ac:dyDescent="0.25">
      <c r="A2" s="2"/>
    </row>
    <row r="3" spans="1:12" ht="37.9" customHeight="1" x14ac:dyDescent="0.25">
      <c r="A3" s="867" t="s">
        <v>26</v>
      </c>
      <c r="B3" s="867" t="s">
        <v>1</v>
      </c>
      <c r="C3" s="867" t="s">
        <v>2</v>
      </c>
      <c r="D3" s="867" t="s">
        <v>3</v>
      </c>
      <c r="E3" s="867" t="s">
        <v>27</v>
      </c>
      <c r="F3" s="867" t="s">
        <v>4</v>
      </c>
      <c r="G3" s="867"/>
      <c r="H3" s="867" t="s">
        <v>5</v>
      </c>
      <c r="I3" s="867" t="s">
        <v>28</v>
      </c>
      <c r="J3" s="867" t="s">
        <v>35</v>
      </c>
      <c r="K3" s="869" t="s">
        <v>20</v>
      </c>
      <c r="L3" s="867" t="s">
        <v>6</v>
      </c>
    </row>
    <row r="4" spans="1:12" ht="15" customHeight="1" x14ac:dyDescent="0.25">
      <c r="A4" s="867"/>
      <c r="B4" s="867"/>
      <c r="C4" s="867"/>
      <c r="D4" s="867"/>
      <c r="E4" s="867"/>
      <c r="F4" s="107" t="s">
        <v>8</v>
      </c>
      <c r="G4" s="107" t="s">
        <v>9</v>
      </c>
      <c r="H4" s="867"/>
      <c r="I4" s="867"/>
      <c r="J4" s="867"/>
      <c r="K4" s="869"/>
      <c r="L4" s="867"/>
    </row>
    <row r="5" spans="1:12" ht="63.75" x14ac:dyDescent="0.25">
      <c r="A5" s="157">
        <v>1</v>
      </c>
      <c r="B5" s="154" t="s">
        <v>37</v>
      </c>
      <c r="C5" s="157" t="s">
        <v>41</v>
      </c>
      <c r="D5" s="157" t="s">
        <v>11</v>
      </c>
      <c r="E5" s="157">
        <v>1</v>
      </c>
      <c r="F5" s="158">
        <v>25</v>
      </c>
      <c r="G5" s="158">
        <v>25</v>
      </c>
      <c r="H5" s="157" t="s">
        <v>12</v>
      </c>
      <c r="I5" s="157" t="s">
        <v>29</v>
      </c>
      <c r="J5" s="156">
        <v>41548</v>
      </c>
      <c r="K5" s="156" t="s">
        <v>397</v>
      </c>
      <c r="L5" s="154" t="s">
        <v>42</v>
      </c>
    </row>
    <row r="6" spans="1:12" ht="38.25" x14ac:dyDescent="0.25">
      <c r="A6" s="157">
        <v>2</v>
      </c>
      <c r="B6" s="154" t="s">
        <v>40</v>
      </c>
      <c r="C6" s="157" t="s">
        <v>39</v>
      </c>
      <c r="D6" s="157"/>
      <c r="E6" s="157">
        <v>1</v>
      </c>
      <c r="F6" s="158">
        <v>48</v>
      </c>
      <c r="G6" s="158">
        <v>48</v>
      </c>
      <c r="H6" s="157" t="s">
        <v>31</v>
      </c>
      <c r="I6" s="157" t="s">
        <v>29</v>
      </c>
      <c r="J6" s="156">
        <v>41562</v>
      </c>
      <c r="K6" s="156" t="s">
        <v>398</v>
      </c>
      <c r="L6" s="154" t="s">
        <v>36</v>
      </c>
    </row>
    <row r="7" spans="1:12" ht="38.25" x14ac:dyDescent="0.25">
      <c r="A7" s="105">
        <v>3</v>
      </c>
      <c r="B7" s="15" t="s">
        <v>38</v>
      </c>
      <c r="C7" s="105" t="s">
        <v>30</v>
      </c>
      <c r="D7" s="105"/>
      <c r="E7" s="105">
        <v>1</v>
      </c>
      <c r="F7" s="16">
        <v>48.5</v>
      </c>
      <c r="G7" s="16">
        <v>48.5</v>
      </c>
      <c r="H7" s="105" t="s">
        <v>31</v>
      </c>
      <c r="I7" s="105" t="s">
        <v>29</v>
      </c>
      <c r="J7" s="106">
        <v>42050</v>
      </c>
      <c r="K7" s="106"/>
      <c r="L7" s="15"/>
    </row>
    <row r="8" spans="1:12" x14ac:dyDescent="0.25">
      <c r="A8" s="3"/>
      <c r="B8" s="868" t="s">
        <v>32</v>
      </c>
      <c r="C8" s="868"/>
      <c r="D8" s="868"/>
      <c r="E8" s="868"/>
      <c r="F8" s="868"/>
      <c r="G8" s="868"/>
      <c r="H8" s="868"/>
      <c r="I8" s="868"/>
      <c r="J8" s="868"/>
      <c r="K8" s="868"/>
      <c r="L8" s="868"/>
    </row>
    <row r="9" spans="1:12" x14ac:dyDescent="0.25">
      <c r="A9" s="4"/>
      <c r="B9" s="868" t="s">
        <v>33</v>
      </c>
      <c r="C9" s="868"/>
      <c r="D9" s="868"/>
      <c r="E9" s="868"/>
      <c r="F9" s="868"/>
      <c r="G9" s="868"/>
      <c r="H9" s="868"/>
      <c r="I9" s="868"/>
      <c r="J9" s="868"/>
      <c r="K9" s="868"/>
      <c r="L9" s="868"/>
    </row>
    <row r="10" spans="1:12" x14ac:dyDescent="0.25">
      <c r="A10" s="5"/>
      <c r="B10" s="868" t="s">
        <v>34</v>
      </c>
      <c r="C10" s="868"/>
      <c r="D10" s="868"/>
      <c r="E10" s="868"/>
      <c r="F10" s="868"/>
      <c r="G10" s="868"/>
      <c r="H10" s="868"/>
      <c r="I10" s="868"/>
      <c r="J10" s="868"/>
      <c r="K10" s="868"/>
      <c r="L10" s="868"/>
    </row>
  </sheetData>
  <mergeCells count="14">
    <mergeCell ref="B9:L9"/>
    <mergeCell ref="B10:L10"/>
    <mergeCell ref="K3:K4"/>
    <mergeCell ref="B8:L8"/>
    <mergeCell ref="H3:H4"/>
    <mergeCell ref="I3:I4"/>
    <mergeCell ref="J3:J4"/>
    <mergeCell ref="L3:L4"/>
    <mergeCell ref="F3:G3"/>
    <mergeCell ref="A3:A4"/>
    <mergeCell ref="B3:B4"/>
    <mergeCell ref="C3:C4"/>
    <mergeCell ref="D3:D4"/>
    <mergeCell ref="E3:E4"/>
  </mergeCells>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SheetLayoutView="85" workbookViewId="0">
      <pane ySplit="2" topLeftCell="A39" activePane="bottomLeft" state="frozen"/>
      <selection pane="bottomLeft" activeCell="B8" sqref="B8"/>
    </sheetView>
  </sheetViews>
  <sheetFormatPr defaultColWidth="9.140625" defaultRowHeight="15" x14ac:dyDescent="0.25"/>
  <cols>
    <col min="1" max="1" width="5.140625" style="58" customWidth="1"/>
    <col min="2" max="2" width="29.28515625" style="58" customWidth="1"/>
    <col min="3" max="3" width="9.140625" style="58"/>
    <col min="4" max="4" width="7.5703125" style="58" bestFit="1" customWidth="1"/>
    <col min="5" max="5" width="4.7109375" style="58" bestFit="1" customWidth="1"/>
    <col min="6" max="6" width="8.85546875" style="58" bestFit="1" customWidth="1"/>
    <col min="7" max="7" width="8.28515625" style="58" bestFit="1" customWidth="1"/>
    <col min="8" max="8" width="9.28515625" style="58" customWidth="1"/>
    <col min="9" max="9" width="7.5703125" style="58" bestFit="1" customWidth="1"/>
    <col min="10" max="10" width="15.5703125" style="58" bestFit="1" customWidth="1"/>
    <col min="11" max="11" width="13.42578125" style="58" customWidth="1"/>
    <col min="12" max="12" width="33.42578125" style="58" bestFit="1" customWidth="1"/>
    <col min="13" max="14" width="9.140625" style="58"/>
    <col min="15" max="15" width="10.28515625" style="58" bestFit="1" customWidth="1"/>
    <col min="16" max="16384" width="9.140625" style="58"/>
  </cols>
  <sheetData>
    <row r="1" spans="1:15" x14ac:dyDescent="0.25">
      <c r="A1" s="2" t="s">
        <v>156</v>
      </c>
    </row>
    <row r="2" spans="1:15" ht="51" x14ac:dyDescent="0.25">
      <c r="A2" s="44" t="s">
        <v>157</v>
      </c>
      <c r="B2" s="44" t="s">
        <v>158</v>
      </c>
      <c r="C2" s="44" t="s">
        <v>159</v>
      </c>
      <c r="D2" s="44" t="s">
        <v>3</v>
      </c>
      <c r="E2" s="44" t="s">
        <v>160</v>
      </c>
      <c r="F2" s="44" t="s">
        <v>8</v>
      </c>
      <c r="G2" s="44" t="s">
        <v>161</v>
      </c>
      <c r="H2" s="44" t="s">
        <v>162</v>
      </c>
      <c r="I2" s="44" t="s">
        <v>163</v>
      </c>
      <c r="J2" s="44" t="s">
        <v>21</v>
      </c>
      <c r="K2" s="44" t="s">
        <v>216</v>
      </c>
      <c r="L2" s="44" t="s">
        <v>6</v>
      </c>
    </row>
    <row r="3" spans="1:15" ht="73.150000000000006" customHeight="1" x14ac:dyDescent="0.25">
      <c r="A3" s="46">
        <v>1</v>
      </c>
      <c r="B3" s="19" t="s">
        <v>164</v>
      </c>
      <c r="C3" s="34" t="s">
        <v>39</v>
      </c>
      <c r="D3" s="34" t="s">
        <v>11</v>
      </c>
      <c r="E3" s="34">
        <v>1</v>
      </c>
      <c r="F3" s="34">
        <v>150</v>
      </c>
      <c r="G3" s="34">
        <v>150</v>
      </c>
      <c r="H3" s="34" t="s">
        <v>22</v>
      </c>
      <c r="I3" s="34" t="s">
        <v>165</v>
      </c>
      <c r="J3" s="40">
        <v>40678</v>
      </c>
      <c r="K3" s="40" t="s">
        <v>406</v>
      </c>
      <c r="L3" s="22" t="s">
        <v>166</v>
      </c>
    </row>
    <row r="4" spans="1:15" ht="49.15" customHeight="1" x14ac:dyDescent="0.25">
      <c r="A4" s="46">
        <v>2</v>
      </c>
      <c r="B4" s="19" t="s">
        <v>167</v>
      </c>
      <c r="C4" s="46" t="s">
        <v>39</v>
      </c>
      <c r="D4" s="46" t="s">
        <v>11</v>
      </c>
      <c r="E4" s="46">
        <v>1</v>
      </c>
      <c r="F4" s="46">
        <v>670</v>
      </c>
      <c r="G4" s="46">
        <v>670</v>
      </c>
      <c r="H4" s="46" t="s">
        <v>22</v>
      </c>
      <c r="I4" s="46" t="s">
        <v>165</v>
      </c>
      <c r="J4" s="47">
        <v>40785</v>
      </c>
      <c r="K4" s="47" t="s">
        <v>407</v>
      </c>
      <c r="L4" s="19" t="s">
        <v>168</v>
      </c>
    </row>
    <row r="5" spans="1:15" ht="75.599999999999994" customHeight="1" x14ac:dyDescent="0.25">
      <c r="A5" s="33">
        <v>3</v>
      </c>
      <c r="B5" s="24">
        <v>988</v>
      </c>
      <c r="C5" s="33" t="s">
        <v>10</v>
      </c>
      <c r="D5" s="33" t="s">
        <v>25</v>
      </c>
      <c r="E5" s="33">
        <v>1</v>
      </c>
      <c r="F5" s="33">
        <f>698+698</f>
        <v>1396</v>
      </c>
      <c r="G5" s="33">
        <f>698+698</f>
        <v>1396</v>
      </c>
      <c r="H5" s="33" t="s">
        <v>22</v>
      </c>
      <c r="I5" s="33" t="s">
        <v>165</v>
      </c>
      <c r="J5" s="35">
        <v>42034</v>
      </c>
      <c r="K5" s="35"/>
      <c r="L5" s="24" t="s">
        <v>554</v>
      </c>
      <c r="N5" s="58">
        <v>120</v>
      </c>
      <c r="O5" s="863">
        <f>J5+N5</f>
        <v>42154</v>
      </c>
    </row>
    <row r="6" spans="1:15" ht="64.900000000000006" customHeight="1" x14ac:dyDescent="0.25">
      <c r="A6" s="34">
        <v>4</v>
      </c>
      <c r="B6" s="22" t="s">
        <v>170</v>
      </c>
      <c r="C6" s="34" t="s">
        <v>39</v>
      </c>
      <c r="D6" s="34" t="s">
        <v>11</v>
      </c>
      <c r="E6" s="34">
        <v>1</v>
      </c>
      <c r="F6" s="34">
        <v>10.96</v>
      </c>
      <c r="G6" s="34">
        <v>10.96</v>
      </c>
      <c r="H6" s="34" t="s">
        <v>23</v>
      </c>
      <c r="I6" s="34" t="s">
        <v>13</v>
      </c>
      <c r="J6" s="40">
        <v>40338</v>
      </c>
      <c r="K6" s="40" t="s">
        <v>408</v>
      </c>
      <c r="L6" s="22" t="s">
        <v>171</v>
      </c>
    </row>
    <row r="7" spans="1:15" ht="38.25" x14ac:dyDescent="0.25">
      <c r="A7" s="46">
        <v>5</v>
      </c>
      <c r="B7" s="22" t="s">
        <v>172</v>
      </c>
      <c r="C7" s="34" t="s">
        <v>39</v>
      </c>
      <c r="D7" s="34" t="s">
        <v>11</v>
      </c>
      <c r="E7" s="34">
        <v>1</v>
      </c>
      <c r="F7" s="34">
        <v>3.66</v>
      </c>
      <c r="G7" s="34">
        <v>3.66</v>
      </c>
      <c r="H7" s="34" t="s">
        <v>22</v>
      </c>
      <c r="I7" s="34" t="s">
        <v>13</v>
      </c>
      <c r="J7" s="40">
        <v>40760</v>
      </c>
      <c r="K7" s="40" t="s">
        <v>409</v>
      </c>
      <c r="L7" s="22" t="s">
        <v>204</v>
      </c>
    </row>
    <row r="8" spans="1:15" ht="63" customHeight="1" x14ac:dyDescent="0.25">
      <c r="A8" s="46">
        <v>6</v>
      </c>
      <c r="B8" s="22" t="s">
        <v>205</v>
      </c>
      <c r="C8" s="34" t="s">
        <v>39</v>
      </c>
      <c r="D8" s="34" t="s">
        <v>11</v>
      </c>
      <c r="E8" s="34">
        <v>1</v>
      </c>
      <c r="F8" s="34">
        <v>15</v>
      </c>
      <c r="G8" s="34">
        <v>15</v>
      </c>
      <c r="H8" s="34" t="s">
        <v>23</v>
      </c>
      <c r="I8" s="34" t="s">
        <v>13</v>
      </c>
      <c r="J8" s="40">
        <v>41083</v>
      </c>
      <c r="K8" s="40" t="s">
        <v>410</v>
      </c>
      <c r="L8" s="22" t="s">
        <v>208</v>
      </c>
    </row>
    <row r="9" spans="1:15" ht="49.9" customHeight="1" x14ac:dyDescent="0.25">
      <c r="A9" s="33">
        <v>7</v>
      </c>
      <c r="B9" s="24" t="s">
        <v>173</v>
      </c>
      <c r="C9" s="33" t="s">
        <v>24</v>
      </c>
      <c r="D9" s="33" t="s">
        <v>11</v>
      </c>
      <c r="E9" s="33">
        <v>1</v>
      </c>
      <c r="F9" s="33">
        <v>10</v>
      </c>
      <c r="G9" s="33">
        <v>10</v>
      </c>
      <c r="H9" s="33" t="s">
        <v>169</v>
      </c>
      <c r="I9" s="33" t="s">
        <v>13</v>
      </c>
      <c r="J9" s="33" t="s">
        <v>46</v>
      </c>
      <c r="K9" s="33"/>
      <c r="L9" s="24"/>
    </row>
    <row r="10" spans="1:15" ht="73.150000000000006" customHeight="1" x14ac:dyDescent="0.25">
      <c r="A10" s="34">
        <v>8</v>
      </c>
      <c r="B10" s="22" t="s">
        <v>174</v>
      </c>
      <c r="C10" s="34" t="s">
        <v>39</v>
      </c>
      <c r="D10" s="34" t="s">
        <v>11</v>
      </c>
      <c r="E10" s="34">
        <v>1</v>
      </c>
      <c r="F10" s="34">
        <v>30</v>
      </c>
      <c r="G10" s="34">
        <v>30</v>
      </c>
      <c r="H10" s="34" t="s">
        <v>22</v>
      </c>
      <c r="I10" s="34" t="s">
        <v>13</v>
      </c>
      <c r="J10" s="40">
        <v>40765</v>
      </c>
      <c r="K10" s="40" t="s">
        <v>411</v>
      </c>
      <c r="L10" s="22" t="s">
        <v>175</v>
      </c>
    </row>
    <row r="11" spans="1:15" ht="38.25" x14ac:dyDescent="0.25">
      <c r="A11" s="45">
        <v>9</v>
      </c>
      <c r="B11" s="24" t="s">
        <v>176</v>
      </c>
      <c r="C11" s="33" t="s">
        <v>24</v>
      </c>
      <c r="D11" s="33" t="s">
        <v>11</v>
      </c>
      <c r="E11" s="33">
        <v>1</v>
      </c>
      <c r="F11" s="33">
        <v>10</v>
      </c>
      <c r="G11" s="33">
        <v>10</v>
      </c>
      <c r="H11" s="33" t="s">
        <v>177</v>
      </c>
      <c r="I11" s="33" t="s">
        <v>13</v>
      </c>
      <c r="J11" s="35">
        <v>41153</v>
      </c>
      <c r="K11" s="35"/>
      <c r="L11" s="24" t="s">
        <v>178</v>
      </c>
    </row>
    <row r="12" spans="1:15" ht="38.25" x14ac:dyDescent="0.25">
      <c r="A12" s="46">
        <v>10</v>
      </c>
      <c r="B12" s="22" t="s">
        <v>179</v>
      </c>
      <c r="C12" s="34" t="s">
        <v>39</v>
      </c>
      <c r="D12" s="34" t="s">
        <v>11</v>
      </c>
      <c r="E12" s="34">
        <v>1</v>
      </c>
      <c r="F12" s="34">
        <v>49.47</v>
      </c>
      <c r="G12" s="34">
        <v>49.47</v>
      </c>
      <c r="H12" s="34" t="s">
        <v>22</v>
      </c>
      <c r="I12" s="34" t="s">
        <v>13</v>
      </c>
      <c r="J12" s="40">
        <v>40576</v>
      </c>
      <c r="K12" s="40" t="s">
        <v>412</v>
      </c>
      <c r="L12" s="22" t="s">
        <v>180</v>
      </c>
    </row>
    <row r="13" spans="1:15" ht="51" x14ac:dyDescent="0.25">
      <c r="A13" s="46">
        <v>11</v>
      </c>
      <c r="B13" s="18" t="s">
        <v>181</v>
      </c>
      <c r="C13" s="36" t="s">
        <v>39</v>
      </c>
      <c r="D13" s="36" t="s">
        <v>11</v>
      </c>
      <c r="E13" s="36">
        <v>1</v>
      </c>
      <c r="F13" s="36">
        <v>73.75</v>
      </c>
      <c r="G13" s="36">
        <v>67</v>
      </c>
      <c r="H13" s="49" t="s">
        <v>22</v>
      </c>
      <c r="I13" s="36" t="s">
        <v>13</v>
      </c>
      <c r="J13" s="50">
        <v>41384</v>
      </c>
      <c r="K13" s="50" t="s">
        <v>555</v>
      </c>
      <c r="L13" s="18" t="s">
        <v>182</v>
      </c>
    </row>
    <row r="14" spans="1:15" ht="25.5" x14ac:dyDescent="0.25">
      <c r="A14" s="45">
        <v>12</v>
      </c>
      <c r="B14" s="24" t="s">
        <v>183</v>
      </c>
      <c r="C14" s="33" t="s">
        <v>24</v>
      </c>
      <c r="D14" s="33" t="s">
        <v>11</v>
      </c>
      <c r="E14" s="33">
        <v>1</v>
      </c>
      <c r="F14" s="33">
        <v>40</v>
      </c>
      <c r="G14" s="33">
        <v>40</v>
      </c>
      <c r="H14" s="33" t="s">
        <v>22</v>
      </c>
      <c r="I14" s="33" t="s">
        <v>13</v>
      </c>
      <c r="J14" s="35">
        <v>41059</v>
      </c>
      <c r="K14" s="35" t="s">
        <v>413</v>
      </c>
      <c r="L14" s="24" t="s">
        <v>184</v>
      </c>
    </row>
    <row r="15" spans="1:15" ht="38.25" x14ac:dyDescent="0.25">
      <c r="A15" s="33">
        <v>13</v>
      </c>
      <c r="B15" s="24" t="s">
        <v>185</v>
      </c>
      <c r="C15" s="33" t="s">
        <v>17</v>
      </c>
      <c r="D15" s="33" t="s">
        <v>11</v>
      </c>
      <c r="E15" s="33">
        <v>1</v>
      </c>
      <c r="F15" s="33">
        <v>15</v>
      </c>
      <c r="G15" s="33">
        <v>15</v>
      </c>
      <c r="H15" s="33" t="s">
        <v>23</v>
      </c>
      <c r="I15" s="33" t="s">
        <v>13</v>
      </c>
      <c r="J15" s="35">
        <v>40997</v>
      </c>
      <c r="K15" s="35"/>
      <c r="L15" s="24" t="s">
        <v>186</v>
      </c>
    </row>
    <row r="16" spans="1:15" ht="58.9" customHeight="1" x14ac:dyDescent="0.25">
      <c r="A16" s="33">
        <v>14</v>
      </c>
      <c r="B16" s="24" t="s">
        <v>187</v>
      </c>
      <c r="C16" s="33" t="s">
        <v>24</v>
      </c>
      <c r="D16" s="33" t="s">
        <v>11</v>
      </c>
      <c r="E16" s="33">
        <v>1</v>
      </c>
      <c r="F16" s="33">
        <v>50</v>
      </c>
      <c r="G16" s="33">
        <v>50</v>
      </c>
      <c r="H16" s="33" t="s">
        <v>23</v>
      </c>
      <c r="I16" s="33" t="s">
        <v>13</v>
      </c>
      <c r="J16" s="35">
        <v>41274</v>
      </c>
      <c r="K16" s="35"/>
      <c r="L16" s="24" t="s">
        <v>188</v>
      </c>
    </row>
    <row r="17" spans="1:12" ht="59.45" customHeight="1" x14ac:dyDescent="0.25">
      <c r="A17" s="33">
        <v>15</v>
      </c>
      <c r="B17" s="24" t="s">
        <v>189</v>
      </c>
      <c r="C17" s="33" t="s">
        <v>24</v>
      </c>
      <c r="D17" s="33" t="s">
        <v>11</v>
      </c>
      <c r="E17" s="33">
        <v>1</v>
      </c>
      <c r="F17" s="33">
        <v>50</v>
      </c>
      <c r="G17" s="33">
        <v>50</v>
      </c>
      <c r="H17" s="33" t="s">
        <v>23</v>
      </c>
      <c r="I17" s="33" t="s">
        <v>13</v>
      </c>
      <c r="J17" s="35">
        <v>41639</v>
      </c>
      <c r="K17" s="35"/>
      <c r="L17" s="24" t="s">
        <v>188</v>
      </c>
    </row>
    <row r="18" spans="1:12" ht="75.599999999999994" customHeight="1" x14ac:dyDescent="0.25">
      <c r="A18" s="33">
        <v>16</v>
      </c>
      <c r="B18" s="24" t="s">
        <v>209</v>
      </c>
      <c r="C18" s="33" t="s">
        <v>24</v>
      </c>
      <c r="D18" s="33" t="s">
        <v>11</v>
      </c>
      <c r="E18" s="33">
        <v>1</v>
      </c>
      <c r="F18" s="33">
        <v>20</v>
      </c>
      <c r="G18" s="33">
        <v>20</v>
      </c>
      <c r="H18" s="33" t="s">
        <v>23</v>
      </c>
      <c r="I18" s="33" t="s">
        <v>13</v>
      </c>
      <c r="J18" s="35">
        <v>41698</v>
      </c>
      <c r="K18" s="35"/>
      <c r="L18" s="24" t="s">
        <v>556</v>
      </c>
    </row>
    <row r="19" spans="1:12" ht="60.6" customHeight="1" x14ac:dyDescent="0.25">
      <c r="A19" s="33">
        <v>17</v>
      </c>
      <c r="B19" s="24" t="s">
        <v>190</v>
      </c>
      <c r="C19" s="33" t="s">
        <v>24</v>
      </c>
      <c r="D19" s="33" t="s">
        <v>11</v>
      </c>
      <c r="E19" s="33">
        <v>1</v>
      </c>
      <c r="F19" s="33">
        <v>54</v>
      </c>
      <c r="G19" s="33">
        <v>54</v>
      </c>
      <c r="H19" s="33" t="s">
        <v>23</v>
      </c>
      <c r="I19" s="33" t="s">
        <v>13</v>
      </c>
      <c r="J19" s="35">
        <v>41698</v>
      </c>
      <c r="K19" s="35"/>
      <c r="L19" s="24" t="s">
        <v>191</v>
      </c>
    </row>
    <row r="20" spans="1:12" s="59" customFormat="1" ht="56.45" customHeight="1" x14ac:dyDescent="0.25">
      <c r="A20" s="27">
        <v>18</v>
      </c>
      <c r="B20" s="28" t="s">
        <v>192</v>
      </c>
      <c r="C20" s="27" t="s">
        <v>41</v>
      </c>
      <c r="D20" s="27" t="s">
        <v>11</v>
      </c>
      <c r="E20" s="27">
        <v>1</v>
      </c>
      <c r="F20" s="27">
        <v>46.83</v>
      </c>
      <c r="G20" s="27">
        <v>46.83</v>
      </c>
      <c r="H20" s="27" t="s">
        <v>22</v>
      </c>
      <c r="I20" s="27" t="s">
        <v>13</v>
      </c>
      <c r="J20" s="51">
        <v>41435</v>
      </c>
      <c r="K20" s="51" t="s">
        <v>414</v>
      </c>
      <c r="L20" s="28" t="s">
        <v>218</v>
      </c>
    </row>
    <row r="21" spans="1:12" ht="96.6" customHeight="1" x14ac:dyDescent="0.25">
      <c r="A21" s="33">
        <v>19</v>
      </c>
      <c r="B21" s="24" t="s">
        <v>193</v>
      </c>
      <c r="C21" s="33" t="s">
        <v>24</v>
      </c>
      <c r="D21" s="33" t="s">
        <v>11</v>
      </c>
      <c r="E21" s="33">
        <v>1</v>
      </c>
      <c r="F21" s="33">
        <v>20</v>
      </c>
      <c r="G21" s="33">
        <v>20</v>
      </c>
      <c r="H21" s="33" t="s">
        <v>23</v>
      </c>
      <c r="I21" s="33" t="s">
        <v>13</v>
      </c>
      <c r="J21" s="35">
        <v>41274</v>
      </c>
      <c r="K21" s="35"/>
      <c r="L21" s="24" t="s">
        <v>210</v>
      </c>
    </row>
    <row r="22" spans="1:12" s="59" customFormat="1" ht="89.25" x14ac:dyDescent="0.25">
      <c r="A22" s="26">
        <v>20</v>
      </c>
      <c r="B22" s="20" t="s">
        <v>194</v>
      </c>
      <c r="C22" s="26" t="s">
        <v>39</v>
      </c>
      <c r="D22" s="26" t="s">
        <v>11</v>
      </c>
      <c r="E22" s="26">
        <v>1</v>
      </c>
      <c r="F22" s="26">
        <v>165</v>
      </c>
      <c r="G22" s="26">
        <v>165</v>
      </c>
      <c r="H22" s="26" t="s">
        <v>22</v>
      </c>
      <c r="I22" s="26" t="s">
        <v>13</v>
      </c>
      <c r="J22" s="52">
        <v>41517</v>
      </c>
      <c r="K22" s="52" t="s">
        <v>415</v>
      </c>
      <c r="L22" s="20" t="s">
        <v>219</v>
      </c>
    </row>
    <row r="23" spans="1:12" s="59" customFormat="1" ht="38.25" x14ac:dyDescent="0.25">
      <c r="A23" s="26">
        <v>21</v>
      </c>
      <c r="B23" s="26" t="s">
        <v>195</v>
      </c>
      <c r="C23" s="26" t="s">
        <v>41</v>
      </c>
      <c r="D23" s="26" t="s">
        <v>11</v>
      </c>
      <c r="E23" s="26">
        <v>1</v>
      </c>
      <c r="F23" s="26">
        <v>15</v>
      </c>
      <c r="G23" s="26">
        <v>15</v>
      </c>
      <c r="H23" s="26" t="s">
        <v>23</v>
      </c>
      <c r="I23" s="26" t="s">
        <v>13</v>
      </c>
      <c r="J23" s="26">
        <v>41503</v>
      </c>
      <c r="K23" s="26" t="s">
        <v>416</v>
      </c>
      <c r="L23" s="26" t="s">
        <v>557</v>
      </c>
    </row>
    <row r="24" spans="1:12" ht="54.75" customHeight="1" x14ac:dyDescent="0.25">
      <c r="A24" s="33">
        <v>22</v>
      </c>
      <c r="B24" s="24" t="s">
        <v>196</v>
      </c>
      <c r="C24" s="33" t="s">
        <v>24</v>
      </c>
      <c r="D24" s="33" t="s">
        <v>11</v>
      </c>
      <c r="E24" s="33">
        <v>1</v>
      </c>
      <c r="F24" s="33">
        <v>18.75</v>
      </c>
      <c r="G24" s="33">
        <v>18.75</v>
      </c>
      <c r="H24" s="33" t="s">
        <v>23</v>
      </c>
      <c r="I24" s="33" t="s">
        <v>13</v>
      </c>
      <c r="J24" s="35">
        <v>41243</v>
      </c>
      <c r="K24" s="35"/>
      <c r="L24" s="53" t="s">
        <v>197</v>
      </c>
    </row>
    <row r="25" spans="1:12" s="59" customFormat="1" ht="44.25" customHeight="1" x14ac:dyDescent="0.25">
      <c r="A25" s="26">
        <v>23</v>
      </c>
      <c r="B25" s="20" t="s">
        <v>198</v>
      </c>
      <c r="C25" s="26" t="s">
        <v>41</v>
      </c>
      <c r="D25" s="26" t="s">
        <v>15</v>
      </c>
      <c r="E25" s="26">
        <v>1</v>
      </c>
      <c r="F25" s="26">
        <v>20.100000000000001</v>
      </c>
      <c r="G25" s="26">
        <v>20.100000000000001</v>
      </c>
      <c r="H25" s="26" t="s">
        <v>199</v>
      </c>
      <c r="I25" s="26" t="s">
        <v>13</v>
      </c>
      <c r="J25" s="52">
        <v>41223</v>
      </c>
      <c r="K25" s="52" t="s">
        <v>220</v>
      </c>
      <c r="L25" s="20" t="s">
        <v>231</v>
      </c>
    </row>
    <row r="26" spans="1:12" s="59" customFormat="1" ht="44.45" customHeight="1" x14ac:dyDescent="0.25">
      <c r="A26" s="26">
        <v>24</v>
      </c>
      <c r="B26" s="20" t="s">
        <v>230</v>
      </c>
      <c r="C26" s="26" t="s">
        <v>41</v>
      </c>
      <c r="D26" s="26" t="s">
        <v>15</v>
      </c>
      <c r="E26" s="26">
        <v>1</v>
      </c>
      <c r="F26" s="54">
        <f>2484646/100000</f>
        <v>24.84646</v>
      </c>
      <c r="G26" s="54">
        <f>2484646/100000</f>
        <v>24.84646</v>
      </c>
      <c r="H26" s="26" t="s">
        <v>169</v>
      </c>
      <c r="I26" s="26" t="s">
        <v>13</v>
      </c>
      <c r="J26" s="52">
        <v>41579</v>
      </c>
      <c r="K26" s="52" t="s">
        <v>417</v>
      </c>
      <c r="L26" s="20" t="s">
        <v>235</v>
      </c>
    </row>
    <row r="27" spans="1:12" s="59" customFormat="1" ht="45" customHeight="1" x14ac:dyDescent="0.25">
      <c r="A27" s="26">
        <v>25</v>
      </c>
      <c r="B27" s="26" t="s">
        <v>232</v>
      </c>
      <c r="C27" s="26" t="s">
        <v>41</v>
      </c>
      <c r="D27" s="26" t="s">
        <v>15</v>
      </c>
      <c r="E27" s="26">
        <v>1</v>
      </c>
      <c r="F27" s="26">
        <f>2989150/100000</f>
        <v>29.891500000000001</v>
      </c>
      <c r="G27" s="26">
        <f>2989150/100000</f>
        <v>29.891500000000001</v>
      </c>
      <c r="H27" s="26" t="s">
        <v>169</v>
      </c>
      <c r="I27" s="26" t="s">
        <v>13</v>
      </c>
      <c r="J27" s="26">
        <v>41791</v>
      </c>
      <c r="K27" s="26" t="s">
        <v>418</v>
      </c>
      <c r="L27" s="26" t="s">
        <v>236</v>
      </c>
    </row>
    <row r="28" spans="1:12" s="59" customFormat="1" ht="38.25" customHeight="1" x14ac:dyDescent="0.25">
      <c r="A28" s="25">
        <v>26</v>
      </c>
      <c r="B28" s="31" t="s">
        <v>238</v>
      </c>
      <c r="C28" s="25" t="s">
        <v>10</v>
      </c>
      <c r="D28" s="25" t="s">
        <v>15</v>
      </c>
      <c r="E28" s="25">
        <v>1</v>
      </c>
      <c r="F28" s="55">
        <v>52</v>
      </c>
      <c r="G28" s="55">
        <v>52</v>
      </c>
      <c r="H28" s="25" t="s">
        <v>23</v>
      </c>
      <c r="I28" s="25" t="s">
        <v>13</v>
      </c>
      <c r="J28" s="56">
        <v>42036</v>
      </c>
      <c r="K28" s="57"/>
      <c r="L28" s="31" t="s">
        <v>234</v>
      </c>
    </row>
    <row r="29" spans="1:12" s="59" customFormat="1" ht="51.75" customHeight="1" x14ac:dyDescent="0.25">
      <c r="A29" s="26">
        <v>27</v>
      </c>
      <c r="B29" s="20" t="s">
        <v>200</v>
      </c>
      <c r="C29" s="27" t="s">
        <v>41</v>
      </c>
      <c r="D29" s="27" t="s">
        <v>201</v>
      </c>
      <c r="E29" s="27">
        <v>1</v>
      </c>
      <c r="F29" s="27">
        <v>10.97</v>
      </c>
      <c r="G29" s="27">
        <v>10.97</v>
      </c>
      <c r="H29" s="27" t="s">
        <v>169</v>
      </c>
      <c r="I29" s="27" t="s">
        <v>29</v>
      </c>
      <c r="J29" s="51">
        <v>41438</v>
      </c>
      <c r="K29" s="51" t="s">
        <v>405</v>
      </c>
      <c r="L29" s="28" t="s">
        <v>237</v>
      </c>
    </row>
    <row r="30" spans="1:12" s="59" customFormat="1" ht="81" customHeight="1" x14ac:dyDescent="0.25">
      <c r="A30" s="26">
        <v>28</v>
      </c>
      <c r="B30" s="20" t="s">
        <v>227</v>
      </c>
      <c r="C30" s="27" t="s">
        <v>41</v>
      </c>
      <c r="D30" s="27" t="s">
        <v>201</v>
      </c>
      <c r="E30" s="27">
        <v>1</v>
      </c>
      <c r="F30" s="27">
        <v>17.11</v>
      </c>
      <c r="G30" s="27">
        <v>17.11</v>
      </c>
      <c r="H30" s="27" t="s">
        <v>169</v>
      </c>
      <c r="I30" s="27" t="s">
        <v>29</v>
      </c>
      <c r="J30" s="51">
        <v>41789</v>
      </c>
      <c r="K30" s="51" t="s">
        <v>404</v>
      </c>
      <c r="L30" s="28" t="s">
        <v>228</v>
      </c>
    </row>
    <row r="31" spans="1:12" s="59" customFormat="1" ht="40.15" customHeight="1" x14ac:dyDescent="0.25">
      <c r="A31" s="25">
        <v>29</v>
      </c>
      <c r="B31" s="31" t="s">
        <v>229</v>
      </c>
      <c r="C31" s="25" t="s">
        <v>10</v>
      </c>
      <c r="D31" s="25" t="s">
        <v>201</v>
      </c>
      <c r="E31" s="25">
        <v>1</v>
      </c>
      <c r="F31" s="25">
        <v>25.1</v>
      </c>
      <c r="G31" s="25">
        <v>25.1</v>
      </c>
      <c r="H31" s="25" t="s">
        <v>23</v>
      </c>
      <c r="I31" s="25" t="s">
        <v>29</v>
      </c>
      <c r="J31" s="56">
        <v>42036</v>
      </c>
      <c r="K31" s="56"/>
      <c r="L31" s="31" t="s">
        <v>362</v>
      </c>
    </row>
    <row r="32" spans="1:12" s="59" customFormat="1" ht="48" customHeight="1" x14ac:dyDescent="0.25">
      <c r="A32" s="25">
        <v>30</v>
      </c>
      <c r="B32" s="31" t="s">
        <v>233</v>
      </c>
      <c r="C32" s="25" t="s">
        <v>10</v>
      </c>
      <c r="D32" s="25" t="s">
        <v>201</v>
      </c>
      <c r="E32" s="25">
        <v>1</v>
      </c>
      <c r="F32" s="25">
        <v>42</v>
      </c>
      <c r="G32" s="25">
        <v>42</v>
      </c>
      <c r="H32" s="25" t="s">
        <v>169</v>
      </c>
      <c r="I32" s="25" t="s">
        <v>29</v>
      </c>
      <c r="J32" s="56">
        <v>42370</v>
      </c>
      <c r="K32" s="56"/>
      <c r="L32" s="31" t="s">
        <v>234</v>
      </c>
    </row>
    <row r="33" spans="1:15" s="59" customFormat="1" ht="86.25" customHeight="1" x14ac:dyDescent="0.25">
      <c r="A33" s="27">
        <v>31</v>
      </c>
      <c r="B33" s="20" t="s">
        <v>202</v>
      </c>
      <c r="C33" s="26" t="s">
        <v>41</v>
      </c>
      <c r="D33" s="27" t="s">
        <v>15</v>
      </c>
      <c r="E33" s="27">
        <v>1</v>
      </c>
      <c r="F33" s="27">
        <v>5.2</v>
      </c>
      <c r="G33" s="27">
        <v>5.2</v>
      </c>
      <c r="H33" s="27" t="s">
        <v>203</v>
      </c>
      <c r="I33" s="27" t="s">
        <v>13</v>
      </c>
      <c r="J33" s="51">
        <v>41200</v>
      </c>
      <c r="K33" s="30" t="s">
        <v>403</v>
      </c>
      <c r="L33" s="28" t="s">
        <v>361</v>
      </c>
    </row>
    <row r="34" spans="1:15" ht="51" customHeight="1" x14ac:dyDescent="0.25">
      <c r="A34" s="36">
        <v>32</v>
      </c>
      <c r="B34" s="18" t="s">
        <v>207</v>
      </c>
      <c r="C34" s="36" t="s">
        <v>41</v>
      </c>
      <c r="D34" s="36" t="s">
        <v>206</v>
      </c>
      <c r="E34" s="36">
        <v>1</v>
      </c>
      <c r="F34" s="36">
        <v>771</v>
      </c>
      <c r="G34" s="36">
        <v>771</v>
      </c>
      <c r="H34" s="36" t="s">
        <v>22</v>
      </c>
      <c r="I34" s="36" t="s">
        <v>165</v>
      </c>
      <c r="J34" s="50">
        <v>41797</v>
      </c>
      <c r="K34" s="36" t="s">
        <v>402</v>
      </c>
      <c r="L34" s="18" t="s">
        <v>360</v>
      </c>
      <c r="N34" s="58">
        <v>120</v>
      </c>
      <c r="O34" s="863">
        <f>J34+N34</f>
        <v>41917</v>
      </c>
    </row>
    <row r="35" spans="1:15" s="59" customFormat="1" ht="51" customHeight="1" x14ac:dyDescent="0.25">
      <c r="A35" s="27">
        <v>33</v>
      </c>
      <c r="B35" s="28" t="s">
        <v>217</v>
      </c>
      <c r="C35" s="27" t="s">
        <v>41</v>
      </c>
      <c r="D35" s="27" t="s">
        <v>206</v>
      </c>
      <c r="E35" s="27">
        <v>1</v>
      </c>
      <c r="F35" s="29">
        <f>3268848/10000000</f>
        <v>0.32688479999999998</v>
      </c>
      <c r="G35" s="27">
        <v>33</v>
      </c>
      <c r="H35" s="27" t="s">
        <v>169</v>
      </c>
      <c r="I35" s="27" t="s">
        <v>165</v>
      </c>
      <c r="J35" s="51">
        <v>41424</v>
      </c>
      <c r="K35" s="27" t="s">
        <v>401</v>
      </c>
      <c r="L35" s="28" t="s">
        <v>359</v>
      </c>
    </row>
    <row r="36" spans="1:15" ht="79.5" customHeight="1" x14ac:dyDescent="0.25">
      <c r="A36" s="60">
        <v>34</v>
      </c>
      <c r="B36" s="61" t="s">
        <v>214</v>
      </c>
      <c r="C36" s="46" t="s">
        <v>41</v>
      </c>
      <c r="D36" s="26" t="s">
        <v>215</v>
      </c>
      <c r="E36" s="60">
        <v>1</v>
      </c>
      <c r="F36" s="60">
        <v>1.5</v>
      </c>
      <c r="G36" s="60">
        <v>1.5</v>
      </c>
      <c r="H36" s="26" t="s">
        <v>22</v>
      </c>
      <c r="I36" s="60" t="s">
        <v>13</v>
      </c>
      <c r="J36" s="89">
        <v>41855</v>
      </c>
      <c r="K36" s="62" t="s">
        <v>400</v>
      </c>
      <c r="L36" s="26" t="s">
        <v>358</v>
      </c>
    </row>
    <row r="37" spans="1:15" ht="63" customHeight="1" x14ac:dyDescent="0.25">
      <c r="A37" s="63">
        <v>35</v>
      </c>
      <c r="B37" s="63" t="s">
        <v>212</v>
      </c>
      <c r="C37" s="63" t="s">
        <v>10</v>
      </c>
      <c r="D37" s="25" t="s">
        <v>206</v>
      </c>
      <c r="E37" s="63">
        <v>5</v>
      </c>
      <c r="F37" s="63">
        <v>7.2</v>
      </c>
      <c r="G37" s="63">
        <v>1</v>
      </c>
      <c r="H37" s="25" t="s">
        <v>203</v>
      </c>
      <c r="I37" s="63" t="s">
        <v>13</v>
      </c>
      <c r="J37" s="90">
        <v>42231</v>
      </c>
      <c r="K37" s="63"/>
      <c r="L37" s="64" t="s">
        <v>357</v>
      </c>
    </row>
    <row r="38" spans="1:15" ht="51" customHeight="1" x14ac:dyDescent="0.25">
      <c r="A38" s="60">
        <v>36</v>
      </c>
      <c r="B38" s="61" t="s">
        <v>239</v>
      </c>
      <c r="C38" s="60" t="s">
        <v>41</v>
      </c>
      <c r="D38" s="26" t="s">
        <v>206</v>
      </c>
      <c r="E38" s="60">
        <v>1</v>
      </c>
      <c r="F38" s="60">
        <f>960000/100000</f>
        <v>9.6</v>
      </c>
      <c r="G38" s="60">
        <f>960000/100000</f>
        <v>9.6</v>
      </c>
      <c r="H38" s="26" t="s">
        <v>169</v>
      </c>
      <c r="I38" s="60" t="s">
        <v>165</v>
      </c>
      <c r="J38" s="89">
        <v>42231</v>
      </c>
      <c r="K38" s="62" t="s">
        <v>399</v>
      </c>
      <c r="L38" s="61" t="s">
        <v>240</v>
      </c>
    </row>
    <row r="39" spans="1:15" ht="63" customHeight="1" x14ac:dyDescent="0.25">
      <c r="A39" s="63">
        <v>37</v>
      </c>
      <c r="B39" s="64" t="s">
        <v>560</v>
      </c>
      <c r="C39" s="63" t="s">
        <v>10</v>
      </c>
      <c r="D39" s="25" t="s">
        <v>206</v>
      </c>
      <c r="E39" s="63">
        <v>1</v>
      </c>
      <c r="F39" s="63">
        <v>16.8</v>
      </c>
      <c r="G39" s="63">
        <v>16.8</v>
      </c>
      <c r="H39" s="25" t="s">
        <v>169</v>
      </c>
      <c r="I39" s="63" t="s">
        <v>165</v>
      </c>
      <c r="J39" s="90">
        <v>42036</v>
      </c>
      <c r="K39" s="65"/>
      <c r="L39" s="64"/>
    </row>
    <row r="40" spans="1:15" ht="45" customHeight="1" x14ac:dyDescent="0.25">
      <c r="A40" s="63">
        <v>38</v>
      </c>
      <c r="B40" s="64" t="s">
        <v>241</v>
      </c>
      <c r="C40" s="63" t="s">
        <v>10</v>
      </c>
      <c r="D40" s="25" t="s">
        <v>206</v>
      </c>
      <c r="E40" s="63">
        <v>1</v>
      </c>
      <c r="F40" s="63">
        <v>15</v>
      </c>
      <c r="G40" s="63">
        <v>15</v>
      </c>
      <c r="H40" s="25" t="s">
        <v>203</v>
      </c>
      <c r="I40" s="63" t="s">
        <v>13</v>
      </c>
      <c r="J40" s="90">
        <v>42036</v>
      </c>
      <c r="K40" s="65"/>
      <c r="L40" s="64"/>
    </row>
    <row r="41" spans="1:15" ht="45" customHeight="1" x14ac:dyDescent="0.25">
      <c r="A41" s="169">
        <v>39</v>
      </c>
      <c r="B41" s="170" t="s">
        <v>214</v>
      </c>
      <c r="C41" s="169" t="s">
        <v>10</v>
      </c>
      <c r="D41" s="165" t="s">
        <v>206</v>
      </c>
      <c r="E41" s="169">
        <v>2</v>
      </c>
      <c r="F41" s="169">
        <f>150</f>
        <v>150</v>
      </c>
      <c r="G41" s="169">
        <f>F41*2</f>
        <v>300</v>
      </c>
      <c r="H41" s="165" t="s">
        <v>22</v>
      </c>
      <c r="I41" s="169" t="s">
        <v>13</v>
      </c>
      <c r="J41" s="171">
        <v>42394</v>
      </c>
      <c r="K41" s="172"/>
      <c r="L41" s="170"/>
    </row>
    <row r="42" spans="1:15" s="204" customFormat="1" ht="45" customHeight="1" x14ac:dyDescent="0.25">
      <c r="A42" s="169">
        <v>40</v>
      </c>
      <c r="B42" s="170" t="s">
        <v>558</v>
      </c>
      <c r="C42" s="169" t="s">
        <v>10</v>
      </c>
      <c r="D42" s="165" t="s">
        <v>206</v>
      </c>
      <c r="E42" s="169">
        <v>1</v>
      </c>
      <c r="F42" s="169">
        <v>36.299999999999997</v>
      </c>
      <c r="G42" s="169">
        <v>36.299999999999997</v>
      </c>
      <c r="H42" s="165" t="s">
        <v>23</v>
      </c>
      <c r="I42" s="169" t="s">
        <v>13</v>
      </c>
      <c r="J42" s="171">
        <v>42278</v>
      </c>
      <c r="K42" s="172"/>
      <c r="L42" s="170" t="s">
        <v>561</v>
      </c>
    </row>
    <row r="43" spans="1:15" s="204" customFormat="1" ht="45" customHeight="1" x14ac:dyDescent="0.25">
      <c r="A43" s="169">
        <v>41</v>
      </c>
      <c r="B43" s="170" t="s">
        <v>559</v>
      </c>
      <c r="C43" s="169" t="s">
        <v>10</v>
      </c>
      <c r="D43" s="165" t="s">
        <v>206</v>
      </c>
      <c r="E43" s="169">
        <v>1</v>
      </c>
      <c r="F43" s="169">
        <v>15</v>
      </c>
      <c r="G43" s="169">
        <v>15</v>
      </c>
      <c r="H43" s="165" t="s">
        <v>23</v>
      </c>
      <c r="I43" s="169" t="s">
        <v>13</v>
      </c>
      <c r="J43" s="171">
        <v>42370</v>
      </c>
      <c r="K43" s="172"/>
      <c r="L43" s="170"/>
    </row>
    <row r="44" spans="1:15" ht="51" customHeight="1" x14ac:dyDescent="0.25">
      <c r="A44" s="60">
        <v>42</v>
      </c>
      <c r="B44" s="61" t="s">
        <v>562</v>
      </c>
      <c r="C44" s="60" t="s">
        <v>41</v>
      </c>
      <c r="D44" s="26" t="s">
        <v>206</v>
      </c>
      <c r="E44" s="60">
        <v>1</v>
      </c>
      <c r="F44" s="60">
        <v>0.4</v>
      </c>
      <c r="G44" s="60">
        <f>F44*21</f>
        <v>8.4</v>
      </c>
      <c r="H44" s="26" t="s">
        <v>203</v>
      </c>
      <c r="I44" s="60" t="s">
        <v>13</v>
      </c>
      <c r="J44" s="89">
        <v>42095</v>
      </c>
      <c r="K44" s="62" t="s">
        <v>563</v>
      </c>
      <c r="L44" s="61" t="s">
        <v>564</v>
      </c>
    </row>
    <row r="45" spans="1:15" ht="51" customHeight="1" x14ac:dyDescent="0.25">
      <c r="A45" s="60">
        <v>43</v>
      </c>
      <c r="B45" s="61" t="s">
        <v>565</v>
      </c>
      <c r="C45" s="60" t="s">
        <v>41</v>
      </c>
      <c r="D45" s="26" t="s">
        <v>206</v>
      </c>
      <c r="E45" s="60">
        <v>1</v>
      </c>
      <c r="F45" s="60">
        <v>0.35</v>
      </c>
      <c r="G45" s="60">
        <f>F45*21</f>
        <v>7.35</v>
      </c>
      <c r="H45" s="26" t="s">
        <v>203</v>
      </c>
      <c r="I45" s="60" t="s">
        <v>13</v>
      </c>
      <c r="J45" s="89">
        <v>42095</v>
      </c>
      <c r="K45" s="62" t="s">
        <v>566</v>
      </c>
      <c r="L45" s="61" t="s">
        <v>567</v>
      </c>
    </row>
  </sheetData>
  <printOptions horizontalCentered="1" verticalCentered="1" headings="1"/>
  <pageMargins left="0.19685039370078741" right="0" top="0.74803149606299213" bottom="0.74803149606299213" header="0.31496062992125984" footer="0.31496062992125984"/>
  <pageSetup paperSize="9" scale="84"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70"/>
  <sheetViews>
    <sheetView tabSelected="1" workbookViewId="0">
      <pane ySplit="5" topLeftCell="A1013" activePane="bottomLeft" state="frozen"/>
      <selection pane="bottomLeft" activeCell="A3" sqref="A3:L1031"/>
    </sheetView>
  </sheetViews>
  <sheetFormatPr defaultColWidth="15.140625" defaultRowHeight="15" customHeight="1" x14ac:dyDescent="0.25"/>
  <cols>
    <col min="1" max="1" width="4.7109375" style="205" customWidth="1"/>
    <col min="2" max="2" width="29.85546875" style="205" customWidth="1"/>
    <col min="3" max="3" width="9.28515625" style="205" customWidth="1"/>
    <col min="4" max="4" width="6.5703125" style="205" customWidth="1"/>
    <col min="5" max="5" width="8.140625" style="205" customWidth="1"/>
    <col min="6" max="6" width="6.42578125" style="205" customWidth="1"/>
    <col min="7" max="7" width="8.28515625" style="205" customWidth="1"/>
    <col min="8" max="8" width="14.140625" style="205" customWidth="1"/>
    <col min="9" max="9" width="9.42578125" style="205" customWidth="1"/>
    <col min="10" max="10" width="10.5703125" style="205" customWidth="1"/>
    <col min="11" max="11" width="13.42578125" style="205" customWidth="1"/>
    <col min="12" max="12" width="58" style="205" customWidth="1"/>
    <col min="13" max="16384" width="15.140625" style="205"/>
  </cols>
  <sheetData>
    <row r="1" spans="1:12" ht="18.75" x14ac:dyDescent="0.3">
      <c r="A1" s="226" t="s">
        <v>1732</v>
      </c>
      <c r="B1" s="213"/>
      <c r="D1" s="213"/>
      <c r="E1" s="213"/>
      <c r="F1" s="213"/>
      <c r="G1" s="213"/>
      <c r="H1" s="227"/>
      <c r="I1" s="213"/>
      <c r="J1" s="225"/>
      <c r="K1" s="213"/>
      <c r="L1" s="213"/>
    </row>
    <row r="2" spans="1:12" x14ac:dyDescent="0.25">
      <c r="A2" s="226" t="s">
        <v>1707</v>
      </c>
      <c r="B2" s="213"/>
      <c r="D2" s="213"/>
      <c r="E2" s="213"/>
      <c r="F2" s="213"/>
      <c r="G2" s="213"/>
      <c r="H2" s="213"/>
      <c r="I2" s="213"/>
      <c r="J2" s="225"/>
      <c r="K2" s="213"/>
      <c r="L2" s="213"/>
    </row>
    <row r="3" spans="1:12" ht="15.75" customHeight="1" x14ac:dyDescent="0.25">
      <c r="A3" s="874" t="s">
        <v>0</v>
      </c>
      <c r="B3" s="874" t="s">
        <v>1</v>
      </c>
      <c r="C3" s="874" t="s">
        <v>2</v>
      </c>
      <c r="D3" s="874" t="s">
        <v>3</v>
      </c>
      <c r="E3" s="874" t="s">
        <v>4</v>
      </c>
      <c r="F3" s="871"/>
      <c r="G3" s="871"/>
      <c r="H3" s="874" t="s">
        <v>5</v>
      </c>
      <c r="I3" s="874" t="s">
        <v>242</v>
      </c>
      <c r="J3" s="897" t="s">
        <v>243</v>
      </c>
      <c r="K3" s="874" t="s">
        <v>1731</v>
      </c>
      <c r="L3" s="539" t="s">
        <v>6</v>
      </c>
    </row>
    <row r="4" spans="1:12" ht="50.25" customHeight="1" x14ac:dyDescent="0.25">
      <c r="A4" s="871"/>
      <c r="B4" s="871"/>
      <c r="C4" s="871"/>
      <c r="D4" s="871"/>
      <c r="E4" s="539" t="s">
        <v>7</v>
      </c>
      <c r="F4" s="539" t="s">
        <v>8</v>
      </c>
      <c r="G4" s="539" t="s">
        <v>9</v>
      </c>
      <c r="H4" s="871"/>
      <c r="I4" s="871"/>
      <c r="J4" s="871"/>
      <c r="K4" s="871"/>
      <c r="L4" s="539"/>
    </row>
    <row r="5" spans="1:12" x14ac:dyDescent="0.25">
      <c r="A5" s="539">
        <v>1</v>
      </c>
      <c r="B5" s="539">
        <v>2</v>
      </c>
      <c r="C5" s="539">
        <v>3</v>
      </c>
      <c r="D5" s="539">
        <v>4</v>
      </c>
      <c r="E5" s="539">
        <v>5</v>
      </c>
      <c r="F5" s="539">
        <v>6</v>
      </c>
      <c r="G5" s="539">
        <v>7</v>
      </c>
      <c r="H5" s="539">
        <v>8</v>
      </c>
      <c r="I5" s="539">
        <v>9</v>
      </c>
      <c r="J5" s="540">
        <v>10</v>
      </c>
      <c r="K5" s="539">
        <v>11</v>
      </c>
      <c r="L5" s="539">
        <v>12</v>
      </c>
    </row>
    <row r="6" spans="1:12" ht="63.75" customHeight="1" x14ac:dyDescent="0.25">
      <c r="A6" s="541">
        <v>1</v>
      </c>
      <c r="B6" s="542" t="s">
        <v>1730</v>
      </c>
      <c r="C6" s="541" t="s">
        <v>10</v>
      </c>
      <c r="D6" s="541" t="s">
        <v>11</v>
      </c>
      <c r="E6" s="541">
        <v>70</v>
      </c>
      <c r="F6" s="541">
        <v>6</v>
      </c>
      <c r="G6" s="541">
        <v>420</v>
      </c>
      <c r="H6" s="542" t="s">
        <v>267</v>
      </c>
      <c r="I6" s="541" t="s">
        <v>13</v>
      </c>
      <c r="J6" s="543">
        <v>41609</v>
      </c>
      <c r="K6" s="541"/>
      <c r="L6" s="542" t="s">
        <v>1729</v>
      </c>
    </row>
    <row r="7" spans="1:12" ht="38.25" customHeight="1" x14ac:dyDescent="0.25">
      <c r="A7" s="544"/>
      <c r="B7" s="545" t="s">
        <v>1711</v>
      </c>
      <c r="C7" s="546" t="s">
        <v>14</v>
      </c>
      <c r="D7" s="546" t="s">
        <v>11</v>
      </c>
      <c r="E7" s="546">
        <v>42</v>
      </c>
      <c r="F7" s="546">
        <v>6</v>
      </c>
      <c r="G7" s="546">
        <v>252</v>
      </c>
      <c r="H7" s="545" t="s">
        <v>267</v>
      </c>
      <c r="I7" s="546" t="s">
        <v>13</v>
      </c>
      <c r="J7" s="547">
        <v>41698</v>
      </c>
      <c r="K7" s="548"/>
      <c r="L7" s="545" t="s">
        <v>1714</v>
      </c>
    </row>
    <row r="8" spans="1:12" ht="38.25" customHeight="1" x14ac:dyDescent="0.25">
      <c r="A8" s="544"/>
      <c r="B8" s="545" t="s">
        <v>1711</v>
      </c>
      <c r="C8" s="546" t="s">
        <v>14</v>
      </c>
      <c r="D8" s="546" t="s">
        <v>11</v>
      </c>
      <c r="E8" s="546">
        <v>28</v>
      </c>
      <c r="F8" s="546">
        <v>6</v>
      </c>
      <c r="G8" s="546">
        <v>168</v>
      </c>
      <c r="H8" s="545" t="s">
        <v>267</v>
      </c>
      <c r="I8" s="546" t="s">
        <v>13</v>
      </c>
      <c r="J8" s="547">
        <v>41759</v>
      </c>
      <c r="K8" s="548"/>
      <c r="L8" s="544"/>
    </row>
    <row r="9" spans="1:12" ht="38.25" customHeight="1" x14ac:dyDescent="0.25">
      <c r="A9" s="546"/>
      <c r="B9" s="545" t="s">
        <v>1711</v>
      </c>
      <c r="C9" s="546" t="s">
        <v>14</v>
      </c>
      <c r="D9" s="546" t="s">
        <v>11</v>
      </c>
      <c r="E9" s="546">
        <v>60</v>
      </c>
      <c r="F9" s="546">
        <v>6</v>
      </c>
      <c r="G9" s="546">
        <v>360</v>
      </c>
      <c r="H9" s="545" t="s">
        <v>267</v>
      </c>
      <c r="I9" s="546" t="s">
        <v>13</v>
      </c>
      <c r="J9" s="547">
        <v>41973</v>
      </c>
      <c r="K9" s="548"/>
      <c r="L9" s="545"/>
    </row>
    <row r="10" spans="1:12" ht="38.25" customHeight="1" x14ac:dyDescent="0.25">
      <c r="A10" s="541">
        <v>2</v>
      </c>
      <c r="B10" s="542" t="s">
        <v>1711</v>
      </c>
      <c r="C10" s="541" t="s">
        <v>30</v>
      </c>
      <c r="D10" s="541" t="s">
        <v>1728</v>
      </c>
      <c r="E10" s="541">
        <v>140</v>
      </c>
      <c r="F10" s="541">
        <v>6</v>
      </c>
      <c r="G10" s="541">
        <v>840</v>
      </c>
      <c r="H10" s="542" t="s">
        <v>267</v>
      </c>
      <c r="I10" s="541" t="s">
        <v>13</v>
      </c>
      <c r="J10" s="549">
        <v>42247</v>
      </c>
      <c r="K10" s="550"/>
      <c r="L10" s="542"/>
    </row>
    <row r="11" spans="1:12" ht="51" customHeight="1" x14ac:dyDescent="0.25">
      <c r="A11" s="541">
        <v>3</v>
      </c>
      <c r="B11" s="542" t="s">
        <v>1727</v>
      </c>
      <c r="C11" s="541" t="s">
        <v>10</v>
      </c>
      <c r="D11" s="541" t="s">
        <v>11</v>
      </c>
      <c r="E11" s="541">
        <v>70</v>
      </c>
      <c r="F11" s="541">
        <v>1</v>
      </c>
      <c r="G11" s="541">
        <v>70</v>
      </c>
      <c r="H11" s="542" t="s">
        <v>267</v>
      </c>
      <c r="I11" s="541" t="s">
        <v>13</v>
      </c>
      <c r="J11" s="543">
        <v>41609</v>
      </c>
      <c r="K11" s="541"/>
      <c r="L11" s="542" t="s">
        <v>1724</v>
      </c>
    </row>
    <row r="12" spans="1:12" ht="50.25" customHeight="1" x14ac:dyDescent="0.25">
      <c r="A12" s="898"/>
      <c r="B12" s="545"/>
      <c r="C12" s="870" t="s">
        <v>14</v>
      </c>
      <c r="D12" s="870" t="s">
        <v>11</v>
      </c>
      <c r="E12" s="870">
        <v>42</v>
      </c>
      <c r="F12" s="870">
        <v>1</v>
      </c>
      <c r="G12" s="870">
        <v>42</v>
      </c>
      <c r="H12" s="885" t="s">
        <v>267</v>
      </c>
      <c r="I12" s="870" t="s">
        <v>13</v>
      </c>
      <c r="J12" s="882">
        <v>41698</v>
      </c>
      <c r="K12" s="548"/>
      <c r="L12" s="885" t="s">
        <v>1714</v>
      </c>
    </row>
    <row r="13" spans="1:12" x14ac:dyDescent="0.25">
      <c r="A13" s="871"/>
      <c r="B13" s="545" t="s">
        <v>1711</v>
      </c>
      <c r="C13" s="871"/>
      <c r="D13" s="871"/>
      <c r="E13" s="871"/>
      <c r="F13" s="871"/>
      <c r="G13" s="871"/>
      <c r="H13" s="871"/>
      <c r="I13" s="871"/>
      <c r="J13" s="871"/>
      <c r="K13" s="548"/>
      <c r="L13" s="871"/>
    </row>
    <row r="14" spans="1:12" ht="38.25" customHeight="1" x14ac:dyDescent="0.25">
      <c r="A14" s="544"/>
      <c r="B14" s="545" t="s">
        <v>1713</v>
      </c>
      <c r="C14" s="546" t="s">
        <v>14</v>
      </c>
      <c r="D14" s="546" t="s">
        <v>11</v>
      </c>
      <c r="E14" s="546">
        <v>28</v>
      </c>
      <c r="F14" s="546">
        <v>1</v>
      </c>
      <c r="G14" s="546">
        <v>28</v>
      </c>
      <c r="H14" s="545" t="s">
        <v>267</v>
      </c>
      <c r="I14" s="546" t="s">
        <v>13</v>
      </c>
      <c r="J14" s="547">
        <v>41759</v>
      </c>
      <c r="K14" s="548"/>
      <c r="L14" s="544"/>
    </row>
    <row r="15" spans="1:12" ht="63.75" customHeight="1" x14ac:dyDescent="0.25">
      <c r="A15" s="546"/>
      <c r="B15" s="545" t="s">
        <v>1726</v>
      </c>
      <c r="C15" s="546" t="s">
        <v>14</v>
      </c>
      <c r="D15" s="546" t="s">
        <v>11</v>
      </c>
      <c r="E15" s="546">
        <v>60</v>
      </c>
      <c r="F15" s="546">
        <v>2</v>
      </c>
      <c r="G15" s="546">
        <v>120</v>
      </c>
      <c r="H15" s="545" t="s">
        <v>267</v>
      </c>
      <c r="I15" s="546" t="s">
        <v>13</v>
      </c>
      <c r="J15" s="547">
        <v>41973</v>
      </c>
      <c r="K15" s="548"/>
      <c r="L15" s="545"/>
    </row>
    <row r="16" spans="1:12" ht="38.25" customHeight="1" x14ac:dyDescent="0.25">
      <c r="A16" s="541">
        <v>4</v>
      </c>
      <c r="B16" s="542" t="s">
        <v>1713</v>
      </c>
      <c r="C16" s="541" t="s">
        <v>10</v>
      </c>
      <c r="D16" s="541" t="s">
        <v>1719</v>
      </c>
      <c r="E16" s="541">
        <v>140</v>
      </c>
      <c r="F16" s="541">
        <v>2</v>
      </c>
      <c r="G16" s="541">
        <v>280</v>
      </c>
      <c r="H16" s="542" t="s">
        <v>267</v>
      </c>
      <c r="I16" s="541" t="s">
        <v>13</v>
      </c>
      <c r="J16" s="549">
        <v>42247</v>
      </c>
      <c r="K16" s="550"/>
      <c r="L16" s="542"/>
    </row>
    <row r="17" spans="1:12" ht="51" customHeight="1" x14ac:dyDescent="0.25">
      <c r="A17" s="541">
        <v>5</v>
      </c>
      <c r="B17" s="542" t="s">
        <v>1725</v>
      </c>
      <c r="C17" s="541" t="s">
        <v>10</v>
      </c>
      <c r="D17" s="541" t="s">
        <v>11</v>
      </c>
      <c r="E17" s="541">
        <v>70</v>
      </c>
      <c r="F17" s="541">
        <v>1</v>
      </c>
      <c r="G17" s="541">
        <v>70</v>
      </c>
      <c r="H17" s="542" t="s">
        <v>267</v>
      </c>
      <c r="I17" s="541" t="s">
        <v>13</v>
      </c>
      <c r="J17" s="543">
        <v>41609</v>
      </c>
      <c r="K17" s="541"/>
      <c r="L17" s="542" t="s">
        <v>1724</v>
      </c>
    </row>
    <row r="18" spans="1:12" ht="50.25" customHeight="1" x14ac:dyDescent="0.25">
      <c r="A18" s="898"/>
      <c r="B18" s="545"/>
      <c r="C18" s="870" t="s">
        <v>14</v>
      </c>
      <c r="D18" s="870" t="s">
        <v>11</v>
      </c>
      <c r="E18" s="870">
        <v>42</v>
      </c>
      <c r="F18" s="870">
        <v>1</v>
      </c>
      <c r="G18" s="870">
        <v>42</v>
      </c>
      <c r="H18" s="885" t="s">
        <v>267</v>
      </c>
      <c r="I18" s="870" t="s">
        <v>13</v>
      </c>
      <c r="J18" s="882">
        <v>41698</v>
      </c>
      <c r="K18" s="548"/>
      <c r="L18" s="885" t="s">
        <v>1714</v>
      </c>
    </row>
    <row r="19" spans="1:12" x14ac:dyDescent="0.25">
      <c r="A19" s="871"/>
      <c r="B19" s="545" t="s">
        <v>1711</v>
      </c>
      <c r="C19" s="871"/>
      <c r="D19" s="871"/>
      <c r="E19" s="871"/>
      <c r="F19" s="871"/>
      <c r="G19" s="871"/>
      <c r="H19" s="871"/>
      <c r="I19" s="871"/>
      <c r="J19" s="871"/>
      <c r="K19" s="548"/>
      <c r="L19" s="871"/>
    </row>
    <row r="20" spans="1:12" x14ac:dyDescent="0.25">
      <c r="A20" s="879"/>
      <c r="B20" s="551"/>
      <c r="C20" s="876" t="s">
        <v>17</v>
      </c>
      <c r="D20" s="879"/>
      <c r="E20" s="879"/>
      <c r="F20" s="879"/>
      <c r="G20" s="879"/>
      <c r="H20" s="879"/>
      <c r="I20" s="879"/>
      <c r="J20" s="883"/>
      <c r="K20" s="552"/>
      <c r="L20" s="886" t="s">
        <v>1723</v>
      </c>
    </row>
    <row r="21" spans="1:12" x14ac:dyDescent="0.25">
      <c r="A21" s="871"/>
      <c r="B21" s="551" t="s">
        <v>1711</v>
      </c>
      <c r="C21" s="871"/>
      <c r="D21" s="871"/>
      <c r="E21" s="871"/>
      <c r="F21" s="871"/>
      <c r="G21" s="871"/>
      <c r="H21" s="871"/>
      <c r="I21" s="871"/>
      <c r="J21" s="871"/>
      <c r="K21" s="552"/>
      <c r="L21" s="871"/>
    </row>
    <row r="22" spans="1:12" ht="38.25" customHeight="1" x14ac:dyDescent="0.25">
      <c r="A22" s="546"/>
      <c r="B22" s="545" t="s">
        <v>1713</v>
      </c>
      <c r="C22" s="546" t="s">
        <v>14</v>
      </c>
      <c r="D22" s="546" t="s">
        <v>11</v>
      </c>
      <c r="E22" s="546">
        <v>28</v>
      </c>
      <c r="F22" s="546">
        <v>1</v>
      </c>
      <c r="G22" s="546">
        <v>28</v>
      </c>
      <c r="H22" s="545" t="s">
        <v>267</v>
      </c>
      <c r="I22" s="546" t="s">
        <v>13</v>
      </c>
      <c r="J22" s="547">
        <v>41759</v>
      </c>
      <c r="K22" s="548"/>
      <c r="L22" s="545"/>
    </row>
    <row r="23" spans="1:12" x14ac:dyDescent="0.25">
      <c r="A23" s="876"/>
      <c r="B23" s="551"/>
      <c r="C23" s="876" t="s">
        <v>17</v>
      </c>
      <c r="D23" s="876"/>
      <c r="E23" s="876"/>
      <c r="F23" s="876"/>
      <c r="G23" s="876"/>
      <c r="H23" s="886"/>
      <c r="I23" s="876"/>
      <c r="J23" s="881"/>
      <c r="K23" s="551"/>
      <c r="L23" s="886" t="s">
        <v>1723</v>
      </c>
    </row>
    <row r="24" spans="1:12" x14ac:dyDescent="0.25">
      <c r="A24" s="871"/>
      <c r="B24" s="551" t="s">
        <v>1711</v>
      </c>
      <c r="C24" s="871"/>
      <c r="D24" s="871"/>
      <c r="E24" s="871"/>
      <c r="F24" s="871"/>
      <c r="G24" s="871"/>
      <c r="H24" s="871"/>
      <c r="I24" s="871"/>
      <c r="J24" s="871"/>
      <c r="K24" s="551"/>
      <c r="L24" s="871"/>
    </row>
    <row r="25" spans="1:12" ht="63.75" customHeight="1" x14ac:dyDescent="0.25">
      <c r="A25" s="541">
        <v>6</v>
      </c>
      <c r="B25" s="542" t="s">
        <v>1710</v>
      </c>
      <c r="C25" s="541" t="s">
        <v>10</v>
      </c>
      <c r="D25" s="541" t="s">
        <v>206</v>
      </c>
      <c r="E25" s="541">
        <v>40</v>
      </c>
      <c r="F25" s="541">
        <v>5</v>
      </c>
      <c r="G25" s="541">
        <v>200</v>
      </c>
      <c r="H25" s="542" t="s">
        <v>1709</v>
      </c>
      <c r="I25" s="541" t="s">
        <v>29</v>
      </c>
      <c r="J25" s="549">
        <v>42428</v>
      </c>
      <c r="K25" s="542"/>
      <c r="L25" s="542"/>
    </row>
    <row r="26" spans="1:12" ht="51" customHeight="1" x14ac:dyDescent="0.25">
      <c r="A26" s="541">
        <v>7</v>
      </c>
      <c r="B26" s="542" t="s">
        <v>1722</v>
      </c>
      <c r="C26" s="541" t="s">
        <v>10</v>
      </c>
      <c r="D26" s="541" t="s">
        <v>11</v>
      </c>
      <c r="E26" s="541">
        <v>70</v>
      </c>
      <c r="F26" s="541">
        <v>2</v>
      </c>
      <c r="G26" s="541">
        <v>140</v>
      </c>
      <c r="H26" s="542" t="s">
        <v>267</v>
      </c>
      <c r="I26" s="541" t="s">
        <v>13</v>
      </c>
      <c r="J26" s="543">
        <v>41609</v>
      </c>
      <c r="K26" s="541"/>
      <c r="L26" s="542" t="s">
        <v>1715</v>
      </c>
    </row>
    <row r="27" spans="1:12" ht="27.75" customHeight="1" x14ac:dyDescent="0.25">
      <c r="A27" s="898"/>
      <c r="B27" s="545"/>
      <c r="C27" s="870" t="s">
        <v>14</v>
      </c>
      <c r="D27" s="870" t="s">
        <v>11</v>
      </c>
      <c r="E27" s="870">
        <v>42</v>
      </c>
      <c r="F27" s="870">
        <v>2</v>
      </c>
      <c r="G27" s="870">
        <v>84</v>
      </c>
      <c r="H27" s="885" t="s">
        <v>267</v>
      </c>
      <c r="I27" s="870" t="s">
        <v>13</v>
      </c>
      <c r="J27" s="882">
        <v>41698</v>
      </c>
      <c r="K27" s="548"/>
      <c r="L27" s="885" t="s">
        <v>1714</v>
      </c>
    </row>
    <row r="28" spans="1:12" x14ac:dyDescent="0.25">
      <c r="A28" s="871"/>
      <c r="B28" s="545" t="s">
        <v>1721</v>
      </c>
      <c r="C28" s="871"/>
      <c r="D28" s="871"/>
      <c r="E28" s="871"/>
      <c r="F28" s="871"/>
      <c r="G28" s="871"/>
      <c r="H28" s="871"/>
      <c r="I28" s="871"/>
      <c r="J28" s="871"/>
      <c r="K28" s="548"/>
      <c r="L28" s="871"/>
    </row>
    <row r="29" spans="1:12" ht="38.25" customHeight="1" x14ac:dyDescent="0.25">
      <c r="A29" s="544"/>
      <c r="B29" s="545" t="s">
        <v>1713</v>
      </c>
      <c r="C29" s="546" t="s">
        <v>14</v>
      </c>
      <c r="D29" s="546" t="s">
        <v>11</v>
      </c>
      <c r="E29" s="546">
        <v>28</v>
      </c>
      <c r="F29" s="546">
        <v>2</v>
      </c>
      <c r="G29" s="546">
        <v>56</v>
      </c>
      <c r="H29" s="545" t="s">
        <v>267</v>
      </c>
      <c r="I29" s="546" t="s">
        <v>13</v>
      </c>
      <c r="J29" s="547">
        <v>41759</v>
      </c>
      <c r="K29" s="548"/>
      <c r="L29" s="544"/>
    </row>
    <row r="30" spans="1:12" ht="63.75" customHeight="1" x14ac:dyDescent="0.25">
      <c r="A30" s="546"/>
      <c r="B30" s="545" t="s">
        <v>1720</v>
      </c>
      <c r="C30" s="546" t="s">
        <v>14</v>
      </c>
      <c r="D30" s="546" t="s">
        <v>11</v>
      </c>
      <c r="E30" s="546">
        <v>60</v>
      </c>
      <c r="F30" s="546">
        <v>4.5</v>
      </c>
      <c r="G30" s="546">
        <v>270</v>
      </c>
      <c r="H30" s="545" t="s">
        <v>267</v>
      </c>
      <c r="I30" s="546" t="s">
        <v>13</v>
      </c>
      <c r="J30" s="547">
        <v>41973</v>
      </c>
      <c r="K30" s="548"/>
      <c r="L30" s="545"/>
    </row>
    <row r="31" spans="1:12" ht="41.25" customHeight="1" x14ac:dyDescent="0.25">
      <c r="A31" s="546"/>
      <c r="B31" s="545" t="s">
        <v>1713</v>
      </c>
      <c r="C31" s="546" t="s">
        <v>14</v>
      </c>
      <c r="D31" s="546" t="s">
        <v>11</v>
      </c>
      <c r="E31" s="546">
        <v>60</v>
      </c>
      <c r="F31" s="546">
        <v>7</v>
      </c>
      <c r="G31" s="546">
        <v>420</v>
      </c>
      <c r="H31" s="545" t="s">
        <v>267</v>
      </c>
      <c r="I31" s="546" t="s">
        <v>13</v>
      </c>
      <c r="J31" s="547">
        <v>41973</v>
      </c>
      <c r="K31" s="548"/>
      <c r="L31" s="545" t="s">
        <v>1718</v>
      </c>
    </row>
    <row r="32" spans="1:12" ht="41.25" customHeight="1" x14ac:dyDescent="0.25">
      <c r="A32" s="541">
        <v>8</v>
      </c>
      <c r="B32" s="542" t="s">
        <v>1713</v>
      </c>
      <c r="C32" s="541" t="s">
        <v>10</v>
      </c>
      <c r="D32" s="541" t="s">
        <v>1719</v>
      </c>
      <c r="E32" s="541">
        <v>140</v>
      </c>
      <c r="F32" s="541">
        <v>7</v>
      </c>
      <c r="G32" s="541">
        <v>980</v>
      </c>
      <c r="H32" s="542" t="s">
        <v>267</v>
      </c>
      <c r="I32" s="541" t="s">
        <v>13</v>
      </c>
      <c r="J32" s="549">
        <v>42247</v>
      </c>
      <c r="K32" s="550"/>
      <c r="L32" s="542" t="s">
        <v>1718</v>
      </c>
    </row>
    <row r="33" spans="1:12" ht="51" customHeight="1" x14ac:dyDescent="0.25">
      <c r="A33" s="541">
        <v>9</v>
      </c>
      <c r="B33" s="542" t="s">
        <v>1717</v>
      </c>
      <c r="C33" s="541" t="s">
        <v>10</v>
      </c>
      <c r="D33" s="541" t="s">
        <v>11</v>
      </c>
      <c r="E33" s="541">
        <v>70</v>
      </c>
      <c r="F33" s="541">
        <v>1</v>
      </c>
      <c r="G33" s="541">
        <v>70</v>
      </c>
      <c r="H33" s="542" t="s">
        <v>267</v>
      </c>
      <c r="I33" s="541" t="s">
        <v>13</v>
      </c>
      <c r="J33" s="543">
        <v>41609</v>
      </c>
      <c r="K33" s="541"/>
      <c r="L33" s="542" t="s">
        <v>1715</v>
      </c>
    </row>
    <row r="34" spans="1:12" ht="38.25" customHeight="1" x14ac:dyDescent="0.25">
      <c r="A34" s="544"/>
      <c r="B34" s="545" t="s">
        <v>1711</v>
      </c>
      <c r="C34" s="546" t="s">
        <v>14</v>
      </c>
      <c r="D34" s="546" t="s">
        <v>11</v>
      </c>
      <c r="E34" s="546">
        <v>42</v>
      </c>
      <c r="F34" s="546">
        <v>1</v>
      </c>
      <c r="G34" s="546">
        <v>42</v>
      </c>
      <c r="H34" s="545" t="s">
        <v>267</v>
      </c>
      <c r="I34" s="546" t="s">
        <v>13</v>
      </c>
      <c r="J34" s="547">
        <v>41698</v>
      </c>
      <c r="K34" s="548"/>
      <c r="L34" s="546" t="s">
        <v>14</v>
      </c>
    </row>
    <row r="35" spans="1:12" ht="38.25" customHeight="1" x14ac:dyDescent="0.25">
      <c r="A35" s="544"/>
      <c r="B35" s="545" t="s">
        <v>1713</v>
      </c>
      <c r="C35" s="546" t="s">
        <v>14</v>
      </c>
      <c r="D35" s="546" t="s">
        <v>11</v>
      </c>
      <c r="E35" s="546">
        <v>28</v>
      </c>
      <c r="F35" s="546">
        <v>1</v>
      </c>
      <c r="G35" s="546">
        <v>28</v>
      </c>
      <c r="H35" s="545" t="s">
        <v>267</v>
      </c>
      <c r="I35" s="546" t="s">
        <v>13</v>
      </c>
      <c r="J35" s="547">
        <v>41759</v>
      </c>
      <c r="K35" s="548"/>
      <c r="L35" s="546" t="s">
        <v>14</v>
      </c>
    </row>
    <row r="36" spans="1:12" x14ac:dyDescent="0.25">
      <c r="A36" s="879"/>
      <c r="B36" s="551"/>
      <c r="C36" s="876" t="s">
        <v>17</v>
      </c>
      <c r="D36" s="879"/>
      <c r="E36" s="879"/>
      <c r="F36" s="879"/>
      <c r="G36" s="879"/>
      <c r="H36" s="879"/>
      <c r="I36" s="879"/>
      <c r="J36" s="883"/>
      <c r="K36" s="552"/>
      <c r="L36" s="876" t="s">
        <v>1712</v>
      </c>
    </row>
    <row r="37" spans="1:12" x14ac:dyDescent="0.25">
      <c r="A37" s="871"/>
      <c r="B37" s="551" t="s">
        <v>1711</v>
      </c>
      <c r="C37" s="871"/>
      <c r="D37" s="871"/>
      <c r="E37" s="871"/>
      <c r="F37" s="871"/>
      <c r="G37" s="871"/>
      <c r="H37" s="871"/>
      <c r="I37" s="871"/>
      <c r="J37" s="871"/>
      <c r="K37" s="552"/>
      <c r="L37" s="871"/>
    </row>
    <row r="38" spans="1:12" ht="51" customHeight="1" x14ac:dyDescent="0.25">
      <c r="A38" s="541">
        <v>10</v>
      </c>
      <c r="B38" s="542" t="s">
        <v>1716</v>
      </c>
      <c r="C38" s="541" t="s">
        <v>10</v>
      </c>
      <c r="D38" s="541" t="s">
        <v>11</v>
      </c>
      <c r="E38" s="541">
        <v>70</v>
      </c>
      <c r="F38" s="541">
        <v>1.5</v>
      </c>
      <c r="G38" s="541">
        <v>105</v>
      </c>
      <c r="H38" s="542" t="s">
        <v>267</v>
      </c>
      <c r="I38" s="541" t="s">
        <v>13</v>
      </c>
      <c r="J38" s="543">
        <v>41609</v>
      </c>
      <c r="K38" s="541"/>
      <c r="L38" s="542" t="s">
        <v>1715</v>
      </c>
    </row>
    <row r="39" spans="1:12" ht="38.25" customHeight="1" x14ac:dyDescent="0.25">
      <c r="A39" s="544"/>
      <c r="B39" s="545" t="s">
        <v>1711</v>
      </c>
      <c r="C39" s="546" t="s">
        <v>14</v>
      </c>
      <c r="D39" s="546" t="s">
        <v>11</v>
      </c>
      <c r="E39" s="546">
        <v>42</v>
      </c>
      <c r="F39" s="546">
        <v>1.5</v>
      </c>
      <c r="G39" s="546">
        <v>63</v>
      </c>
      <c r="H39" s="545" t="s">
        <v>267</v>
      </c>
      <c r="I39" s="546" t="s">
        <v>13</v>
      </c>
      <c r="J39" s="547">
        <v>41698</v>
      </c>
      <c r="K39" s="548"/>
      <c r="L39" s="545" t="s">
        <v>1714</v>
      </c>
    </row>
    <row r="40" spans="1:12" ht="38.25" customHeight="1" x14ac:dyDescent="0.25">
      <c r="A40" s="544"/>
      <c r="B40" s="545" t="s">
        <v>1713</v>
      </c>
      <c r="C40" s="546" t="s">
        <v>14</v>
      </c>
      <c r="D40" s="546" t="s">
        <v>11</v>
      </c>
      <c r="E40" s="546">
        <v>28</v>
      </c>
      <c r="F40" s="546">
        <v>1.5</v>
      </c>
      <c r="G40" s="546">
        <v>42</v>
      </c>
      <c r="H40" s="545" t="s">
        <v>267</v>
      </c>
      <c r="I40" s="546" t="s">
        <v>13</v>
      </c>
      <c r="J40" s="547">
        <v>41759</v>
      </c>
      <c r="K40" s="548"/>
      <c r="L40" s="545"/>
    </row>
    <row r="41" spans="1:12" x14ac:dyDescent="0.25">
      <c r="A41" s="879"/>
      <c r="B41" s="551"/>
      <c r="C41" s="876" t="s">
        <v>17</v>
      </c>
      <c r="D41" s="879"/>
      <c r="E41" s="879"/>
      <c r="F41" s="879"/>
      <c r="G41" s="879"/>
      <c r="H41" s="879"/>
      <c r="I41" s="879"/>
      <c r="J41" s="881"/>
      <c r="K41" s="551"/>
      <c r="L41" s="886" t="s">
        <v>1712</v>
      </c>
    </row>
    <row r="42" spans="1:12" x14ac:dyDescent="0.25">
      <c r="A42" s="871"/>
      <c r="B42" s="551" t="s">
        <v>1711</v>
      </c>
      <c r="C42" s="871"/>
      <c r="D42" s="871"/>
      <c r="E42" s="871"/>
      <c r="F42" s="871"/>
      <c r="G42" s="871"/>
      <c r="H42" s="871"/>
      <c r="I42" s="871"/>
      <c r="J42" s="871"/>
      <c r="K42" s="551"/>
      <c r="L42" s="871"/>
    </row>
    <row r="43" spans="1:12" ht="63.75" customHeight="1" x14ac:dyDescent="0.25">
      <c r="A43" s="541">
        <v>11</v>
      </c>
      <c r="B43" s="542" t="s">
        <v>1710</v>
      </c>
      <c r="C43" s="541" t="s">
        <v>10</v>
      </c>
      <c r="D43" s="541" t="s">
        <v>206</v>
      </c>
      <c r="E43" s="541">
        <v>40</v>
      </c>
      <c r="F43" s="541">
        <v>5</v>
      </c>
      <c r="G43" s="541">
        <v>200</v>
      </c>
      <c r="H43" s="542" t="s">
        <v>1709</v>
      </c>
      <c r="I43" s="541" t="s">
        <v>29</v>
      </c>
      <c r="J43" s="550">
        <v>42428</v>
      </c>
      <c r="K43" s="542"/>
      <c r="L43" s="542"/>
    </row>
    <row r="44" spans="1:12" x14ac:dyDescent="0.25">
      <c r="A44" s="553"/>
      <c r="B44" s="554" t="s">
        <v>1708</v>
      </c>
      <c r="C44" s="555"/>
      <c r="D44" s="555"/>
      <c r="E44" s="555"/>
      <c r="F44" s="555"/>
      <c r="G44" s="555"/>
      <c r="H44" s="555"/>
      <c r="I44" s="555"/>
      <c r="J44" s="556"/>
      <c r="K44" s="555"/>
      <c r="L44" s="555"/>
    </row>
    <row r="45" spans="1:12" ht="15.75" customHeight="1" x14ac:dyDescent="0.25">
      <c r="A45" s="553"/>
      <c r="B45" s="557" t="s">
        <v>1707</v>
      </c>
      <c r="C45" s="555"/>
      <c r="D45" s="555"/>
      <c r="E45" s="555"/>
      <c r="F45" s="555"/>
      <c r="G45" s="555"/>
      <c r="H45" s="555"/>
      <c r="I45" s="555"/>
      <c r="J45" s="556"/>
      <c r="K45" s="555"/>
      <c r="L45" s="555"/>
    </row>
    <row r="46" spans="1:12" ht="76.5" customHeight="1" x14ac:dyDescent="0.25">
      <c r="A46" s="558">
        <v>12</v>
      </c>
      <c r="B46" s="558" t="s">
        <v>1706</v>
      </c>
      <c r="C46" s="558" t="s">
        <v>1687</v>
      </c>
      <c r="D46" s="558" t="s">
        <v>11</v>
      </c>
      <c r="E46" s="558">
        <v>1</v>
      </c>
      <c r="F46" s="558">
        <v>12</v>
      </c>
      <c r="G46" s="558">
        <v>12</v>
      </c>
      <c r="H46" s="558" t="s">
        <v>12</v>
      </c>
      <c r="I46" s="558" t="s">
        <v>13</v>
      </c>
      <c r="J46" s="559">
        <v>40787</v>
      </c>
      <c r="K46" s="560">
        <v>40946</v>
      </c>
      <c r="L46" s="558" t="s">
        <v>1705</v>
      </c>
    </row>
    <row r="47" spans="1:12" ht="114.75" customHeight="1" x14ac:dyDescent="0.25">
      <c r="A47" s="558">
        <v>13</v>
      </c>
      <c r="B47" s="558" t="s">
        <v>1704</v>
      </c>
      <c r="C47" s="558" t="s">
        <v>1687</v>
      </c>
      <c r="D47" s="558" t="s">
        <v>11</v>
      </c>
      <c r="E47" s="558">
        <v>1</v>
      </c>
      <c r="F47" s="558">
        <v>4.6500000000000004</v>
      </c>
      <c r="G47" s="558">
        <v>4.6500000000000004</v>
      </c>
      <c r="H47" s="558" t="s">
        <v>660</v>
      </c>
      <c r="I47" s="558" t="s">
        <v>13</v>
      </c>
      <c r="J47" s="559">
        <v>40770</v>
      </c>
      <c r="K47" s="560">
        <v>40812</v>
      </c>
      <c r="L47" s="561" t="s">
        <v>1703</v>
      </c>
    </row>
    <row r="48" spans="1:12" ht="38.25" customHeight="1" x14ac:dyDescent="0.25">
      <c r="A48" s="558">
        <v>14</v>
      </c>
      <c r="B48" s="558" t="s">
        <v>1618</v>
      </c>
      <c r="C48" s="558" t="s">
        <v>1687</v>
      </c>
      <c r="D48" s="558" t="s">
        <v>11</v>
      </c>
      <c r="E48" s="558">
        <v>10</v>
      </c>
      <c r="F48" s="558">
        <v>2.5</v>
      </c>
      <c r="G48" s="558">
        <v>25</v>
      </c>
      <c r="H48" s="558" t="s">
        <v>660</v>
      </c>
      <c r="I48" s="558" t="s">
        <v>13</v>
      </c>
      <c r="J48" s="559">
        <v>40754</v>
      </c>
      <c r="K48" s="560">
        <v>40700</v>
      </c>
      <c r="L48" s="558" t="s">
        <v>1702</v>
      </c>
    </row>
    <row r="49" spans="1:12" ht="63.75" customHeight="1" x14ac:dyDescent="0.25">
      <c r="A49" s="558">
        <v>15</v>
      </c>
      <c r="B49" s="558" t="s">
        <v>1612</v>
      </c>
      <c r="C49" s="558" t="s">
        <v>1687</v>
      </c>
      <c r="D49" s="558" t="s">
        <v>11</v>
      </c>
      <c r="E49" s="558">
        <v>20</v>
      </c>
      <c r="F49" s="558">
        <v>2</v>
      </c>
      <c r="G49" s="558">
        <v>40</v>
      </c>
      <c r="H49" s="558" t="s">
        <v>660</v>
      </c>
      <c r="I49" s="558" t="s">
        <v>13</v>
      </c>
      <c r="J49" s="559">
        <v>40754</v>
      </c>
      <c r="K49" s="560">
        <v>40700</v>
      </c>
      <c r="L49" s="558" t="s">
        <v>1701</v>
      </c>
    </row>
    <row r="50" spans="1:12" ht="76.5" customHeight="1" x14ac:dyDescent="0.25">
      <c r="A50" s="558">
        <v>16</v>
      </c>
      <c r="B50" s="558" t="s">
        <v>658</v>
      </c>
      <c r="C50" s="558" t="s">
        <v>1687</v>
      </c>
      <c r="D50" s="558" t="s">
        <v>11</v>
      </c>
      <c r="E50" s="558">
        <v>20</v>
      </c>
      <c r="F50" s="558">
        <v>7.5250000000000004</v>
      </c>
      <c r="G50" s="558">
        <v>150.5</v>
      </c>
      <c r="H50" s="558" t="s">
        <v>12</v>
      </c>
      <c r="I50" s="558" t="s">
        <v>13</v>
      </c>
      <c r="J50" s="559">
        <v>40847</v>
      </c>
      <c r="K50" s="560">
        <v>40719</v>
      </c>
      <c r="L50" s="558" t="s">
        <v>1700</v>
      </c>
    </row>
    <row r="51" spans="1:12" ht="38.25" customHeight="1" x14ac:dyDescent="0.25">
      <c r="A51" s="558">
        <v>17</v>
      </c>
      <c r="B51" s="558" t="s">
        <v>1699</v>
      </c>
      <c r="C51" s="558" t="s">
        <v>1687</v>
      </c>
      <c r="D51" s="558" t="s">
        <v>244</v>
      </c>
      <c r="E51" s="558">
        <v>11</v>
      </c>
      <c r="F51" s="558">
        <v>2.5</v>
      </c>
      <c r="G51" s="558">
        <v>27.5</v>
      </c>
      <c r="H51" s="558" t="s">
        <v>660</v>
      </c>
      <c r="I51" s="558" t="s">
        <v>13</v>
      </c>
      <c r="J51" s="559">
        <v>41157</v>
      </c>
      <c r="K51" s="560">
        <v>40999</v>
      </c>
      <c r="L51" s="558" t="s">
        <v>1698</v>
      </c>
    </row>
    <row r="52" spans="1:12" ht="76.5" customHeight="1" x14ac:dyDescent="0.25">
      <c r="A52" s="558">
        <v>18</v>
      </c>
      <c r="B52" s="558" t="s">
        <v>1697</v>
      </c>
      <c r="C52" s="558" t="s">
        <v>1687</v>
      </c>
      <c r="D52" s="558" t="s">
        <v>244</v>
      </c>
      <c r="E52" s="558">
        <v>22</v>
      </c>
      <c r="F52" s="558">
        <v>2</v>
      </c>
      <c r="G52" s="558">
        <v>44</v>
      </c>
      <c r="H52" s="558" t="s">
        <v>660</v>
      </c>
      <c r="I52" s="558" t="s">
        <v>13</v>
      </c>
      <c r="J52" s="559">
        <v>41157</v>
      </c>
      <c r="K52" s="562">
        <v>41157</v>
      </c>
      <c r="L52" s="563" t="s">
        <v>1696</v>
      </c>
    </row>
    <row r="53" spans="1:12" ht="102" customHeight="1" x14ac:dyDescent="0.25">
      <c r="A53" s="558">
        <v>19</v>
      </c>
      <c r="B53" s="558" t="s">
        <v>1695</v>
      </c>
      <c r="C53" s="558" t="s">
        <v>1687</v>
      </c>
      <c r="D53" s="558" t="s">
        <v>244</v>
      </c>
      <c r="E53" s="558">
        <v>21</v>
      </c>
      <c r="F53" s="558">
        <v>7.3742999999999999</v>
      </c>
      <c r="G53" s="558">
        <v>154.86000000000001</v>
      </c>
      <c r="H53" s="558" t="s">
        <v>12</v>
      </c>
      <c r="I53" s="558" t="s">
        <v>13</v>
      </c>
      <c r="J53" s="559">
        <v>41157</v>
      </c>
      <c r="K53" s="560">
        <v>40999</v>
      </c>
      <c r="L53" s="563" t="s">
        <v>1694</v>
      </c>
    </row>
    <row r="54" spans="1:12" ht="38.25" customHeight="1" x14ac:dyDescent="0.25">
      <c r="A54" s="564">
        <v>20</v>
      </c>
      <c r="B54" s="558" t="s">
        <v>1693</v>
      </c>
      <c r="C54" s="558" t="s">
        <v>1687</v>
      </c>
      <c r="D54" s="564" t="s">
        <v>11</v>
      </c>
      <c r="E54" s="564">
        <v>2</v>
      </c>
      <c r="F54" s="564">
        <v>5</v>
      </c>
      <c r="G54" s="564">
        <v>10</v>
      </c>
      <c r="H54" s="558" t="s">
        <v>1692</v>
      </c>
      <c r="I54" s="564" t="s">
        <v>13</v>
      </c>
      <c r="J54" s="565">
        <v>40787</v>
      </c>
      <c r="K54" s="560">
        <v>40787</v>
      </c>
      <c r="L54" s="558" t="s">
        <v>1691</v>
      </c>
    </row>
    <row r="55" spans="1:12" ht="38.25" customHeight="1" x14ac:dyDescent="0.25">
      <c r="A55" s="564">
        <v>21</v>
      </c>
      <c r="B55" s="558" t="s">
        <v>96</v>
      </c>
      <c r="C55" s="558" t="s">
        <v>1687</v>
      </c>
      <c r="D55" s="558" t="s">
        <v>11</v>
      </c>
      <c r="E55" s="558">
        <v>1</v>
      </c>
      <c r="F55" s="558">
        <v>1.5</v>
      </c>
      <c r="G55" s="558">
        <v>1.5</v>
      </c>
      <c r="H55" s="558" t="s">
        <v>83</v>
      </c>
      <c r="I55" s="558" t="s">
        <v>13</v>
      </c>
      <c r="J55" s="559">
        <v>41274</v>
      </c>
      <c r="K55" s="559">
        <v>41274</v>
      </c>
      <c r="L55" s="558" t="s">
        <v>1690</v>
      </c>
    </row>
    <row r="56" spans="1:12" ht="38.25" customHeight="1" x14ac:dyDescent="0.25">
      <c r="A56" s="564">
        <v>22</v>
      </c>
      <c r="B56" s="558" t="s">
        <v>16</v>
      </c>
      <c r="C56" s="558" t="s">
        <v>1687</v>
      </c>
      <c r="D56" s="558" t="s">
        <v>11</v>
      </c>
      <c r="E56" s="558">
        <v>1</v>
      </c>
      <c r="F56" s="558">
        <v>0.2</v>
      </c>
      <c r="G56" s="558">
        <v>0.2</v>
      </c>
      <c r="H56" s="558" t="s">
        <v>83</v>
      </c>
      <c r="I56" s="558" t="s">
        <v>13</v>
      </c>
      <c r="J56" s="559">
        <v>41274</v>
      </c>
      <c r="K56" s="560">
        <v>40999</v>
      </c>
      <c r="L56" s="558" t="s">
        <v>1689</v>
      </c>
    </row>
    <row r="57" spans="1:12" ht="25.5" customHeight="1" x14ac:dyDescent="0.25">
      <c r="A57" s="564">
        <v>23</v>
      </c>
      <c r="B57" s="558" t="s">
        <v>19</v>
      </c>
      <c r="C57" s="558" t="s">
        <v>1687</v>
      </c>
      <c r="D57" s="558" t="s">
        <v>11</v>
      </c>
      <c r="E57" s="558">
        <v>1</v>
      </c>
      <c r="F57" s="558">
        <v>0.5</v>
      </c>
      <c r="G57" s="558">
        <v>0.5</v>
      </c>
      <c r="H57" s="558" t="s">
        <v>83</v>
      </c>
      <c r="I57" s="558" t="s">
        <v>13</v>
      </c>
      <c r="J57" s="559">
        <v>41274</v>
      </c>
      <c r="K57" s="560">
        <v>41455</v>
      </c>
      <c r="L57" s="558" t="s">
        <v>1688</v>
      </c>
    </row>
    <row r="58" spans="1:12" ht="25.5" customHeight="1" x14ac:dyDescent="0.25">
      <c r="A58" s="564">
        <v>24</v>
      </c>
      <c r="B58" s="558" t="s">
        <v>18</v>
      </c>
      <c r="C58" s="558" t="s">
        <v>1687</v>
      </c>
      <c r="D58" s="558" t="s">
        <v>11</v>
      </c>
      <c r="E58" s="558">
        <v>1</v>
      </c>
      <c r="F58" s="558">
        <v>0.25</v>
      </c>
      <c r="G58" s="558">
        <v>0.25</v>
      </c>
      <c r="H58" s="558" t="s">
        <v>83</v>
      </c>
      <c r="I58" s="558" t="s">
        <v>13</v>
      </c>
      <c r="J58" s="559">
        <v>41274</v>
      </c>
      <c r="K58" s="560">
        <v>41364</v>
      </c>
      <c r="L58" s="561" t="s">
        <v>1686</v>
      </c>
    </row>
    <row r="59" spans="1:12" ht="25.5" customHeight="1" x14ac:dyDescent="0.25">
      <c r="A59" s="566">
        <v>25</v>
      </c>
      <c r="B59" s="541" t="s">
        <v>1685</v>
      </c>
      <c r="C59" s="541" t="s">
        <v>10</v>
      </c>
      <c r="D59" s="541" t="s">
        <v>11</v>
      </c>
      <c r="E59" s="541">
        <v>1</v>
      </c>
      <c r="F59" s="541">
        <v>1</v>
      </c>
      <c r="G59" s="541">
        <v>1</v>
      </c>
      <c r="H59" s="541" t="s">
        <v>83</v>
      </c>
      <c r="I59" s="541" t="s">
        <v>13</v>
      </c>
      <c r="J59" s="567">
        <v>41274</v>
      </c>
      <c r="K59" s="541"/>
      <c r="L59" s="541"/>
    </row>
    <row r="60" spans="1:12" ht="25.5" customHeight="1" x14ac:dyDescent="0.25">
      <c r="A60" s="568"/>
      <c r="B60" s="546" t="s">
        <v>1684</v>
      </c>
      <c r="C60" s="546" t="s">
        <v>14</v>
      </c>
      <c r="D60" s="546" t="s">
        <v>11</v>
      </c>
      <c r="E60" s="546">
        <v>1</v>
      </c>
      <c r="F60" s="546">
        <v>1</v>
      </c>
      <c r="G60" s="546">
        <v>1</v>
      </c>
      <c r="H60" s="546" t="s">
        <v>83</v>
      </c>
      <c r="I60" s="546" t="s">
        <v>13</v>
      </c>
      <c r="J60" s="569">
        <v>41593</v>
      </c>
      <c r="K60" s="546"/>
      <c r="L60" s="546"/>
    </row>
    <row r="61" spans="1:12" ht="25.5" customHeight="1" x14ac:dyDescent="0.25">
      <c r="A61" s="570">
        <v>26</v>
      </c>
      <c r="B61" s="571" t="s">
        <v>1683</v>
      </c>
      <c r="C61" s="571" t="s">
        <v>10</v>
      </c>
      <c r="D61" s="571" t="s">
        <v>11</v>
      </c>
      <c r="E61" s="571">
        <v>1</v>
      </c>
      <c r="F61" s="571">
        <v>0.25</v>
      </c>
      <c r="G61" s="571">
        <v>0.25</v>
      </c>
      <c r="H61" s="571" t="s">
        <v>83</v>
      </c>
      <c r="I61" s="571" t="s">
        <v>13</v>
      </c>
      <c r="J61" s="572">
        <v>41274</v>
      </c>
      <c r="K61" s="573" t="s">
        <v>17</v>
      </c>
      <c r="L61" s="571"/>
    </row>
    <row r="62" spans="1:12" ht="25.5" customHeight="1" x14ac:dyDescent="0.25">
      <c r="A62" s="570">
        <v>27</v>
      </c>
      <c r="B62" s="571" t="s">
        <v>1682</v>
      </c>
      <c r="C62" s="571" t="s">
        <v>10</v>
      </c>
      <c r="D62" s="571" t="s">
        <v>11</v>
      </c>
      <c r="E62" s="571">
        <v>1</v>
      </c>
      <c r="F62" s="571">
        <v>0.05</v>
      </c>
      <c r="G62" s="571">
        <v>0.05</v>
      </c>
      <c r="H62" s="571" t="s">
        <v>83</v>
      </c>
      <c r="I62" s="571" t="s">
        <v>13</v>
      </c>
      <c r="J62" s="572">
        <v>41274</v>
      </c>
      <c r="K62" s="573" t="s">
        <v>17</v>
      </c>
      <c r="L62" s="574"/>
    </row>
    <row r="63" spans="1:12" ht="25.5" customHeight="1" x14ac:dyDescent="0.25">
      <c r="A63" s="564">
        <v>28</v>
      </c>
      <c r="B63" s="558" t="s">
        <v>1681</v>
      </c>
      <c r="C63" s="558" t="s">
        <v>39</v>
      </c>
      <c r="D63" s="575"/>
      <c r="E63" s="564">
        <v>1</v>
      </c>
      <c r="F63" s="558">
        <v>0.37</v>
      </c>
      <c r="G63" s="558">
        <v>0.74</v>
      </c>
      <c r="H63" s="558" t="s">
        <v>83</v>
      </c>
      <c r="I63" s="558" t="s">
        <v>13</v>
      </c>
      <c r="J63" s="559">
        <v>40999</v>
      </c>
      <c r="K63" s="891">
        <v>40961</v>
      </c>
      <c r="L63" s="875" t="s">
        <v>1680</v>
      </c>
    </row>
    <row r="64" spans="1:12" ht="25.5" customHeight="1" x14ac:dyDescent="0.25">
      <c r="A64" s="564">
        <v>29</v>
      </c>
      <c r="B64" s="558" t="s">
        <v>1679</v>
      </c>
      <c r="C64" s="558" t="s">
        <v>39</v>
      </c>
      <c r="D64" s="558" t="s">
        <v>11</v>
      </c>
      <c r="E64" s="564">
        <v>1</v>
      </c>
      <c r="F64" s="558">
        <v>0.4</v>
      </c>
      <c r="G64" s="558">
        <v>0.8</v>
      </c>
      <c r="H64" s="558" t="s">
        <v>83</v>
      </c>
      <c r="I64" s="558" t="s">
        <v>13</v>
      </c>
      <c r="J64" s="559">
        <v>40999</v>
      </c>
      <c r="K64" s="871"/>
      <c r="L64" s="871"/>
    </row>
    <row r="65" spans="1:12" ht="25.5" customHeight="1" x14ac:dyDescent="0.25">
      <c r="A65" s="564">
        <v>30</v>
      </c>
      <c r="B65" s="558" t="s">
        <v>680</v>
      </c>
      <c r="C65" s="558" t="s">
        <v>39</v>
      </c>
      <c r="D65" s="558" t="s">
        <v>11</v>
      </c>
      <c r="E65" s="564">
        <v>1</v>
      </c>
      <c r="F65" s="558">
        <v>0.1</v>
      </c>
      <c r="G65" s="558">
        <v>0.7</v>
      </c>
      <c r="H65" s="558" t="s">
        <v>83</v>
      </c>
      <c r="I65" s="558" t="s">
        <v>13</v>
      </c>
      <c r="J65" s="559">
        <v>40999</v>
      </c>
      <c r="K65" s="891">
        <v>41068</v>
      </c>
      <c r="L65" s="875" t="s">
        <v>1678</v>
      </c>
    </row>
    <row r="66" spans="1:12" ht="25.5" customHeight="1" x14ac:dyDescent="0.25">
      <c r="A66" s="564">
        <v>31</v>
      </c>
      <c r="B66" s="558" t="s">
        <v>1627</v>
      </c>
      <c r="C66" s="558" t="s">
        <v>39</v>
      </c>
      <c r="D66" s="558" t="s">
        <v>11</v>
      </c>
      <c r="E66" s="564">
        <v>1</v>
      </c>
      <c r="F66" s="558">
        <v>0.15</v>
      </c>
      <c r="G66" s="558">
        <v>0.15</v>
      </c>
      <c r="H66" s="558" t="s">
        <v>83</v>
      </c>
      <c r="I66" s="558" t="s">
        <v>13</v>
      </c>
      <c r="J66" s="559">
        <v>40999</v>
      </c>
      <c r="K66" s="871"/>
      <c r="L66" s="871"/>
    </row>
    <row r="67" spans="1:12" ht="25.5" customHeight="1" x14ac:dyDescent="0.25">
      <c r="A67" s="564">
        <v>32</v>
      </c>
      <c r="B67" s="558" t="s">
        <v>1628</v>
      </c>
      <c r="C67" s="558" t="s">
        <v>39</v>
      </c>
      <c r="D67" s="558" t="s">
        <v>11</v>
      </c>
      <c r="E67" s="564">
        <v>1</v>
      </c>
      <c r="F67" s="558">
        <v>0.06</v>
      </c>
      <c r="G67" s="558">
        <v>1.44</v>
      </c>
      <c r="H67" s="558" t="s">
        <v>83</v>
      </c>
      <c r="I67" s="558" t="s">
        <v>13</v>
      </c>
      <c r="J67" s="559">
        <v>40999</v>
      </c>
      <c r="K67" s="871"/>
      <c r="L67" s="871"/>
    </row>
    <row r="68" spans="1:12" ht="25.5" customHeight="1" x14ac:dyDescent="0.25">
      <c r="A68" s="566">
        <v>33</v>
      </c>
      <c r="B68" s="541" t="s">
        <v>1677</v>
      </c>
      <c r="C68" s="541" t="s">
        <v>10</v>
      </c>
      <c r="D68" s="541" t="s">
        <v>11</v>
      </c>
      <c r="E68" s="566">
        <v>1</v>
      </c>
      <c r="F68" s="541">
        <v>7.0000000000000007E-2</v>
      </c>
      <c r="G68" s="541">
        <v>0.28000000000000003</v>
      </c>
      <c r="H68" s="541" t="s">
        <v>83</v>
      </c>
      <c r="I68" s="541" t="s">
        <v>13</v>
      </c>
      <c r="J68" s="567">
        <v>41212</v>
      </c>
      <c r="K68" s="541"/>
      <c r="L68" s="576"/>
    </row>
    <row r="69" spans="1:12" ht="25.5" customHeight="1" x14ac:dyDescent="0.25">
      <c r="A69" s="568"/>
      <c r="B69" s="546" t="s">
        <v>1676</v>
      </c>
      <c r="C69" s="546" t="s">
        <v>14</v>
      </c>
      <c r="D69" s="546" t="s">
        <v>11</v>
      </c>
      <c r="E69" s="577">
        <v>1</v>
      </c>
      <c r="F69" s="546">
        <v>7.0000000000000007E-2</v>
      </c>
      <c r="G69" s="546">
        <v>0.28000000000000003</v>
      </c>
      <c r="H69" s="546" t="s">
        <v>12</v>
      </c>
      <c r="I69" s="546" t="s">
        <v>13</v>
      </c>
      <c r="J69" s="569">
        <v>41577</v>
      </c>
      <c r="K69" s="546"/>
      <c r="L69" s="568"/>
    </row>
    <row r="70" spans="1:12" ht="25.5" customHeight="1" x14ac:dyDescent="0.25">
      <c r="A70" s="568"/>
      <c r="B70" s="546" t="s">
        <v>1676</v>
      </c>
      <c r="C70" s="546" t="s">
        <v>14</v>
      </c>
      <c r="D70" s="546" t="s">
        <v>11</v>
      </c>
      <c r="E70" s="577">
        <v>1</v>
      </c>
      <c r="F70" s="546">
        <v>7.0000000000000007E-2</v>
      </c>
      <c r="G70" s="546">
        <v>0.28000000000000003</v>
      </c>
      <c r="H70" s="546" t="s">
        <v>12</v>
      </c>
      <c r="I70" s="546" t="s">
        <v>13</v>
      </c>
      <c r="J70" s="569">
        <v>41942</v>
      </c>
      <c r="K70" s="546"/>
      <c r="L70" s="568"/>
    </row>
    <row r="71" spans="1:12" ht="25.5" customHeight="1" x14ac:dyDescent="0.25">
      <c r="A71" s="566">
        <v>34</v>
      </c>
      <c r="B71" s="541" t="s">
        <v>1645</v>
      </c>
      <c r="C71" s="541" t="s">
        <v>10</v>
      </c>
      <c r="D71" s="541" t="s">
        <v>11</v>
      </c>
      <c r="E71" s="566">
        <v>1</v>
      </c>
      <c r="F71" s="541">
        <v>0.15</v>
      </c>
      <c r="G71" s="541">
        <v>0.15</v>
      </c>
      <c r="H71" s="541" t="s">
        <v>83</v>
      </c>
      <c r="I71" s="541" t="s">
        <v>13</v>
      </c>
      <c r="J71" s="567">
        <v>41212</v>
      </c>
      <c r="K71" s="541"/>
      <c r="L71" s="576"/>
    </row>
    <row r="72" spans="1:12" ht="25.5" customHeight="1" x14ac:dyDescent="0.25">
      <c r="A72" s="568"/>
      <c r="B72" s="546" t="s">
        <v>1675</v>
      </c>
      <c r="C72" s="546" t="s">
        <v>14</v>
      </c>
      <c r="D72" s="546" t="s">
        <v>11</v>
      </c>
      <c r="E72" s="577">
        <v>1</v>
      </c>
      <c r="F72" s="546">
        <v>0.15</v>
      </c>
      <c r="G72" s="546">
        <v>0.15</v>
      </c>
      <c r="H72" s="546" t="s">
        <v>83</v>
      </c>
      <c r="I72" s="546" t="s">
        <v>13</v>
      </c>
      <c r="J72" s="569">
        <v>41577</v>
      </c>
      <c r="K72" s="546"/>
      <c r="L72" s="568"/>
    </row>
    <row r="73" spans="1:12" ht="25.5" customHeight="1" x14ac:dyDescent="0.25">
      <c r="A73" s="568"/>
      <c r="B73" s="546" t="s">
        <v>1675</v>
      </c>
      <c r="C73" s="546" t="s">
        <v>14</v>
      </c>
      <c r="D73" s="546" t="s">
        <v>11</v>
      </c>
      <c r="E73" s="577">
        <v>1</v>
      </c>
      <c r="F73" s="546">
        <v>0.5</v>
      </c>
      <c r="G73" s="546">
        <v>0.5</v>
      </c>
      <c r="H73" s="546" t="s">
        <v>83</v>
      </c>
      <c r="I73" s="546" t="s">
        <v>13</v>
      </c>
      <c r="J73" s="569">
        <v>41942</v>
      </c>
      <c r="K73" s="546"/>
      <c r="L73" s="568"/>
    </row>
    <row r="74" spans="1:12" ht="38.25" customHeight="1" x14ac:dyDescent="0.25">
      <c r="A74" s="558">
        <v>35</v>
      </c>
      <c r="B74" s="558" t="s">
        <v>1674</v>
      </c>
      <c r="C74" s="558" t="s">
        <v>39</v>
      </c>
      <c r="D74" s="558" t="s">
        <v>244</v>
      </c>
      <c r="E74" s="558">
        <v>1</v>
      </c>
      <c r="F74" s="558">
        <v>1</v>
      </c>
      <c r="G74" s="558">
        <v>1</v>
      </c>
      <c r="H74" s="558" t="s">
        <v>12</v>
      </c>
      <c r="I74" s="558" t="s">
        <v>13</v>
      </c>
      <c r="J74" s="559">
        <v>41218</v>
      </c>
      <c r="K74" s="560">
        <v>41360</v>
      </c>
      <c r="L74" s="558" t="s">
        <v>1673</v>
      </c>
    </row>
    <row r="75" spans="1:12" ht="38.25" customHeight="1" x14ac:dyDescent="0.25">
      <c r="A75" s="558">
        <v>36</v>
      </c>
      <c r="B75" s="558" t="s">
        <v>1672</v>
      </c>
      <c r="C75" s="558" t="s">
        <v>39</v>
      </c>
      <c r="D75" s="558" t="s">
        <v>244</v>
      </c>
      <c r="E75" s="558">
        <v>1</v>
      </c>
      <c r="F75" s="558">
        <v>1.5</v>
      </c>
      <c r="G75" s="558">
        <v>1.5</v>
      </c>
      <c r="H75" s="558" t="s">
        <v>12</v>
      </c>
      <c r="I75" s="558" t="s">
        <v>13</v>
      </c>
      <c r="J75" s="559">
        <v>41218</v>
      </c>
      <c r="K75" s="560">
        <v>41360</v>
      </c>
      <c r="L75" s="558" t="s">
        <v>1671</v>
      </c>
    </row>
    <row r="76" spans="1:12" ht="25.5" customHeight="1" x14ac:dyDescent="0.25">
      <c r="A76" s="578">
        <v>37</v>
      </c>
      <c r="B76" s="558" t="s">
        <v>1670</v>
      </c>
      <c r="C76" s="558" t="s">
        <v>39</v>
      </c>
      <c r="D76" s="558" t="s">
        <v>11</v>
      </c>
      <c r="E76" s="558">
        <v>1</v>
      </c>
      <c r="F76" s="579">
        <v>1.22</v>
      </c>
      <c r="G76" s="558">
        <v>1.22</v>
      </c>
      <c r="H76" s="579" t="s">
        <v>12</v>
      </c>
      <c r="I76" s="558" t="s">
        <v>13</v>
      </c>
      <c r="J76" s="559">
        <v>41698</v>
      </c>
      <c r="K76" s="560">
        <v>41725</v>
      </c>
      <c r="L76" s="558" t="s">
        <v>1669</v>
      </c>
    </row>
    <row r="77" spans="1:12" ht="25.5" customHeight="1" x14ac:dyDescent="0.25">
      <c r="A77" s="578">
        <v>38</v>
      </c>
      <c r="B77" s="558" t="s">
        <v>1668</v>
      </c>
      <c r="C77" s="558" t="s">
        <v>39</v>
      </c>
      <c r="D77" s="558" t="s">
        <v>11</v>
      </c>
      <c r="E77" s="558">
        <v>1</v>
      </c>
      <c r="F77" s="579">
        <v>2.38</v>
      </c>
      <c r="G77" s="558">
        <v>2.38</v>
      </c>
      <c r="H77" s="579" t="s">
        <v>12</v>
      </c>
      <c r="I77" s="558" t="s">
        <v>13</v>
      </c>
      <c r="J77" s="559">
        <v>41698</v>
      </c>
      <c r="K77" s="560">
        <v>41725</v>
      </c>
      <c r="L77" s="558" t="s">
        <v>1667</v>
      </c>
    </row>
    <row r="78" spans="1:12" ht="38.25" customHeight="1" x14ac:dyDescent="0.25">
      <c r="A78" s="578">
        <v>39</v>
      </c>
      <c r="B78" s="558" t="s">
        <v>1666</v>
      </c>
      <c r="C78" s="558" t="s">
        <v>39</v>
      </c>
      <c r="D78" s="558" t="s">
        <v>11</v>
      </c>
      <c r="E78" s="558">
        <v>1</v>
      </c>
      <c r="F78" s="579">
        <v>0.75</v>
      </c>
      <c r="G78" s="558">
        <v>1.5</v>
      </c>
      <c r="H78" s="579" t="s">
        <v>12</v>
      </c>
      <c r="I78" s="558" t="s">
        <v>13</v>
      </c>
      <c r="J78" s="559">
        <v>41725</v>
      </c>
      <c r="K78" s="560">
        <v>41725</v>
      </c>
      <c r="L78" s="558" t="s">
        <v>1665</v>
      </c>
    </row>
    <row r="79" spans="1:12" ht="25.5" customHeight="1" x14ac:dyDescent="0.25">
      <c r="A79" s="580">
        <v>40</v>
      </c>
      <c r="B79" s="541" t="s">
        <v>1664</v>
      </c>
      <c r="C79" s="541" t="s">
        <v>10</v>
      </c>
      <c r="D79" s="541" t="s">
        <v>11</v>
      </c>
      <c r="E79" s="541">
        <v>1</v>
      </c>
      <c r="F79" s="581">
        <v>2.04</v>
      </c>
      <c r="G79" s="541">
        <v>2.04</v>
      </c>
      <c r="H79" s="581" t="s">
        <v>1663</v>
      </c>
      <c r="I79" s="541" t="s">
        <v>13</v>
      </c>
      <c r="J79" s="567">
        <v>41912</v>
      </c>
      <c r="K79" s="541"/>
      <c r="L79" s="541"/>
    </row>
    <row r="80" spans="1:12" ht="25.5" customHeight="1" x14ac:dyDescent="0.25">
      <c r="A80" s="580">
        <v>41</v>
      </c>
      <c r="B80" s="541" t="s">
        <v>1662</v>
      </c>
      <c r="C80" s="541" t="s">
        <v>10</v>
      </c>
      <c r="D80" s="541" t="s">
        <v>11</v>
      </c>
      <c r="E80" s="541">
        <v>1</v>
      </c>
      <c r="F80" s="581">
        <v>1.68</v>
      </c>
      <c r="G80" s="541">
        <v>1.68</v>
      </c>
      <c r="H80" s="581" t="s">
        <v>245</v>
      </c>
      <c r="I80" s="541" t="s">
        <v>13</v>
      </c>
      <c r="J80" s="567">
        <v>41912</v>
      </c>
      <c r="K80" s="541"/>
      <c r="L80" s="541"/>
    </row>
    <row r="81" spans="1:12" ht="25.5" customHeight="1" x14ac:dyDescent="0.25">
      <c r="A81" s="580">
        <v>42</v>
      </c>
      <c r="B81" s="541" t="s">
        <v>1661</v>
      </c>
      <c r="C81" s="541" t="s">
        <v>10</v>
      </c>
      <c r="D81" s="541" t="s">
        <v>11</v>
      </c>
      <c r="E81" s="541">
        <v>1</v>
      </c>
      <c r="F81" s="581">
        <v>2</v>
      </c>
      <c r="G81" s="541">
        <v>2</v>
      </c>
      <c r="H81" s="581" t="s">
        <v>245</v>
      </c>
      <c r="I81" s="541" t="s">
        <v>13</v>
      </c>
      <c r="J81" s="567">
        <v>41912</v>
      </c>
      <c r="K81" s="541"/>
      <c r="L81" s="541"/>
    </row>
    <row r="82" spans="1:12" x14ac:dyDescent="0.25">
      <c r="A82" s="580">
        <v>43</v>
      </c>
      <c r="B82" s="541" t="s">
        <v>44</v>
      </c>
      <c r="C82" s="541" t="s">
        <v>10</v>
      </c>
      <c r="D82" s="541" t="s">
        <v>11</v>
      </c>
      <c r="E82" s="541">
        <v>1</v>
      </c>
      <c r="F82" s="581">
        <v>2.5</v>
      </c>
      <c r="G82" s="541">
        <v>2.5</v>
      </c>
      <c r="H82" s="581" t="s">
        <v>12</v>
      </c>
      <c r="I82" s="541" t="s">
        <v>13</v>
      </c>
      <c r="J82" s="567">
        <v>41698</v>
      </c>
      <c r="K82" s="541"/>
      <c r="L82" s="541"/>
    </row>
    <row r="83" spans="1:12" x14ac:dyDescent="0.25">
      <c r="A83" s="582"/>
      <c r="B83" s="546" t="s">
        <v>44</v>
      </c>
      <c r="C83" s="546" t="s">
        <v>246</v>
      </c>
      <c r="D83" s="546" t="s">
        <v>11</v>
      </c>
      <c r="E83" s="546">
        <v>1</v>
      </c>
      <c r="F83" s="583">
        <v>2.5</v>
      </c>
      <c r="G83" s="546">
        <v>2.5</v>
      </c>
      <c r="H83" s="583" t="s">
        <v>12</v>
      </c>
      <c r="I83" s="546" t="s">
        <v>13</v>
      </c>
      <c r="J83" s="569">
        <v>41912</v>
      </c>
      <c r="K83" s="546"/>
      <c r="L83" s="546"/>
    </row>
    <row r="84" spans="1:12" ht="38.25" customHeight="1" x14ac:dyDescent="0.25">
      <c r="A84" s="578">
        <v>44</v>
      </c>
      <c r="B84" s="558" t="s">
        <v>1660</v>
      </c>
      <c r="C84" s="558" t="s">
        <v>39</v>
      </c>
      <c r="D84" s="558" t="s">
        <v>11</v>
      </c>
      <c r="E84" s="558">
        <v>1</v>
      </c>
      <c r="F84" s="579">
        <v>0.24</v>
      </c>
      <c r="G84" s="558">
        <v>0.24</v>
      </c>
      <c r="H84" s="579" t="s">
        <v>12</v>
      </c>
      <c r="I84" s="558" t="s">
        <v>13</v>
      </c>
      <c r="J84" s="559">
        <v>41698</v>
      </c>
      <c r="K84" s="560">
        <v>41725</v>
      </c>
      <c r="L84" s="558" t="s">
        <v>1659</v>
      </c>
    </row>
    <row r="85" spans="1:12" ht="25.5" customHeight="1" x14ac:dyDescent="0.25">
      <c r="A85" s="558">
        <v>45</v>
      </c>
      <c r="B85" s="558" t="s">
        <v>1658</v>
      </c>
      <c r="C85" s="558" t="s">
        <v>39</v>
      </c>
      <c r="D85" s="558" t="s">
        <v>11</v>
      </c>
      <c r="E85" s="558">
        <v>1</v>
      </c>
      <c r="F85" s="558">
        <v>8</v>
      </c>
      <c r="G85" s="558">
        <v>8</v>
      </c>
      <c r="H85" s="558" t="s">
        <v>83</v>
      </c>
      <c r="I85" s="558" t="s">
        <v>13</v>
      </c>
      <c r="J85" s="559">
        <v>40999</v>
      </c>
      <c r="K85" s="560">
        <v>40954</v>
      </c>
      <c r="L85" s="561" t="s">
        <v>1657</v>
      </c>
    </row>
    <row r="86" spans="1:12" ht="25.5" customHeight="1" x14ac:dyDescent="0.25">
      <c r="A86" s="541">
        <v>46</v>
      </c>
      <c r="B86" s="541" t="s">
        <v>1656</v>
      </c>
      <c r="C86" s="541" t="s">
        <v>10</v>
      </c>
      <c r="D86" s="584"/>
      <c r="E86" s="541">
        <v>1</v>
      </c>
      <c r="F86" s="541">
        <v>2</v>
      </c>
      <c r="G86" s="541">
        <v>2</v>
      </c>
      <c r="H86" s="541" t="s">
        <v>83</v>
      </c>
      <c r="I86" s="541" t="s">
        <v>13</v>
      </c>
      <c r="J86" s="567">
        <v>40999</v>
      </c>
      <c r="K86" s="541"/>
      <c r="L86" s="584"/>
    </row>
    <row r="87" spans="1:12" ht="38.25" customHeight="1" x14ac:dyDescent="0.25">
      <c r="A87" s="558">
        <v>47</v>
      </c>
      <c r="B87" s="558" t="s">
        <v>1655</v>
      </c>
      <c r="C87" s="558" t="s">
        <v>39</v>
      </c>
      <c r="D87" s="575"/>
      <c r="E87" s="558">
        <v>2</v>
      </c>
      <c r="F87" s="558">
        <v>1.2</v>
      </c>
      <c r="G87" s="558">
        <v>2.4</v>
      </c>
      <c r="H87" s="558" t="s">
        <v>83</v>
      </c>
      <c r="I87" s="558" t="s">
        <v>13</v>
      </c>
      <c r="J87" s="559">
        <v>40999</v>
      </c>
      <c r="K87" s="560">
        <v>40618</v>
      </c>
      <c r="L87" s="585" t="s">
        <v>1654</v>
      </c>
    </row>
    <row r="88" spans="1:12" ht="63.75" customHeight="1" x14ac:dyDescent="0.25">
      <c r="A88" s="558">
        <v>48</v>
      </c>
      <c r="B88" s="558" t="s">
        <v>1653</v>
      </c>
      <c r="C88" s="558" t="s">
        <v>39</v>
      </c>
      <c r="D88" s="575"/>
      <c r="E88" s="558">
        <v>6</v>
      </c>
      <c r="F88" s="558">
        <v>0.15</v>
      </c>
      <c r="G88" s="558">
        <v>3</v>
      </c>
      <c r="H88" s="558" t="s">
        <v>83</v>
      </c>
      <c r="I88" s="558" t="s">
        <v>13</v>
      </c>
      <c r="J88" s="559">
        <v>40999</v>
      </c>
      <c r="K88" s="560">
        <v>40994</v>
      </c>
      <c r="L88" s="561" t="s">
        <v>1652</v>
      </c>
    </row>
    <row r="89" spans="1:12" ht="25.5" customHeight="1" x14ac:dyDescent="0.25">
      <c r="A89" s="558">
        <v>49</v>
      </c>
      <c r="B89" s="558" t="s">
        <v>1384</v>
      </c>
      <c r="C89" s="558" t="s">
        <v>39</v>
      </c>
      <c r="D89" s="558" t="s">
        <v>11</v>
      </c>
      <c r="E89" s="558">
        <v>1</v>
      </c>
      <c r="F89" s="558">
        <v>0.5</v>
      </c>
      <c r="G89" s="558">
        <v>1</v>
      </c>
      <c r="H89" s="558" t="s">
        <v>83</v>
      </c>
      <c r="I89" s="558" t="s">
        <v>13</v>
      </c>
      <c r="J89" s="559">
        <v>40999</v>
      </c>
      <c r="K89" s="560">
        <v>40997</v>
      </c>
      <c r="L89" s="585" t="s">
        <v>1651</v>
      </c>
    </row>
    <row r="90" spans="1:12" ht="25.5" customHeight="1" x14ac:dyDescent="0.25">
      <c r="A90" s="541">
        <v>50</v>
      </c>
      <c r="B90" s="541" t="s">
        <v>1650</v>
      </c>
      <c r="C90" s="541" t="s">
        <v>10</v>
      </c>
      <c r="D90" s="541" t="s">
        <v>11</v>
      </c>
      <c r="E90" s="541">
        <v>1</v>
      </c>
      <c r="F90" s="541">
        <v>0.1</v>
      </c>
      <c r="G90" s="541">
        <v>0.2</v>
      </c>
      <c r="H90" s="541" t="s">
        <v>83</v>
      </c>
      <c r="I90" s="541" t="s">
        <v>13</v>
      </c>
      <c r="J90" s="567">
        <v>41182</v>
      </c>
      <c r="K90" s="541"/>
      <c r="L90" s="576"/>
    </row>
    <row r="91" spans="1:12" ht="25.5" customHeight="1" x14ac:dyDescent="0.25">
      <c r="A91" s="558">
        <v>51</v>
      </c>
      <c r="B91" s="558" t="s">
        <v>1649</v>
      </c>
      <c r="C91" s="558" t="s">
        <v>39</v>
      </c>
      <c r="D91" s="558" t="s">
        <v>11</v>
      </c>
      <c r="E91" s="558">
        <v>6</v>
      </c>
      <c r="F91" s="558">
        <v>7.0000000000000007E-2</v>
      </c>
      <c r="G91" s="558">
        <v>1.47</v>
      </c>
      <c r="H91" s="558" t="s">
        <v>83</v>
      </c>
      <c r="I91" s="558" t="s">
        <v>13</v>
      </c>
      <c r="J91" s="559">
        <v>40999</v>
      </c>
      <c r="K91" s="560">
        <v>40970</v>
      </c>
      <c r="L91" s="558" t="s">
        <v>1648</v>
      </c>
    </row>
    <row r="92" spans="1:12" ht="76.5" customHeight="1" x14ac:dyDescent="0.25">
      <c r="A92" s="558">
        <v>52</v>
      </c>
      <c r="B92" s="558" t="s">
        <v>1647</v>
      </c>
      <c r="C92" s="558" t="s">
        <v>39</v>
      </c>
      <c r="D92" s="558" t="s">
        <v>11</v>
      </c>
      <c r="E92" s="558">
        <v>5</v>
      </c>
      <c r="F92" s="558">
        <v>0.44</v>
      </c>
      <c r="G92" s="558">
        <v>8.36</v>
      </c>
      <c r="H92" s="558" t="s">
        <v>83</v>
      </c>
      <c r="I92" s="558" t="s">
        <v>13</v>
      </c>
      <c r="J92" s="559">
        <v>40999</v>
      </c>
      <c r="K92" s="560">
        <v>40994</v>
      </c>
      <c r="L92" s="558" t="s">
        <v>1646</v>
      </c>
    </row>
    <row r="93" spans="1:12" ht="25.5" customHeight="1" x14ac:dyDescent="0.25">
      <c r="A93" s="541">
        <v>53</v>
      </c>
      <c r="B93" s="541" t="s">
        <v>1645</v>
      </c>
      <c r="C93" s="541" t="s">
        <v>10</v>
      </c>
      <c r="D93" s="541" t="s">
        <v>11</v>
      </c>
      <c r="E93" s="541">
        <v>1</v>
      </c>
      <c r="F93" s="541">
        <v>0.15</v>
      </c>
      <c r="G93" s="541">
        <v>0.15</v>
      </c>
      <c r="H93" s="541" t="s">
        <v>83</v>
      </c>
      <c r="I93" s="541" t="s">
        <v>13</v>
      </c>
      <c r="J93" s="567">
        <v>41182</v>
      </c>
      <c r="K93" s="541"/>
      <c r="L93" s="576"/>
    </row>
    <row r="94" spans="1:12" ht="25.5" customHeight="1" x14ac:dyDescent="0.25">
      <c r="A94" s="558">
        <v>54</v>
      </c>
      <c r="B94" s="558" t="s">
        <v>114</v>
      </c>
      <c r="C94" s="558" t="s">
        <v>39</v>
      </c>
      <c r="D94" s="558" t="s">
        <v>11</v>
      </c>
      <c r="E94" s="558">
        <v>2</v>
      </c>
      <c r="F94" s="558">
        <v>0.2</v>
      </c>
      <c r="G94" s="558">
        <v>0.2</v>
      </c>
      <c r="H94" s="558" t="s">
        <v>83</v>
      </c>
      <c r="I94" s="558" t="s">
        <v>13</v>
      </c>
      <c r="J94" s="559">
        <v>40999</v>
      </c>
      <c r="K94" s="560">
        <v>40997</v>
      </c>
      <c r="L94" s="586" t="s">
        <v>1644</v>
      </c>
    </row>
    <row r="95" spans="1:12" ht="38.25" customHeight="1" x14ac:dyDescent="0.25">
      <c r="A95" s="558">
        <v>55</v>
      </c>
      <c r="B95" s="558" t="s">
        <v>116</v>
      </c>
      <c r="C95" s="558" t="s">
        <v>39</v>
      </c>
      <c r="D95" s="558" t="s">
        <v>11</v>
      </c>
      <c r="E95" s="558">
        <v>0</v>
      </c>
      <c r="F95" s="558">
        <v>0.5</v>
      </c>
      <c r="G95" s="558">
        <v>0</v>
      </c>
      <c r="H95" s="558" t="s">
        <v>83</v>
      </c>
      <c r="I95" s="558" t="s">
        <v>13</v>
      </c>
      <c r="J95" s="559">
        <v>40999</v>
      </c>
      <c r="K95" s="560">
        <v>41081</v>
      </c>
      <c r="L95" s="575" t="s">
        <v>1643</v>
      </c>
    </row>
    <row r="96" spans="1:12" ht="25.5" customHeight="1" x14ac:dyDescent="0.25">
      <c r="A96" s="558">
        <v>56</v>
      </c>
      <c r="B96" s="558" t="s">
        <v>1642</v>
      </c>
      <c r="C96" s="558" t="s">
        <v>39</v>
      </c>
      <c r="D96" s="558" t="s">
        <v>11</v>
      </c>
      <c r="E96" s="558">
        <v>6</v>
      </c>
      <c r="F96" s="558">
        <v>0.1</v>
      </c>
      <c r="G96" s="558">
        <v>3.3</v>
      </c>
      <c r="H96" s="558" t="s">
        <v>83</v>
      </c>
      <c r="I96" s="558" t="s">
        <v>13</v>
      </c>
      <c r="J96" s="559">
        <v>41182</v>
      </c>
      <c r="K96" s="558"/>
      <c r="L96" s="564" t="s">
        <v>1639</v>
      </c>
    </row>
    <row r="97" spans="1:12" ht="25.5" customHeight="1" x14ac:dyDescent="0.25">
      <c r="A97" s="558">
        <v>57</v>
      </c>
      <c r="B97" s="558" t="s">
        <v>1641</v>
      </c>
      <c r="C97" s="558" t="s">
        <v>39</v>
      </c>
      <c r="D97" s="558" t="s">
        <v>11</v>
      </c>
      <c r="E97" s="558">
        <v>2</v>
      </c>
      <c r="F97" s="558">
        <v>0.2</v>
      </c>
      <c r="G97" s="558">
        <v>0.4</v>
      </c>
      <c r="H97" s="558" t="s">
        <v>83</v>
      </c>
      <c r="I97" s="558" t="s">
        <v>13</v>
      </c>
      <c r="J97" s="559">
        <v>41182</v>
      </c>
      <c r="K97" s="558"/>
      <c r="L97" s="564" t="s">
        <v>1639</v>
      </c>
    </row>
    <row r="98" spans="1:12" ht="25.5" customHeight="1" x14ac:dyDescent="0.25">
      <c r="A98" s="558">
        <v>58</v>
      </c>
      <c r="B98" s="558" t="s">
        <v>1640</v>
      </c>
      <c r="C98" s="558" t="s">
        <v>39</v>
      </c>
      <c r="D98" s="558" t="s">
        <v>11</v>
      </c>
      <c r="E98" s="558">
        <v>1</v>
      </c>
      <c r="F98" s="558">
        <v>0.25</v>
      </c>
      <c r="G98" s="558">
        <v>0.75</v>
      </c>
      <c r="H98" s="558" t="s">
        <v>83</v>
      </c>
      <c r="I98" s="558" t="s">
        <v>13</v>
      </c>
      <c r="J98" s="559">
        <v>41182</v>
      </c>
      <c r="K98" s="558"/>
      <c r="L98" s="564" t="s">
        <v>1639</v>
      </c>
    </row>
    <row r="99" spans="1:12" ht="25.5" customHeight="1" x14ac:dyDescent="0.25">
      <c r="A99" s="558">
        <v>59</v>
      </c>
      <c r="B99" s="558" t="s">
        <v>680</v>
      </c>
      <c r="C99" s="558" t="s">
        <v>39</v>
      </c>
      <c r="D99" s="558" t="s">
        <v>11</v>
      </c>
      <c r="E99" s="558">
        <v>2</v>
      </c>
      <c r="F99" s="558">
        <v>0.1</v>
      </c>
      <c r="G99" s="558">
        <v>2</v>
      </c>
      <c r="H99" s="558" t="s">
        <v>83</v>
      </c>
      <c r="I99" s="558" t="s">
        <v>13</v>
      </c>
      <c r="J99" s="559">
        <v>41182</v>
      </c>
      <c r="K99" s="558"/>
      <c r="L99" s="564" t="s">
        <v>1639</v>
      </c>
    </row>
    <row r="100" spans="1:12" ht="25.5" customHeight="1" x14ac:dyDescent="0.25">
      <c r="A100" s="558">
        <v>60</v>
      </c>
      <c r="B100" s="558" t="s">
        <v>1638</v>
      </c>
      <c r="C100" s="558" t="s">
        <v>39</v>
      </c>
      <c r="D100" s="558" t="s">
        <v>11</v>
      </c>
      <c r="E100" s="558">
        <v>4</v>
      </c>
      <c r="F100" s="558">
        <v>7.0000000000000001E-3</v>
      </c>
      <c r="G100" s="558">
        <v>0.95</v>
      </c>
      <c r="H100" s="558" t="s">
        <v>83</v>
      </c>
      <c r="I100" s="558" t="s">
        <v>13</v>
      </c>
      <c r="J100" s="559">
        <v>40999</v>
      </c>
      <c r="K100" s="560">
        <v>40991</v>
      </c>
      <c r="L100" s="586" t="s">
        <v>1637</v>
      </c>
    </row>
    <row r="101" spans="1:12" ht="25.5" customHeight="1" x14ac:dyDescent="0.25">
      <c r="A101" s="541">
        <v>61</v>
      </c>
      <c r="B101" s="541" t="s">
        <v>1636</v>
      </c>
      <c r="C101" s="541" t="s">
        <v>10</v>
      </c>
      <c r="D101" s="541" t="s">
        <v>11</v>
      </c>
      <c r="E101" s="541">
        <v>2</v>
      </c>
      <c r="F101" s="541">
        <v>0.1</v>
      </c>
      <c r="G101" s="541">
        <v>1.2</v>
      </c>
      <c r="H101" s="541" t="s">
        <v>83</v>
      </c>
      <c r="I101" s="541" t="s">
        <v>13</v>
      </c>
      <c r="J101" s="567">
        <v>41182</v>
      </c>
      <c r="K101" s="541"/>
      <c r="L101" s="576"/>
    </row>
    <row r="102" spans="1:12" ht="25.5" customHeight="1" x14ac:dyDescent="0.25">
      <c r="A102" s="541">
        <v>62</v>
      </c>
      <c r="B102" s="541" t="s">
        <v>1174</v>
      </c>
      <c r="C102" s="541" t="s">
        <v>10</v>
      </c>
      <c r="D102" s="541" t="s">
        <v>11</v>
      </c>
      <c r="E102" s="541">
        <v>0</v>
      </c>
      <c r="F102" s="541">
        <v>0.15</v>
      </c>
      <c r="G102" s="541">
        <v>0</v>
      </c>
      <c r="H102" s="541" t="s">
        <v>83</v>
      </c>
      <c r="I102" s="541" t="s">
        <v>13</v>
      </c>
      <c r="J102" s="567">
        <v>41182</v>
      </c>
      <c r="K102" s="541"/>
      <c r="L102" s="576"/>
    </row>
    <row r="103" spans="1:12" ht="63.75" customHeight="1" x14ac:dyDescent="0.25">
      <c r="A103" s="558">
        <v>63</v>
      </c>
      <c r="B103" s="558" t="s">
        <v>912</v>
      </c>
      <c r="C103" s="558" t="s">
        <v>39</v>
      </c>
      <c r="D103" s="558" t="s">
        <v>11</v>
      </c>
      <c r="E103" s="558">
        <v>6</v>
      </c>
      <c r="F103" s="558">
        <v>0.35</v>
      </c>
      <c r="G103" s="558">
        <v>11.55</v>
      </c>
      <c r="H103" s="558" t="s">
        <v>83</v>
      </c>
      <c r="I103" s="558" t="s">
        <v>13</v>
      </c>
      <c r="J103" s="559">
        <v>40999</v>
      </c>
      <c r="K103" s="560">
        <v>40999</v>
      </c>
      <c r="L103" s="561" t="s">
        <v>1635</v>
      </c>
    </row>
    <row r="104" spans="1:12" ht="25.5" customHeight="1" x14ac:dyDescent="0.25">
      <c r="A104" s="541">
        <v>64</v>
      </c>
      <c r="B104" s="541" t="s">
        <v>1634</v>
      </c>
      <c r="C104" s="541" t="s">
        <v>10</v>
      </c>
      <c r="D104" s="541" t="s">
        <v>11</v>
      </c>
      <c r="E104" s="541">
        <v>4</v>
      </c>
      <c r="F104" s="541">
        <v>0.5</v>
      </c>
      <c r="G104" s="541">
        <v>4</v>
      </c>
      <c r="H104" s="541" t="s">
        <v>83</v>
      </c>
      <c r="I104" s="541" t="s">
        <v>13</v>
      </c>
      <c r="J104" s="567">
        <v>41182</v>
      </c>
      <c r="K104" s="541"/>
      <c r="L104" s="584"/>
    </row>
    <row r="105" spans="1:12" ht="25.5" customHeight="1" x14ac:dyDescent="0.25">
      <c r="A105" s="558">
        <v>65</v>
      </c>
      <c r="B105" s="558" t="s">
        <v>818</v>
      </c>
      <c r="C105" s="558" t="s">
        <v>39</v>
      </c>
      <c r="D105" s="558" t="s">
        <v>11</v>
      </c>
      <c r="E105" s="558">
        <v>3</v>
      </c>
      <c r="F105" s="558">
        <v>0.15</v>
      </c>
      <c r="G105" s="558">
        <v>0.45</v>
      </c>
      <c r="H105" s="558" t="s">
        <v>83</v>
      </c>
      <c r="I105" s="558" t="s">
        <v>13</v>
      </c>
      <c r="J105" s="559">
        <v>40999</v>
      </c>
      <c r="K105" s="560">
        <v>40997</v>
      </c>
      <c r="L105" s="585" t="s">
        <v>1633</v>
      </c>
    </row>
    <row r="106" spans="1:12" ht="25.5" customHeight="1" x14ac:dyDescent="0.25">
      <c r="A106" s="541">
        <v>66</v>
      </c>
      <c r="B106" s="541" t="s">
        <v>1632</v>
      </c>
      <c r="C106" s="541" t="s">
        <v>10</v>
      </c>
      <c r="D106" s="541" t="s">
        <v>11</v>
      </c>
      <c r="E106" s="541">
        <v>2</v>
      </c>
      <c r="F106" s="541">
        <v>0.02</v>
      </c>
      <c r="G106" s="541">
        <v>1</v>
      </c>
      <c r="H106" s="541" t="s">
        <v>83</v>
      </c>
      <c r="I106" s="541" t="s">
        <v>13</v>
      </c>
      <c r="J106" s="567">
        <v>41182</v>
      </c>
      <c r="K106" s="541"/>
      <c r="L106" s="576"/>
    </row>
    <row r="107" spans="1:12" ht="25.5" customHeight="1" x14ac:dyDescent="0.25">
      <c r="A107" s="541">
        <v>67</v>
      </c>
      <c r="B107" s="541" t="s">
        <v>1631</v>
      </c>
      <c r="C107" s="541" t="s">
        <v>10</v>
      </c>
      <c r="D107" s="541" t="s">
        <v>11</v>
      </c>
      <c r="E107" s="541">
        <v>1</v>
      </c>
      <c r="F107" s="541">
        <v>7.0000000000000001E-3</v>
      </c>
      <c r="G107" s="541">
        <v>3.5000000000000003E-2</v>
      </c>
      <c r="H107" s="541" t="s">
        <v>83</v>
      </c>
      <c r="I107" s="541" t="s">
        <v>13</v>
      </c>
      <c r="J107" s="567">
        <v>41182</v>
      </c>
      <c r="K107" s="541"/>
      <c r="L107" s="576"/>
    </row>
    <row r="108" spans="1:12" ht="25.5" customHeight="1" x14ac:dyDescent="0.25">
      <c r="A108" s="558">
        <v>68</v>
      </c>
      <c r="B108" s="558" t="s">
        <v>1630</v>
      </c>
      <c r="C108" s="558" t="s">
        <v>39</v>
      </c>
      <c r="D108" s="558" t="s">
        <v>11</v>
      </c>
      <c r="E108" s="558">
        <v>6</v>
      </c>
      <c r="F108" s="558">
        <v>0.2</v>
      </c>
      <c r="G108" s="558">
        <v>11.4</v>
      </c>
      <c r="H108" s="558" t="s">
        <v>83</v>
      </c>
      <c r="I108" s="558" t="s">
        <v>13</v>
      </c>
      <c r="J108" s="559">
        <v>41182</v>
      </c>
      <c r="K108" s="875" t="s">
        <v>1629</v>
      </c>
      <c r="L108" s="871"/>
    </row>
    <row r="109" spans="1:12" ht="25.5" customHeight="1" x14ac:dyDescent="0.25">
      <c r="A109" s="558">
        <v>69</v>
      </c>
      <c r="B109" s="558" t="s">
        <v>1628</v>
      </c>
      <c r="C109" s="558" t="s">
        <v>39</v>
      </c>
      <c r="D109" s="558" t="s">
        <v>11</v>
      </c>
      <c r="E109" s="558">
        <v>1</v>
      </c>
      <c r="F109" s="558">
        <v>0.05</v>
      </c>
      <c r="G109" s="558">
        <v>2.5</v>
      </c>
      <c r="H109" s="558" t="s">
        <v>83</v>
      </c>
      <c r="I109" s="558" t="s">
        <v>13</v>
      </c>
      <c r="J109" s="559">
        <v>41182</v>
      </c>
      <c r="K109" s="871"/>
      <c r="L109" s="871"/>
    </row>
    <row r="110" spans="1:12" ht="25.5" customHeight="1" x14ac:dyDescent="0.25">
      <c r="A110" s="558">
        <v>70</v>
      </c>
      <c r="B110" s="558" t="s">
        <v>1627</v>
      </c>
      <c r="C110" s="558" t="s">
        <v>39</v>
      </c>
      <c r="D110" s="558" t="s">
        <v>11</v>
      </c>
      <c r="E110" s="558">
        <v>4</v>
      </c>
      <c r="F110" s="558">
        <v>0.1</v>
      </c>
      <c r="G110" s="558">
        <v>2.6</v>
      </c>
      <c r="H110" s="558" t="s">
        <v>83</v>
      </c>
      <c r="I110" s="558" t="s">
        <v>13</v>
      </c>
      <c r="J110" s="559">
        <v>41182</v>
      </c>
      <c r="K110" s="871"/>
      <c r="L110" s="871"/>
    </row>
    <row r="111" spans="1:12" ht="25.5" customHeight="1" x14ac:dyDescent="0.25">
      <c r="A111" s="558">
        <v>71</v>
      </c>
      <c r="B111" s="558" t="s">
        <v>1626</v>
      </c>
      <c r="C111" s="558" t="s">
        <v>39</v>
      </c>
      <c r="D111" s="558" t="s">
        <v>11</v>
      </c>
      <c r="E111" s="558">
        <v>1</v>
      </c>
      <c r="F111" s="558">
        <v>0.25</v>
      </c>
      <c r="G111" s="558">
        <v>0.25</v>
      </c>
      <c r="H111" s="558" t="s">
        <v>83</v>
      </c>
      <c r="I111" s="558" t="s">
        <v>13</v>
      </c>
      <c r="J111" s="559">
        <v>41182</v>
      </c>
      <c r="K111" s="871"/>
      <c r="L111" s="871"/>
    </row>
    <row r="112" spans="1:12" ht="63.75" customHeight="1" x14ac:dyDescent="0.25">
      <c r="A112" s="558">
        <v>72</v>
      </c>
      <c r="B112" s="558" t="s">
        <v>1625</v>
      </c>
      <c r="C112" s="558" t="s">
        <v>39</v>
      </c>
      <c r="D112" s="558" t="s">
        <v>11</v>
      </c>
      <c r="E112" s="558">
        <v>1</v>
      </c>
      <c r="F112" s="558">
        <v>0.25</v>
      </c>
      <c r="G112" s="558">
        <v>0.25</v>
      </c>
      <c r="H112" s="558" t="s">
        <v>83</v>
      </c>
      <c r="I112" s="558" t="s">
        <v>13</v>
      </c>
      <c r="J112" s="559">
        <v>40999</v>
      </c>
      <c r="K112" s="560">
        <v>40999</v>
      </c>
      <c r="L112" s="561" t="s">
        <v>1624</v>
      </c>
    </row>
    <row r="113" spans="1:12" ht="63.75" customHeight="1" x14ac:dyDescent="0.25">
      <c r="A113" s="558">
        <v>73</v>
      </c>
      <c r="B113" s="558" t="s">
        <v>636</v>
      </c>
      <c r="C113" s="558" t="s">
        <v>39</v>
      </c>
      <c r="D113" s="558" t="s">
        <v>11</v>
      </c>
      <c r="E113" s="558">
        <v>1</v>
      </c>
      <c r="F113" s="558">
        <v>0.4</v>
      </c>
      <c r="G113" s="558">
        <v>0.8</v>
      </c>
      <c r="H113" s="558" t="s">
        <v>83</v>
      </c>
      <c r="I113" s="558" t="s">
        <v>13</v>
      </c>
      <c r="J113" s="559">
        <v>40999</v>
      </c>
      <c r="K113" s="560">
        <v>40991</v>
      </c>
      <c r="L113" s="558" t="s">
        <v>1623</v>
      </c>
    </row>
    <row r="114" spans="1:12" ht="25.5" customHeight="1" x14ac:dyDescent="0.25">
      <c r="A114" s="558">
        <v>74</v>
      </c>
      <c r="B114" s="558" t="s">
        <v>1622</v>
      </c>
      <c r="C114" s="558" t="s">
        <v>39</v>
      </c>
      <c r="D114" s="558" t="s">
        <v>11</v>
      </c>
      <c r="E114" s="558">
        <v>1</v>
      </c>
      <c r="F114" s="558">
        <v>0.15</v>
      </c>
      <c r="G114" s="558">
        <v>0.15</v>
      </c>
      <c r="H114" s="558" t="s">
        <v>83</v>
      </c>
      <c r="I114" s="558" t="s">
        <v>13</v>
      </c>
      <c r="J114" s="559">
        <v>41182</v>
      </c>
      <c r="K114" s="891">
        <v>40752</v>
      </c>
      <c r="L114" s="890" t="s">
        <v>1621</v>
      </c>
    </row>
    <row r="115" spans="1:12" ht="25.5" customHeight="1" x14ac:dyDescent="0.25">
      <c r="A115" s="558">
        <v>75</v>
      </c>
      <c r="B115" s="558" t="s">
        <v>1620</v>
      </c>
      <c r="C115" s="558" t="s">
        <v>39</v>
      </c>
      <c r="D115" s="558" t="s">
        <v>11</v>
      </c>
      <c r="E115" s="558">
        <v>2</v>
      </c>
      <c r="F115" s="558">
        <v>0.6</v>
      </c>
      <c r="G115" s="558">
        <v>0.6</v>
      </c>
      <c r="H115" s="558" t="s">
        <v>83</v>
      </c>
      <c r="I115" s="558" t="s">
        <v>13</v>
      </c>
      <c r="J115" s="559">
        <v>40999</v>
      </c>
      <c r="K115" s="871"/>
      <c r="L115" s="871"/>
    </row>
    <row r="116" spans="1:12" ht="25.5" customHeight="1" x14ac:dyDescent="0.25">
      <c r="A116" s="587">
        <v>76</v>
      </c>
      <c r="B116" s="587" t="s">
        <v>1619</v>
      </c>
      <c r="C116" s="587" t="s">
        <v>10</v>
      </c>
      <c r="D116" s="587" t="s">
        <v>11</v>
      </c>
      <c r="E116" s="587">
        <v>2</v>
      </c>
      <c r="F116" s="587">
        <v>0.2</v>
      </c>
      <c r="G116" s="587">
        <v>1</v>
      </c>
      <c r="H116" s="587" t="s">
        <v>83</v>
      </c>
      <c r="I116" s="587" t="s">
        <v>13</v>
      </c>
      <c r="J116" s="588">
        <v>41182</v>
      </c>
      <c r="K116" s="587"/>
      <c r="L116" s="589"/>
    </row>
    <row r="117" spans="1:12" ht="38.25" customHeight="1" x14ac:dyDescent="0.25">
      <c r="A117" s="558">
        <v>77</v>
      </c>
      <c r="B117" s="558" t="s">
        <v>1618</v>
      </c>
      <c r="C117" s="558" t="s">
        <v>39</v>
      </c>
      <c r="D117" s="558" t="s">
        <v>11</v>
      </c>
      <c r="E117" s="558">
        <v>31</v>
      </c>
      <c r="F117" s="558">
        <v>1.59</v>
      </c>
      <c r="G117" s="558">
        <v>49.25</v>
      </c>
      <c r="H117" s="558" t="s">
        <v>660</v>
      </c>
      <c r="I117" s="558" t="s">
        <v>13</v>
      </c>
      <c r="J117" s="559">
        <v>41090</v>
      </c>
      <c r="K117" s="560">
        <v>41082</v>
      </c>
      <c r="L117" s="558" t="s">
        <v>1617</v>
      </c>
    </row>
    <row r="118" spans="1:12" ht="38.25" customHeight="1" x14ac:dyDescent="0.25">
      <c r="A118" s="590"/>
      <c r="B118" s="590"/>
      <c r="C118" s="590" t="s">
        <v>246</v>
      </c>
      <c r="D118" s="590" t="s">
        <v>11</v>
      </c>
      <c r="E118" s="590">
        <v>29</v>
      </c>
      <c r="F118" s="590">
        <v>1.59</v>
      </c>
      <c r="G118" s="590">
        <v>44.72</v>
      </c>
      <c r="H118" s="590" t="s">
        <v>660</v>
      </c>
      <c r="I118" s="590" t="s">
        <v>13</v>
      </c>
      <c r="J118" s="591">
        <v>40970</v>
      </c>
      <c r="K118" s="590"/>
      <c r="L118" s="590" t="s">
        <v>1616</v>
      </c>
    </row>
    <row r="119" spans="1:12" ht="76.5" customHeight="1" x14ac:dyDescent="0.25">
      <c r="A119" s="558">
        <v>78</v>
      </c>
      <c r="B119" s="558" t="s">
        <v>658</v>
      </c>
      <c r="C119" s="558" t="s">
        <v>926</v>
      </c>
      <c r="D119" s="558" t="s">
        <v>11</v>
      </c>
      <c r="E119" s="558">
        <v>33</v>
      </c>
      <c r="F119" s="558">
        <v>2.79</v>
      </c>
      <c r="G119" s="558">
        <v>92.32</v>
      </c>
      <c r="H119" s="558" t="s">
        <v>12</v>
      </c>
      <c r="I119" s="558" t="s">
        <v>13</v>
      </c>
      <c r="J119" s="559">
        <v>41090</v>
      </c>
      <c r="K119" s="560">
        <v>41066</v>
      </c>
      <c r="L119" s="592" t="s">
        <v>1615</v>
      </c>
    </row>
    <row r="120" spans="1:12" ht="25.5" customHeight="1" x14ac:dyDescent="0.25">
      <c r="A120" s="577"/>
      <c r="B120" s="546" t="s">
        <v>1614</v>
      </c>
      <c r="C120" s="577" t="s">
        <v>246</v>
      </c>
      <c r="D120" s="577" t="s">
        <v>11</v>
      </c>
      <c r="E120" s="577">
        <v>16</v>
      </c>
      <c r="F120" s="577">
        <v>2.79</v>
      </c>
      <c r="G120" s="577">
        <v>57.37</v>
      </c>
      <c r="H120" s="546" t="s">
        <v>12</v>
      </c>
      <c r="I120" s="546" t="s">
        <v>13</v>
      </c>
      <c r="J120" s="569">
        <v>41151</v>
      </c>
      <c r="K120" s="546"/>
      <c r="L120" s="546" t="s">
        <v>1613</v>
      </c>
    </row>
    <row r="121" spans="1:12" ht="63.75" customHeight="1" x14ac:dyDescent="0.25">
      <c r="A121" s="558">
        <v>79</v>
      </c>
      <c r="B121" s="558" t="s">
        <v>1612</v>
      </c>
      <c r="C121" s="558" t="s">
        <v>926</v>
      </c>
      <c r="D121" s="558" t="s">
        <v>11</v>
      </c>
      <c r="E121" s="558">
        <v>21</v>
      </c>
      <c r="F121" s="558">
        <v>5</v>
      </c>
      <c r="G121" s="558">
        <v>105</v>
      </c>
      <c r="H121" s="558" t="s">
        <v>12</v>
      </c>
      <c r="I121" s="558" t="s">
        <v>13</v>
      </c>
      <c r="J121" s="559">
        <v>41213</v>
      </c>
      <c r="K121" s="593">
        <v>41274</v>
      </c>
      <c r="L121" s="594" t="s">
        <v>1611</v>
      </c>
    </row>
    <row r="122" spans="1:12" ht="76.5" customHeight="1" x14ac:dyDescent="0.25">
      <c r="A122" s="558">
        <v>80</v>
      </c>
      <c r="B122" s="558" t="s">
        <v>658</v>
      </c>
      <c r="C122" s="558" t="s">
        <v>926</v>
      </c>
      <c r="D122" s="558" t="s">
        <v>11</v>
      </c>
      <c r="E122" s="558">
        <v>20</v>
      </c>
      <c r="F122" s="558">
        <v>23.85</v>
      </c>
      <c r="G122" s="558">
        <v>477</v>
      </c>
      <c r="H122" s="558" t="s">
        <v>12</v>
      </c>
      <c r="I122" s="558" t="s">
        <v>13</v>
      </c>
      <c r="J122" s="559">
        <v>41213</v>
      </c>
      <c r="K122" s="593">
        <v>41360</v>
      </c>
      <c r="L122" s="594" t="s">
        <v>1610</v>
      </c>
    </row>
    <row r="123" spans="1:12" ht="18.75" x14ac:dyDescent="0.25">
      <c r="A123" s="553"/>
      <c r="B123" s="595" t="s">
        <v>1609</v>
      </c>
      <c r="C123" s="596"/>
      <c r="D123" s="596"/>
      <c r="E123" s="596"/>
      <c r="F123" s="596"/>
      <c r="G123" s="596"/>
      <c r="H123" s="596"/>
      <c r="I123" s="596"/>
      <c r="J123" s="596"/>
      <c r="K123" s="596"/>
      <c r="L123" s="596"/>
    </row>
    <row r="124" spans="1:12" ht="127.5" customHeight="1" x14ac:dyDescent="0.25">
      <c r="A124" s="597">
        <v>81</v>
      </c>
      <c r="B124" s="597" t="s">
        <v>1608</v>
      </c>
      <c r="C124" s="597" t="s">
        <v>39</v>
      </c>
      <c r="D124" s="597" t="s">
        <v>11</v>
      </c>
      <c r="E124" s="597">
        <v>1</v>
      </c>
      <c r="F124" s="598">
        <v>4.28</v>
      </c>
      <c r="G124" s="598">
        <v>4.28</v>
      </c>
      <c r="H124" s="598" t="s">
        <v>31</v>
      </c>
      <c r="I124" s="597" t="s">
        <v>13</v>
      </c>
      <c r="J124" s="599">
        <v>41640</v>
      </c>
      <c r="K124" s="600">
        <v>41360</v>
      </c>
      <c r="L124" s="597" t="s">
        <v>1607</v>
      </c>
    </row>
    <row r="125" spans="1:12" x14ac:dyDescent="0.25">
      <c r="A125" s="877">
        <v>82</v>
      </c>
      <c r="B125" s="877" t="s">
        <v>1606</v>
      </c>
      <c r="C125" s="877" t="s">
        <v>39</v>
      </c>
      <c r="D125" s="877" t="s">
        <v>11</v>
      </c>
      <c r="E125" s="877">
        <v>1</v>
      </c>
      <c r="F125" s="877">
        <v>0.27</v>
      </c>
      <c r="G125" s="877">
        <v>0.69</v>
      </c>
      <c r="H125" s="877" t="s">
        <v>31</v>
      </c>
      <c r="I125" s="877" t="s">
        <v>13</v>
      </c>
      <c r="J125" s="892">
        <v>41557</v>
      </c>
      <c r="K125" s="893" t="s">
        <v>17</v>
      </c>
      <c r="L125" s="893" t="s">
        <v>1605</v>
      </c>
    </row>
    <row r="126" spans="1:12" ht="36" customHeight="1" x14ac:dyDescent="0.25">
      <c r="A126" s="878"/>
      <c r="B126" s="878"/>
      <c r="C126" s="878"/>
      <c r="D126" s="878"/>
      <c r="E126" s="878"/>
      <c r="F126" s="878"/>
      <c r="G126" s="878"/>
      <c r="H126" s="878"/>
      <c r="I126" s="878"/>
      <c r="J126" s="878"/>
      <c r="K126" s="878"/>
      <c r="L126" s="878"/>
    </row>
    <row r="127" spans="1:12" ht="76.5" customHeight="1" x14ac:dyDescent="0.25">
      <c r="A127" s="601">
        <v>83</v>
      </c>
      <c r="B127" s="602" t="s">
        <v>1604</v>
      </c>
      <c r="C127" s="601" t="s">
        <v>39</v>
      </c>
      <c r="D127" s="601" t="s">
        <v>11</v>
      </c>
      <c r="E127" s="602" t="s">
        <v>11</v>
      </c>
      <c r="F127" s="602">
        <v>0.245</v>
      </c>
      <c r="G127" s="602">
        <v>1.1200000000000001</v>
      </c>
      <c r="H127" s="602" t="s">
        <v>12</v>
      </c>
      <c r="I127" s="602" t="s">
        <v>13</v>
      </c>
      <c r="J127" s="603">
        <v>41821</v>
      </c>
      <c r="K127" s="604">
        <v>41967</v>
      </c>
      <c r="L127" s="597" t="s">
        <v>1603</v>
      </c>
    </row>
    <row r="128" spans="1:12" x14ac:dyDescent="0.25">
      <c r="A128" s="601">
        <v>84</v>
      </c>
      <c r="B128" s="605" t="s">
        <v>1602</v>
      </c>
      <c r="C128" s="601" t="s">
        <v>39</v>
      </c>
      <c r="D128" s="601" t="s">
        <v>11</v>
      </c>
      <c r="E128" s="602" t="s">
        <v>11</v>
      </c>
      <c r="F128" s="605">
        <v>0.22</v>
      </c>
      <c r="G128" s="605">
        <v>0.32</v>
      </c>
      <c r="H128" s="602" t="s">
        <v>12</v>
      </c>
      <c r="I128" s="602" t="s">
        <v>13</v>
      </c>
      <c r="J128" s="603">
        <v>41821</v>
      </c>
      <c r="K128" s="604">
        <v>41967</v>
      </c>
      <c r="L128" s="606" t="s">
        <v>1601</v>
      </c>
    </row>
    <row r="129" spans="1:12" ht="51" customHeight="1" x14ac:dyDescent="0.25">
      <c r="A129" s="607">
        <v>85</v>
      </c>
      <c r="B129" s="602" t="s">
        <v>1600</v>
      </c>
      <c r="C129" s="601" t="s">
        <v>39</v>
      </c>
      <c r="D129" s="601" t="s">
        <v>11</v>
      </c>
      <c r="E129" s="606" t="s">
        <v>11</v>
      </c>
      <c r="F129" s="605">
        <v>0.34</v>
      </c>
      <c r="G129" s="605">
        <v>28.47</v>
      </c>
      <c r="H129" s="602" t="s">
        <v>12</v>
      </c>
      <c r="I129" s="602" t="s">
        <v>13</v>
      </c>
      <c r="J129" s="603">
        <v>41825</v>
      </c>
      <c r="K129" s="608">
        <v>41783</v>
      </c>
      <c r="L129" s="609" t="s">
        <v>1599</v>
      </c>
    </row>
    <row r="130" spans="1:12" ht="38.25" customHeight="1" x14ac:dyDescent="0.25">
      <c r="A130" s="601">
        <v>86</v>
      </c>
      <c r="B130" s="602" t="s">
        <v>1598</v>
      </c>
      <c r="C130" s="601" t="s">
        <v>39</v>
      </c>
      <c r="D130" s="601" t="s">
        <v>11</v>
      </c>
      <c r="E130" s="602" t="s">
        <v>11</v>
      </c>
      <c r="F130" s="602">
        <v>0.33</v>
      </c>
      <c r="G130" s="602">
        <v>1.2</v>
      </c>
      <c r="H130" s="602" t="s">
        <v>12</v>
      </c>
      <c r="I130" s="602" t="s">
        <v>13</v>
      </c>
      <c r="J130" s="603">
        <v>42221</v>
      </c>
      <c r="K130" s="604">
        <v>41967</v>
      </c>
      <c r="L130" s="606" t="s">
        <v>1597</v>
      </c>
    </row>
    <row r="131" spans="1:12" ht="51" customHeight="1" x14ac:dyDescent="0.25">
      <c r="A131" s="610">
        <v>87</v>
      </c>
      <c r="B131" s="581" t="s">
        <v>1596</v>
      </c>
      <c r="C131" s="581" t="s">
        <v>17</v>
      </c>
      <c r="D131" s="611" t="s">
        <v>11</v>
      </c>
      <c r="E131" s="576" t="s">
        <v>11</v>
      </c>
      <c r="F131" s="612">
        <v>0.36</v>
      </c>
      <c r="G131" s="612">
        <v>17.04</v>
      </c>
      <c r="H131" s="581" t="s">
        <v>12</v>
      </c>
      <c r="I131" s="581" t="s">
        <v>13</v>
      </c>
      <c r="J131" s="613">
        <v>42195</v>
      </c>
      <c r="K131" s="614"/>
      <c r="L131" s="576"/>
    </row>
    <row r="132" spans="1:12" ht="38.25" customHeight="1" x14ac:dyDescent="0.25">
      <c r="A132" s="584">
        <v>88</v>
      </c>
      <c r="B132" s="581" t="s">
        <v>1595</v>
      </c>
      <c r="C132" s="615" t="s">
        <v>10</v>
      </c>
      <c r="D132" s="612">
        <v>1</v>
      </c>
      <c r="E132" s="612">
        <v>2</v>
      </c>
      <c r="F132" s="612">
        <v>0.28000000000000003</v>
      </c>
      <c r="G132" s="612">
        <v>35.99</v>
      </c>
      <c r="H132" s="612" t="s">
        <v>12</v>
      </c>
      <c r="I132" s="581" t="s">
        <v>13</v>
      </c>
      <c r="J132" s="616">
        <v>41866</v>
      </c>
      <c r="K132" s="617"/>
      <c r="L132" s="576"/>
    </row>
    <row r="133" spans="1:12" ht="38.25" customHeight="1" x14ac:dyDescent="0.25">
      <c r="A133" s="584">
        <v>89</v>
      </c>
      <c r="B133" s="581" t="s">
        <v>1595</v>
      </c>
      <c r="C133" s="576" t="s">
        <v>24</v>
      </c>
      <c r="D133" s="612">
        <v>1</v>
      </c>
      <c r="E133" s="612">
        <v>2</v>
      </c>
      <c r="F133" s="612">
        <v>0.3</v>
      </c>
      <c r="G133" s="612">
        <v>37.44</v>
      </c>
      <c r="H133" s="612" t="s">
        <v>12</v>
      </c>
      <c r="I133" s="581" t="s">
        <v>13</v>
      </c>
      <c r="J133" s="616">
        <v>42200</v>
      </c>
      <c r="K133" s="614"/>
      <c r="L133" s="576"/>
    </row>
    <row r="134" spans="1:12" ht="38.25" customHeight="1" x14ac:dyDescent="0.25">
      <c r="A134" s="618">
        <v>90</v>
      </c>
      <c r="B134" s="619" t="s">
        <v>1594</v>
      </c>
      <c r="C134" s="620" t="s">
        <v>39</v>
      </c>
      <c r="D134" s="621">
        <v>1</v>
      </c>
      <c r="E134" s="621">
        <v>1</v>
      </c>
      <c r="F134" s="621">
        <v>0.27</v>
      </c>
      <c r="G134" s="621">
        <v>1.89</v>
      </c>
      <c r="H134" s="622" t="s">
        <v>83</v>
      </c>
      <c r="I134" s="619" t="s">
        <v>13</v>
      </c>
      <c r="J134" s="623">
        <v>42173</v>
      </c>
      <c r="K134" s="624">
        <v>42173</v>
      </c>
      <c r="L134" s="625" t="s">
        <v>1593</v>
      </c>
    </row>
    <row r="135" spans="1:12" ht="38.25" customHeight="1" x14ac:dyDescent="0.25">
      <c r="A135" s="626">
        <v>91</v>
      </c>
      <c r="B135" s="627" t="s">
        <v>1592</v>
      </c>
      <c r="C135" s="628" t="s">
        <v>10</v>
      </c>
      <c r="D135" s="629">
        <v>1</v>
      </c>
      <c r="E135" s="629">
        <v>3</v>
      </c>
      <c r="F135" s="629">
        <v>0.5</v>
      </c>
      <c r="G135" s="629">
        <v>0.7</v>
      </c>
      <c r="H135" s="629" t="s">
        <v>12</v>
      </c>
      <c r="I135" s="627" t="s">
        <v>13</v>
      </c>
      <c r="J135" s="630">
        <v>42358</v>
      </c>
      <c r="K135" s="631">
        <v>42358</v>
      </c>
      <c r="L135" s="632"/>
    </row>
    <row r="136" spans="1:12" ht="38.25" customHeight="1" x14ac:dyDescent="0.25">
      <c r="A136" s="626">
        <v>92</v>
      </c>
      <c r="B136" s="627" t="s">
        <v>1591</v>
      </c>
      <c r="C136" s="628" t="s">
        <v>10</v>
      </c>
      <c r="D136" s="629">
        <v>1</v>
      </c>
      <c r="E136" s="629">
        <v>2</v>
      </c>
      <c r="F136" s="629">
        <v>0.35</v>
      </c>
      <c r="G136" s="629">
        <v>0.7</v>
      </c>
      <c r="H136" s="629" t="s">
        <v>12</v>
      </c>
      <c r="I136" s="627" t="s">
        <v>13</v>
      </c>
      <c r="J136" s="630">
        <v>42384</v>
      </c>
      <c r="K136" s="631">
        <v>42384</v>
      </c>
      <c r="L136" s="632"/>
    </row>
    <row r="137" spans="1:12" ht="15.75" customHeight="1" x14ac:dyDescent="0.25">
      <c r="A137" s="633"/>
      <c r="B137" s="595" t="s">
        <v>1590</v>
      </c>
      <c r="C137" s="634"/>
      <c r="D137" s="634"/>
      <c r="E137" s="634"/>
      <c r="F137" s="634"/>
      <c r="G137" s="634"/>
      <c r="H137" s="634"/>
      <c r="I137" s="634"/>
      <c r="J137" s="635"/>
      <c r="K137" s="634"/>
      <c r="L137" s="634"/>
    </row>
    <row r="138" spans="1:12" x14ac:dyDescent="0.25">
      <c r="A138" s="875">
        <v>93</v>
      </c>
      <c r="B138" s="875" t="s">
        <v>632</v>
      </c>
      <c r="C138" s="875" t="s">
        <v>39</v>
      </c>
      <c r="D138" s="875" t="s">
        <v>11</v>
      </c>
      <c r="E138" s="875">
        <v>1</v>
      </c>
      <c r="F138" s="875">
        <v>0.45</v>
      </c>
      <c r="G138" s="875">
        <v>0.45</v>
      </c>
      <c r="H138" s="875" t="s">
        <v>1589</v>
      </c>
      <c r="I138" s="875" t="s">
        <v>1588</v>
      </c>
      <c r="J138" s="895">
        <v>41608</v>
      </c>
      <c r="K138" s="891">
        <v>41719</v>
      </c>
      <c r="L138" s="875" t="s">
        <v>1587</v>
      </c>
    </row>
    <row r="139" spans="1:12" ht="27.75" customHeight="1" x14ac:dyDescent="0.25">
      <c r="A139" s="871"/>
      <c r="B139" s="871"/>
      <c r="C139" s="871"/>
      <c r="D139" s="871"/>
      <c r="E139" s="871"/>
      <c r="F139" s="871"/>
      <c r="G139" s="871"/>
      <c r="H139" s="871"/>
      <c r="I139" s="871"/>
      <c r="J139" s="871"/>
      <c r="K139" s="871"/>
      <c r="L139" s="871"/>
    </row>
    <row r="140" spans="1:12" x14ac:dyDescent="0.25">
      <c r="A140" s="875">
        <v>94</v>
      </c>
      <c r="B140" s="875" t="s">
        <v>1586</v>
      </c>
      <c r="C140" s="875" t="s">
        <v>39</v>
      </c>
      <c r="D140" s="875" t="s">
        <v>11</v>
      </c>
      <c r="E140" s="875">
        <v>1</v>
      </c>
      <c r="F140" s="875">
        <v>0.05</v>
      </c>
      <c r="G140" s="875">
        <v>0.05</v>
      </c>
      <c r="H140" s="875" t="s">
        <v>12</v>
      </c>
      <c r="I140" s="875" t="s">
        <v>13</v>
      </c>
      <c r="J140" s="895">
        <v>41608</v>
      </c>
      <c r="K140" s="891">
        <v>41590</v>
      </c>
      <c r="L140" s="875" t="s">
        <v>1585</v>
      </c>
    </row>
    <row r="141" spans="1:12" ht="27.75" customHeight="1" x14ac:dyDescent="0.25">
      <c r="A141" s="871"/>
      <c r="B141" s="871"/>
      <c r="C141" s="871"/>
      <c r="D141" s="871"/>
      <c r="E141" s="871"/>
      <c r="F141" s="871"/>
      <c r="G141" s="871"/>
      <c r="H141" s="871"/>
      <c r="I141" s="871"/>
      <c r="J141" s="871"/>
      <c r="K141" s="871"/>
      <c r="L141" s="871"/>
    </row>
    <row r="142" spans="1:12" ht="38.25" customHeight="1" x14ac:dyDescent="0.25">
      <c r="A142" s="558">
        <v>95</v>
      </c>
      <c r="B142" s="558" t="s">
        <v>1584</v>
      </c>
      <c r="C142" s="875" t="s">
        <v>39</v>
      </c>
      <c r="D142" s="558" t="s">
        <v>11</v>
      </c>
      <c r="E142" s="558">
        <v>1</v>
      </c>
      <c r="F142" s="558">
        <v>0.3</v>
      </c>
      <c r="G142" s="558">
        <v>1.2</v>
      </c>
      <c r="H142" s="558" t="s">
        <v>12</v>
      </c>
      <c r="I142" s="558" t="s">
        <v>13</v>
      </c>
      <c r="J142" s="895">
        <v>41608</v>
      </c>
      <c r="K142" s="891">
        <v>41536</v>
      </c>
      <c r="L142" s="558" t="s">
        <v>1583</v>
      </c>
    </row>
    <row r="143" spans="1:12" ht="25.5" customHeight="1" x14ac:dyDescent="0.25">
      <c r="A143" s="558">
        <v>96</v>
      </c>
      <c r="B143" s="558" t="s">
        <v>1582</v>
      </c>
      <c r="C143" s="871"/>
      <c r="D143" s="558" t="s">
        <v>11</v>
      </c>
      <c r="E143" s="558">
        <v>1</v>
      </c>
      <c r="F143" s="558">
        <v>0.3</v>
      </c>
      <c r="G143" s="558">
        <v>0.3</v>
      </c>
      <c r="H143" s="558" t="s">
        <v>12</v>
      </c>
      <c r="I143" s="558" t="s">
        <v>13</v>
      </c>
      <c r="J143" s="871"/>
      <c r="K143" s="871" t="s">
        <v>1581</v>
      </c>
      <c r="L143" s="558" t="s">
        <v>1580</v>
      </c>
    </row>
    <row r="144" spans="1:12" x14ac:dyDescent="0.25">
      <c r="A144" s="571"/>
      <c r="B144" s="571" t="s">
        <v>819</v>
      </c>
      <c r="C144" s="622" t="s">
        <v>17</v>
      </c>
      <c r="D144" s="571" t="s">
        <v>11</v>
      </c>
      <c r="E144" s="571">
        <v>1</v>
      </c>
      <c r="F144" s="571">
        <v>0.25</v>
      </c>
      <c r="G144" s="571">
        <v>0.25</v>
      </c>
      <c r="H144" s="571" t="s">
        <v>12</v>
      </c>
      <c r="I144" s="571" t="s">
        <v>13</v>
      </c>
      <c r="J144" s="572">
        <v>41608</v>
      </c>
      <c r="K144" s="622" t="s">
        <v>17</v>
      </c>
      <c r="L144" s="571"/>
    </row>
    <row r="145" spans="1:12" x14ac:dyDescent="0.25">
      <c r="A145" s="571"/>
      <c r="B145" s="571" t="s">
        <v>952</v>
      </c>
      <c r="C145" s="622" t="s">
        <v>17</v>
      </c>
      <c r="D145" s="571" t="s">
        <v>11</v>
      </c>
      <c r="E145" s="571">
        <v>1</v>
      </c>
      <c r="F145" s="571">
        <v>0.1</v>
      </c>
      <c r="G145" s="571">
        <v>0.1</v>
      </c>
      <c r="H145" s="571" t="s">
        <v>12</v>
      </c>
      <c r="I145" s="571" t="s">
        <v>13</v>
      </c>
      <c r="J145" s="572">
        <v>41608</v>
      </c>
      <c r="K145" s="622" t="s">
        <v>17</v>
      </c>
      <c r="L145" s="571"/>
    </row>
    <row r="146" spans="1:12" x14ac:dyDescent="0.25">
      <c r="A146" s="571"/>
      <c r="B146" s="571" t="s">
        <v>1579</v>
      </c>
      <c r="C146" s="622" t="s">
        <v>17</v>
      </c>
      <c r="D146" s="571" t="s">
        <v>11</v>
      </c>
      <c r="E146" s="571">
        <v>1</v>
      </c>
      <c r="F146" s="571">
        <v>0.25</v>
      </c>
      <c r="G146" s="571">
        <v>0.25</v>
      </c>
      <c r="H146" s="571" t="s">
        <v>12</v>
      </c>
      <c r="I146" s="571" t="s">
        <v>13</v>
      </c>
      <c r="J146" s="572">
        <v>41608</v>
      </c>
      <c r="K146" s="622" t="s">
        <v>17</v>
      </c>
      <c r="L146" s="571"/>
    </row>
    <row r="147" spans="1:12" ht="38.25" customHeight="1" x14ac:dyDescent="0.25">
      <c r="A147" s="571">
        <v>97</v>
      </c>
      <c r="B147" s="571" t="s">
        <v>1578</v>
      </c>
      <c r="C147" s="571" t="s">
        <v>39</v>
      </c>
      <c r="D147" s="571" t="s">
        <v>11</v>
      </c>
      <c r="E147" s="571">
        <v>1</v>
      </c>
      <c r="F147" s="571">
        <v>2</v>
      </c>
      <c r="G147" s="571">
        <v>2</v>
      </c>
      <c r="H147" s="571" t="s">
        <v>12</v>
      </c>
      <c r="I147" s="571" t="s">
        <v>13</v>
      </c>
      <c r="J147" s="572">
        <v>41608</v>
      </c>
      <c r="K147" s="891">
        <v>41569</v>
      </c>
      <c r="L147" s="571" t="s">
        <v>1577</v>
      </c>
    </row>
    <row r="148" spans="1:12" x14ac:dyDescent="0.25">
      <c r="A148" s="571"/>
      <c r="B148" s="571" t="s">
        <v>820</v>
      </c>
      <c r="C148" s="622" t="s">
        <v>17</v>
      </c>
      <c r="D148" s="571" t="s">
        <v>11</v>
      </c>
      <c r="E148" s="571">
        <v>1</v>
      </c>
      <c r="F148" s="571">
        <v>0.2</v>
      </c>
      <c r="G148" s="571">
        <v>0.2</v>
      </c>
      <c r="H148" s="571" t="s">
        <v>12</v>
      </c>
      <c r="I148" s="571" t="s">
        <v>13</v>
      </c>
      <c r="J148" s="572">
        <v>41608</v>
      </c>
      <c r="K148" s="871" t="s">
        <v>17</v>
      </c>
      <c r="L148" s="571"/>
    </row>
    <row r="149" spans="1:12" x14ac:dyDescent="0.25">
      <c r="A149" s="571"/>
      <c r="B149" s="571" t="s">
        <v>1576</v>
      </c>
      <c r="C149" s="622" t="s">
        <v>17</v>
      </c>
      <c r="D149" s="571" t="s">
        <v>11</v>
      </c>
      <c r="E149" s="571">
        <v>1</v>
      </c>
      <c r="F149" s="571">
        <v>0.1</v>
      </c>
      <c r="G149" s="571">
        <v>0.7</v>
      </c>
      <c r="H149" s="571" t="s">
        <v>12</v>
      </c>
      <c r="I149" s="571" t="s">
        <v>13</v>
      </c>
      <c r="J149" s="572">
        <v>41608</v>
      </c>
      <c r="K149" s="622" t="s">
        <v>17</v>
      </c>
      <c r="L149" s="571"/>
    </row>
    <row r="150" spans="1:12" x14ac:dyDescent="0.25">
      <c r="A150" s="571"/>
      <c r="B150" s="571" t="s">
        <v>1575</v>
      </c>
      <c r="C150" s="622" t="s">
        <v>17</v>
      </c>
      <c r="D150" s="571" t="s">
        <v>11</v>
      </c>
      <c r="E150" s="571">
        <v>1</v>
      </c>
      <c r="F150" s="571">
        <v>0.1</v>
      </c>
      <c r="G150" s="571">
        <v>0.2</v>
      </c>
      <c r="H150" s="571" t="s">
        <v>12</v>
      </c>
      <c r="I150" s="571" t="s">
        <v>13</v>
      </c>
      <c r="J150" s="572">
        <v>41608</v>
      </c>
      <c r="K150" s="622" t="s">
        <v>17</v>
      </c>
      <c r="L150" s="571"/>
    </row>
    <row r="151" spans="1:12" ht="25.5" customHeight="1" x14ac:dyDescent="0.25">
      <c r="A151" s="558">
        <v>98</v>
      </c>
      <c r="B151" s="558" t="s">
        <v>818</v>
      </c>
      <c r="C151" s="558" t="s">
        <v>39</v>
      </c>
      <c r="D151" s="558" t="s">
        <v>11</v>
      </c>
      <c r="E151" s="558">
        <v>1</v>
      </c>
      <c r="F151" s="558">
        <v>0.2</v>
      </c>
      <c r="G151" s="558">
        <v>0.2</v>
      </c>
      <c r="H151" s="558" t="s">
        <v>12</v>
      </c>
      <c r="I151" s="558" t="s">
        <v>13</v>
      </c>
      <c r="J151" s="559">
        <v>41608</v>
      </c>
      <c r="K151" s="560">
        <v>41536</v>
      </c>
      <c r="L151" s="558" t="s">
        <v>1574</v>
      </c>
    </row>
    <row r="152" spans="1:12" ht="38.25" customHeight="1" x14ac:dyDescent="0.25">
      <c r="A152" s="558">
        <v>99</v>
      </c>
      <c r="B152" s="558" t="s">
        <v>817</v>
      </c>
      <c r="C152" s="558" t="s">
        <v>39</v>
      </c>
      <c r="D152" s="558" t="s">
        <v>11</v>
      </c>
      <c r="E152" s="558">
        <v>1</v>
      </c>
      <c r="F152" s="558">
        <v>0.1</v>
      </c>
      <c r="G152" s="558">
        <v>0.1</v>
      </c>
      <c r="H152" s="558" t="s">
        <v>12</v>
      </c>
      <c r="I152" s="558" t="s">
        <v>13</v>
      </c>
      <c r="J152" s="559">
        <v>41608</v>
      </c>
      <c r="K152" s="560">
        <v>41564</v>
      </c>
      <c r="L152" s="558" t="s">
        <v>1573</v>
      </c>
    </row>
    <row r="153" spans="1:12" ht="38.25" customHeight="1" x14ac:dyDescent="0.25">
      <c r="A153" s="558">
        <v>100</v>
      </c>
      <c r="B153" s="558" t="s">
        <v>865</v>
      </c>
      <c r="C153" s="558" t="s">
        <v>39</v>
      </c>
      <c r="D153" s="558" t="s">
        <v>11</v>
      </c>
      <c r="E153" s="558">
        <v>1</v>
      </c>
      <c r="F153" s="558">
        <v>0.1</v>
      </c>
      <c r="G153" s="558">
        <v>0.1</v>
      </c>
      <c r="H153" s="558" t="s">
        <v>12</v>
      </c>
      <c r="I153" s="558" t="s">
        <v>13</v>
      </c>
      <c r="J153" s="559">
        <v>41608</v>
      </c>
      <c r="K153" s="560">
        <v>41718</v>
      </c>
      <c r="L153" s="558" t="s">
        <v>1572</v>
      </c>
    </row>
    <row r="154" spans="1:12" ht="51" customHeight="1" x14ac:dyDescent="0.25">
      <c r="A154" s="581">
        <v>101</v>
      </c>
      <c r="B154" s="581" t="s">
        <v>1571</v>
      </c>
      <c r="C154" s="581" t="s">
        <v>10</v>
      </c>
      <c r="D154" s="581" t="s">
        <v>1558</v>
      </c>
      <c r="E154" s="581">
        <v>1</v>
      </c>
      <c r="F154" s="581">
        <v>0.75</v>
      </c>
      <c r="G154" s="581">
        <v>7.14</v>
      </c>
      <c r="H154" s="581" t="s">
        <v>12</v>
      </c>
      <c r="I154" s="581" t="s">
        <v>13</v>
      </c>
      <c r="J154" s="613">
        <v>41887</v>
      </c>
      <c r="K154" s="584"/>
      <c r="L154" s="581"/>
    </row>
    <row r="155" spans="1:12" ht="25.5" customHeight="1" x14ac:dyDescent="0.25">
      <c r="A155" s="581">
        <v>102</v>
      </c>
      <c r="B155" s="581" t="s">
        <v>1564</v>
      </c>
      <c r="C155" s="581" t="s">
        <v>10</v>
      </c>
      <c r="D155" s="581" t="s">
        <v>1558</v>
      </c>
      <c r="E155" s="581">
        <v>1</v>
      </c>
      <c r="F155" s="581">
        <v>0.25</v>
      </c>
      <c r="G155" s="581">
        <v>1</v>
      </c>
      <c r="H155" s="581" t="s">
        <v>12</v>
      </c>
      <c r="I155" s="581" t="s">
        <v>13</v>
      </c>
      <c r="J155" s="613">
        <v>41988</v>
      </c>
      <c r="K155" s="584"/>
      <c r="L155" s="581"/>
    </row>
    <row r="156" spans="1:12" ht="63.75" customHeight="1" x14ac:dyDescent="0.25">
      <c r="A156" s="581">
        <v>103</v>
      </c>
      <c r="B156" s="581" t="s">
        <v>1570</v>
      </c>
      <c r="C156" s="581" t="s">
        <v>10</v>
      </c>
      <c r="D156" s="581" t="s">
        <v>1558</v>
      </c>
      <c r="E156" s="581">
        <v>1</v>
      </c>
      <c r="F156" s="581">
        <v>3.55</v>
      </c>
      <c r="G156" s="581">
        <v>3.55</v>
      </c>
      <c r="H156" s="581" t="s">
        <v>12</v>
      </c>
      <c r="I156" s="581" t="s">
        <v>13</v>
      </c>
      <c r="J156" s="613">
        <v>41863</v>
      </c>
      <c r="K156" s="584"/>
      <c r="L156" s="581"/>
    </row>
    <row r="157" spans="1:12" ht="51" customHeight="1" x14ac:dyDescent="0.25">
      <c r="A157" s="581">
        <v>104</v>
      </c>
      <c r="B157" s="581" t="s">
        <v>1571</v>
      </c>
      <c r="C157" s="581" t="s">
        <v>10</v>
      </c>
      <c r="D157" s="581" t="s">
        <v>1558</v>
      </c>
      <c r="E157" s="581">
        <v>1</v>
      </c>
      <c r="F157" s="581">
        <v>0.75</v>
      </c>
      <c r="G157" s="581">
        <v>7.14</v>
      </c>
      <c r="H157" s="581" t="s">
        <v>12</v>
      </c>
      <c r="I157" s="581" t="s">
        <v>13</v>
      </c>
      <c r="J157" s="613">
        <v>41887</v>
      </c>
      <c r="K157" s="584"/>
      <c r="L157" s="581"/>
    </row>
    <row r="158" spans="1:12" ht="25.5" customHeight="1" x14ac:dyDescent="0.25">
      <c r="A158" s="581">
        <v>105</v>
      </c>
      <c r="B158" s="581" t="s">
        <v>1564</v>
      </c>
      <c r="C158" s="581" t="s">
        <v>10</v>
      </c>
      <c r="D158" s="581" t="s">
        <v>1558</v>
      </c>
      <c r="E158" s="581">
        <v>1</v>
      </c>
      <c r="F158" s="581">
        <v>0.25</v>
      </c>
      <c r="G158" s="581">
        <v>1</v>
      </c>
      <c r="H158" s="581" t="s">
        <v>12</v>
      </c>
      <c r="I158" s="581" t="s">
        <v>13</v>
      </c>
      <c r="J158" s="613">
        <v>41988</v>
      </c>
      <c r="K158" s="584"/>
      <c r="L158" s="581"/>
    </row>
    <row r="159" spans="1:12" ht="63.75" customHeight="1" x14ac:dyDescent="0.25">
      <c r="A159" s="581">
        <v>106</v>
      </c>
      <c r="B159" s="581" t="s">
        <v>1570</v>
      </c>
      <c r="C159" s="581" t="s">
        <v>10</v>
      </c>
      <c r="D159" s="581" t="s">
        <v>1558</v>
      </c>
      <c r="E159" s="581">
        <v>1</v>
      </c>
      <c r="F159" s="581">
        <v>3.55</v>
      </c>
      <c r="G159" s="581">
        <v>3.55</v>
      </c>
      <c r="H159" s="581" t="s">
        <v>12</v>
      </c>
      <c r="I159" s="581" t="s">
        <v>13</v>
      </c>
      <c r="J159" s="613">
        <v>41863</v>
      </c>
      <c r="K159" s="584"/>
      <c r="L159" s="581"/>
    </row>
    <row r="160" spans="1:12" ht="76.5" customHeight="1" x14ac:dyDescent="0.25">
      <c r="A160" s="581">
        <v>107</v>
      </c>
      <c r="B160" s="581" t="s">
        <v>1569</v>
      </c>
      <c r="C160" s="581" t="s">
        <v>10</v>
      </c>
      <c r="D160" s="581" t="s">
        <v>1558</v>
      </c>
      <c r="E160" s="581">
        <v>1</v>
      </c>
      <c r="F160" s="581">
        <v>2.06</v>
      </c>
      <c r="G160" s="581">
        <v>3.56</v>
      </c>
      <c r="H160" s="581" t="s">
        <v>12</v>
      </c>
      <c r="I160" s="581" t="s">
        <v>13</v>
      </c>
      <c r="J160" s="613">
        <v>41922</v>
      </c>
      <c r="K160" s="576"/>
      <c r="L160" s="576"/>
    </row>
    <row r="161" spans="1:12" ht="89.25" customHeight="1" x14ac:dyDescent="0.25">
      <c r="A161" s="581">
        <v>108</v>
      </c>
      <c r="B161" s="581" t="s">
        <v>1568</v>
      </c>
      <c r="C161" s="581" t="s">
        <v>10</v>
      </c>
      <c r="D161" s="581" t="s">
        <v>1558</v>
      </c>
      <c r="E161" s="581">
        <v>1</v>
      </c>
      <c r="F161" s="581">
        <v>3.13</v>
      </c>
      <c r="G161" s="581">
        <v>5.24</v>
      </c>
      <c r="H161" s="581" t="s">
        <v>31</v>
      </c>
      <c r="I161" s="581" t="s">
        <v>106</v>
      </c>
      <c r="J161" s="613">
        <v>41767</v>
      </c>
      <c r="K161" s="636">
        <v>41767</v>
      </c>
      <c r="L161" s="581" t="s">
        <v>1567</v>
      </c>
    </row>
    <row r="162" spans="1:12" x14ac:dyDescent="0.25">
      <c r="A162" s="581">
        <v>109</v>
      </c>
      <c r="B162" s="581" t="s">
        <v>1566</v>
      </c>
      <c r="C162" s="581" t="s">
        <v>10</v>
      </c>
      <c r="D162" s="581" t="s">
        <v>1558</v>
      </c>
      <c r="E162" s="581">
        <v>1</v>
      </c>
      <c r="F162" s="581">
        <v>0.14000000000000001</v>
      </c>
      <c r="G162" s="581">
        <v>1.5</v>
      </c>
      <c r="H162" s="581" t="s">
        <v>31</v>
      </c>
      <c r="I162" s="581" t="s">
        <v>13</v>
      </c>
      <c r="J162" s="613">
        <v>42257</v>
      </c>
      <c r="K162" s="584"/>
      <c r="L162" s="581" t="s">
        <v>1565</v>
      </c>
    </row>
    <row r="163" spans="1:12" ht="25.5" customHeight="1" x14ac:dyDescent="0.25">
      <c r="A163" s="581">
        <v>110</v>
      </c>
      <c r="B163" s="581" t="s">
        <v>1564</v>
      </c>
      <c r="C163" s="581" t="s">
        <v>10</v>
      </c>
      <c r="D163" s="581" t="s">
        <v>1558</v>
      </c>
      <c r="E163" s="581">
        <v>1</v>
      </c>
      <c r="F163" s="581">
        <v>0.25</v>
      </c>
      <c r="G163" s="581">
        <v>1</v>
      </c>
      <c r="H163" s="581" t="s">
        <v>31</v>
      </c>
      <c r="I163" s="581" t="s">
        <v>13</v>
      </c>
      <c r="J163" s="613">
        <v>42353</v>
      </c>
      <c r="K163" s="584"/>
      <c r="L163" s="581" t="s">
        <v>1563</v>
      </c>
    </row>
    <row r="164" spans="1:12" x14ac:dyDescent="0.25">
      <c r="A164" s="581">
        <v>111</v>
      </c>
      <c r="B164" s="581" t="s">
        <v>1562</v>
      </c>
      <c r="C164" s="581" t="s">
        <v>10</v>
      </c>
      <c r="D164" s="581" t="s">
        <v>1558</v>
      </c>
      <c r="E164" s="581">
        <v>1</v>
      </c>
      <c r="F164" s="581">
        <v>0.03</v>
      </c>
      <c r="G164" s="581">
        <v>3</v>
      </c>
      <c r="H164" s="581" t="s">
        <v>31</v>
      </c>
      <c r="I164" s="581" t="s">
        <v>106</v>
      </c>
      <c r="J164" s="613">
        <v>42257</v>
      </c>
      <c r="K164" s="584"/>
      <c r="L164" s="581" t="s">
        <v>1561</v>
      </c>
    </row>
    <row r="165" spans="1:12" ht="127.5" customHeight="1" x14ac:dyDescent="0.25">
      <c r="A165" s="581">
        <v>112</v>
      </c>
      <c r="B165" s="581" t="s">
        <v>1560</v>
      </c>
      <c r="C165" s="581" t="s">
        <v>10</v>
      </c>
      <c r="D165" s="581" t="s">
        <v>1558</v>
      </c>
      <c r="E165" s="581">
        <v>1</v>
      </c>
      <c r="F165" s="581">
        <v>5.01</v>
      </c>
      <c r="G165" s="581">
        <v>5.01</v>
      </c>
      <c r="H165" s="581" t="s">
        <v>31</v>
      </c>
      <c r="I165" s="581" t="s">
        <v>13</v>
      </c>
      <c r="J165" s="613">
        <v>42355</v>
      </c>
      <c r="K165" s="576"/>
      <c r="L165" s="576"/>
    </row>
    <row r="166" spans="1:12" ht="18.75" x14ac:dyDescent="0.25">
      <c r="A166" s="580">
        <v>113</v>
      </c>
      <c r="B166" s="637" t="s">
        <v>1559</v>
      </c>
      <c r="C166" s="632" t="s">
        <v>10</v>
      </c>
      <c r="D166" s="627" t="s">
        <v>1558</v>
      </c>
      <c r="E166" s="632">
        <v>1</v>
      </c>
      <c r="F166" s="632">
        <v>0.08</v>
      </c>
      <c r="G166" s="632">
        <v>0.16</v>
      </c>
      <c r="H166" s="632" t="s">
        <v>12</v>
      </c>
      <c r="I166" s="632" t="s">
        <v>106</v>
      </c>
      <c r="J166" s="638">
        <v>42272</v>
      </c>
      <c r="K166" s="632"/>
      <c r="L166" s="576"/>
    </row>
    <row r="167" spans="1:12" ht="18.75" x14ac:dyDescent="0.25">
      <c r="A167" s="639"/>
      <c r="B167" s="640" t="s">
        <v>1557</v>
      </c>
      <c r="C167" s="641"/>
      <c r="D167" s="641"/>
      <c r="E167" s="641"/>
      <c r="F167" s="641"/>
      <c r="G167" s="641"/>
      <c r="H167" s="641"/>
      <c r="I167" s="641"/>
      <c r="J167" s="642"/>
      <c r="K167" s="641"/>
      <c r="L167" s="641"/>
    </row>
    <row r="168" spans="1:12" ht="25.5" customHeight="1" x14ac:dyDescent="0.25">
      <c r="A168" s="558">
        <v>114</v>
      </c>
      <c r="B168" s="558" t="s">
        <v>1556</v>
      </c>
      <c r="C168" s="558" t="s">
        <v>39</v>
      </c>
      <c r="D168" s="558" t="s">
        <v>11</v>
      </c>
      <c r="E168" s="558">
        <v>1</v>
      </c>
      <c r="F168" s="558">
        <v>0.873</v>
      </c>
      <c r="G168" s="558">
        <v>0.87</v>
      </c>
      <c r="H168" s="558" t="s">
        <v>12</v>
      </c>
      <c r="I168" s="558" t="s">
        <v>13</v>
      </c>
      <c r="J168" s="559">
        <v>41364</v>
      </c>
      <c r="K168" s="559">
        <v>41364</v>
      </c>
      <c r="L168" s="558" t="s">
        <v>1555</v>
      </c>
    </row>
    <row r="169" spans="1:12" ht="25.5" customHeight="1" x14ac:dyDescent="0.25">
      <c r="A169" s="558">
        <v>115</v>
      </c>
      <c r="B169" s="558" t="s">
        <v>1554</v>
      </c>
      <c r="C169" s="558" t="s">
        <v>39</v>
      </c>
      <c r="D169" s="558" t="s">
        <v>11</v>
      </c>
      <c r="E169" s="558">
        <v>1</v>
      </c>
      <c r="F169" s="558">
        <v>0.04</v>
      </c>
      <c r="G169" s="558">
        <v>0.04</v>
      </c>
      <c r="H169" s="558" t="s">
        <v>12</v>
      </c>
      <c r="I169" s="558" t="s">
        <v>13</v>
      </c>
      <c r="J169" s="559">
        <v>41364</v>
      </c>
      <c r="K169" s="559">
        <v>41364</v>
      </c>
      <c r="L169" s="558" t="s">
        <v>1553</v>
      </c>
    </row>
    <row r="170" spans="1:12" ht="38.25" customHeight="1" x14ac:dyDescent="0.25">
      <c r="A170" s="558">
        <v>116</v>
      </c>
      <c r="B170" s="558" t="s">
        <v>1552</v>
      </c>
      <c r="C170" s="558" t="s">
        <v>39</v>
      </c>
      <c r="D170" s="558" t="s">
        <v>11</v>
      </c>
      <c r="E170" s="558">
        <v>1</v>
      </c>
      <c r="F170" s="558">
        <v>0.03</v>
      </c>
      <c r="G170" s="558">
        <v>0.03</v>
      </c>
      <c r="H170" s="558" t="s">
        <v>12</v>
      </c>
      <c r="I170" s="558" t="s">
        <v>13</v>
      </c>
      <c r="J170" s="559">
        <v>41364</v>
      </c>
      <c r="K170" s="559">
        <v>41364</v>
      </c>
      <c r="L170" s="558" t="s">
        <v>1551</v>
      </c>
    </row>
    <row r="171" spans="1:12" x14ac:dyDescent="0.25">
      <c r="A171" s="875">
        <v>117</v>
      </c>
      <c r="B171" s="875" t="s">
        <v>1550</v>
      </c>
      <c r="C171" s="558" t="s">
        <v>39</v>
      </c>
      <c r="D171" s="875" t="s">
        <v>11</v>
      </c>
      <c r="E171" s="875">
        <v>1</v>
      </c>
      <c r="F171" s="875">
        <v>0.01</v>
      </c>
      <c r="G171" s="875">
        <v>0.01</v>
      </c>
      <c r="H171" s="875" t="s">
        <v>12</v>
      </c>
      <c r="I171" s="875" t="s">
        <v>13</v>
      </c>
      <c r="J171" s="895">
        <v>41364</v>
      </c>
      <c r="K171" s="895">
        <v>41364</v>
      </c>
      <c r="L171" s="875" t="s">
        <v>1549</v>
      </c>
    </row>
    <row r="172" spans="1:12" x14ac:dyDescent="0.25">
      <c r="A172" s="871"/>
      <c r="B172" s="871"/>
      <c r="C172" s="558" t="s">
        <v>39</v>
      </c>
      <c r="D172" s="871"/>
      <c r="E172" s="871"/>
      <c r="F172" s="871"/>
      <c r="G172" s="871"/>
      <c r="H172" s="871"/>
      <c r="I172" s="871"/>
      <c r="J172" s="871"/>
      <c r="K172" s="871"/>
      <c r="L172" s="871"/>
    </row>
    <row r="173" spans="1:12" ht="38.25" customHeight="1" x14ac:dyDescent="0.25">
      <c r="A173" s="558">
        <v>118</v>
      </c>
      <c r="B173" s="558" t="s">
        <v>1548</v>
      </c>
      <c r="C173" s="558" t="s">
        <v>39</v>
      </c>
      <c r="D173" s="558" t="s">
        <v>11</v>
      </c>
      <c r="E173" s="558">
        <v>1</v>
      </c>
      <c r="F173" s="558">
        <v>0.03</v>
      </c>
      <c r="G173" s="558">
        <v>0.03</v>
      </c>
      <c r="H173" s="558" t="s">
        <v>12</v>
      </c>
      <c r="I173" s="558" t="s">
        <v>13</v>
      </c>
      <c r="J173" s="559">
        <v>41364</v>
      </c>
      <c r="K173" s="559">
        <v>41364</v>
      </c>
      <c r="L173" s="558" t="s">
        <v>1547</v>
      </c>
    </row>
    <row r="174" spans="1:12" ht="38.25" customHeight="1" x14ac:dyDescent="0.25">
      <c r="A174" s="558">
        <v>119</v>
      </c>
      <c r="B174" s="558" t="s">
        <v>1546</v>
      </c>
      <c r="C174" s="558" t="s">
        <v>39</v>
      </c>
      <c r="D174" s="558" t="s">
        <v>11</v>
      </c>
      <c r="E174" s="558">
        <v>1</v>
      </c>
      <c r="F174" s="558">
        <v>1.4999999999999999E-2</v>
      </c>
      <c r="G174" s="558">
        <v>0.04</v>
      </c>
      <c r="H174" s="558" t="s">
        <v>12</v>
      </c>
      <c r="I174" s="558" t="s">
        <v>13</v>
      </c>
      <c r="J174" s="559">
        <v>41364</v>
      </c>
      <c r="K174" s="559">
        <v>41364</v>
      </c>
      <c r="L174" s="558" t="s">
        <v>1545</v>
      </c>
    </row>
    <row r="175" spans="1:12" ht="38.25" customHeight="1" x14ac:dyDescent="0.25">
      <c r="A175" s="558">
        <v>120</v>
      </c>
      <c r="B175" s="558" t="s">
        <v>1544</v>
      </c>
      <c r="C175" s="558" t="s">
        <v>39</v>
      </c>
      <c r="D175" s="558" t="s">
        <v>11</v>
      </c>
      <c r="E175" s="558">
        <v>1</v>
      </c>
      <c r="F175" s="558">
        <v>0.08</v>
      </c>
      <c r="G175" s="558">
        <v>0.08</v>
      </c>
      <c r="H175" s="558" t="s">
        <v>12</v>
      </c>
      <c r="I175" s="558" t="s">
        <v>13</v>
      </c>
      <c r="J175" s="559">
        <v>41364</v>
      </c>
      <c r="K175" s="559">
        <v>41364</v>
      </c>
      <c r="L175" s="558" t="s">
        <v>1543</v>
      </c>
    </row>
    <row r="176" spans="1:12" x14ac:dyDescent="0.25">
      <c r="A176" s="875">
        <v>121</v>
      </c>
      <c r="B176" s="875" t="s">
        <v>1542</v>
      </c>
      <c r="C176" s="558" t="s">
        <v>39</v>
      </c>
      <c r="D176" s="875" t="s">
        <v>11</v>
      </c>
      <c r="E176" s="875">
        <v>1</v>
      </c>
      <c r="F176" s="875">
        <v>0.02</v>
      </c>
      <c r="G176" s="875">
        <v>0.98</v>
      </c>
      <c r="H176" s="875" t="s">
        <v>12</v>
      </c>
      <c r="I176" s="875" t="s">
        <v>13</v>
      </c>
      <c r="J176" s="559">
        <v>41364</v>
      </c>
      <c r="K176" s="559">
        <v>41364</v>
      </c>
      <c r="L176" s="875" t="s">
        <v>1541</v>
      </c>
    </row>
    <row r="177" spans="1:12" x14ac:dyDescent="0.25">
      <c r="A177" s="871"/>
      <c r="B177" s="871"/>
      <c r="C177" s="558" t="s">
        <v>39</v>
      </c>
      <c r="D177" s="871"/>
      <c r="E177" s="871"/>
      <c r="F177" s="871"/>
      <c r="G177" s="871"/>
      <c r="H177" s="871"/>
      <c r="I177" s="871"/>
      <c r="J177" s="559">
        <v>41364</v>
      </c>
      <c r="K177" s="559">
        <v>41364</v>
      </c>
      <c r="L177" s="871"/>
    </row>
    <row r="178" spans="1:12" ht="38.25" customHeight="1" x14ac:dyDescent="0.25">
      <c r="A178" s="558">
        <v>122</v>
      </c>
      <c r="B178" s="558" t="s">
        <v>1540</v>
      </c>
      <c r="C178" s="558" t="s">
        <v>39</v>
      </c>
      <c r="D178" s="558" t="s">
        <v>11</v>
      </c>
      <c r="E178" s="558">
        <v>1</v>
      </c>
      <c r="F178" s="558">
        <v>0.5</v>
      </c>
      <c r="G178" s="558">
        <v>0.5</v>
      </c>
      <c r="H178" s="558" t="s">
        <v>12</v>
      </c>
      <c r="I178" s="558" t="s">
        <v>13</v>
      </c>
      <c r="J178" s="559">
        <v>41364</v>
      </c>
      <c r="K178" s="559">
        <v>41364</v>
      </c>
      <c r="L178" s="558" t="s">
        <v>1539</v>
      </c>
    </row>
    <row r="179" spans="1:12" ht="38.25" customHeight="1" x14ac:dyDescent="0.25">
      <c r="A179" s="558">
        <v>123</v>
      </c>
      <c r="B179" s="558" t="s">
        <v>1538</v>
      </c>
      <c r="C179" s="558" t="s">
        <v>39</v>
      </c>
      <c r="D179" s="558" t="s">
        <v>11</v>
      </c>
      <c r="E179" s="558">
        <v>1</v>
      </c>
      <c r="F179" s="558">
        <v>0.11</v>
      </c>
      <c r="G179" s="558">
        <v>0.66</v>
      </c>
      <c r="H179" s="558" t="s">
        <v>12</v>
      </c>
      <c r="I179" s="558" t="s">
        <v>13</v>
      </c>
      <c r="J179" s="559">
        <v>41364</v>
      </c>
      <c r="K179" s="559">
        <v>41364</v>
      </c>
      <c r="L179" s="558" t="s">
        <v>1537</v>
      </c>
    </row>
    <row r="180" spans="1:12" ht="25.5" customHeight="1" x14ac:dyDescent="0.25">
      <c r="A180" s="558">
        <v>124</v>
      </c>
      <c r="B180" s="558" t="s">
        <v>1536</v>
      </c>
      <c r="C180" s="558" t="s">
        <v>39</v>
      </c>
      <c r="D180" s="558" t="s">
        <v>11</v>
      </c>
      <c r="E180" s="558">
        <v>1</v>
      </c>
      <c r="F180" s="558">
        <v>0.08</v>
      </c>
      <c r="G180" s="558">
        <v>0.08</v>
      </c>
      <c r="H180" s="558" t="s">
        <v>12</v>
      </c>
      <c r="I180" s="558" t="s">
        <v>13</v>
      </c>
      <c r="J180" s="559">
        <v>41547</v>
      </c>
      <c r="K180" s="559">
        <v>41547</v>
      </c>
      <c r="L180" s="558" t="s">
        <v>1535</v>
      </c>
    </row>
    <row r="181" spans="1:12" ht="25.5" customHeight="1" x14ac:dyDescent="0.25">
      <c r="A181" s="558">
        <v>125</v>
      </c>
      <c r="B181" s="558" t="s">
        <v>1534</v>
      </c>
      <c r="C181" s="558" t="s">
        <v>39</v>
      </c>
      <c r="D181" s="558" t="s">
        <v>11</v>
      </c>
      <c r="E181" s="558">
        <v>1</v>
      </c>
      <c r="F181" s="558">
        <v>0.04</v>
      </c>
      <c r="G181" s="558">
        <v>0.24</v>
      </c>
      <c r="H181" s="558" t="s">
        <v>12</v>
      </c>
      <c r="I181" s="558" t="s">
        <v>13</v>
      </c>
      <c r="J181" s="559">
        <v>41547</v>
      </c>
      <c r="K181" s="559">
        <v>41547</v>
      </c>
      <c r="L181" s="558" t="s">
        <v>1533</v>
      </c>
    </row>
    <row r="182" spans="1:12" ht="25.5" customHeight="1" x14ac:dyDescent="0.25">
      <c r="A182" s="558">
        <v>126</v>
      </c>
      <c r="B182" s="558" t="s">
        <v>897</v>
      </c>
      <c r="C182" s="558" t="s">
        <v>39</v>
      </c>
      <c r="D182" s="558" t="s">
        <v>11</v>
      </c>
      <c r="E182" s="558">
        <v>1</v>
      </c>
      <c r="F182" s="558">
        <v>0.14499999999999999</v>
      </c>
      <c r="G182" s="558">
        <v>0.28999999999999998</v>
      </c>
      <c r="H182" s="558" t="s">
        <v>12</v>
      </c>
      <c r="I182" s="558" t="s">
        <v>13</v>
      </c>
      <c r="J182" s="559">
        <v>41547</v>
      </c>
      <c r="K182" s="559">
        <v>41547</v>
      </c>
      <c r="L182" s="558" t="s">
        <v>1532</v>
      </c>
    </row>
    <row r="183" spans="1:12" ht="25.5" customHeight="1" x14ac:dyDescent="0.25">
      <c r="A183" s="558">
        <v>127</v>
      </c>
      <c r="B183" s="558" t="s">
        <v>1531</v>
      </c>
      <c r="C183" s="558" t="s">
        <v>39</v>
      </c>
      <c r="D183" s="558" t="s">
        <v>11</v>
      </c>
      <c r="E183" s="558">
        <v>1</v>
      </c>
      <c r="F183" s="558">
        <v>0.02</v>
      </c>
      <c r="G183" s="558">
        <v>0.16</v>
      </c>
      <c r="H183" s="558" t="s">
        <v>12</v>
      </c>
      <c r="I183" s="558" t="s">
        <v>13</v>
      </c>
      <c r="J183" s="559">
        <v>41547</v>
      </c>
      <c r="K183" s="559">
        <v>41547</v>
      </c>
      <c r="L183" s="558" t="s">
        <v>1530</v>
      </c>
    </row>
    <row r="184" spans="1:12" ht="25.5" customHeight="1" x14ac:dyDescent="0.25">
      <c r="A184" s="558">
        <v>128</v>
      </c>
      <c r="B184" s="558" t="s">
        <v>1529</v>
      </c>
      <c r="C184" s="558" t="s">
        <v>39</v>
      </c>
      <c r="D184" s="558" t="s">
        <v>11</v>
      </c>
      <c r="E184" s="558">
        <v>1</v>
      </c>
      <c r="F184" s="558">
        <v>4.0000000000000001E-3</v>
      </c>
      <c r="G184" s="558">
        <v>0.37</v>
      </c>
      <c r="H184" s="558" t="s">
        <v>12</v>
      </c>
      <c r="I184" s="558" t="s">
        <v>13</v>
      </c>
      <c r="J184" s="559">
        <v>41547</v>
      </c>
      <c r="K184" s="559">
        <v>41547</v>
      </c>
      <c r="L184" s="558" t="s">
        <v>1528</v>
      </c>
    </row>
    <row r="185" spans="1:12" ht="25.5" customHeight="1" x14ac:dyDescent="0.25">
      <c r="A185" s="558">
        <v>129</v>
      </c>
      <c r="B185" s="558" t="s">
        <v>1527</v>
      </c>
      <c r="C185" s="558" t="s">
        <v>39</v>
      </c>
      <c r="D185" s="558" t="s">
        <v>11</v>
      </c>
      <c r="E185" s="558">
        <v>1</v>
      </c>
      <c r="F185" s="558">
        <v>0.06</v>
      </c>
      <c r="G185" s="558">
        <v>0.12</v>
      </c>
      <c r="H185" s="558" t="s">
        <v>12</v>
      </c>
      <c r="I185" s="558" t="s">
        <v>13</v>
      </c>
      <c r="J185" s="559">
        <v>41547</v>
      </c>
      <c r="K185" s="559">
        <v>41547</v>
      </c>
      <c r="L185" s="558" t="s">
        <v>1526</v>
      </c>
    </row>
    <row r="186" spans="1:12" ht="25.5" customHeight="1" x14ac:dyDescent="0.25">
      <c r="A186" s="558">
        <v>130</v>
      </c>
      <c r="B186" s="558" t="s">
        <v>1525</v>
      </c>
      <c r="C186" s="558" t="s">
        <v>39</v>
      </c>
      <c r="D186" s="558" t="s">
        <v>11</v>
      </c>
      <c r="E186" s="558">
        <v>1</v>
      </c>
      <c r="F186" s="558">
        <v>0.06</v>
      </c>
      <c r="G186" s="558">
        <v>0.12</v>
      </c>
      <c r="H186" s="558" t="s">
        <v>12</v>
      </c>
      <c r="I186" s="558" t="s">
        <v>13</v>
      </c>
      <c r="J186" s="559">
        <v>41547</v>
      </c>
      <c r="K186" s="559">
        <v>41547</v>
      </c>
      <c r="L186" s="558" t="s">
        <v>1524</v>
      </c>
    </row>
    <row r="187" spans="1:12" ht="25.5" customHeight="1" x14ac:dyDescent="0.25">
      <c r="A187" s="558">
        <v>131</v>
      </c>
      <c r="B187" s="558" t="s">
        <v>1523</v>
      </c>
      <c r="C187" s="558" t="s">
        <v>39</v>
      </c>
      <c r="D187" s="558" t="s">
        <v>11</v>
      </c>
      <c r="E187" s="558">
        <v>1</v>
      </c>
      <c r="F187" s="558">
        <v>0.36</v>
      </c>
      <c r="G187" s="558">
        <v>0.36</v>
      </c>
      <c r="H187" s="558" t="s">
        <v>12</v>
      </c>
      <c r="I187" s="558" t="s">
        <v>13</v>
      </c>
      <c r="J187" s="559">
        <v>41516</v>
      </c>
      <c r="K187" s="559">
        <v>41516</v>
      </c>
      <c r="L187" s="558" t="s">
        <v>1522</v>
      </c>
    </row>
    <row r="188" spans="1:12" x14ac:dyDescent="0.25">
      <c r="A188" s="571">
        <v>132</v>
      </c>
      <c r="B188" s="571" t="s">
        <v>1521</v>
      </c>
      <c r="C188" s="571" t="s">
        <v>17</v>
      </c>
      <c r="D188" s="571" t="s">
        <v>11</v>
      </c>
      <c r="E188" s="571">
        <v>1</v>
      </c>
      <c r="F188" s="571">
        <v>0.3</v>
      </c>
      <c r="G188" s="571">
        <v>1.2</v>
      </c>
      <c r="H188" s="571" t="s">
        <v>12</v>
      </c>
      <c r="I188" s="571" t="s">
        <v>13</v>
      </c>
      <c r="J188" s="572">
        <v>41516</v>
      </c>
      <c r="K188" s="622" t="s">
        <v>17</v>
      </c>
      <c r="L188" s="643"/>
    </row>
    <row r="189" spans="1:12" x14ac:dyDescent="0.25">
      <c r="A189" s="644">
        <v>133</v>
      </c>
      <c r="B189" s="644" t="s">
        <v>1520</v>
      </c>
      <c r="C189" s="644" t="s">
        <v>39</v>
      </c>
      <c r="D189" s="644" t="s">
        <v>1249</v>
      </c>
      <c r="E189" s="644">
        <v>1</v>
      </c>
      <c r="F189" s="644">
        <v>2</v>
      </c>
      <c r="G189" s="644">
        <v>2</v>
      </c>
      <c r="H189" s="644" t="s">
        <v>12</v>
      </c>
      <c r="I189" s="644" t="s">
        <v>13</v>
      </c>
      <c r="J189" s="645">
        <v>42065</v>
      </c>
      <c r="K189" s="645">
        <v>42139</v>
      </c>
      <c r="L189" s="643" t="s">
        <v>1519</v>
      </c>
    </row>
    <row r="190" spans="1:12" x14ac:dyDescent="0.25">
      <c r="A190" s="584">
        <v>134</v>
      </c>
      <c r="B190" s="584" t="s">
        <v>1518</v>
      </c>
      <c r="C190" s="584" t="s">
        <v>10</v>
      </c>
      <c r="D190" s="584" t="s">
        <v>1249</v>
      </c>
      <c r="E190" s="584">
        <v>1</v>
      </c>
      <c r="F190" s="584">
        <v>5</v>
      </c>
      <c r="G190" s="584">
        <v>5</v>
      </c>
      <c r="H190" s="584" t="s">
        <v>12</v>
      </c>
      <c r="I190" s="584" t="s">
        <v>13</v>
      </c>
      <c r="J190" s="646">
        <v>41870</v>
      </c>
      <c r="K190" s="584"/>
      <c r="L190" s="576"/>
    </row>
    <row r="191" spans="1:12" x14ac:dyDescent="0.25">
      <c r="A191" s="584">
        <v>135</v>
      </c>
      <c r="B191" s="584" t="s">
        <v>1517</v>
      </c>
      <c r="C191" s="584" t="s">
        <v>10</v>
      </c>
      <c r="D191" s="584" t="s">
        <v>1249</v>
      </c>
      <c r="E191" s="584">
        <v>1</v>
      </c>
      <c r="F191" s="584">
        <v>10</v>
      </c>
      <c r="G191" s="584">
        <v>10</v>
      </c>
      <c r="H191" s="584" t="s">
        <v>12</v>
      </c>
      <c r="I191" s="584" t="s">
        <v>13</v>
      </c>
      <c r="J191" s="646">
        <v>42103</v>
      </c>
      <c r="K191" s="647"/>
      <c r="L191" s="576"/>
    </row>
    <row r="192" spans="1:12" x14ac:dyDescent="0.25">
      <c r="A192" s="584">
        <v>136</v>
      </c>
      <c r="B192" s="584" t="s">
        <v>1516</v>
      </c>
      <c r="C192" s="584" t="s">
        <v>10</v>
      </c>
      <c r="D192" s="584" t="s">
        <v>1249</v>
      </c>
      <c r="E192" s="584">
        <v>1</v>
      </c>
      <c r="F192" s="584">
        <v>10</v>
      </c>
      <c r="G192" s="584">
        <v>10</v>
      </c>
      <c r="H192" s="584" t="s">
        <v>12</v>
      </c>
      <c r="I192" s="584" t="s">
        <v>13</v>
      </c>
      <c r="J192" s="646">
        <v>41680</v>
      </c>
      <c r="K192" s="647"/>
      <c r="L192" s="576"/>
    </row>
    <row r="193" spans="1:12" x14ac:dyDescent="0.25">
      <c r="A193" s="584">
        <v>137</v>
      </c>
      <c r="B193" s="584" t="s">
        <v>782</v>
      </c>
      <c r="C193" s="584" t="s">
        <v>10</v>
      </c>
      <c r="D193" s="584" t="s">
        <v>1249</v>
      </c>
      <c r="E193" s="584">
        <v>1</v>
      </c>
      <c r="F193" s="584">
        <v>5</v>
      </c>
      <c r="G193" s="584">
        <v>5</v>
      </c>
      <c r="H193" s="584" t="s">
        <v>12</v>
      </c>
      <c r="I193" s="584" t="s">
        <v>13</v>
      </c>
      <c r="J193" s="646">
        <v>41682</v>
      </c>
      <c r="K193" s="647"/>
      <c r="L193" s="576"/>
    </row>
    <row r="194" spans="1:12" x14ac:dyDescent="0.25">
      <c r="A194" s="584">
        <v>138</v>
      </c>
      <c r="B194" s="584" t="s">
        <v>1515</v>
      </c>
      <c r="C194" s="584" t="s">
        <v>10</v>
      </c>
      <c r="D194" s="584" t="s">
        <v>1249</v>
      </c>
      <c r="E194" s="584">
        <v>1</v>
      </c>
      <c r="F194" s="584">
        <v>1</v>
      </c>
      <c r="G194" s="584">
        <v>1</v>
      </c>
      <c r="H194" s="584" t="s">
        <v>12</v>
      </c>
      <c r="I194" s="584" t="s">
        <v>13</v>
      </c>
      <c r="J194" s="646">
        <v>42312</v>
      </c>
      <c r="K194" s="647"/>
      <c r="L194" s="576"/>
    </row>
    <row r="195" spans="1:12" x14ac:dyDescent="0.25">
      <c r="A195" s="584">
        <v>139</v>
      </c>
      <c r="B195" s="584" t="s">
        <v>1514</v>
      </c>
      <c r="C195" s="584" t="s">
        <v>10</v>
      </c>
      <c r="D195" s="584" t="s">
        <v>1249</v>
      </c>
      <c r="E195" s="584">
        <v>1</v>
      </c>
      <c r="F195" s="584">
        <v>0.1</v>
      </c>
      <c r="G195" s="584">
        <v>0.1</v>
      </c>
      <c r="H195" s="584" t="s">
        <v>12</v>
      </c>
      <c r="I195" s="584" t="s">
        <v>13</v>
      </c>
      <c r="J195" s="646">
        <v>42340</v>
      </c>
      <c r="K195" s="647"/>
      <c r="L195" s="576"/>
    </row>
    <row r="196" spans="1:12" x14ac:dyDescent="0.25">
      <c r="A196" s="584">
        <v>140</v>
      </c>
      <c r="B196" s="584" t="s">
        <v>1513</v>
      </c>
      <c r="C196" s="584" t="s">
        <v>10</v>
      </c>
      <c r="D196" s="584" t="s">
        <v>1249</v>
      </c>
      <c r="E196" s="584">
        <v>1</v>
      </c>
      <c r="F196" s="584">
        <v>0.15</v>
      </c>
      <c r="G196" s="584">
        <v>0.15</v>
      </c>
      <c r="H196" s="584" t="s">
        <v>12</v>
      </c>
      <c r="I196" s="584" t="s">
        <v>13</v>
      </c>
      <c r="J196" s="646">
        <v>41968</v>
      </c>
      <c r="K196" s="584"/>
      <c r="L196" s="576"/>
    </row>
    <row r="197" spans="1:12" x14ac:dyDescent="0.25">
      <c r="A197" s="584">
        <v>141</v>
      </c>
      <c r="B197" s="584" t="s">
        <v>1512</v>
      </c>
      <c r="C197" s="584" t="s">
        <v>10</v>
      </c>
      <c r="D197" s="584" t="s">
        <v>1249</v>
      </c>
      <c r="E197" s="584">
        <v>1</v>
      </c>
      <c r="F197" s="584">
        <v>0.1</v>
      </c>
      <c r="G197" s="584">
        <v>0.1</v>
      </c>
      <c r="H197" s="584" t="s">
        <v>12</v>
      </c>
      <c r="I197" s="584" t="s">
        <v>13</v>
      </c>
      <c r="J197" s="646">
        <v>41968</v>
      </c>
      <c r="K197" s="584"/>
      <c r="L197" s="576"/>
    </row>
    <row r="198" spans="1:12" x14ac:dyDescent="0.25">
      <c r="A198" s="644">
        <v>142</v>
      </c>
      <c r="B198" s="644" t="s">
        <v>1511</v>
      </c>
      <c r="C198" s="644" t="s">
        <v>39</v>
      </c>
      <c r="D198" s="644" t="s">
        <v>1249</v>
      </c>
      <c r="E198" s="644">
        <v>1</v>
      </c>
      <c r="F198" s="644">
        <v>1.5</v>
      </c>
      <c r="G198" s="644">
        <v>1.5</v>
      </c>
      <c r="H198" s="644" t="s">
        <v>12</v>
      </c>
      <c r="I198" s="644" t="s">
        <v>13</v>
      </c>
      <c r="J198" s="645">
        <v>41831</v>
      </c>
      <c r="K198" s="648">
        <v>41892</v>
      </c>
      <c r="L198" s="643" t="s">
        <v>1510</v>
      </c>
    </row>
    <row r="199" spans="1:12" x14ac:dyDescent="0.25">
      <c r="A199" s="584">
        <v>143</v>
      </c>
      <c r="B199" s="584" t="s">
        <v>1509</v>
      </c>
      <c r="C199" s="584" t="s">
        <v>10</v>
      </c>
      <c r="D199" s="584" t="s">
        <v>1249</v>
      </c>
      <c r="E199" s="584">
        <v>1</v>
      </c>
      <c r="F199" s="584">
        <v>0.15</v>
      </c>
      <c r="G199" s="584">
        <v>0.15</v>
      </c>
      <c r="H199" s="584" t="s">
        <v>12</v>
      </c>
      <c r="I199" s="584" t="s">
        <v>13</v>
      </c>
      <c r="J199" s="646">
        <v>41956</v>
      </c>
      <c r="K199" s="584"/>
      <c r="L199" s="576"/>
    </row>
    <row r="200" spans="1:12" x14ac:dyDescent="0.25">
      <c r="A200" s="584">
        <v>144</v>
      </c>
      <c r="B200" s="584" t="s">
        <v>1508</v>
      </c>
      <c r="C200" s="584" t="s">
        <v>10</v>
      </c>
      <c r="D200" s="584" t="s">
        <v>1249</v>
      </c>
      <c r="E200" s="584">
        <v>1</v>
      </c>
      <c r="F200" s="584">
        <v>0.15</v>
      </c>
      <c r="G200" s="584">
        <v>0.15</v>
      </c>
      <c r="H200" s="584" t="s">
        <v>12</v>
      </c>
      <c r="I200" s="584" t="s">
        <v>13</v>
      </c>
      <c r="J200" s="646">
        <v>41956</v>
      </c>
      <c r="K200" s="584"/>
      <c r="L200" s="576"/>
    </row>
    <row r="201" spans="1:12" x14ac:dyDescent="0.25">
      <c r="A201" s="584">
        <v>145</v>
      </c>
      <c r="B201" s="584" t="s">
        <v>1507</v>
      </c>
      <c r="C201" s="584" t="s">
        <v>10</v>
      </c>
      <c r="D201" s="584" t="s">
        <v>1249</v>
      </c>
      <c r="E201" s="584">
        <v>1</v>
      </c>
      <c r="F201" s="584">
        <v>1.5</v>
      </c>
      <c r="G201" s="584">
        <v>1.5</v>
      </c>
      <c r="H201" s="584" t="s">
        <v>12</v>
      </c>
      <c r="I201" s="584" t="s">
        <v>13</v>
      </c>
      <c r="J201" s="646">
        <v>42170</v>
      </c>
      <c r="K201" s="584"/>
      <c r="L201" s="576"/>
    </row>
    <row r="202" spans="1:12" x14ac:dyDescent="0.25">
      <c r="A202" s="584">
        <v>146</v>
      </c>
      <c r="B202" s="584" t="s">
        <v>1506</v>
      </c>
      <c r="C202" s="584" t="s">
        <v>10</v>
      </c>
      <c r="D202" s="584" t="s">
        <v>1249</v>
      </c>
      <c r="E202" s="584">
        <v>1</v>
      </c>
      <c r="F202" s="584">
        <v>1</v>
      </c>
      <c r="G202" s="584">
        <v>1</v>
      </c>
      <c r="H202" s="584" t="s">
        <v>12</v>
      </c>
      <c r="I202" s="584" t="s">
        <v>13</v>
      </c>
      <c r="J202" s="646">
        <v>42138</v>
      </c>
      <c r="K202" s="584"/>
      <c r="L202" s="576"/>
    </row>
    <row r="203" spans="1:12" ht="43.5" customHeight="1" x14ac:dyDescent="0.25">
      <c r="A203" s="644">
        <v>147</v>
      </c>
      <c r="B203" s="644" t="s">
        <v>1505</v>
      </c>
      <c r="C203" s="644" t="s">
        <v>39</v>
      </c>
      <c r="D203" s="644" t="s">
        <v>1249</v>
      </c>
      <c r="E203" s="644">
        <v>1</v>
      </c>
      <c r="F203" s="644">
        <v>1</v>
      </c>
      <c r="G203" s="644">
        <v>1</v>
      </c>
      <c r="H203" s="644" t="s">
        <v>12</v>
      </c>
      <c r="I203" s="644" t="s">
        <v>13</v>
      </c>
      <c r="J203" s="645">
        <v>42150</v>
      </c>
      <c r="K203" s="645">
        <v>41800</v>
      </c>
      <c r="L203" s="643" t="s">
        <v>1504</v>
      </c>
    </row>
    <row r="204" spans="1:12" x14ac:dyDescent="0.25">
      <c r="A204" s="644">
        <v>148</v>
      </c>
      <c r="B204" s="644" t="s">
        <v>1503</v>
      </c>
      <c r="C204" s="644" t="s">
        <v>39</v>
      </c>
      <c r="D204" s="644" t="s">
        <v>1249</v>
      </c>
      <c r="E204" s="644">
        <v>1</v>
      </c>
      <c r="F204" s="644">
        <v>1</v>
      </c>
      <c r="G204" s="644">
        <v>1</v>
      </c>
      <c r="H204" s="644" t="s">
        <v>12</v>
      </c>
      <c r="I204" s="644" t="s">
        <v>13</v>
      </c>
      <c r="J204" s="645">
        <v>42150</v>
      </c>
      <c r="K204" s="645">
        <v>41760</v>
      </c>
      <c r="L204" s="643" t="s">
        <v>1502</v>
      </c>
    </row>
    <row r="205" spans="1:12" x14ac:dyDescent="0.25">
      <c r="A205" s="644">
        <v>149</v>
      </c>
      <c r="B205" s="644" t="s">
        <v>1501</v>
      </c>
      <c r="C205" s="644" t="s">
        <v>39</v>
      </c>
      <c r="D205" s="644" t="s">
        <v>1249</v>
      </c>
      <c r="E205" s="644">
        <v>1</v>
      </c>
      <c r="F205" s="644">
        <v>1</v>
      </c>
      <c r="G205" s="644">
        <v>1</v>
      </c>
      <c r="H205" s="644" t="s">
        <v>12</v>
      </c>
      <c r="I205" s="644" t="s">
        <v>13</v>
      </c>
      <c r="J205" s="645">
        <v>42150</v>
      </c>
      <c r="K205" s="645">
        <v>41760</v>
      </c>
      <c r="L205" s="643" t="s">
        <v>1500</v>
      </c>
    </row>
    <row r="206" spans="1:12" x14ac:dyDescent="0.25">
      <c r="A206" s="584">
        <v>150</v>
      </c>
      <c r="B206" s="584" t="s">
        <v>1499</v>
      </c>
      <c r="C206" s="584" t="s">
        <v>10</v>
      </c>
      <c r="D206" s="584" t="s">
        <v>1249</v>
      </c>
      <c r="E206" s="584">
        <v>1</v>
      </c>
      <c r="F206" s="584">
        <v>1</v>
      </c>
      <c r="G206" s="584">
        <v>1</v>
      </c>
      <c r="H206" s="584" t="s">
        <v>12</v>
      </c>
      <c r="I206" s="584" t="s">
        <v>13</v>
      </c>
      <c r="J206" s="646">
        <v>42192</v>
      </c>
      <c r="K206" s="647"/>
      <c r="L206" s="576"/>
    </row>
    <row r="207" spans="1:12" x14ac:dyDescent="0.25">
      <c r="A207" s="584">
        <v>151</v>
      </c>
      <c r="B207" s="584" t="s">
        <v>1498</v>
      </c>
      <c r="C207" s="584" t="s">
        <v>10</v>
      </c>
      <c r="D207" s="584" t="s">
        <v>1249</v>
      </c>
      <c r="E207" s="584">
        <v>1</v>
      </c>
      <c r="F207" s="584">
        <v>0.5</v>
      </c>
      <c r="G207" s="584">
        <v>0.5</v>
      </c>
      <c r="H207" s="584" t="s">
        <v>12</v>
      </c>
      <c r="I207" s="584" t="s">
        <v>13</v>
      </c>
      <c r="J207" s="646">
        <v>42192</v>
      </c>
      <c r="K207" s="647"/>
      <c r="L207" s="576"/>
    </row>
    <row r="208" spans="1:12" x14ac:dyDescent="0.25">
      <c r="A208" s="584">
        <v>152</v>
      </c>
      <c r="B208" s="584" t="s">
        <v>1497</v>
      </c>
      <c r="C208" s="584" t="s">
        <v>10</v>
      </c>
      <c r="D208" s="584" t="s">
        <v>1249</v>
      </c>
      <c r="E208" s="584">
        <v>1</v>
      </c>
      <c r="F208" s="584">
        <v>0.5</v>
      </c>
      <c r="G208" s="584">
        <v>0.5</v>
      </c>
      <c r="H208" s="584" t="s">
        <v>12</v>
      </c>
      <c r="I208" s="584" t="s">
        <v>13</v>
      </c>
      <c r="J208" s="646">
        <v>42192</v>
      </c>
      <c r="K208" s="647"/>
      <c r="L208" s="576"/>
    </row>
    <row r="209" spans="1:12" x14ac:dyDescent="0.25">
      <c r="A209" s="584">
        <v>153</v>
      </c>
      <c r="B209" s="584" t="s">
        <v>1496</v>
      </c>
      <c r="C209" s="584" t="s">
        <v>10</v>
      </c>
      <c r="D209" s="584" t="s">
        <v>1249</v>
      </c>
      <c r="E209" s="584">
        <v>1</v>
      </c>
      <c r="F209" s="584">
        <v>1</v>
      </c>
      <c r="G209" s="584">
        <v>1</v>
      </c>
      <c r="H209" s="584" t="s">
        <v>12</v>
      </c>
      <c r="I209" s="584" t="s">
        <v>13</v>
      </c>
      <c r="J209" s="646">
        <v>41876</v>
      </c>
      <c r="K209" s="647"/>
      <c r="L209" s="576"/>
    </row>
    <row r="210" spans="1:12" ht="15.75" x14ac:dyDescent="0.25">
      <c r="A210" s="584">
        <v>154</v>
      </c>
      <c r="B210" s="649" t="s">
        <v>1495</v>
      </c>
      <c r="C210" s="626" t="s">
        <v>10</v>
      </c>
      <c r="D210" s="626" t="s">
        <v>1249</v>
      </c>
      <c r="E210" s="649">
        <v>1</v>
      </c>
      <c r="F210" s="649">
        <v>2</v>
      </c>
      <c r="G210" s="649">
        <v>2</v>
      </c>
      <c r="H210" s="626" t="s">
        <v>12</v>
      </c>
      <c r="I210" s="626" t="s">
        <v>13</v>
      </c>
      <c r="J210" s="650">
        <v>42241</v>
      </c>
      <c r="K210" s="651"/>
      <c r="L210" s="652"/>
    </row>
    <row r="211" spans="1:12" ht="15.75" x14ac:dyDescent="0.25">
      <c r="A211" s="584">
        <v>155</v>
      </c>
      <c r="B211" s="649" t="s">
        <v>1494</v>
      </c>
      <c r="C211" s="626" t="s">
        <v>10</v>
      </c>
      <c r="D211" s="626" t="s">
        <v>1249</v>
      </c>
      <c r="E211" s="649">
        <v>1</v>
      </c>
      <c r="F211" s="649">
        <v>3</v>
      </c>
      <c r="G211" s="649">
        <v>3</v>
      </c>
      <c r="H211" s="626" t="s">
        <v>12</v>
      </c>
      <c r="I211" s="626" t="s">
        <v>13</v>
      </c>
      <c r="J211" s="650">
        <v>42250</v>
      </c>
      <c r="K211" s="651"/>
      <c r="L211" s="652"/>
    </row>
    <row r="212" spans="1:12" ht="31.5" x14ac:dyDescent="0.25">
      <c r="A212" s="584">
        <v>156</v>
      </c>
      <c r="B212" s="649" t="s">
        <v>1493</v>
      </c>
      <c r="C212" s="626" t="s">
        <v>10</v>
      </c>
      <c r="D212" s="626" t="s">
        <v>1249</v>
      </c>
      <c r="E212" s="649">
        <v>1</v>
      </c>
      <c r="F212" s="649">
        <v>5</v>
      </c>
      <c r="G212" s="649">
        <v>5</v>
      </c>
      <c r="H212" s="626" t="s">
        <v>12</v>
      </c>
      <c r="I212" s="626" t="s">
        <v>13</v>
      </c>
      <c r="J212" s="650">
        <v>42326</v>
      </c>
      <c r="K212" s="651"/>
      <c r="L212" s="652"/>
    </row>
    <row r="213" spans="1:12" ht="15.75" x14ac:dyDescent="0.25">
      <c r="A213" s="584">
        <v>157</v>
      </c>
      <c r="B213" s="649" t="s">
        <v>1492</v>
      </c>
      <c r="C213" s="626" t="s">
        <v>10</v>
      </c>
      <c r="D213" s="626" t="s">
        <v>1249</v>
      </c>
      <c r="E213" s="649">
        <v>1</v>
      </c>
      <c r="F213" s="649">
        <v>0.6</v>
      </c>
      <c r="G213" s="649">
        <v>0.6</v>
      </c>
      <c r="H213" s="626" t="s">
        <v>12</v>
      </c>
      <c r="I213" s="626" t="s">
        <v>13</v>
      </c>
      <c r="J213" s="650">
        <v>42304</v>
      </c>
      <c r="K213" s="651"/>
      <c r="L213" s="652"/>
    </row>
    <row r="214" spans="1:12" ht="15.75" x14ac:dyDescent="0.25">
      <c r="A214" s="584">
        <v>158</v>
      </c>
      <c r="B214" s="649" t="s">
        <v>1491</v>
      </c>
      <c r="C214" s="626" t="s">
        <v>10</v>
      </c>
      <c r="D214" s="626" t="s">
        <v>1249</v>
      </c>
      <c r="E214" s="649">
        <v>1</v>
      </c>
      <c r="F214" s="649">
        <v>0.8</v>
      </c>
      <c r="G214" s="649">
        <v>0.8</v>
      </c>
      <c r="H214" s="626" t="s">
        <v>12</v>
      </c>
      <c r="I214" s="626" t="s">
        <v>13</v>
      </c>
      <c r="J214" s="650">
        <v>42318</v>
      </c>
      <c r="K214" s="651"/>
      <c r="L214" s="652"/>
    </row>
    <row r="215" spans="1:12" ht="15.75" x14ac:dyDescent="0.25">
      <c r="A215" s="584">
        <v>159</v>
      </c>
      <c r="B215" s="649" t="s">
        <v>1490</v>
      </c>
      <c r="C215" s="626" t="s">
        <v>10</v>
      </c>
      <c r="D215" s="626" t="s">
        <v>1249</v>
      </c>
      <c r="E215" s="649">
        <v>1</v>
      </c>
      <c r="F215" s="649">
        <v>0.05</v>
      </c>
      <c r="G215" s="649">
        <v>0.15</v>
      </c>
      <c r="H215" s="626" t="s">
        <v>12</v>
      </c>
      <c r="I215" s="626" t="s">
        <v>13</v>
      </c>
      <c r="J215" s="650">
        <v>42318</v>
      </c>
      <c r="K215" s="651"/>
      <c r="L215" s="652"/>
    </row>
    <row r="216" spans="1:12" ht="15.75" x14ac:dyDescent="0.25">
      <c r="A216" s="584">
        <v>160</v>
      </c>
      <c r="B216" s="649" t="s">
        <v>1489</v>
      </c>
      <c r="C216" s="626" t="s">
        <v>10</v>
      </c>
      <c r="D216" s="626" t="s">
        <v>1249</v>
      </c>
      <c r="E216" s="649">
        <v>1</v>
      </c>
      <c r="F216" s="649">
        <v>0.5</v>
      </c>
      <c r="G216" s="649">
        <v>10.5</v>
      </c>
      <c r="H216" s="626" t="s">
        <v>12</v>
      </c>
      <c r="I216" s="626" t="s">
        <v>13</v>
      </c>
      <c r="J216" s="650">
        <v>42291</v>
      </c>
      <c r="K216" s="651"/>
      <c r="L216" s="652"/>
    </row>
    <row r="217" spans="1:12" ht="15.75" x14ac:dyDescent="0.25">
      <c r="A217" s="584">
        <v>161</v>
      </c>
      <c r="B217" s="649" t="s">
        <v>1488</v>
      </c>
      <c r="C217" s="626" t="s">
        <v>10</v>
      </c>
      <c r="D217" s="626" t="s">
        <v>1249</v>
      </c>
      <c r="E217" s="649">
        <v>1</v>
      </c>
      <c r="F217" s="649">
        <v>0.02</v>
      </c>
      <c r="G217" s="649">
        <v>0.1</v>
      </c>
      <c r="H217" s="626" t="s">
        <v>12</v>
      </c>
      <c r="I217" s="626" t="s">
        <v>13</v>
      </c>
      <c r="J217" s="650">
        <v>42234</v>
      </c>
      <c r="K217" s="651"/>
      <c r="L217" s="652"/>
    </row>
    <row r="218" spans="1:12" ht="15.75" x14ac:dyDescent="0.25">
      <c r="A218" s="584">
        <v>162</v>
      </c>
      <c r="B218" s="649" t="s">
        <v>1487</v>
      </c>
      <c r="C218" s="626" t="s">
        <v>10</v>
      </c>
      <c r="D218" s="626" t="s">
        <v>1249</v>
      </c>
      <c r="E218" s="649">
        <v>1</v>
      </c>
      <c r="F218" s="649">
        <v>0.02</v>
      </c>
      <c r="G218" s="649">
        <v>0.04</v>
      </c>
      <c r="H218" s="626" t="s">
        <v>12</v>
      </c>
      <c r="I218" s="626" t="s">
        <v>13</v>
      </c>
      <c r="J218" s="650">
        <v>42234</v>
      </c>
      <c r="K218" s="651"/>
      <c r="L218" s="652"/>
    </row>
    <row r="219" spans="1:12" ht="15.75" x14ac:dyDescent="0.25">
      <c r="A219" s="584">
        <v>163</v>
      </c>
      <c r="B219" s="649" t="s">
        <v>1486</v>
      </c>
      <c r="C219" s="626" t="s">
        <v>10</v>
      </c>
      <c r="D219" s="626" t="s">
        <v>1249</v>
      </c>
      <c r="E219" s="649">
        <v>1</v>
      </c>
      <c r="F219" s="649">
        <v>7.0000000000000007E-2</v>
      </c>
      <c r="G219" s="649">
        <v>0.14000000000000001</v>
      </c>
      <c r="H219" s="626" t="s">
        <v>12</v>
      </c>
      <c r="I219" s="626" t="s">
        <v>13</v>
      </c>
      <c r="J219" s="650">
        <v>42242</v>
      </c>
      <c r="K219" s="651"/>
      <c r="L219" s="652"/>
    </row>
    <row r="220" spans="1:12" ht="18.75" x14ac:dyDescent="0.25">
      <c r="A220" s="639"/>
      <c r="B220" s="640" t="s">
        <v>1485</v>
      </c>
      <c r="C220" s="641"/>
      <c r="D220" s="641"/>
      <c r="E220" s="641"/>
      <c r="F220" s="641"/>
      <c r="G220" s="641"/>
      <c r="H220" s="641"/>
      <c r="I220" s="641"/>
      <c r="J220" s="642"/>
      <c r="K220" s="641"/>
      <c r="L220" s="641"/>
    </row>
    <row r="221" spans="1:12" x14ac:dyDescent="0.25">
      <c r="A221" s="875">
        <v>164</v>
      </c>
      <c r="B221" s="558" t="s">
        <v>1484</v>
      </c>
      <c r="C221" s="875" t="s">
        <v>39</v>
      </c>
      <c r="D221" s="875" t="s">
        <v>11</v>
      </c>
      <c r="E221" s="875">
        <v>1</v>
      </c>
      <c r="F221" s="875">
        <v>0.75</v>
      </c>
      <c r="G221" s="884">
        <v>0.75</v>
      </c>
      <c r="H221" s="875" t="s">
        <v>12</v>
      </c>
      <c r="I221" s="875" t="s">
        <v>13</v>
      </c>
      <c r="J221" s="895">
        <v>41355</v>
      </c>
      <c r="K221" s="875" t="s">
        <v>1483</v>
      </c>
      <c r="L221" s="875" t="s">
        <v>1482</v>
      </c>
    </row>
    <row r="222" spans="1:12" x14ac:dyDescent="0.25">
      <c r="A222" s="871"/>
      <c r="B222" s="558" t="s">
        <v>1481</v>
      </c>
      <c r="C222" s="871"/>
      <c r="D222" s="871"/>
      <c r="E222" s="871"/>
      <c r="F222" s="871"/>
      <c r="G222" s="871"/>
      <c r="H222" s="871"/>
      <c r="I222" s="871"/>
      <c r="J222" s="871"/>
      <c r="K222" s="871"/>
      <c r="L222" s="871"/>
    </row>
    <row r="223" spans="1:12" x14ac:dyDescent="0.25">
      <c r="A223" s="871"/>
      <c r="B223" s="558" t="s">
        <v>1480</v>
      </c>
      <c r="C223" s="871"/>
      <c r="D223" s="871"/>
      <c r="E223" s="871"/>
      <c r="F223" s="871"/>
      <c r="G223" s="871"/>
      <c r="H223" s="871"/>
      <c r="I223" s="871"/>
      <c r="J223" s="871"/>
      <c r="K223" s="871"/>
      <c r="L223" s="871"/>
    </row>
    <row r="224" spans="1:12" ht="25.5" customHeight="1" x14ac:dyDescent="0.25">
      <c r="A224" s="871"/>
      <c r="B224" s="558" t="s">
        <v>1479</v>
      </c>
      <c r="C224" s="871"/>
      <c r="D224" s="871"/>
      <c r="E224" s="871"/>
      <c r="F224" s="871"/>
      <c r="G224" s="871"/>
      <c r="H224" s="871"/>
      <c r="I224" s="871"/>
      <c r="J224" s="871"/>
      <c r="K224" s="871"/>
      <c r="L224" s="871"/>
    </row>
    <row r="225" spans="1:12" ht="25.5" customHeight="1" x14ac:dyDescent="0.25">
      <c r="A225" s="558">
        <v>165</v>
      </c>
      <c r="B225" s="558" t="s">
        <v>1478</v>
      </c>
      <c r="C225" s="558" t="s">
        <v>39</v>
      </c>
      <c r="D225" s="558" t="s">
        <v>11</v>
      </c>
      <c r="E225" s="558">
        <v>1</v>
      </c>
      <c r="F225" s="558">
        <v>0.92</v>
      </c>
      <c r="G225" s="653">
        <v>0.92</v>
      </c>
      <c r="H225" s="558" t="s">
        <v>1477</v>
      </c>
      <c r="I225" s="558" t="s">
        <v>13</v>
      </c>
      <c r="J225" s="559">
        <v>41355</v>
      </c>
      <c r="K225" s="558" t="s">
        <v>1476</v>
      </c>
      <c r="L225" s="558" t="s">
        <v>1473</v>
      </c>
    </row>
    <row r="226" spans="1:12" x14ac:dyDescent="0.25">
      <c r="A226" s="875">
        <v>166</v>
      </c>
      <c r="B226" s="558" t="s">
        <v>1475</v>
      </c>
      <c r="C226" s="875" t="s">
        <v>39</v>
      </c>
      <c r="D226" s="875" t="s">
        <v>11</v>
      </c>
      <c r="E226" s="875">
        <v>1</v>
      </c>
      <c r="F226" s="875">
        <v>0.1</v>
      </c>
      <c r="G226" s="884">
        <v>0.1</v>
      </c>
      <c r="H226" s="875" t="s">
        <v>12</v>
      </c>
      <c r="I226" s="875" t="s">
        <v>13</v>
      </c>
      <c r="J226" s="895">
        <v>41355</v>
      </c>
      <c r="K226" s="875" t="s">
        <v>1474</v>
      </c>
      <c r="L226" s="875" t="s">
        <v>1473</v>
      </c>
    </row>
    <row r="227" spans="1:12" x14ac:dyDescent="0.25">
      <c r="A227" s="871"/>
      <c r="B227" s="558" t="s">
        <v>1472</v>
      </c>
      <c r="C227" s="871"/>
      <c r="D227" s="871"/>
      <c r="E227" s="871"/>
      <c r="F227" s="871"/>
      <c r="G227" s="871"/>
      <c r="H227" s="871"/>
      <c r="I227" s="871"/>
      <c r="J227" s="871"/>
      <c r="K227" s="871"/>
      <c r="L227" s="871"/>
    </row>
    <row r="228" spans="1:12" ht="25.5" customHeight="1" x14ac:dyDescent="0.25">
      <c r="A228" s="875">
        <v>167</v>
      </c>
      <c r="B228" s="558" t="s">
        <v>1471</v>
      </c>
      <c r="C228" s="875" t="s">
        <v>39</v>
      </c>
      <c r="D228" s="875" t="s">
        <v>11</v>
      </c>
      <c r="E228" s="875">
        <v>1</v>
      </c>
      <c r="F228" s="875">
        <v>0.2</v>
      </c>
      <c r="G228" s="884">
        <v>0.2</v>
      </c>
      <c r="H228" s="875" t="s">
        <v>660</v>
      </c>
      <c r="I228" s="875" t="s">
        <v>13</v>
      </c>
      <c r="J228" s="895">
        <v>41361</v>
      </c>
      <c r="K228" s="875" t="s">
        <v>1470</v>
      </c>
      <c r="L228" s="875" t="s">
        <v>1449</v>
      </c>
    </row>
    <row r="229" spans="1:12" x14ac:dyDescent="0.25">
      <c r="A229" s="871"/>
      <c r="B229" s="558" t="s">
        <v>1469</v>
      </c>
      <c r="C229" s="871"/>
      <c r="D229" s="871"/>
      <c r="E229" s="871"/>
      <c r="F229" s="871"/>
      <c r="G229" s="871"/>
      <c r="H229" s="871"/>
      <c r="I229" s="871"/>
      <c r="J229" s="871"/>
      <c r="K229" s="871"/>
      <c r="L229" s="871"/>
    </row>
    <row r="230" spans="1:12" ht="25.5" customHeight="1" x14ac:dyDescent="0.25">
      <c r="A230" s="871"/>
      <c r="B230" s="558" t="s">
        <v>1468</v>
      </c>
      <c r="C230" s="871"/>
      <c r="D230" s="871"/>
      <c r="E230" s="871"/>
      <c r="F230" s="871"/>
      <c r="G230" s="871"/>
      <c r="H230" s="871"/>
      <c r="I230" s="871"/>
      <c r="J230" s="871"/>
      <c r="K230" s="871"/>
      <c r="L230" s="871"/>
    </row>
    <row r="231" spans="1:12" x14ac:dyDescent="0.25">
      <c r="A231" s="871"/>
      <c r="B231" s="558" t="s">
        <v>1467</v>
      </c>
      <c r="C231" s="871"/>
      <c r="D231" s="871"/>
      <c r="E231" s="871"/>
      <c r="F231" s="871"/>
      <c r="G231" s="871"/>
      <c r="H231" s="871"/>
      <c r="I231" s="871"/>
      <c r="J231" s="871"/>
      <c r="K231" s="871"/>
      <c r="L231" s="871"/>
    </row>
    <row r="232" spans="1:12" x14ac:dyDescent="0.25">
      <c r="A232" s="871"/>
      <c r="B232" s="558" t="s">
        <v>1466</v>
      </c>
      <c r="C232" s="871"/>
      <c r="D232" s="871"/>
      <c r="E232" s="871"/>
      <c r="F232" s="871"/>
      <c r="G232" s="871"/>
      <c r="H232" s="871"/>
      <c r="I232" s="871"/>
      <c r="J232" s="871"/>
      <c r="K232" s="871"/>
      <c r="L232" s="871"/>
    </row>
    <row r="233" spans="1:12" ht="25.5" customHeight="1" x14ac:dyDescent="0.25">
      <c r="A233" s="871"/>
      <c r="B233" s="558" t="s">
        <v>1465</v>
      </c>
      <c r="C233" s="871"/>
      <c r="D233" s="871"/>
      <c r="E233" s="871"/>
      <c r="F233" s="871"/>
      <c r="G233" s="871"/>
      <c r="H233" s="871"/>
      <c r="I233" s="871"/>
      <c r="J233" s="871"/>
      <c r="K233" s="871"/>
      <c r="L233" s="871"/>
    </row>
    <row r="234" spans="1:12" x14ac:dyDescent="0.25">
      <c r="A234" s="871"/>
      <c r="B234" s="558" t="s">
        <v>1464</v>
      </c>
      <c r="C234" s="871"/>
      <c r="D234" s="871"/>
      <c r="E234" s="871"/>
      <c r="F234" s="871"/>
      <c r="G234" s="871"/>
      <c r="H234" s="871"/>
      <c r="I234" s="871"/>
      <c r="J234" s="871"/>
      <c r="K234" s="871"/>
      <c r="L234" s="871"/>
    </row>
    <row r="235" spans="1:12" x14ac:dyDescent="0.25">
      <c r="A235" s="875">
        <v>168</v>
      </c>
      <c r="B235" s="875" t="s">
        <v>1463</v>
      </c>
      <c r="C235" s="875" t="s">
        <v>39</v>
      </c>
      <c r="D235" s="875" t="s">
        <v>11</v>
      </c>
      <c r="E235" s="875">
        <v>1</v>
      </c>
      <c r="F235" s="875">
        <v>0.14000000000000001</v>
      </c>
      <c r="G235" s="884">
        <v>0.14000000000000001</v>
      </c>
      <c r="H235" s="875" t="s">
        <v>12</v>
      </c>
      <c r="I235" s="875" t="s">
        <v>13</v>
      </c>
      <c r="J235" s="895">
        <v>41297</v>
      </c>
      <c r="K235" s="875" t="s">
        <v>1462</v>
      </c>
      <c r="L235" s="875" t="s">
        <v>1461</v>
      </c>
    </row>
    <row r="236" spans="1:12" x14ac:dyDescent="0.25">
      <c r="A236" s="871"/>
      <c r="B236" s="871"/>
      <c r="C236" s="871"/>
      <c r="D236" s="871"/>
      <c r="E236" s="871"/>
      <c r="F236" s="871"/>
      <c r="G236" s="871"/>
      <c r="H236" s="871"/>
      <c r="I236" s="871"/>
      <c r="J236" s="871"/>
      <c r="K236" s="871"/>
      <c r="L236" s="871"/>
    </row>
    <row r="237" spans="1:12" ht="25.5" customHeight="1" x14ac:dyDescent="0.25">
      <c r="A237" s="558">
        <v>169</v>
      </c>
      <c r="B237" s="558" t="s">
        <v>1460</v>
      </c>
      <c r="C237" s="558" t="s">
        <v>39</v>
      </c>
      <c r="D237" s="558" t="s">
        <v>11</v>
      </c>
      <c r="E237" s="558">
        <v>1</v>
      </c>
      <c r="F237" s="558">
        <v>6.9999999999999999E-4</v>
      </c>
      <c r="G237" s="653">
        <v>0.7</v>
      </c>
      <c r="H237" s="558" t="s">
        <v>12</v>
      </c>
      <c r="I237" s="558" t="s">
        <v>13</v>
      </c>
      <c r="J237" s="559">
        <v>41297</v>
      </c>
      <c r="K237" s="558" t="s">
        <v>1459</v>
      </c>
      <c r="L237" s="558" t="s">
        <v>1458</v>
      </c>
    </row>
    <row r="238" spans="1:12" ht="25.5" customHeight="1" x14ac:dyDescent="0.25">
      <c r="A238" s="558">
        <v>170</v>
      </c>
      <c r="B238" s="558" t="s">
        <v>1457</v>
      </c>
      <c r="C238" s="558" t="s">
        <v>39</v>
      </c>
      <c r="D238" s="558" t="s">
        <v>11</v>
      </c>
      <c r="E238" s="558">
        <v>1</v>
      </c>
      <c r="F238" s="558">
        <v>1.2999999999999999E-3</v>
      </c>
      <c r="G238" s="653">
        <v>1.3</v>
      </c>
      <c r="H238" s="558" t="s">
        <v>12</v>
      </c>
      <c r="I238" s="558" t="s">
        <v>13</v>
      </c>
      <c r="J238" s="559">
        <v>41297</v>
      </c>
      <c r="K238" s="558" t="s">
        <v>1456</v>
      </c>
      <c r="L238" s="558" t="s">
        <v>1455</v>
      </c>
    </row>
    <row r="239" spans="1:12" x14ac:dyDescent="0.25">
      <c r="A239" s="875">
        <v>171</v>
      </c>
      <c r="B239" s="558" t="s">
        <v>1454</v>
      </c>
      <c r="C239" s="875" t="s">
        <v>39</v>
      </c>
      <c r="D239" s="875" t="s">
        <v>11</v>
      </c>
      <c r="E239" s="875">
        <v>1</v>
      </c>
      <c r="F239" s="875"/>
      <c r="G239" s="884">
        <v>0.12</v>
      </c>
      <c r="H239" s="875" t="s">
        <v>12</v>
      </c>
      <c r="I239" s="875" t="s">
        <v>13</v>
      </c>
      <c r="J239" s="895">
        <v>41297</v>
      </c>
      <c r="K239" s="875" t="s">
        <v>1453</v>
      </c>
      <c r="L239" s="875" t="s">
        <v>1433</v>
      </c>
    </row>
    <row r="240" spans="1:12" x14ac:dyDescent="0.25">
      <c r="A240" s="871"/>
      <c r="B240" s="558" t="s">
        <v>1452</v>
      </c>
      <c r="C240" s="871"/>
      <c r="D240" s="871"/>
      <c r="E240" s="871"/>
      <c r="F240" s="871"/>
      <c r="G240" s="871"/>
      <c r="H240" s="871"/>
      <c r="I240" s="871"/>
      <c r="J240" s="871"/>
      <c r="K240" s="871"/>
      <c r="L240" s="871"/>
    </row>
    <row r="241" spans="1:12" ht="25.5" customHeight="1" x14ac:dyDescent="0.25">
      <c r="A241" s="558">
        <v>172</v>
      </c>
      <c r="B241" s="558" t="s">
        <v>1451</v>
      </c>
      <c r="C241" s="558" t="s">
        <v>39</v>
      </c>
      <c r="D241" s="558" t="s">
        <v>11</v>
      </c>
      <c r="E241" s="558">
        <v>1</v>
      </c>
      <c r="F241" s="558">
        <v>0.2</v>
      </c>
      <c r="G241" s="653">
        <v>0.2</v>
      </c>
      <c r="H241" s="558" t="s">
        <v>12</v>
      </c>
      <c r="I241" s="558" t="s">
        <v>13</v>
      </c>
      <c r="J241" s="559">
        <v>41297</v>
      </c>
      <c r="K241" s="558" t="s">
        <v>1450</v>
      </c>
      <c r="L241" s="558" t="s">
        <v>1449</v>
      </c>
    </row>
    <row r="242" spans="1:12" ht="38.25" customHeight="1" x14ac:dyDescent="0.25">
      <c r="A242" s="558">
        <v>173</v>
      </c>
      <c r="B242" s="558" t="s">
        <v>1448</v>
      </c>
      <c r="C242" s="558" t="s">
        <v>39</v>
      </c>
      <c r="D242" s="558" t="s">
        <v>11</v>
      </c>
      <c r="E242" s="558">
        <v>1</v>
      </c>
      <c r="F242" s="558"/>
      <c r="G242" s="653">
        <v>5</v>
      </c>
      <c r="H242" s="558" t="s">
        <v>12</v>
      </c>
      <c r="I242" s="558" t="s">
        <v>13</v>
      </c>
      <c r="J242" s="559">
        <v>41547</v>
      </c>
      <c r="K242" s="558" t="s">
        <v>1447</v>
      </c>
      <c r="L242" s="558" t="s">
        <v>1446</v>
      </c>
    </row>
    <row r="243" spans="1:12" ht="25.5" customHeight="1" x14ac:dyDescent="0.25">
      <c r="A243" s="558">
        <v>174</v>
      </c>
      <c r="B243" s="558" t="s">
        <v>895</v>
      </c>
      <c r="C243" s="558" t="s">
        <v>39</v>
      </c>
      <c r="D243" s="558" t="s">
        <v>11</v>
      </c>
      <c r="E243" s="558">
        <v>1</v>
      </c>
      <c r="F243" s="558">
        <v>0.05</v>
      </c>
      <c r="G243" s="653">
        <v>0.05</v>
      </c>
      <c r="H243" s="558" t="s">
        <v>12</v>
      </c>
      <c r="I243" s="558" t="s">
        <v>13</v>
      </c>
      <c r="J243" s="559">
        <v>41608</v>
      </c>
      <c r="K243" s="558" t="s">
        <v>1445</v>
      </c>
      <c r="L243" s="558" t="s">
        <v>1441</v>
      </c>
    </row>
    <row r="244" spans="1:12" ht="25.5" customHeight="1" x14ac:dyDescent="0.25">
      <c r="A244" s="558">
        <v>175</v>
      </c>
      <c r="B244" s="558" t="s">
        <v>636</v>
      </c>
      <c r="C244" s="558" t="s">
        <v>39</v>
      </c>
      <c r="D244" s="558" t="s">
        <v>11</v>
      </c>
      <c r="E244" s="558">
        <v>1</v>
      </c>
      <c r="F244" s="558">
        <v>0.25</v>
      </c>
      <c r="G244" s="653">
        <v>0.5</v>
      </c>
      <c r="H244" s="558" t="s">
        <v>12</v>
      </c>
      <c r="I244" s="558" t="s">
        <v>13</v>
      </c>
      <c r="J244" s="559">
        <v>41608</v>
      </c>
      <c r="K244" s="558" t="s">
        <v>1444</v>
      </c>
      <c r="L244" s="558" t="s">
        <v>1441</v>
      </c>
    </row>
    <row r="245" spans="1:12" ht="25.5" customHeight="1" x14ac:dyDescent="0.25">
      <c r="A245" s="558">
        <v>176</v>
      </c>
      <c r="B245" s="558" t="s">
        <v>1443</v>
      </c>
      <c r="C245" s="558" t="s">
        <v>39</v>
      </c>
      <c r="D245" s="558" t="s">
        <v>11</v>
      </c>
      <c r="E245" s="558">
        <v>1</v>
      </c>
      <c r="F245" s="558">
        <v>0.2</v>
      </c>
      <c r="G245" s="653">
        <v>1</v>
      </c>
      <c r="H245" s="558" t="s">
        <v>12</v>
      </c>
      <c r="I245" s="558" t="s">
        <v>13</v>
      </c>
      <c r="J245" s="559">
        <v>41485</v>
      </c>
      <c r="K245" s="558" t="s">
        <v>1442</v>
      </c>
      <c r="L245" s="558" t="s">
        <v>1441</v>
      </c>
    </row>
    <row r="246" spans="1:12" ht="45" customHeight="1" x14ac:dyDescent="0.25">
      <c r="A246" s="558">
        <v>177</v>
      </c>
      <c r="B246" s="558" t="s">
        <v>1440</v>
      </c>
      <c r="C246" s="558" t="s">
        <v>39</v>
      </c>
      <c r="D246" s="558" t="s">
        <v>11</v>
      </c>
      <c r="E246" s="558">
        <v>1</v>
      </c>
      <c r="F246" s="558">
        <v>0.1</v>
      </c>
      <c r="G246" s="653">
        <v>0.1</v>
      </c>
      <c r="H246" s="558" t="s">
        <v>12</v>
      </c>
      <c r="I246" s="558" t="s">
        <v>13</v>
      </c>
      <c r="J246" s="559">
        <v>41547</v>
      </c>
      <c r="K246" s="575" t="s">
        <v>1439</v>
      </c>
      <c r="L246" s="586" t="s">
        <v>1433</v>
      </c>
    </row>
    <row r="247" spans="1:12" ht="18.75" x14ac:dyDescent="0.25">
      <c r="A247" s="654">
        <v>178</v>
      </c>
      <c r="B247" s="654" t="s">
        <v>1438</v>
      </c>
      <c r="C247" s="654" t="s">
        <v>926</v>
      </c>
      <c r="D247" s="654">
        <v>1</v>
      </c>
      <c r="E247" s="654">
        <v>1</v>
      </c>
      <c r="F247" s="654">
        <v>1E-4</v>
      </c>
      <c r="G247" s="655">
        <v>1.2</v>
      </c>
      <c r="H247" s="654" t="s">
        <v>12</v>
      </c>
      <c r="I247" s="654" t="s">
        <v>13</v>
      </c>
      <c r="J247" s="656">
        <v>42019</v>
      </c>
      <c r="K247" s="643" t="s">
        <v>1437</v>
      </c>
      <c r="L247" s="643" t="s">
        <v>1436</v>
      </c>
    </row>
    <row r="248" spans="1:12" ht="18.75" x14ac:dyDescent="0.25">
      <c r="A248" s="654">
        <v>179</v>
      </c>
      <c r="B248" s="654" t="s">
        <v>1423</v>
      </c>
      <c r="C248" s="654" t="s">
        <v>926</v>
      </c>
      <c r="D248" s="654">
        <v>1</v>
      </c>
      <c r="E248" s="654">
        <v>1</v>
      </c>
      <c r="F248" s="654">
        <v>1E-4</v>
      </c>
      <c r="G248" s="657">
        <v>0.8</v>
      </c>
      <c r="H248" s="654" t="s">
        <v>12</v>
      </c>
      <c r="I248" s="654" t="s">
        <v>13</v>
      </c>
      <c r="J248" s="654" t="s">
        <v>1435</v>
      </c>
      <c r="K248" s="643" t="s">
        <v>1434</v>
      </c>
      <c r="L248" s="643" t="s">
        <v>1433</v>
      </c>
    </row>
    <row r="249" spans="1:12" ht="18.75" x14ac:dyDescent="0.25">
      <c r="A249" s="654">
        <v>180</v>
      </c>
      <c r="B249" s="654" t="s">
        <v>1422</v>
      </c>
      <c r="C249" s="654" t="s">
        <v>926</v>
      </c>
      <c r="D249" s="654">
        <v>1</v>
      </c>
      <c r="E249" s="654">
        <v>1</v>
      </c>
      <c r="F249" s="654">
        <v>1E-4</v>
      </c>
      <c r="G249" s="657">
        <v>0.2</v>
      </c>
      <c r="H249" s="654" t="s">
        <v>12</v>
      </c>
      <c r="I249" s="654" t="s">
        <v>13</v>
      </c>
      <c r="J249" s="654" t="s">
        <v>1435</v>
      </c>
      <c r="K249" s="643" t="s">
        <v>1434</v>
      </c>
      <c r="L249" s="643" t="s">
        <v>1433</v>
      </c>
    </row>
    <row r="250" spans="1:12" ht="18.75" x14ac:dyDescent="0.25">
      <c r="A250" s="581">
        <v>181</v>
      </c>
      <c r="B250" s="581" t="s">
        <v>1432</v>
      </c>
      <c r="C250" s="581" t="s">
        <v>10</v>
      </c>
      <c r="D250" s="581">
        <v>1</v>
      </c>
      <c r="E250" s="581">
        <v>1</v>
      </c>
      <c r="F250" s="581">
        <v>0.02</v>
      </c>
      <c r="G250" s="658">
        <v>0.2</v>
      </c>
      <c r="H250" s="581" t="s">
        <v>12</v>
      </c>
      <c r="I250" s="581" t="s">
        <v>13</v>
      </c>
      <c r="J250" s="613">
        <v>41850</v>
      </c>
      <c r="K250" s="576"/>
      <c r="L250" s="576"/>
    </row>
    <row r="251" spans="1:12" ht="38.25" x14ac:dyDescent="0.25">
      <c r="A251" s="654">
        <v>182</v>
      </c>
      <c r="B251" s="654" t="s">
        <v>1421</v>
      </c>
      <c r="C251" s="654" t="s">
        <v>926</v>
      </c>
      <c r="D251" s="654">
        <v>1</v>
      </c>
      <c r="E251" s="654">
        <v>1</v>
      </c>
      <c r="F251" s="654">
        <v>0.2</v>
      </c>
      <c r="G251" s="655">
        <v>0.2</v>
      </c>
      <c r="H251" s="654" t="s">
        <v>660</v>
      </c>
      <c r="I251" s="654" t="s">
        <v>13</v>
      </c>
      <c r="J251" s="656">
        <v>41992</v>
      </c>
      <c r="K251" s="643" t="s">
        <v>1431</v>
      </c>
      <c r="L251" s="643" t="s">
        <v>1430</v>
      </c>
    </row>
    <row r="252" spans="1:12" ht="18.75" x14ac:dyDescent="0.25">
      <c r="A252" s="581">
        <v>183</v>
      </c>
      <c r="B252" s="581" t="s">
        <v>1429</v>
      </c>
      <c r="C252" s="581" t="s">
        <v>10</v>
      </c>
      <c r="D252" s="581">
        <v>1</v>
      </c>
      <c r="E252" s="581">
        <v>1</v>
      </c>
      <c r="F252" s="581">
        <v>0.1</v>
      </c>
      <c r="G252" s="658">
        <v>0.1</v>
      </c>
      <c r="H252" s="581" t="s">
        <v>12</v>
      </c>
      <c r="I252" s="581" t="s">
        <v>13</v>
      </c>
      <c r="J252" s="613">
        <v>41973</v>
      </c>
      <c r="K252" s="576"/>
      <c r="L252" s="576"/>
    </row>
    <row r="253" spans="1:12" ht="25.5" customHeight="1" x14ac:dyDescent="0.25">
      <c r="A253" s="581">
        <v>184</v>
      </c>
      <c r="B253" s="581" t="s">
        <v>1428</v>
      </c>
      <c r="C253" s="581" t="s">
        <v>10</v>
      </c>
      <c r="D253" s="581">
        <v>1</v>
      </c>
      <c r="E253" s="581">
        <v>1</v>
      </c>
      <c r="F253" s="581">
        <v>0.2</v>
      </c>
      <c r="G253" s="658">
        <v>0.2</v>
      </c>
      <c r="H253" s="581" t="s">
        <v>12</v>
      </c>
      <c r="I253" s="581" t="s">
        <v>13</v>
      </c>
      <c r="J253" s="613">
        <v>41942</v>
      </c>
      <c r="K253" s="576"/>
      <c r="L253" s="576"/>
    </row>
    <row r="254" spans="1:12" ht="25.5" customHeight="1" x14ac:dyDescent="0.25">
      <c r="A254" s="581">
        <v>185</v>
      </c>
      <c r="B254" s="581" t="s">
        <v>1427</v>
      </c>
      <c r="C254" s="581" t="s">
        <v>10</v>
      </c>
      <c r="D254" s="581">
        <v>1</v>
      </c>
      <c r="E254" s="581">
        <v>1</v>
      </c>
      <c r="F254" s="581">
        <v>0.5</v>
      </c>
      <c r="G254" s="658">
        <v>1.5</v>
      </c>
      <c r="H254" s="581" t="s">
        <v>1426</v>
      </c>
      <c r="I254" s="581" t="s">
        <v>165</v>
      </c>
      <c r="J254" s="613">
        <v>41942</v>
      </c>
      <c r="K254" s="576"/>
      <c r="L254" s="576"/>
    </row>
    <row r="255" spans="1:12" ht="18.75" x14ac:dyDescent="0.25">
      <c r="A255" s="581">
        <v>186</v>
      </c>
      <c r="B255" s="581" t="s">
        <v>1425</v>
      </c>
      <c r="C255" s="581" t="s">
        <v>10</v>
      </c>
      <c r="D255" s="581">
        <v>1</v>
      </c>
      <c r="E255" s="581">
        <v>1</v>
      </c>
      <c r="F255" s="581">
        <v>0.1</v>
      </c>
      <c r="G255" s="658">
        <v>0.1</v>
      </c>
      <c r="H255" s="581" t="s">
        <v>12</v>
      </c>
      <c r="I255" s="581" t="s">
        <v>165</v>
      </c>
      <c r="J255" s="613">
        <v>41973</v>
      </c>
      <c r="K255" s="576"/>
      <c r="L255" s="576"/>
    </row>
    <row r="256" spans="1:12" ht="18.75" x14ac:dyDescent="0.25">
      <c r="A256" s="581">
        <v>187</v>
      </c>
      <c r="B256" s="581" t="s">
        <v>1420</v>
      </c>
      <c r="C256" s="581" t="s">
        <v>10</v>
      </c>
      <c r="D256" s="581">
        <v>1</v>
      </c>
      <c r="E256" s="581">
        <v>1</v>
      </c>
      <c r="F256" s="581">
        <v>1.5</v>
      </c>
      <c r="G256" s="658">
        <v>3</v>
      </c>
      <c r="H256" s="581" t="s">
        <v>12</v>
      </c>
      <c r="I256" s="581" t="s">
        <v>165</v>
      </c>
      <c r="J256" s="613">
        <v>41850</v>
      </c>
      <c r="K256" s="576"/>
      <c r="L256" s="576"/>
    </row>
    <row r="257" spans="1:12" ht="18.75" x14ac:dyDescent="0.25">
      <c r="A257" s="581">
        <v>188</v>
      </c>
      <c r="B257" s="581" t="s">
        <v>1419</v>
      </c>
      <c r="C257" s="581" t="s">
        <v>10</v>
      </c>
      <c r="D257" s="581">
        <v>1</v>
      </c>
      <c r="E257" s="581">
        <v>1</v>
      </c>
      <c r="F257" s="581">
        <v>0.9</v>
      </c>
      <c r="G257" s="658">
        <v>2.27</v>
      </c>
      <c r="H257" s="581" t="s">
        <v>12</v>
      </c>
      <c r="I257" s="581" t="s">
        <v>165</v>
      </c>
      <c r="J257" s="613">
        <v>41912</v>
      </c>
      <c r="K257" s="576"/>
      <c r="L257" s="576"/>
    </row>
    <row r="258" spans="1:12" ht="18.75" x14ac:dyDescent="0.25">
      <c r="A258" s="581">
        <v>189</v>
      </c>
      <c r="B258" s="581" t="s">
        <v>1418</v>
      </c>
      <c r="C258" s="581" t="s">
        <v>10</v>
      </c>
      <c r="D258" s="581">
        <v>1</v>
      </c>
      <c r="E258" s="581">
        <v>1</v>
      </c>
      <c r="F258" s="581">
        <v>1.3</v>
      </c>
      <c r="G258" s="658">
        <v>3.9</v>
      </c>
      <c r="H258" s="581" t="s">
        <v>12</v>
      </c>
      <c r="I258" s="581" t="s">
        <v>165</v>
      </c>
      <c r="J258" s="613">
        <v>41912</v>
      </c>
      <c r="K258" s="576"/>
      <c r="L258" s="576"/>
    </row>
    <row r="259" spans="1:12" ht="18.75" x14ac:dyDescent="0.25">
      <c r="A259" s="581">
        <v>190</v>
      </c>
      <c r="B259" s="581" t="s">
        <v>1417</v>
      </c>
      <c r="C259" s="581" t="s">
        <v>10</v>
      </c>
      <c r="D259" s="581">
        <v>1</v>
      </c>
      <c r="E259" s="581">
        <v>1</v>
      </c>
      <c r="F259" s="581">
        <v>8</v>
      </c>
      <c r="G259" s="658">
        <v>8</v>
      </c>
      <c r="H259" s="581" t="s">
        <v>12</v>
      </c>
      <c r="I259" s="581" t="s">
        <v>165</v>
      </c>
      <c r="J259" s="613">
        <v>42004</v>
      </c>
      <c r="K259" s="576"/>
      <c r="L259" s="576"/>
    </row>
    <row r="260" spans="1:12" ht="18.75" x14ac:dyDescent="0.25">
      <c r="A260" s="581">
        <v>191</v>
      </c>
      <c r="B260" s="581" t="s">
        <v>1416</v>
      </c>
      <c r="C260" s="581" t="s">
        <v>10</v>
      </c>
      <c r="D260" s="581">
        <v>1</v>
      </c>
      <c r="E260" s="581">
        <v>1</v>
      </c>
      <c r="F260" s="581">
        <v>1</v>
      </c>
      <c r="G260" s="658">
        <v>1</v>
      </c>
      <c r="H260" s="581" t="s">
        <v>12</v>
      </c>
      <c r="I260" s="581" t="s">
        <v>165</v>
      </c>
      <c r="J260" s="613">
        <v>42004</v>
      </c>
      <c r="K260" s="576"/>
      <c r="L260" s="576"/>
    </row>
    <row r="261" spans="1:12" ht="18.75" x14ac:dyDescent="0.25">
      <c r="A261" s="581">
        <v>192</v>
      </c>
      <c r="B261" s="581" t="s">
        <v>1424</v>
      </c>
      <c r="C261" s="581" t="s">
        <v>10</v>
      </c>
      <c r="D261" s="581">
        <v>1</v>
      </c>
      <c r="E261" s="581">
        <v>1</v>
      </c>
      <c r="F261" s="581">
        <v>1E-4</v>
      </c>
      <c r="G261" s="658">
        <v>0.4</v>
      </c>
      <c r="H261" s="581" t="s">
        <v>12</v>
      </c>
      <c r="I261" s="581" t="s">
        <v>13</v>
      </c>
      <c r="J261" s="613">
        <v>41912</v>
      </c>
      <c r="K261" s="576"/>
      <c r="L261" s="576"/>
    </row>
    <row r="262" spans="1:12" ht="18.75" x14ac:dyDescent="0.25">
      <c r="A262" s="581">
        <v>193</v>
      </c>
      <c r="B262" s="581" t="s">
        <v>1423</v>
      </c>
      <c r="C262" s="581" t="s">
        <v>10</v>
      </c>
      <c r="D262" s="581">
        <v>1</v>
      </c>
      <c r="E262" s="581">
        <v>1</v>
      </c>
      <c r="F262" s="581">
        <v>1E-4</v>
      </c>
      <c r="G262" s="658">
        <v>0.4</v>
      </c>
      <c r="H262" s="581" t="s">
        <v>12</v>
      </c>
      <c r="I262" s="581" t="s">
        <v>13</v>
      </c>
      <c r="J262" s="613">
        <v>41912</v>
      </c>
      <c r="K262" s="576"/>
      <c r="L262" s="576"/>
    </row>
    <row r="263" spans="1:12" ht="18.75" x14ac:dyDescent="0.25">
      <c r="A263" s="581">
        <v>194</v>
      </c>
      <c r="B263" s="581" t="s">
        <v>1422</v>
      </c>
      <c r="C263" s="581" t="s">
        <v>10</v>
      </c>
      <c r="D263" s="581">
        <v>1</v>
      </c>
      <c r="E263" s="581">
        <v>1</v>
      </c>
      <c r="F263" s="581">
        <v>1E-4</v>
      </c>
      <c r="G263" s="658">
        <v>0.4</v>
      </c>
      <c r="H263" s="581" t="s">
        <v>12</v>
      </c>
      <c r="I263" s="581" t="s">
        <v>13</v>
      </c>
      <c r="J263" s="613">
        <v>41912</v>
      </c>
      <c r="K263" s="576"/>
      <c r="L263" s="576"/>
    </row>
    <row r="264" spans="1:12" ht="18.75" x14ac:dyDescent="0.25">
      <c r="A264" s="581">
        <v>195</v>
      </c>
      <c r="B264" s="581" t="s">
        <v>1421</v>
      </c>
      <c r="C264" s="581" t="s">
        <v>10</v>
      </c>
      <c r="D264" s="581">
        <v>1</v>
      </c>
      <c r="E264" s="581">
        <v>1</v>
      </c>
      <c r="F264" s="581">
        <v>0.2</v>
      </c>
      <c r="G264" s="658">
        <v>0.2</v>
      </c>
      <c r="H264" s="581" t="s">
        <v>12</v>
      </c>
      <c r="I264" s="581" t="s">
        <v>13</v>
      </c>
      <c r="J264" s="613">
        <v>42063</v>
      </c>
      <c r="K264" s="576"/>
      <c r="L264" s="576"/>
    </row>
    <row r="265" spans="1:12" ht="18.75" x14ac:dyDescent="0.25">
      <c r="A265" s="581">
        <v>196</v>
      </c>
      <c r="B265" s="581" t="s">
        <v>1420</v>
      </c>
      <c r="C265" s="581" t="s">
        <v>10</v>
      </c>
      <c r="D265" s="581">
        <v>1</v>
      </c>
      <c r="E265" s="581">
        <v>1</v>
      </c>
      <c r="F265" s="581">
        <v>1.5</v>
      </c>
      <c r="G265" s="658">
        <v>3</v>
      </c>
      <c r="H265" s="581" t="s">
        <v>12</v>
      </c>
      <c r="I265" s="581" t="s">
        <v>13</v>
      </c>
      <c r="J265" s="613">
        <v>41850</v>
      </c>
      <c r="K265" s="576"/>
      <c r="L265" s="576"/>
    </row>
    <row r="266" spans="1:12" ht="18.75" x14ac:dyDescent="0.25">
      <c r="A266" s="581">
        <v>197</v>
      </c>
      <c r="B266" s="581" t="s">
        <v>1419</v>
      </c>
      <c r="C266" s="581" t="s">
        <v>10</v>
      </c>
      <c r="D266" s="581">
        <v>1</v>
      </c>
      <c r="E266" s="581">
        <v>1</v>
      </c>
      <c r="F266" s="581">
        <v>0.9</v>
      </c>
      <c r="G266" s="658">
        <v>2.27</v>
      </c>
      <c r="H266" s="581" t="s">
        <v>12</v>
      </c>
      <c r="I266" s="581" t="s">
        <v>13</v>
      </c>
      <c r="J266" s="613">
        <v>41912</v>
      </c>
      <c r="K266" s="576"/>
      <c r="L266" s="576"/>
    </row>
    <row r="267" spans="1:12" ht="18.75" x14ac:dyDescent="0.25">
      <c r="A267" s="581">
        <v>198</v>
      </c>
      <c r="B267" s="581" t="s">
        <v>1418</v>
      </c>
      <c r="C267" s="581" t="s">
        <v>10</v>
      </c>
      <c r="D267" s="581">
        <v>1</v>
      </c>
      <c r="E267" s="584"/>
      <c r="F267" s="581">
        <v>1.3</v>
      </c>
      <c r="G267" s="658">
        <v>3.9</v>
      </c>
      <c r="H267" s="581" t="s">
        <v>12</v>
      </c>
      <c r="I267" s="581" t="s">
        <v>13</v>
      </c>
      <c r="J267" s="613">
        <v>41912</v>
      </c>
      <c r="K267" s="576"/>
      <c r="L267" s="576"/>
    </row>
    <row r="268" spans="1:12" ht="18.75" x14ac:dyDescent="0.25">
      <c r="A268" s="581">
        <v>199</v>
      </c>
      <c r="B268" s="581" t="s">
        <v>1417</v>
      </c>
      <c r="C268" s="581" t="s">
        <v>10</v>
      </c>
      <c r="D268" s="581">
        <v>1</v>
      </c>
      <c r="E268" s="581">
        <v>1</v>
      </c>
      <c r="F268" s="581">
        <v>8</v>
      </c>
      <c r="G268" s="658">
        <v>8</v>
      </c>
      <c r="H268" s="581" t="s">
        <v>12</v>
      </c>
      <c r="I268" s="581" t="s">
        <v>13</v>
      </c>
      <c r="J268" s="613" t="s">
        <v>1415</v>
      </c>
      <c r="K268" s="576"/>
      <c r="L268" s="576"/>
    </row>
    <row r="269" spans="1:12" ht="18.75" x14ac:dyDescent="0.25">
      <c r="A269" s="581">
        <v>200</v>
      </c>
      <c r="B269" s="581" t="s">
        <v>1416</v>
      </c>
      <c r="C269" s="581" t="s">
        <v>10</v>
      </c>
      <c r="D269" s="581">
        <v>1</v>
      </c>
      <c r="E269" s="584"/>
      <c r="F269" s="581">
        <v>1</v>
      </c>
      <c r="G269" s="658">
        <v>1</v>
      </c>
      <c r="H269" s="581" t="s">
        <v>12</v>
      </c>
      <c r="I269" s="581" t="s">
        <v>13</v>
      </c>
      <c r="J269" s="613" t="s">
        <v>1415</v>
      </c>
      <c r="K269" s="576"/>
      <c r="L269" s="576"/>
    </row>
    <row r="270" spans="1:12" ht="38.25" customHeight="1" x14ac:dyDescent="0.25">
      <c r="A270" s="654">
        <v>201</v>
      </c>
      <c r="B270" s="654" t="s">
        <v>1414</v>
      </c>
      <c r="C270" s="654" t="s">
        <v>926</v>
      </c>
      <c r="D270" s="654">
        <v>1</v>
      </c>
      <c r="E270" s="654">
        <v>1</v>
      </c>
      <c r="F270" s="654">
        <v>0.08</v>
      </c>
      <c r="G270" s="655">
        <v>8</v>
      </c>
      <c r="H270" s="654" t="s">
        <v>12</v>
      </c>
      <c r="I270" s="654" t="s">
        <v>13</v>
      </c>
      <c r="J270" s="656">
        <v>41912</v>
      </c>
      <c r="K270" s="643" t="s">
        <v>1413</v>
      </c>
      <c r="L270" s="643" t="s">
        <v>1412</v>
      </c>
    </row>
    <row r="271" spans="1:12" ht="18.75" x14ac:dyDescent="0.25">
      <c r="A271" s="659"/>
      <c r="B271" s="640" t="s">
        <v>1411</v>
      </c>
      <c r="C271" s="641"/>
      <c r="D271" s="641"/>
      <c r="E271" s="641"/>
      <c r="F271" s="641"/>
      <c r="G271" s="660"/>
      <c r="H271" s="641"/>
      <c r="I271" s="641"/>
      <c r="J271" s="642"/>
      <c r="K271" s="641"/>
      <c r="L271" s="641"/>
    </row>
    <row r="272" spans="1:12" ht="25.5" customHeight="1" x14ac:dyDescent="0.25">
      <c r="A272" s="558">
        <v>202</v>
      </c>
      <c r="B272" s="558" t="s">
        <v>1410</v>
      </c>
      <c r="C272" s="558" t="s">
        <v>39</v>
      </c>
      <c r="D272" s="558" t="s">
        <v>11</v>
      </c>
      <c r="E272" s="558">
        <v>1</v>
      </c>
      <c r="F272" s="558">
        <v>0.6</v>
      </c>
      <c r="G272" s="653">
        <v>0.6</v>
      </c>
      <c r="H272" s="558" t="s">
        <v>12</v>
      </c>
      <c r="I272" s="558" t="s">
        <v>13</v>
      </c>
      <c r="J272" s="559">
        <v>41350</v>
      </c>
      <c r="K272" s="558" t="s">
        <v>1409</v>
      </c>
      <c r="L272" s="558" t="s">
        <v>1408</v>
      </c>
    </row>
    <row r="273" spans="1:12" ht="25.5" customHeight="1" x14ac:dyDescent="0.25">
      <c r="A273" s="558">
        <v>203</v>
      </c>
      <c r="B273" s="558" t="s">
        <v>1407</v>
      </c>
      <c r="C273" s="558" t="s">
        <v>39</v>
      </c>
      <c r="D273" s="558" t="s">
        <v>11</v>
      </c>
      <c r="E273" s="558">
        <v>1</v>
      </c>
      <c r="F273" s="558">
        <v>0.32</v>
      </c>
      <c r="G273" s="653">
        <v>0.32</v>
      </c>
      <c r="H273" s="558" t="s">
        <v>12</v>
      </c>
      <c r="I273" s="558" t="s">
        <v>13</v>
      </c>
      <c r="J273" s="559">
        <v>41350</v>
      </c>
      <c r="K273" s="558" t="s">
        <v>1406</v>
      </c>
      <c r="L273" s="558" t="s">
        <v>1405</v>
      </c>
    </row>
    <row r="274" spans="1:12" ht="25.5" customHeight="1" x14ac:dyDescent="0.25">
      <c r="A274" s="558">
        <v>204</v>
      </c>
      <c r="B274" s="558" t="s">
        <v>1404</v>
      </c>
      <c r="C274" s="558" t="s">
        <v>39</v>
      </c>
      <c r="D274" s="558" t="s">
        <v>11</v>
      </c>
      <c r="E274" s="558">
        <v>1</v>
      </c>
      <c r="F274" s="558">
        <v>0.65</v>
      </c>
      <c r="G274" s="653">
        <v>0.65</v>
      </c>
      <c r="H274" s="558" t="s">
        <v>12</v>
      </c>
      <c r="I274" s="558" t="s">
        <v>13</v>
      </c>
      <c r="J274" s="559">
        <v>41350</v>
      </c>
      <c r="K274" s="558" t="s">
        <v>1403</v>
      </c>
      <c r="L274" s="558" t="s">
        <v>1402</v>
      </c>
    </row>
    <row r="275" spans="1:12" ht="25.5" customHeight="1" x14ac:dyDescent="0.25">
      <c r="A275" s="558">
        <v>205</v>
      </c>
      <c r="B275" s="558" t="s">
        <v>1401</v>
      </c>
      <c r="C275" s="558" t="s">
        <v>39</v>
      </c>
      <c r="D275" s="558" t="s">
        <v>11</v>
      </c>
      <c r="E275" s="558">
        <v>1</v>
      </c>
      <c r="F275" s="558">
        <v>0.67500000000000004</v>
      </c>
      <c r="G275" s="653">
        <v>0.67500000000000004</v>
      </c>
      <c r="H275" s="558" t="s">
        <v>12</v>
      </c>
      <c r="I275" s="558" t="s">
        <v>13</v>
      </c>
      <c r="J275" s="559">
        <v>41350</v>
      </c>
      <c r="K275" s="558" t="s">
        <v>1400</v>
      </c>
      <c r="L275" s="558" t="s">
        <v>1399</v>
      </c>
    </row>
    <row r="276" spans="1:12" ht="25.5" customHeight="1" x14ac:dyDescent="0.25">
      <c r="A276" s="558">
        <v>206</v>
      </c>
      <c r="B276" s="558" t="s">
        <v>1398</v>
      </c>
      <c r="C276" s="558" t="s">
        <v>39</v>
      </c>
      <c r="D276" s="558" t="s">
        <v>11</v>
      </c>
      <c r="E276" s="558">
        <v>1</v>
      </c>
      <c r="F276" s="558">
        <v>0.3</v>
      </c>
      <c r="G276" s="653">
        <v>0.3</v>
      </c>
      <c r="H276" s="558" t="s">
        <v>12</v>
      </c>
      <c r="I276" s="558" t="s">
        <v>13</v>
      </c>
      <c r="J276" s="559">
        <v>41350</v>
      </c>
      <c r="K276" s="558" t="s">
        <v>1397</v>
      </c>
      <c r="L276" s="558" t="s">
        <v>1396</v>
      </c>
    </row>
    <row r="277" spans="1:12" ht="25.5" customHeight="1" x14ac:dyDescent="0.25">
      <c r="A277" s="558">
        <v>207</v>
      </c>
      <c r="B277" s="558" t="s">
        <v>1395</v>
      </c>
      <c r="C277" s="558" t="s">
        <v>39</v>
      </c>
      <c r="D277" s="558" t="s">
        <v>11</v>
      </c>
      <c r="E277" s="558">
        <v>1</v>
      </c>
      <c r="F277" s="558">
        <v>7</v>
      </c>
      <c r="G277" s="653">
        <v>7</v>
      </c>
      <c r="H277" s="558" t="s">
        <v>12</v>
      </c>
      <c r="I277" s="558" t="s">
        <v>13</v>
      </c>
      <c r="J277" s="559">
        <v>41350</v>
      </c>
      <c r="K277" s="558" t="s">
        <v>1394</v>
      </c>
      <c r="L277" s="558" t="s">
        <v>1391</v>
      </c>
    </row>
    <row r="278" spans="1:12" ht="38.25" customHeight="1" x14ac:dyDescent="0.25">
      <c r="A278" s="558">
        <v>208</v>
      </c>
      <c r="B278" s="558" t="s">
        <v>1393</v>
      </c>
      <c r="C278" s="558" t="s">
        <v>39</v>
      </c>
      <c r="D278" s="558" t="s">
        <v>11</v>
      </c>
      <c r="E278" s="558">
        <v>1</v>
      </c>
      <c r="F278" s="558">
        <v>1.7</v>
      </c>
      <c r="G278" s="653">
        <v>1.7</v>
      </c>
      <c r="H278" s="558" t="s">
        <v>12</v>
      </c>
      <c r="I278" s="558" t="s">
        <v>13</v>
      </c>
      <c r="J278" s="559">
        <v>41350</v>
      </c>
      <c r="K278" s="558" t="s">
        <v>1392</v>
      </c>
      <c r="L278" s="558" t="s">
        <v>1391</v>
      </c>
    </row>
    <row r="279" spans="1:12" ht="25.5" customHeight="1" x14ac:dyDescent="0.25">
      <c r="A279" s="581">
        <v>209</v>
      </c>
      <c r="B279" s="581" t="s">
        <v>974</v>
      </c>
      <c r="C279" s="581" t="s">
        <v>10</v>
      </c>
      <c r="D279" s="581" t="s">
        <v>11</v>
      </c>
      <c r="E279" s="581">
        <v>5</v>
      </c>
      <c r="F279" s="581">
        <v>0.5</v>
      </c>
      <c r="G279" s="658">
        <v>2.5</v>
      </c>
      <c r="H279" s="581" t="s">
        <v>12</v>
      </c>
      <c r="I279" s="581" t="s">
        <v>13</v>
      </c>
      <c r="J279" s="543">
        <v>42447</v>
      </c>
      <c r="K279" s="581"/>
      <c r="L279" s="576" t="s">
        <v>46</v>
      </c>
    </row>
    <row r="280" spans="1:12" ht="38.25" customHeight="1" x14ac:dyDescent="0.25">
      <c r="A280" s="654">
        <v>210</v>
      </c>
      <c r="B280" s="654" t="s">
        <v>787</v>
      </c>
      <c r="C280" s="654" t="s">
        <v>39</v>
      </c>
      <c r="D280" s="654" t="s">
        <v>11</v>
      </c>
      <c r="E280" s="654">
        <v>5</v>
      </c>
      <c r="F280" s="654">
        <v>0.4</v>
      </c>
      <c r="G280" s="655">
        <v>2</v>
      </c>
      <c r="H280" s="654" t="s">
        <v>666</v>
      </c>
      <c r="I280" s="654" t="s">
        <v>13</v>
      </c>
      <c r="J280" s="572">
        <v>41933</v>
      </c>
      <c r="K280" s="654" t="s">
        <v>1390</v>
      </c>
      <c r="L280" s="643" t="s">
        <v>1389</v>
      </c>
    </row>
    <row r="281" spans="1:12" ht="25.5" customHeight="1" x14ac:dyDescent="0.25">
      <c r="A281" s="654">
        <v>211</v>
      </c>
      <c r="B281" s="654" t="s">
        <v>972</v>
      </c>
      <c r="C281" s="654" t="s">
        <v>39</v>
      </c>
      <c r="D281" s="654" t="s">
        <v>11</v>
      </c>
      <c r="E281" s="654">
        <v>1</v>
      </c>
      <c r="F281" s="654">
        <v>0.55000000000000004</v>
      </c>
      <c r="G281" s="655">
        <v>0.55000000000000004</v>
      </c>
      <c r="H281" s="654" t="s">
        <v>12</v>
      </c>
      <c r="I281" s="654" t="s">
        <v>13</v>
      </c>
      <c r="J281" s="572">
        <v>41976</v>
      </c>
      <c r="K281" s="661">
        <v>41710</v>
      </c>
      <c r="L281" s="643" t="s">
        <v>1388</v>
      </c>
    </row>
    <row r="282" spans="1:12" ht="25.5" customHeight="1" x14ac:dyDescent="0.25">
      <c r="A282" s="654">
        <v>212</v>
      </c>
      <c r="B282" s="654" t="s">
        <v>1170</v>
      </c>
      <c r="C282" s="654" t="s">
        <v>39</v>
      </c>
      <c r="D282" s="654" t="s">
        <v>11</v>
      </c>
      <c r="E282" s="654">
        <v>4</v>
      </c>
      <c r="F282" s="654">
        <v>0.13</v>
      </c>
      <c r="G282" s="655">
        <v>0.52</v>
      </c>
      <c r="H282" s="654" t="s">
        <v>12</v>
      </c>
      <c r="I282" s="654" t="s">
        <v>13</v>
      </c>
      <c r="J282" s="571" t="s">
        <v>1387</v>
      </c>
      <c r="K282" s="571" t="s">
        <v>1387</v>
      </c>
      <c r="L282" s="643" t="s">
        <v>1386</v>
      </c>
    </row>
    <row r="283" spans="1:12" ht="76.5" customHeight="1" x14ac:dyDescent="0.25">
      <c r="A283" s="581">
        <v>213</v>
      </c>
      <c r="B283" s="581" t="s">
        <v>1160</v>
      </c>
      <c r="C283" s="581" t="s">
        <v>10</v>
      </c>
      <c r="D283" s="581" t="s">
        <v>11</v>
      </c>
      <c r="E283" s="581">
        <v>2</v>
      </c>
      <c r="F283" s="581">
        <v>10</v>
      </c>
      <c r="G283" s="658">
        <v>20</v>
      </c>
      <c r="H283" s="581" t="s">
        <v>12</v>
      </c>
      <c r="I283" s="581" t="s">
        <v>13</v>
      </c>
      <c r="J283" s="543">
        <v>42447</v>
      </c>
      <c r="K283" s="581"/>
      <c r="L283" s="576" t="s">
        <v>46</v>
      </c>
    </row>
    <row r="284" spans="1:12" ht="25.5" customHeight="1" x14ac:dyDescent="0.25">
      <c r="A284" s="581">
        <v>214</v>
      </c>
      <c r="B284" s="581" t="s">
        <v>1167</v>
      </c>
      <c r="C284" s="581" t="s">
        <v>10</v>
      </c>
      <c r="D284" s="581" t="s">
        <v>11</v>
      </c>
      <c r="E284" s="581">
        <v>427</v>
      </c>
      <c r="F284" s="581">
        <v>0.1</v>
      </c>
      <c r="G284" s="658">
        <v>42.7</v>
      </c>
      <c r="H284" s="581" t="s">
        <v>12</v>
      </c>
      <c r="I284" s="581" t="s">
        <v>13</v>
      </c>
      <c r="J284" s="543">
        <v>42447</v>
      </c>
      <c r="K284" s="581"/>
      <c r="L284" s="576" t="s">
        <v>46</v>
      </c>
    </row>
    <row r="285" spans="1:12" ht="25.5" customHeight="1" x14ac:dyDescent="0.25">
      <c r="A285" s="581">
        <v>215</v>
      </c>
      <c r="B285" s="581" t="s">
        <v>1166</v>
      </c>
      <c r="C285" s="581" t="s">
        <v>10</v>
      </c>
      <c r="D285" s="581" t="s">
        <v>11</v>
      </c>
      <c r="E285" s="581">
        <v>427</v>
      </c>
      <c r="F285" s="581">
        <v>0.05</v>
      </c>
      <c r="G285" s="658">
        <v>21.35</v>
      </c>
      <c r="H285" s="581" t="s">
        <v>12</v>
      </c>
      <c r="I285" s="581" t="s">
        <v>13</v>
      </c>
      <c r="J285" s="543">
        <v>42447</v>
      </c>
      <c r="K285" s="581"/>
      <c r="L285" s="576" t="s">
        <v>46</v>
      </c>
    </row>
    <row r="286" spans="1:12" ht="25.5" customHeight="1" x14ac:dyDescent="0.25">
      <c r="A286" s="581">
        <v>216</v>
      </c>
      <c r="B286" s="581" t="s">
        <v>1163</v>
      </c>
      <c r="C286" s="581" t="s">
        <v>10</v>
      </c>
      <c r="D286" s="581" t="s">
        <v>11</v>
      </c>
      <c r="E286" s="581">
        <v>2</v>
      </c>
      <c r="F286" s="581">
        <v>0.5</v>
      </c>
      <c r="G286" s="658">
        <v>1</v>
      </c>
      <c r="H286" s="581" t="s">
        <v>12</v>
      </c>
      <c r="I286" s="581" t="s">
        <v>13</v>
      </c>
      <c r="J286" s="543">
        <v>42447</v>
      </c>
      <c r="K286" s="581"/>
      <c r="L286" s="576" t="s">
        <v>46</v>
      </c>
    </row>
    <row r="287" spans="1:12" ht="76.5" customHeight="1" x14ac:dyDescent="0.25">
      <c r="A287" s="581">
        <v>217</v>
      </c>
      <c r="B287" s="581" t="s">
        <v>1160</v>
      </c>
      <c r="C287" s="581" t="s">
        <v>10</v>
      </c>
      <c r="D287" s="581" t="s">
        <v>11</v>
      </c>
      <c r="E287" s="581">
        <v>2</v>
      </c>
      <c r="F287" s="581">
        <v>10</v>
      </c>
      <c r="G287" s="658">
        <v>20</v>
      </c>
      <c r="H287" s="581" t="s">
        <v>12</v>
      </c>
      <c r="I287" s="581" t="s">
        <v>13</v>
      </c>
      <c r="J287" s="543">
        <v>42447</v>
      </c>
      <c r="K287" s="581"/>
      <c r="L287" s="576" t="s">
        <v>46</v>
      </c>
    </row>
    <row r="288" spans="1:12" ht="18.75" x14ac:dyDescent="0.25">
      <c r="A288" s="580">
        <v>218</v>
      </c>
      <c r="B288" s="627" t="s">
        <v>974</v>
      </c>
      <c r="C288" s="627" t="s">
        <v>10</v>
      </c>
      <c r="D288" s="627" t="s">
        <v>11</v>
      </c>
      <c r="E288" s="627">
        <v>2</v>
      </c>
      <c r="F288" s="627">
        <v>0.5</v>
      </c>
      <c r="G288" s="662">
        <v>1</v>
      </c>
      <c r="H288" s="627" t="s">
        <v>12</v>
      </c>
      <c r="I288" s="627" t="s">
        <v>13</v>
      </c>
      <c r="J288" s="631">
        <v>42236</v>
      </c>
      <c r="K288" s="632"/>
      <c r="L288" s="576"/>
    </row>
    <row r="289" spans="1:12" x14ac:dyDescent="0.25">
      <c r="A289" s="580">
        <v>219</v>
      </c>
      <c r="B289" s="663" t="s">
        <v>1385</v>
      </c>
      <c r="C289" s="627" t="s">
        <v>10</v>
      </c>
      <c r="D289" s="627" t="s">
        <v>11</v>
      </c>
      <c r="E289" s="632">
        <v>4</v>
      </c>
      <c r="F289" s="632">
        <v>0.03</v>
      </c>
      <c r="G289" s="632">
        <v>0.12</v>
      </c>
      <c r="H289" s="627" t="s">
        <v>12</v>
      </c>
      <c r="I289" s="627" t="s">
        <v>13</v>
      </c>
      <c r="J289" s="631">
        <v>42214</v>
      </c>
      <c r="K289" s="632"/>
      <c r="L289" s="576"/>
    </row>
    <row r="290" spans="1:12" x14ac:dyDescent="0.25">
      <c r="A290" s="580">
        <v>220</v>
      </c>
      <c r="B290" s="663" t="s">
        <v>1384</v>
      </c>
      <c r="C290" s="627" t="s">
        <v>10</v>
      </c>
      <c r="D290" s="627" t="s">
        <v>11</v>
      </c>
      <c r="E290" s="632">
        <v>1</v>
      </c>
      <c r="F290" s="632">
        <v>0.5</v>
      </c>
      <c r="G290" s="632">
        <v>0.5</v>
      </c>
      <c r="H290" s="627" t="s">
        <v>12</v>
      </c>
      <c r="I290" s="627" t="s">
        <v>13</v>
      </c>
      <c r="J290" s="631">
        <v>42236</v>
      </c>
      <c r="K290" s="632"/>
      <c r="L290" s="576"/>
    </row>
    <row r="291" spans="1:12" ht="18.75" x14ac:dyDescent="0.25">
      <c r="A291" s="639"/>
      <c r="B291" s="640" t="s">
        <v>1360</v>
      </c>
      <c r="C291" s="641"/>
      <c r="D291" s="641"/>
      <c r="E291" s="641"/>
      <c r="F291" s="641"/>
      <c r="G291" s="641"/>
      <c r="H291" s="581"/>
      <c r="I291" s="581"/>
      <c r="J291" s="642"/>
      <c r="K291" s="641"/>
      <c r="L291" s="641"/>
    </row>
    <row r="292" spans="1:12" ht="25.5" customHeight="1" x14ac:dyDescent="0.25">
      <c r="A292" s="558">
        <v>221</v>
      </c>
      <c r="B292" s="558" t="s">
        <v>1368</v>
      </c>
      <c r="C292" s="558" t="s">
        <v>39</v>
      </c>
      <c r="D292" s="558" t="s">
        <v>11</v>
      </c>
      <c r="E292" s="558">
        <v>1</v>
      </c>
      <c r="F292" s="558">
        <v>0.21</v>
      </c>
      <c r="G292" s="558">
        <v>0.21</v>
      </c>
      <c r="H292" s="558" t="s">
        <v>12</v>
      </c>
      <c r="I292" s="558" t="s">
        <v>13</v>
      </c>
      <c r="J292" s="559">
        <v>41729</v>
      </c>
      <c r="K292" s="558" t="s">
        <v>1381</v>
      </c>
      <c r="L292" s="875" t="s">
        <v>1383</v>
      </c>
    </row>
    <row r="293" spans="1:12" ht="25.5" customHeight="1" x14ac:dyDescent="0.25">
      <c r="A293" s="558">
        <v>222</v>
      </c>
      <c r="B293" s="558" t="s">
        <v>1382</v>
      </c>
      <c r="C293" s="558" t="s">
        <v>39</v>
      </c>
      <c r="D293" s="558" t="s">
        <v>11</v>
      </c>
      <c r="E293" s="558">
        <v>1</v>
      </c>
      <c r="F293" s="558">
        <v>0.21</v>
      </c>
      <c r="G293" s="558">
        <v>0.21</v>
      </c>
      <c r="H293" s="558" t="s">
        <v>12</v>
      </c>
      <c r="I293" s="558" t="s">
        <v>13</v>
      </c>
      <c r="J293" s="559">
        <v>41729</v>
      </c>
      <c r="K293" s="558" t="s">
        <v>1381</v>
      </c>
      <c r="L293" s="871"/>
    </row>
    <row r="294" spans="1:12" ht="25.5" customHeight="1" x14ac:dyDescent="0.25">
      <c r="A294" s="558">
        <v>223</v>
      </c>
      <c r="B294" s="558" t="s">
        <v>1366</v>
      </c>
      <c r="C294" s="558" t="s">
        <v>39</v>
      </c>
      <c r="D294" s="558" t="s">
        <v>11</v>
      </c>
      <c r="E294" s="558">
        <v>1</v>
      </c>
      <c r="F294" s="664">
        <v>0.1</v>
      </c>
      <c r="G294" s="558">
        <v>0.1</v>
      </c>
      <c r="H294" s="558" t="s">
        <v>12</v>
      </c>
      <c r="I294" s="558" t="s">
        <v>13</v>
      </c>
      <c r="J294" s="559">
        <v>41729</v>
      </c>
      <c r="K294" s="562">
        <v>41277</v>
      </c>
      <c r="L294" s="871"/>
    </row>
    <row r="295" spans="1:12" ht="25.5" customHeight="1" x14ac:dyDescent="0.25">
      <c r="A295" s="558">
        <v>224</v>
      </c>
      <c r="B295" s="558" t="s">
        <v>1366</v>
      </c>
      <c r="C295" s="558" t="s">
        <v>39</v>
      </c>
      <c r="D295" s="558" t="s">
        <v>11</v>
      </c>
      <c r="E295" s="558">
        <v>1</v>
      </c>
      <c r="F295" s="558">
        <v>2.58E-2</v>
      </c>
      <c r="G295" s="558">
        <v>2.5000000000000001E-2</v>
      </c>
      <c r="H295" s="558" t="s">
        <v>12</v>
      </c>
      <c r="I295" s="558" t="s">
        <v>13</v>
      </c>
      <c r="J295" s="559">
        <v>41729</v>
      </c>
      <c r="K295" s="562">
        <v>41277</v>
      </c>
      <c r="L295" s="871"/>
    </row>
    <row r="296" spans="1:12" x14ac:dyDescent="0.25">
      <c r="A296" s="875">
        <v>225</v>
      </c>
      <c r="B296" s="875" t="s">
        <v>1380</v>
      </c>
      <c r="C296" s="875" t="s">
        <v>39</v>
      </c>
      <c r="D296" s="875" t="s">
        <v>11</v>
      </c>
      <c r="E296" s="875">
        <v>1</v>
      </c>
      <c r="F296" s="875">
        <v>1.6E-2</v>
      </c>
      <c r="G296" s="875">
        <v>0.25</v>
      </c>
      <c r="H296" s="875" t="s">
        <v>12</v>
      </c>
      <c r="I296" s="875" t="s">
        <v>13</v>
      </c>
      <c r="J296" s="895">
        <v>41729</v>
      </c>
      <c r="K296" s="896">
        <v>41277</v>
      </c>
      <c r="L296" s="871"/>
    </row>
    <row r="297" spans="1:12" x14ac:dyDescent="0.25">
      <c r="A297" s="871"/>
      <c r="B297" s="871"/>
      <c r="C297" s="871"/>
      <c r="D297" s="871"/>
      <c r="E297" s="871"/>
      <c r="F297" s="871"/>
      <c r="G297" s="871"/>
      <c r="H297" s="871"/>
      <c r="I297" s="871"/>
      <c r="J297" s="871"/>
      <c r="K297" s="871"/>
      <c r="L297" s="871"/>
    </row>
    <row r="298" spans="1:12" ht="25.5" customHeight="1" x14ac:dyDescent="0.25">
      <c r="A298" s="558">
        <v>226</v>
      </c>
      <c r="B298" s="558" t="s">
        <v>1379</v>
      </c>
      <c r="C298" s="558" t="s">
        <v>39</v>
      </c>
      <c r="D298" s="558" t="s">
        <v>11</v>
      </c>
      <c r="E298" s="558">
        <v>1</v>
      </c>
      <c r="F298" s="558">
        <v>0.39</v>
      </c>
      <c r="G298" s="558">
        <v>2.36</v>
      </c>
      <c r="H298" s="558" t="s">
        <v>1371</v>
      </c>
      <c r="I298" s="558" t="s">
        <v>13</v>
      </c>
      <c r="J298" s="559">
        <v>41729</v>
      </c>
      <c r="K298" s="558" t="s">
        <v>1378</v>
      </c>
      <c r="L298" s="558" t="s">
        <v>1375</v>
      </c>
    </row>
    <row r="299" spans="1:12" ht="25.5" customHeight="1" x14ac:dyDescent="0.25">
      <c r="A299" s="558">
        <v>227</v>
      </c>
      <c r="B299" s="558" t="s">
        <v>1377</v>
      </c>
      <c r="C299" s="558" t="s">
        <v>39</v>
      </c>
      <c r="D299" s="558" t="s">
        <v>11</v>
      </c>
      <c r="E299" s="558">
        <v>1</v>
      </c>
      <c r="F299" s="558">
        <v>0.46</v>
      </c>
      <c r="G299" s="558">
        <v>0.46</v>
      </c>
      <c r="H299" s="558" t="s">
        <v>1371</v>
      </c>
      <c r="I299" s="558" t="s">
        <v>13</v>
      </c>
      <c r="J299" s="559">
        <v>41729</v>
      </c>
      <c r="K299" s="558" t="s">
        <v>1376</v>
      </c>
      <c r="L299" s="558" t="s">
        <v>1375</v>
      </c>
    </row>
    <row r="300" spans="1:12" ht="25.5" customHeight="1" x14ac:dyDescent="0.25">
      <c r="A300" s="558">
        <v>228</v>
      </c>
      <c r="B300" s="558" t="s">
        <v>1374</v>
      </c>
      <c r="C300" s="558" t="s">
        <v>39</v>
      </c>
      <c r="D300" s="558" t="s">
        <v>11</v>
      </c>
      <c r="E300" s="558">
        <v>1</v>
      </c>
      <c r="F300" s="558">
        <v>0.91</v>
      </c>
      <c r="G300" s="558">
        <v>3.66</v>
      </c>
      <c r="H300" s="558" t="s">
        <v>1371</v>
      </c>
      <c r="I300" s="558" t="s">
        <v>13</v>
      </c>
      <c r="J300" s="559">
        <v>41729</v>
      </c>
      <c r="K300" s="558" t="s">
        <v>1373</v>
      </c>
      <c r="L300" s="558" t="s">
        <v>1369</v>
      </c>
    </row>
    <row r="301" spans="1:12" ht="25.5" customHeight="1" x14ac:dyDescent="0.25">
      <c r="A301" s="558">
        <v>229</v>
      </c>
      <c r="B301" s="558" t="s">
        <v>1372</v>
      </c>
      <c r="C301" s="558" t="s">
        <v>39</v>
      </c>
      <c r="D301" s="558" t="s">
        <v>11</v>
      </c>
      <c r="E301" s="558">
        <v>1</v>
      </c>
      <c r="F301" s="558">
        <v>0.35</v>
      </c>
      <c r="G301" s="558">
        <v>1.4</v>
      </c>
      <c r="H301" s="558" t="s">
        <v>1371</v>
      </c>
      <c r="I301" s="558" t="s">
        <v>13</v>
      </c>
      <c r="J301" s="559">
        <v>41729</v>
      </c>
      <c r="K301" s="558" t="s">
        <v>1370</v>
      </c>
      <c r="L301" s="558" t="s">
        <v>1369</v>
      </c>
    </row>
    <row r="302" spans="1:12" ht="38.25" customHeight="1" x14ac:dyDescent="0.25">
      <c r="A302" s="558">
        <v>230</v>
      </c>
      <c r="B302" s="558" t="s">
        <v>1368</v>
      </c>
      <c r="C302" s="558" t="s">
        <v>39</v>
      </c>
      <c r="D302" s="558" t="s">
        <v>11</v>
      </c>
      <c r="E302" s="558">
        <v>1</v>
      </c>
      <c r="F302" s="558">
        <v>0.21</v>
      </c>
      <c r="G302" s="558">
        <v>0.21</v>
      </c>
      <c r="H302" s="558" t="s">
        <v>1362</v>
      </c>
      <c r="I302" s="558" t="s">
        <v>13</v>
      </c>
      <c r="J302" s="559">
        <v>41729</v>
      </c>
      <c r="K302" s="558" t="s">
        <v>1367</v>
      </c>
      <c r="L302" s="558" t="s">
        <v>1364</v>
      </c>
    </row>
    <row r="303" spans="1:12" ht="38.25" customHeight="1" x14ac:dyDescent="0.25">
      <c r="A303" s="558">
        <v>231</v>
      </c>
      <c r="B303" s="558" t="s">
        <v>1366</v>
      </c>
      <c r="C303" s="558" t="s">
        <v>39</v>
      </c>
      <c r="D303" s="558" t="s">
        <v>11</v>
      </c>
      <c r="E303" s="558">
        <v>1</v>
      </c>
      <c r="F303" s="558">
        <v>0.1</v>
      </c>
      <c r="G303" s="558">
        <v>0.1</v>
      </c>
      <c r="H303" s="558" t="s">
        <v>1362</v>
      </c>
      <c r="I303" s="558" t="s">
        <v>13</v>
      </c>
      <c r="J303" s="559">
        <v>41729</v>
      </c>
      <c r="K303" s="558" t="s">
        <v>1365</v>
      </c>
      <c r="L303" s="558" t="s">
        <v>1364</v>
      </c>
    </row>
    <row r="304" spans="1:12" ht="25.5" customHeight="1" x14ac:dyDescent="0.25">
      <c r="A304" s="558">
        <v>232</v>
      </c>
      <c r="B304" s="558" t="s">
        <v>1363</v>
      </c>
      <c r="C304" s="558" t="s">
        <v>39</v>
      </c>
      <c r="D304" s="558" t="s">
        <v>11</v>
      </c>
      <c r="E304" s="558">
        <v>1</v>
      </c>
      <c r="F304" s="558">
        <v>2.5000000000000001E-2</v>
      </c>
      <c r="G304" s="558">
        <v>0.15</v>
      </c>
      <c r="H304" s="558" t="s">
        <v>1362</v>
      </c>
      <c r="I304" s="558" t="s">
        <v>13</v>
      </c>
      <c r="J304" s="559">
        <v>41729</v>
      </c>
      <c r="K304" s="558" t="s">
        <v>1361</v>
      </c>
      <c r="L304" s="558" t="s">
        <v>1360</v>
      </c>
    </row>
    <row r="305" spans="1:12" ht="45" customHeight="1" x14ac:dyDescent="0.25">
      <c r="A305" s="576">
        <v>233</v>
      </c>
      <c r="B305" s="584" t="s">
        <v>1355</v>
      </c>
      <c r="C305" s="581" t="s">
        <v>10</v>
      </c>
      <c r="D305" s="581" t="s">
        <v>11</v>
      </c>
      <c r="E305" s="584">
        <v>1</v>
      </c>
      <c r="F305" s="584">
        <v>1.4</v>
      </c>
      <c r="G305" s="584">
        <v>1.4</v>
      </c>
      <c r="H305" s="584" t="s">
        <v>1016</v>
      </c>
      <c r="I305" s="584" t="s">
        <v>106</v>
      </c>
      <c r="J305" s="665">
        <v>41774</v>
      </c>
      <c r="K305" s="576" t="s">
        <v>46</v>
      </c>
      <c r="L305" s="584" t="s">
        <v>46</v>
      </c>
    </row>
    <row r="306" spans="1:12" ht="75" customHeight="1" x14ac:dyDescent="0.25">
      <c r="A306" s="643">
        <v>234</v>
      </c>
      <c r="B306" s="644" t="s">
        <v>1093</v>
      </c>
      <c r="C306" s="654" t="s">
        <v>39</v>
      </c>
      <c r="D306" s="654" t="s">
        <v>11</v>
      </c>
      <c r="E306" s="644">
        <v>1</v>
      </c>
      <c r="F306" s="644">
        <v>15</v>
      </c>
      <c r="G306" s="644">
        <v>10</v>
      </c>
      <c r="H306" s="644" t="s">
        <v>1016</v>
      </c>
      <c r="I306" s="644" t="s">
        <v>106</v>
      </c>
      <c r="J306" s="666">
        <v>41654</v>
      </c>
      <c r="K306" s="667">
        <v>41774</v>
      </c>
      <c r="L306" s="644" t="s">
        <v>1354</v>
      </c>
    </row>
    <row r="307" spans="1:12" x14ac:dyDescent="0.25">
      <c r="A307" s="576">
        <v>235</v>
      </c>
      <c r="B307" s="584" t="s">
        <v>1071</v>
      </c>
      <c r="C307" s="581" t="s">
        <v>10</v>
      </c>
      <c r="D307" s="581" t="s">
        <v>11</v>
      </c>
      <c r="E307" s="584">
        <v>2</v>
      </c>
      <c r="F307" s="584">
        <v>11</v>
      </c>
      <c r="G307" s="584">
        <v>11</v>
      </c>
      <c r="H307" s="584" t="s">
        <v>1016</v>
      </c>
      <c r="I307" s="584" t="s">
        <v>106</v>
      </c>
      <c r="J307" s="665">
        <v>41957</v>
      </c>
      <c r="K307" s="668" t="s">
        <v>46</v>
      </c>
      <c r="L307" s="668" t="s">
        <v>46</v>
      </c>
    </row>
    <row r="308" spans="1:12" ht="45" customHeight="1" x14ac:dyDescent="0.25">
      <c r="A308" s="643">
        <v>236</v>
      </c>
      <c r="B308" s="644" t="s">
        <v>671</v>
      </c>
      <c r="C308" s="654" t="s">
        <v>39</v>
      </c>
      <c r="D308" s="654" t="s">
        <v>11</v>
      </c>
      <c r="E308" s="644">
        <v>1</v>
      </c>
      <c r="F308" s="644">
        <v>1</v>
      </c>
      <c r="G308" s="644">
        <v>1</v>
      </c>
      <c r="H308" s="644" t="s">
        <v>1016</v>
      </c>
      <c r="I308" s="644" t="s">
        <v>106</v>
      </c>
      <c r="J308" s="666">
        <v>41926</v>
      </c>
      <c r="K308" s="669">
        <v>42094</v>
      </c>
      <c r="L308" s="643" t="s">
        <v>1359</v>
      </c>
    </row>
    <row r="309" spans="1:12" x14ac:dyDescent="0.25">
      <c r="A309" s="643">
        <v>237</v>
      </c>
      <c r="B309" s="644" t="s">
        <v>869</v>
      </c>
      <c r="C309" s="654" t="s">
        <v>39</v>
      </c>
      <c r="D309" s="654" t="s">
        <v>11</v>
      </c>
      <c r="E309" s="644">
        <v>2</v>
      </c>
      <c r="F309" s="644">
        <v>11</v>
      </c>
      <c r="G309" s="644">
        <v>11</v>
      </c>
      <c r="H309" s="644" t="s">
        <v>1016</v>
      </c>
      <c r="I309" s="644" t="s">
        <v>106</v>
      </c>
      <c r="J309" s="666">
        <v>41957</v>
      </c>
      <c r="K309" s="670">
        <v>42078</v>
      </c>
      <c r="L309" s="644" t="s">
        <v>1352</v>
      </c>
    </row>
    <row r="310" spans="1:12" x14ac:dyDescent="0.25">
      <c r="A310" s="643">
        <v>238</v>
      </c>
      <c r="B310" s="644" t="s">
        <v>967</v>
      </c>
      <c r="C310" s="654" t="s">
        <v>39</v>
      </c>
      <c r="D310" s="654" t="s">
        <v>11</v>
      </c>
      <c r="E310" s="644">
        <v>1</v>
      </c>
      <c r="F310" s="671">
        <v>0.2</v>
      </c>
      <c r="G310" s="644">
        <v>0.2</v>
      </c>
      <c r="H310" s="644" t="s">
        <v>1016</v>
      </c>
      <c r="I310" s="644" t="s">
        <v>106</v>
      </c>
      <c r="J310" s="666">
        <v>41957</v>
      </c>
      <c r="K310" s="670">
        <v>40744</v>
      </c>
      <c r="L310" s="643" t="s">
        <v>1358</v>
      </c>
    </row>
    <row r="311" spans="1:12" x14ac:dyDescent="0.25">
      <c r="A311" s="576">
        <v>239</v>
      </c>
      <c r="B311" s="584" t="s">
        <v>1351</v>
      </c>
      <c r="C311" s="581" t="s">
        <v>1357</v>
      </c>
      <c r="D311" s="581" t="s">
        <v>11</v>
      </c>
      <c r="E311" s="584">
        <v>1</v>
      </c>
      <c r="F311" s="584">
        <v>0.4</v>
      </c>
      <c r="G311" s="584">
        <v>0.4</v>
      </c>
      <c r="H311" s="584" t="s">
        <v>1016</v>
      </c>
      <c r="I311" s="584" t="s">
        <v>106</v>
      </c>
      <c r="J311" s="665">
        <v>41957</v>
      </c>
      <c r="K311" s="576" t="s">
        <v>46</v>
      </c>
      <c r="L311" s="576" t="s">
        <v>46</v>
      </c>
    </row>
    <row r="312" spans="1:12" x14ac:dyDescent="0.25">
      <c r="A312" s="643">
        <v>240</v>
      </c>
      <c r="B312" s="644" t="s">
        <v>1349</v>
      </c>
      <c r="C312" s="654" t="s">
        <v>39</v>
      </c>
      <c r="D312" s="654" t="s">
        <v>11</v>
      </c>
      <c r="E312" s="644">
        <v>1</v>
      </c>
      <c r="F312" s="644">
        <v>0.25</v>
      </c>
      <c r="G312" s="644">
        <v>0.25</v>
      </c>
      <c r="H312" s="644" t="s">
        <v>1016</v>
      </c>
      <c r="I312" s="644" t="s">
        <v>106</v>
      </c>
      <c r="J312" s="666">
        <v>41713</v>
      </c>
      <c r="K312" s="670">
        <v>40985</v>
      </c>
      <c r="L312" s="643" t="s">
        <v>1348</v>
      </c>
    </row>
    <row r="313" spans="1:12" x14ac:dyDescent="0.25">
      <c r="A313" s="576">
        <v>241</v>
      </c>
      <c r="B313" s="584" t="s">
        <v>1092</v>
      </c>
      <c r="C313" s="581" t="s">
        <v>10</v>
      </c>
      <c r="D313" s="581" t="s">
        <v>11</v>
      </c>
      <c r="E313" s="584">
        <v>1</v>
      </c>
      <c r="F313" s="581">
        <v>20</v>
      </c>
      <c r="G313" s="581">
        <v>20</v>
      </c>
      <c r="H313" s="584" t="s">
        <v>1016</v>
      </c>
      <c r="I313" s="584" t="s">
        <v>106</v>
      </c>
      <c r="J313" s="665">
        <v>41713</v>
      </c>
      <c r="K313" s="576" t="s">
        <v>46</v>
      </c>
      <c r="L313" s="576" t="s">
        <v>46</v>
      </c>
    </row>
    <row r="314" spans="1:12" x14ac:dyDescent="0.25">
      <c r="A314" s="576">
        <v>242</v>
      </c>
      <c r="B314" s="581" t="s">
        <v>1356</v>
      </c>
      <c r="C314" s="581" t="s">
        <v>10</v>
      </c>
      <c r="D314" s="581" t="s">
        <v>11</v>
      </c>
      <c r="E314" s="584">
        <v>1</v>
      </c>
      <c r="F314" s="581">
        <v>0.75</v>
      </c>
      <c r="G314" s="581">
        <v>0.75</v>
      </c>
      <c r="H314" s="584" t="s">
        <v>1016</v>
      </c>
      <c r="I314" s="584" t="s">
        <v>106</v>
      </c>
      <c r="J314" s="665">
        <v>41713</v>
      </c>
      <c r="K314" s="576" t="s">
        <v>46</v>
      </c>
      <c r="L314" s="576" t="s">
        <v>46</v>
      </c>
    </row>
    <row r="315" spans="1:12" ht="45" customHeight="1" x14ac:dyDescent="0.25">
      <c r="A315" s="576">
        <v>243</v>
      </c>
      <c r="B315" s="584" t="s">
        <v>1355</v>
      </c>
      <c r="C315" s="581" t="s">
        <v>10</v>
      </c>
      <c r="D315" s="581" t="s">
        <v>11</v>
      </c>
      <c r="E315" s="584">
        <v>1</v>
      </c>
      <c r="F315" s="584">
        <v>1.4</v>
      </c>
      <c r="G315" s="584">
        <v>1.4</v>
      </c>
      <c r="H315" s="584" t="s">
        <v>1016</v>
      </c>
      <c r="I315" s="584" t="s">
        <v>106</v>
      </c>
      <c r="J315" s="665">
        <v>41774</v>
      </c>
      <c r="K315" s="576" t="s">
        <v>46</v>
      </c>
      <c r="L315" s="584" t="s">
        <v>46</v>
      </c>
    </row>
    <row r="316" spans="1:12" ht="66.75" customHeight="1" x14ac:dyDescent="0.25">
      <c r="A316" s="643">
        <v>244</v>
      </c>
      <c r="B316" s="644" t="s">
        <v>1093</v>
      </c>
      <c r="C316" s="654" t="s">
        <v>39</v>
      </c>
      <c r="D316" s="654" t="s">
        <v>11</v>
      </c>
      <c r="E316" s="644">
        <v>1</v>
      </c>
      <c r="F316" s="644">
        <v>15</v>
      </c>
      <c r="G316" s="644">
        <v>15</v>
      </c>
      <c r="H316" s="644" t="s">
        <v>1016</v>
      </c>
      <c r="I316" s="644" t="s">
        <v>106</v>
      </c>
      <c r="J316" s="666">
        <v>41654</v>
      </c>
      <c r="K316" s="670">
        <v>42004</v>
      </c>
      <c r="L316" s="644" t="s">
        <v>1354</v>
      </c>
    </row>
    <row r="317" spans="1:12" x14ac:dyDescent="0.25">
      <c r="A317" s="576">
        <v>245</v>
      </c>
      <c r="B317" s="584" t="s">
        <v>1071</v>
      </c>
      <c r="C317" s="581" t="s">
        <v>10</v>
      </c>
      <c r="D317" s="581" t="s">
        <v>11</v>
      </c>
      <c r="E317" s="584">
        <v>2</v>
      </c>
      <c r="F317" s="584">
        <v>11</v>
      </c>
      <c r="G317" s="584">
        <v>11</v>
      </c>
      <c r="H317" s="584" t="s">
        <v>1016</v>
      </c>
      <c r="I317" s="584" t="s">
        <v>106</v>
      </c>
      <c r="J317" s="665">
        <v>41957</v>
      </c>
      <c r="K317" s="576" t="s">
        <v>46</v>
      </c>
      <c r="L317" s="576" t="s">
        <v>46</v>
      </c>
    </row>
    <row r="318" spans="1:12" ht="45" customHeight="1" x14ac:dyDescent="0.25">
      <c r="A318" s="643">
        <v>246</v>
      </c>
      <c r="B318" s="644" t="s">
        <v>671</v>
      </c>
      <c r="C318" s="654" t="s">
        <v>39</v>
      </c>
      <c r="D318" s="654" t="s">
        <v>11</v>
      </c>
      <c r="E318" s="644">
        <v>1</v>
      </c>
      <c r="F318" s="644">
        <v>1</v>
      </c>
      <c r="G318" s="644">
        <v>1</v>
      </c>
      <c r="H318" s="644" t="s">
        <v>1016</v>
      </c>
      <c r="I318" s="644" t="s">
        <v>106</v>
      </c>
      <c r="J318" s="666">
        <v>41926</v>
      </c>
      <c r="K318" s="670">
        <v>42094</v>
      </c>
      <c r="L318" s="643" t="s">
        <v>1353</v>
      </c>
    </row>
    <row r="319" spans="1:12" x14ac:dyDescent="0.25">
      <c r="A319" s="643">
        <v>247</v>
      </c>
      <c r="B319" s="644" t="s">
        <v>869</v>
      </c>
      <c r="C319" s="654" t="s">
        <v>39</v>
      </c>
      <c r="D319" s="654" t="s">
        <v>11</v>
      </c>
      <c r="E319" s="644">
        <v>2</v>
      </c>
      <c r="F319" s="644">
        <v>11</v>
      </c>
      <c r="G319" s="644">
        <v>11</v>
      </c>
      <c r="H319" s="644" t="s">
        <v>1016</v>
      </c>
      <c r="I319" s="644" t="s">
        <v>106</v>
      </c>
      <c r="J319" s="666">
        <v>41957</v>
      </c>
      <c r="K319" s="670">
        <v>42094</v>
      </c>
      <c r="L319" s="643" t="s">
        <v>1352</v>
      </c>
    </row>
    <row r="320" spans="1:12" x14ac:dyDescent="0.25">
      <c r="A320" s="576">
        <v>248</v>
      </c>
      <c r="B320" s="584" t="s">
        <v>967</v>
      </c>
      <c r="C320" s="581" t="s">
        <v>10</v>
      </c>
      <c r="D320" s="581" t="s">
        <v>11</v>
      </c>
      <c r="E320" s="584">
        <v>1</v>
      </c>
      <c r="F320" s="584">
        <v>0.2</v>
      </c>
      <c r="G320" s="584">
        <v>0.2</v>
      </c>
      <c r="H320" s="584" t="s">
        <v>1016</v>
      </c>
      <c r="I320" s="584" t="s">
        <v>106</v>
      </c>
      <c r="J320" s="665">
        <v>41957</v>
      </c>
      <c r="K320" s="576" t="s">
        <v>46</v>
      </c>
      <c r="L320" s="576" t="s">
        <v>46</v>
      </c>
    </row>
    <row r="321" spans="1:12" x14ac:dyDescent="0.25">
      <c r="A321" s="643">
        <v>249</v>
      </c>
      <c r="B321" s="644" t="s">
        <v>1351</v>
      </c>
      <c r="C321" s="654" t="s">
        <v>39</v>
      </c>
      <c r="D321" s="654" t="s">
        <v>11</v>
      </c>
      <c r="E321" s="644">
        <v>1</v>
      </c>
      <c r="F321" s="644">
        <v>0.4</v>
      </c>
      <c r="G321" s="644">
        <v>0.4</v>
      </c>
      <c r="H321" s="644" t="s">
        <v>1016</v>
      </c>
      <c r="I321" s="644" t="s">
        <v>106</v>
      </c>
      <c r="J321" s="666">
        <v>41957</v>
      </c>
      <c r="K321" s="670">
        <v>41670</v>
      </c>
      <c r="L321" s="643" t="s">
        <v>1350</v>
      </c>
    </row>
    <row r="322" spans="1:12" x14ac:dyDescent="0.25">
      <c r="A322" s="643">
        <v>250</v>
      </c>
      <c r="B322" s="644" t="s">
        <v>1349</v>
      </c>
      <c r="C322" s="654" t="s">
        <v>39</v>
      </c>
      <c r="D322" s="654" t="s">
        <v>11</v>
      </c>
      <c r="E322" s="644">
        <v>1</v>
      </c>
      <c r="F322" s="644">
        <v>0.25</v>
      </c>
      <c r="G322" s="644">
        <v>0.25</v>
      </c>
      <c r="H322" s="644" t="s">
        <v>1016</v>
      </c>
      <c r="I322" s="644" t="s">
        <v>106</v>
      </c>
      <c r="J322" s="666">
        <v>41713</v>
      </c>
      <c r="K322" s="670">
        <v>41729</v>
      </c>
      <c r="L322" s="643" t="s">
        <v>1348</v>
      </c>
    </row>
    <row r="323" spans="1:12" x14ac:dyDescent="0.25">
      <c r="A323" s="580">
        <v>251</v>
      </c>
      <c r="B323" s="672" t="s">
        <v>1347</v>
      </c>
      <c r="C323" s="581" t="s">
        <v>10</v>
      </c>
      <c r="D323" s="576" t="s">
        <v>11</v>
      </c>
      <c r="E323" s="576">
        <v>25</v>
      </c>
      <c r="F323" s="576">
        <v>0.06</v>
      </c>
      <c r="G323" s="576">
        <v>0.15</v>
      </c>
      <c r="H323" s="584" t="s">
        <v>1016</v>
      </c>
      <c r="I323" s="576" t="s">
        <v>13</v>
      </c>
      <c r="J323" s="665">
        <v>42444</v>
      </c>
      <c r="K323" s="576" t="s">
        <v>46</v>
      </c>
      <c r="L323" s="576" t="s">
        <v>46</v>
      </c>
    </row>
    <row r="324" spans="1:12" x14ac:dyDescent="0.25">
      <c r="A324" s="580">
        <v>252</v>
      </c>
      <c r="B324" s="672" t="s">
        <v>792</v>
      </c>
      <c r="C324" s="581" t="s">
        <v>10</v>
      </c>
      <c r="D324" s="576" t="s">
        <v>11</v>
      </c>
      <c r="E324" s="576">
        <v>1</v>
      </c>
      <c r="F324" s="576">
        <v>0.08</v>
      </c>
      <c r="G324" s="576">
        <v>0.08</v>
      </c>
      <c r="H324" s="584" t="s">
        <v>1016</v>
      </c>
      <c r="I324" s="576" t="s">
        <v>13</v>
      </c>
      <c r="J324" s="665">
        <v>42444</v>
      </c>
      <c r="K324" s="576" t="s">
        <v>46</v>
      </c>
      <c r="L324" s="576" t="s">
        <v>46</v>
      </c>
    </row>
    <row r="325" spans="1:12" ht="18.75" x14ac:dyDescent="0.25">
      <c r="A325" s="639"/>
      <c r="B325" s="640" t="s">
        <v>1346</v>
      </c>
      <c r="C325" s="641"/>
      <c r="D325" s="641"/>
      <c r="E325" s="641"/>
      <c r="F325" s="641"/>
      <c r="G325" s="641"/>
      <c r="H325" s="641"/>
      <c r="I325" s="641"/>
      <c r="J325" s="642"/>
      <c r="K325" s="641"/>
      <c r="L325" s="641"/>
    </row>
    <row r="326" spans="1:12" x14ac:dyDescent="0.25">
      <c r="A326" s="880">
        <v>253</v>
      </c>
      <c r="B326" s="880" t="s">
        <v>1345</v>
      </c>
      <c r="C326" s="880" t="s">
        <v>10</v>
      </c>
      <c r="D326" s="880" t="s">
        <v>11</v>
      </c>
      <c r="E326" s="880">
        <v>1</v>
      </c>
      <c r="F326" s="880">
        <v>10</v>
      </c>
      <c r="G326" s="880">
        <v>10</v>
      </c>
      <c r="H326" s="880" t="s">
        <v>1344</v>
      </c>
      <c r="I326" s="880" t="s">
        <v>13</v>
      </c>
      <c r="J326" s="888">
        <v>41729</v>
      </c>
      <c r="K326" s="576"/>
      <c r="L326" s="576"/>
    </row>
    <row r="327" spans="1:12" ht="24.75" customHeight="1" x14ac:dyDescent="0.25">
      <c r="A327" s="871"/>
      <c r="B327" s="871"/>
      <c r="C327" s="871"/>
      <c r="D327" s="871"/>
      <c r="E327" s="871"/>
      <c r="F327" s="871"/>
      <c r="G327" s="871"/>
      <c r="H327" s="871"/>
      <c r="I327" s="871"/>
      <c r="J327" s="871"/>
      <c r="K327" s="576"/>
      <c r="L327" s="576"/>
    </row>
    <row r="328" spans="1:12" x14ac:dyDescent="0.25">
      <c r="A328" s="870">
        <v>254</v>
      </c>
      <c r="B328" s="870" t="s">
        <v>1345</v>
      </c>
      <c r="C328" s="870" t="s">
        <v>246</v>
      </c>
      <c r="D328" s="870" t="s">
        <v>11</v>
      </c>
      <c r="E328" s="870">
        <v>1</v>
      </c>
      <c r="F328" s="870">
        <v>5</v>
      </c>
      <c r="G328" s="870">
        <v>5</v>
      </c>
      <c r="H328" s="870" t="s">
        <v>1344</v>
      </c>
      <c r="I328" s="870" t="s">
        <v>13</v>
      </c>
      <c r="J328" s="894">
        <v>41912</v>
      </c>
      <c r="K328" s="568"/>
      <c r="L328" s="568"/>
    </row>
    <row r="329" spans="1:12" ht="23.25" customHeight="1" x14ac:dyDescent="0.25">
      <c r="A329" s="871"/>
      <c r="B329" s="871"/>
      <c r="C329" s="871"/>
      <c r="D329" s="871"/>
      <c r="E329" s="871"/>
      <c r="F329" s="871"/>
      <c r="G329" s="871"/>
      <c r="H329" s="871"/>
      <c r="I329" s="871"/>
      <c r="J329" s="871"/>
      <c r="K329" s="568"/>
      <c r="L329" s="568"/>
    </row>
    <row r="330" spans="1:12" x14ac:dyDescent="0.25">
      <c r="A330" s="581">
        <v>255</v>
      </c>
      <c r="B330" s="581" t="s">
        <v>974</v>
      </c>
      <c r="C330" s="581" t="s">
        <v>10</v>
      </c>
      <c r="D330" s="581" t="s">
        <v>11</v>
      </c>
      <c r="E330" s="581">
        <v>4</v>
      </c>
      <c r="F330" s="581">
        <v>0.5</v>
      </c>
      <c r="G330" s="581">
        <v>2</v>
      </c>
      <c r="H330" s="581" t="s">
        <v>12</v>
      </c>
      <c r="I330" s="581" t="s">
        <v>13</v>
      </c>
      <c r="J330" s="888">
        <v>41912</v>
      </c>
      <c r="K330" s="576"/>
      <c r="L330" s="576"/>
    </row>
    <row r="331" spans="1:12" ht="38.25" customHeight="1" x14ac:dyDescent="0.25">
      <c r="A331" s="581">
        <v>256</v>
      </c>
      <c r="B331" s="581" t="s">
        <v>1343</v>
      </c>
      <c r="C331" s="581" t="s">
        <v>10</v>
      </c>
      <c r="D331" s="581" t="s">
        <v>11</v>
      </c>
      <c r="E331" s="581">
        <v>4</v>
      </c>
      <c r="F331" s="581">
        <v>0.5</v>
      </c>
      <c r="G331" s="581">
        <v>2</v>
      </c>
      <c r="H331" s="581" t="s">
        <v>660</v>
      </c>
      <c r="I331" s="581" t="s">
        <v>13</v>
      </c>
      <c r="J331" s="871"/>
      <c r="K331" s="576" t="s">
        <v>1342</v>
      </c>
      <c r="L331" s="576" t="s">
        <v>1341</v>
      </c>
    </row>
    <row r="332" spans="1:12" x14ac:dyDescent="0.25">
      <c r="A332" s="581">
        <v>257</v>
      </c>
      <c r="B332" s="581" t="s">
        <v>972</v>
      </c>
      <c r="C332" s="581" t="s">
        <v>10</v>
      </c>
      <c r="D332" s="581" t="s">
        <v>11</v>
      </c>
      <c r="E332" s="581">
        <v>1</v>
      </c>
      <c r="F332" s="581">
        <v>0.7</v>
      </c>
      <c r="G332" s="581">
        <v>0.7</v>
      </c>
      <c r="H332" s="581" t="s">
        <v>12</v>
      </c>
      <c r="I332" s="581" t="s">
        <v>13</v>
      </c>
      <c r="J332" s="888">
        <v>41912</v>
      </c>
      <c r="K332" s="576"/>
      <c r="L332" s="576"/>
    </row>
    <row r="333" spans="1:12" x14ac:dyDescent="0.25">
      <c r="A333" s="581">
        <v>258</v>
      </c>
      <c r="B333" s="581" t="s">
        <v>1170</v>
      </c>
      <c r="C333" s="581" t="s">
        <v>10</v>
      </c>
      <c r="D333" s="581" t="s">
        <v>11</v>
      </c>
      <c r="E333" s="581">
        <v>4</v>
      </c>
      <c r="F333" s="581">
        <v>0.13</v>
      </c>
      <c r="G333" s="581">
        <v>0.52</v>
      </c>
      <c r="H333" s="581" t="s">
        <v>12</v>
      </c>
      <c r="I333" s="581" t="s">
        <v>13</v>
      </c>
      <c r="J333" s="871"/>
      <c r="K333" s="576"/>
      <c r="L333" s="576"/>
    </row>
    <row r="334" spans="1:12" ht="76.5" customHeight="1" x14ac:dyDescent="0.25">
      <c r="A334" s="581">
        <v>259</v>
      </c>
      <c r="B334" s="581" t="s">
        <v>1160</v>
      </c>
      <c r="C334" s="581" t="s">
        <v>10</v>
      </c>
      <c r="D334" s="581" t="s">
        <v>11</v>
      </c>
      <c r="E334" s="581">
        <v>3</v>
      </c>
      <c r="F334" s="581">
        <v>10</v>
      </c>
      <c r="G334" s="581">
        <v>40</v>
      </c>
      <c r="H334" s="581" t="s">
        <v>12</v>
      </c>
      <c r="I334" s="581" t="s">
        <v>13</v>
      </c>
      <c r="J334" s="665">
        <v>42004</v>
      </c>
      <c r="K334" s="576" t="s">
        <v>1340</v>
      </c>
      <c r="L334" s="584" t="s">
        <v>1339</v>
      </c>
    </row>
    <row r="335" spans="1:12" ht="25.5" customHeight="1" x14ac:dyDescent="0.25">
      <c r="A335" s="581">
        <v>260</v>
      </c>
      <c r="B335" s="581" t="s">
        <v>1336</v>
      </c>
      <c r="C335" s="581" t="s">
        <v>10</v>
      </c>
      <c r="D335" s="581" t="s">
        <v>11</v>
      </c>
      <c r="E335" s="581">
        <v>14</v>
      </c>
      <c r="F335" s="581">
        <v>10</v>
      </c>
      <c r="G335" s="581">
        <v>84</v>
      </c>
      <c r="H335" s="581" t="s">
        <v>12</v>
      </c>
      <c r="I335" s="581" t="s">
        <v>13</v>
      </c>
      <c r="J335" s="665">
        <v>42155</v>
      </c>
      <c r="K335" s="576"/>
      <c r="L335" s="576" t="s">
        <v>1338</v>
      </c>
    </row>
    <row r="336" spans="1:12" x14ac:dyDescent="0.25">
      <c r="A336" s="581">
        <v>261</v>
      </c>
      <c r="B336" s="581" t="s">
        <v>974</v>
      </c>
      <c r="C336" s="581" t="s">
        <v>10</v>
      </c>
      <c r="D336" s="581" t="s">
        <v>11</v>
      </c>
      <c r="E336" s="581">
        <v>4</v>
      </c>
      <c r="F336" s="581">
        <v>0.5</v>
      </c>
      <c r="G336" s="581">
        <v>2</v>
      </c>
      <c r="H336" s="581" t="s">
        <v>12</v>
      </c>
      <c r="I336" s="581" t="s">
        <v>13</v>
      </c>
      <c r="J336" s="665">
        <v>42155</v>
      </c>
      <c r="K336" s="576"/>
      <c r="L336" s="576"/>
    </row>
    <row r="337" spans="1:12" ht="38.25" customHeight="1" x14ac:dyDescent="0.25">
      <c r="A337" s="581">
        <v>262</v>
      </c>
      <c r="B337" s="581" t="s">
        <v>1337</v>
      </c>
      <c r="C337" s="581" t="s">
        <v>10</v>
      </c>
      <c r="D337" s="581" t="s">
        <v>11</v>
      </c>
      <c r="E337" s="581">
        <v>4</v>
      </c>
      <c r="F337" s="581">
        <v>1</v>
      </c>
      <c r="G337" s="581">
        <v>4</v>
      </c>
      <c r="H337" s="581" t="s">
        <v>660</v>
      </c>
      <c r="I337" s="581" t="s">
        <v>13</v>
      </c>
      <c r="J337" s="665">
        <v>42155</v>
      </c>
      <c r="K337" s="576"/>
      <c r="L337" s="576"/>
    </row>
    <row r="338" spans="1:12" x14ac:dyDescent="0.25">
      <c r="A338" s="581">
        <v>263</v>
      </c>
      <c r="B338" s="581" t="s">
        <v>972</v>
      </c>
      <c r="C338" s="581" t="s">
        <v>10</v>
      </c>
      <c r="D338" s="581" t="s">
        <v>11</v>
      </c>
      <c r="E338" s="581">
        <v>1</v>
      </c>
      <c r="F338" s="581">
        <v>0.7</v>
      </c>
      <c r="G338" s="581">
        <v>0.7</v>
      </c>
      <c r="H338" s="581" t="s">
        <v>12</v>
      </c>
      <c r="I338" s="581" t="s">
        <v>13</v>
      </c>
      <c r="J338" s="665">
        <v>42155</v>
      </c>
      <c r="K338" s="581"/>
      <c r="L338" s="576"/>
    </row>
    <row r="339" spans="1:12" x14ac:dyDescent="0.25">
      <c r="A339" s="581">
        <v>264</v>
      </c>
      <c r="B339" s="581" t="s">
        <v>1170</v>
      </c>
      <c r="C339" s="581" t="s">
        <v>10</v>
      </c>
      <c r="D339" s="581" t="s">
        <v>11</v>
      </c>
      <c r="E339" s="581">
        <v>4</v>
      </c>
      <c r="F339" s="581">
        <v>0.13</v>
      </c>
      <c r="G339" s="581">
        <v>0.52</v>
      </c>
      <c r="H339" s="581" t="s">
        <v>12</v>
      </c>
      <c r="I339" s="581" t="s">
        <v>13</v>
      </c>
      <c r="J339" s="665">
        <v>42155</v>
      </c>
      <c r="K339" s="581"/>
      <c r="L339" s="576"/>
    </row>
    <row r="340" spans="1:12" ht="76.5" customHeight="1" x14ac:dyDescent="0.25">
      <c r="A340" s="581">
        <v>265</v>
      </c>
      <c r="B340" s="581" t="s">
        <v>1160</v>
      </c>
      <c r="C340" s="581" t="s">
        <v>10</v>
      </c>
      <c r="D340" s="581" t="s">
        <v>11</v>
      </c>
      <c r="E340" s="581">
        <v>3</v>
      </c>
      <c r="F340" s="581">
        <v>10</v>
      </c>
      <c r="G340" s="581">
        <v>40</v>
      </c>
      <c r="H340" s="581" t="s">
        <v>12</v>
      </c>
      <c r="I340" s="581" t="s">
        <v>13</v>
      </c>
      <c r="J340" s="665">
        <v>42277</v>
      </c>
      <c r="K340" s="581"/>
      <c r="L340" s="576"/>
    </row>
    <row r="341" spans="1:12" ht="25.5" customHeight="1" x14ac:dyDescent="0.25">
      <c r="A341" s="581">
        <v>266</v>
      </c>
      <c r="B341" s="581" t="s">
        <v>1336</v>
      </c>
      <c r="C341" s="581" t="s">
        <v>10</v>
      </c>
      <c r="D341" s="581" t="s">
        <v>11</v>
      </c>
      <c r="E341" s="581">
        <v>14</v>
      </c>
      <c r="F341" s="581">
        <v>10</v>
      </c>
      <c r="G341" s="581">
        <v>84</v>
      </c>
      <c r="H341" s="581" t="s">
        <v>12</v>
      </c>
      <c r="I341" s="581" t="s">
        <v>13</v>
      </c>
      <c r="J341" s="665">
        <v>42277</v>
      </c>
      <c r="K341" s="581"/>
      <c r="L341" s="576"/>
    </row>
    <row r="342" spans="1:12" ht="25.5" customHeight="1" x14ac:dyDescent="0.25">
      <c r="A342" s="581">
        <v>267</v>
      </c>
      <c r="B342" s="581" t="s">
        <v>1335</v>
      </c>
      <c r="C342" s="581" t="s">
        <v>10</v>
      </c>
      <c r="D342" s="581" t="s">
        <v>11</v>
      </c>
      <c r="E342" s="581">
        <v>1</v>
      </c>
      <c r="F342" s="581">
        <v>10</v>
      </c>
      <c r="G342" s="581">
        <v>10</v>
      </c>
      <c r="H342" s="581" t="s">
        <v>12</v>
      </c>
      <c r="I342" s="581" t="s">
        <v>13</v>
      </c>
      <c r="J342" s="665">
        <v>42277</v>
      </c>
      <c r="K342" s="581"/>
      <c r="L342" s="576"/>
    </row>
    <row r="343" spans="1:12" ht="18.75" x14ac:dyDescent="0.25">
      <c r="A343" s="639"/>
      <c r="B343" s="640" t="s">
        <v>1295</v>
      </c>
      <c r="C343" s="641"/>
      <c r="D343" s="641"/>
      <c r="E343" s="641"/>
      <c r="F343" s="641"/>
      <c r="G343" s="641"/>
      <c r="H343" s="641"/>
      <c r="I343" s="641"/>
      <c r="J343" s="642"/>
      <c r="K343" s="641"/>
      <c r="L343" s="641"/>
    </row>
    <row r="344" spans="1:12" ht="60" customHeight="1" x14ac:dyDescent="0.25">
      <c r="A344" s="571">
        <v>268</v>
      </c>
      <c r="B344" s="571" t="s">
        <v>1334</v>
      </c>
      <c r="C344" s="571" t="s">
        <v>39</v>
      </c>
      <c r="D344" s="571" t="s">
        <v>11</v>
      </c>
      <c r="E344" s="571">
        <v>1</v>
      </c>
      <c r="F344" s="571">
        <v>2</v>
      </c>
      <c r="G344" s="571">
        <v>2</v>
      </c>
      <c r="H344" s="571" t="s">
        <v>12</v>
      </c>
      <c r="I344" s="571" t="s">
        <v>13</v>
      </c>
      <c r="J344" s="666">
        <v>41729</v>
      </c>
      <c r="K344" s="644" t="s">
        <v>1333</v>
      </c>
      <c r="L344" s="643" t="s">
        <v>1326</v>
      </c>
    </row>
    <row r="345" spans="1:12" ht="45" customHeight="1" x14ac:dyDescent="0.25">
      <c r="A345" s="571">
        <v>269</v>
      </c>
      <c r="B345" s="571" t="s">
        <v>1332</v>
      </c>
      <c r="C345" s="571" t="s">
        <v>39</v>
      </c>
      <c r="D345" s="571" t="s">
        <v>11</v>
      </c>
      <c r="E345" s="571">
        <v>1</v>
      </c>
      <c r="F345" s="571">
        <v>0.55000000000000004</v>
      </c>
      <c r="G345" s="571">
        <v>0.55000000000000004</v>
      </c>
      <c r="H345" s="571" t="s">
        <v>12</v>
      </c>
      <c r="I345" s="571" t="s">
        <v>13</v>
      </c>
      <c r="J345" s="666">
        <v>41729</v>
      </c>
      <c r="K345" s="644" t="s">
        <v>1331</v>
      </c>
      <c r="L345" s="643" t="s">
        <v>1326</v>
      </c>
    </row>
    <row r="346" spans="1:12" ht="30" x14ac:dyDescent="0.25">
      <c r="A346" s="571">
        <v>270</v>
      </c>
      <c r="B346" s="644" t="s">
        <v>1330</v>
      </c>
      <c r="C346" s="644" t="s">
        <v>39</v>
      </c>
      <c r="D346" s="644" t="s">
        <v>11</v>
      </c>
      <c r="E346" s="644">
        <v>1</v>
      </c>
      <c r="F346" s="644">
        <v>0.24</v>
      </c>
      <c r="G346" s="644">
        <v>1.2</v>
      </c>
      <c r="H346" s="644" t="s">
        <v>12</v>
      </c>
      <c r="I346" s="644" t="s">
        <v>13</v>
      </c>
      <c r="J346" s="666">
        <v>41845</v>
      </c>
      <c r="K346" s="644" t="s">
        <v>1329</v>
      </c>
      <c r="L346" s="643" t="s">
        <v>1328</v>
      </c>
    </row>
    <row r="347" spans="1:12" ht="30" customHeight="1" x14ac:dyDescent="0.25">
      <c r="A347" s="571">
        <v>271</v>
      </c>
      <c r="B347" s="644" t="s">
        <v>1305</v>
      </c>
      <c r="C347" s="644" t="s">
        <v>39</v>
      </c>
      <c r="D347" s="644" t="s">
        <v>11</v>
      </c>
      <c r="E347" s="644">
        <v>1</v>
      </c>
      <c r="F347" s="644">
        <v>0.25</v>
      </c>
      <c r="G347" s="644">
        <v>3.5</v>
      </c>
      <c r="H347" s="644" t="s">
        <v>12</v>
      </c>
      <c r="I347" s="644" t="s">
        <v>13</v>
      </c>
      <c r="J347" s="666">
        <v>42031</v>
      </c>
      <c r="K347" s="644" t="s">
        <v>1327</v>
      </c>
      <c r="L347" s="643" t="s">
        <v>1326</v>
      </c>
    </row>
    <row r="348" spans="1:12" ht="75" customHeight="1" x14ac:dyDescent="0.25">
      <c r="A348" s="571">
        <v>272</v>
      </c>
      <c r="B348" s="644" t="s">
        <v>1325</v>
      </c>
      <c r="C348" s="644" t="s">
        <v>39</v>
      </c>
      <c r="D348" s="644" t="s">
        <v>11</v>
      </c>
      <c r="E348" s="644">
        <v>1</v>
      </c>
      <c r="F348" s="644">
        <v>10.0115</v>
      </c>
      <c r="G348" s="644">
        <v>10.0115</v>
      </c>
      <c r="H348" s="644" t="s">
        <v>12</v>
      </c>
      <c r="I348" s="644" t="s">
        <v>13</v>
      </c>
      <c r="J348" s="666">
        <v>41754</v>
      </c>
      <c r="K348" s="644" t="s">
        <v>1324</v>
      </c>
      <c r="L348" s="643" t="s">
        <v>1295</v>
      </c>
    </row>
    <row r="349" spans="1:12" ht="75" customHeight="1" x14ac:dyDescent="0.25">
      <c r="A349" s="571">
        <v>273</v>
      </c>
      <c r="B349" s="644" t="s">
        <v>1323</v>
      </c>
      <c r="C349" s="644" t="s">
        <v>39</v>
      </c>
      <c r="D349" s="644" t="s">
        <v>11</v>
      </c>
      <c r="E349" s="644">
        <v>1</v>
      </c>
      <c r="F349" s="644">
        <v>2.0162499999999999</v>
      </c>
      <c r="G349" s="644">
        <v>2.0162499999999999</v>
      </c>
      <c r="H349" s="644" t="s">
        <v>12</v>
      </c>
      <c r="I349" s="644" t="s">
        <v>13</v>
      </c>
      <c r="J349" s="666">
        <v>41754</v>
      </c>
      <c r="K349" s="644" t="s">
        <v>1322</v>
      </c>
      <c r="L349" s="643" t="s">
        <v>1295</v>
      </c>
    </row>
    <row r="350" spans="1:12" ht="45" customHeight="1" x14ac:dyDescent="0.25">
      <c r="A350" s="571">
        <v>274</v>
      </c>
      <c r="B350" s="644" t="s">
        <v>1321</v>
      </c>
      <c r="C350" s="644" t="s">
        <v>39</v>
      </c>
      <c r="D350" s="644" t="s">
        <v>11</v>
      </c>
      <c r="E350" s="644">
        <v>1</v>
      </c>
      <c r="F350" s="644">
        <v>2.5499999999999998</v>
      </c>
      <c r="G350" s="644">
        <v>2.5499999999999998</v>
      </c>
      <c r="H350" s="644" t="s">
        <v>12</v>
      </c>
      <c r="I350" s="644" t="s">
        <v>13</v>
      </c>
      <c r="J350" s="666">
        <v>41778</v>
      </c>
      <c r="K350" s="644" t="s">
        <v>1320</v>
      </c>
      <c r="L350" s="643" t="s">
        <v>1295</v>
      </c>
    </row>
    <row r="351" spans="1:12" ht="45" customHeight="1" x14ac:dyDescent="0.25">
      <c r="A351" s="571">
        <v>275</v>
      </c>
      <c r="B351" s="644" t="s">
        <v>1319</v>
      </c>
      <c r="C351" s="644" t="s">
        <v>39</v>
      </c>
      <c r="D351" s="644" t="s">
        <v>11</v>
      </c>
      <c r="E351" s="644">
        <v>1</v>
      </c>
      <c r="F351" s="644">
        <v>1.8</v>
      </c>
      <c r="G351" s="644">
        <v>1.8</v>
      </c>
      <c r="H351" s="644" t="s">
        <v>12</v>
      </c>
      <c r="I351" s="644" t="s">
        <v>13</v>
      </c>
      <c r="J351" s="666">
        <v>41948</v>
      </c>
      <c r="K351" s="644" t="s">
        <v>1318</v>
      </c>
      <c r="L351" s="643" t="s">
        <v>1295</v>
      </c>
    </row>
    <row r="352" spans="1:12" ht="45" customHeight="1" x14ac:dyDescent="0.25">
      <c r="A352" s="571">
        <v>276</v>
      </c>
      <c r="B352" s="644" t="s">
        <v>1317</v>
      </c>
      <c r="C352" s="644" t="s">
        <v>39</v>
      </c>
      <c r="D352" s="644" t="s">
        <v>11</v>
      </c>
      <c r="E352" s="644">
        <v>1</v>
      </c>
      <c r="F352" s="644">
        <v>2.4500000000000002</v>
      </c>
      <c r="G352" s="644">
        <v>2.4500000000000002</v>
      </c>
      <c r="H352" s="644" t="s">
        <v>12</v>
      </c>
      <c r="I352" s="644" t="s">
        <v>13</v>
      </c>
      <c r="J352" s="666">
        <v>41948</v>
      </c>
      <c r="K352" s="644" t="s">
        <v>1316</v>
      </c>
      <c r="L352" s="643" t="s">
        <v>1295</v>
      </c>
    </row>
    <row r="353" spans="1:12" ht="45" customHeight="1" x14ac:dyDescent="0.25">
      <c r="A353" s="571">
        <v>277</v>
      </c>
      <c r="B353" s="644" t="s">
        <v>1315</v>
      </c>
      <c r="C353" s="644" t="s">
        <v>39</v>
      </c>
      <c r="D353" s="644" t="s">
        <v>11</v>
      </c>
      <c r="E353" s="644">
        <v>1</v>
      </c>
      <c r="F353" s="644">
        <v>0.8</v>
      </c>
      <c r="G353" s="644">
        <v>0.8</v>
      </c>
      <c r="H353" s="644" t="s">
        <v>12</v>
      </c>
      <c r="I353" s="644" t="s">
        <v>13</v>
      </c>
      <c r="J353" s="666">
        <v>41948</v>
      </c>
      <c r="K353" s="644" t="s">
        <v>1314</v>
      </c>
      <c r="L353" s="643" t="s">
        <v>1295</v>
      </c>
    </row>
    <row r="354" spans="1:12" ht="45" customHeight="1" x14ac:dyDescent="0.25">
      <c r="A354" s="571">
        <v>278</v>
      </c>
      <c r="B354" s="644" t="s">
        <v>1313</v>
      </c>
      <c r="C354" s="644" t="s">
        <v>39</v>
      </c>
      <c r="D354" s="644" t="s">
        <v>11</v>
      </c>
      <c r="E354" s="644">
        <v>1</v>
      </c>
      <c r="F354" s="644">
        <v>2.1</v>
      </c>
      <c r="G354" s="644">
        <v>2.1</v>
      </c>
      <c r="H354" s="644" t="s">
        <v>12</v>
      </c>
      <c r="I354" s="644" t="s">
        <v>13</v>
      </c>
      <c r="J354" s="666">
        <v>41948</v>
      </c>
      <c r="K354" s="644" t="s">
        <v>1312</v>
      </c>
      <c r="L354" s="643" t="s">
        <v>1295</v>
      </c>
    </row>
    <row r="355" spans="1:12" ht="45" customHeight="1" x14ac:dyDescent="0.25">
      <c r="A355" s="571">
        <v>279</v>
      </c>
      <c r="B355" s="644" t="s">
        <v>1311</v>
      </c>
      <c r="C355" s="644" t="s">
        <v>39</v>
      </c>
      <c r="D355" s="644" t="s">
        <v>11</v>
      </c>
      <c r="E355" s="644">
        <v>1</v>
      </c>
      <c r="F355" s="644">
        <v>0.9</v>
      </c>
      <c r="G355" s="644">
        <v>0.9</v>
      </c>
      <c r="H355" s="644" t="s">
        <v>12</v>
      </c>
      <c r="I355" s="644" t="s">
        <v>13</v>
      </c>
      <c r="J355" s="666">
        <v>42018</v>
      </c>
      <c r="K355" s="644" t="s">
        <v>1310</v>
      </c>
      <c r="L355" s="643" t="s">
        <v>1295</v>
      </c>
    </row>
    <row r="356" spans="1:12" ht="45" customHeight="1" x14ac:dyDescent="0.25">
      <c r="A356" s="571">
        <v>280</v>
      </c>
      <c r="B356" s="644" t="s">
        <v>1309</v>
      </c>
      <c r="C356" s="644" t="s">
        <v>39</v>
      </c>
      <c r="D356" s="644" t="s">
        <v>11</v>
      </c>
      <c r="E356" s="644">
        <v>1</v>
      </c>
      <c r="F356" s="644">
        <v>3</v>
      </c>
      <c r="G356" s="644">
        <v>3</v>
      </c>
      <c r="H356" s="644" t="s">
        <v>12</v>
      </c>
      <c r="I356" s="644" t="s">
        <v>13</v>
      </c>
      <c r="J356" s="666">
        <v>42018</v>
      </c>
      <c r="K356" s="644" t="s">
        <v>1308</v>
      </c>
      <c r="L356" s="643" t="s">
        <v>1295</v>
      </c>
    </row>
    <row r="357" spans="1:12" ht="45" customHeight="1" x14ac:dyDescent="0.25">
      <c r="A357" s="571">
        <v>281</v>
      </c>
      <c r="B357" s="644" t="s">
        <v>1303</v>
      </c>
      <c r="C357" s="644" t="s">
        <v>39</v>
      </c>
      <c r="D357" s="644" t="s">
        <v>11</v>
      </c>
      <c r="E357" s="644">
        <v>1</v>
      </c>
      <c r="F357" s="644">
        <v>0.8</v>
      </c>
      <c r="G357" s="644">
        <v>0.8</v>
      </c>
      <c r="H357" s="644" t="s">
        <v>12</v>
      </c>
      <c r="I357" s="644" t="s">
        <v>13</v>
      </c>
      <c r="J357" s="666">
        <v>42031</v>
      </c>
      <c r="K357" s="644" t="s">
        <v>1307</v>
      </c>
      <c r="L357" s="643" t="s">
        <v>1295</v>
      </c>
    </row>
    <row r="358" spans="1:12" ht="45" customHeight="1" x14ac:dyDescent="0.25">
      <c r="A358" s="571">
        <v>282</v>
      </c>
      <c r="B358" s="644" t="s">
        <v>1301</v>
      </c>
      <c r="C358" s="644" t="s">
        <v>39</v>
      </c>
      <c r="D358" s="644" t="s">
        <v>11</v>
      </c>
      <c r="E358" s="644">
        <v>1</v>
      </c>
      <c r="F358" s="644">
        <v>0.92</v>
      </c>
      <c r="G358" s="644">
        <v>0.92</v>
      </c>
      <c r="H358" s="644" t="s">
        <v>12</v>
      </c>
      <c r="I358" s="644" t="s">
        <v>13</v>
      </c>
      <c r="J358" s="666">
        <v>42023</v>
      </c>
      <c r="K358" s="644" t="s">
        <v>1306</v>
      </c>
      <c r="L358" s="643" t="s">
        <v>1295</v>
      </c>
    </row>
    <row r="359" spans="1:12" ht="30" x14ac:dyDescent="0.25">
      <c r="A359" s="571">
        <v>283</v>
      </c>
      <c r="B359" s="571" t="s">
        <v>1305</v>
      </c>
      <c r="C359" s="643" t="s">
        <v>39</v>
      </c>
      <c r="D359" s="643" t="s">
        <v>11</v>
      </c>
      <c r="E359" s="643">
        <v>1</v>
      </c>
      <c r="F359" s="643">
        <v>0.38</v>
      </c>
      <c r="G359" s="643">
        <v>0.38</v>
      </c>
      <c r="H359" s="643" t="s">
        <v>12</v>
      </c>
      <c r="I359" s="643" t="s">
        <v>13</v>
      </c>
      <c r="J359" s="666">
        <v>42149</v>
      </c>
      <c r="K359" s="644" t="s">
        <v>1304</v>
      </c>
      <c r="L359" s="643" t="s">
        <v>1295</v>
      </c>
    </row>
    <row r="360" spans="1:12" ht="30" x14ac:dyDescent="0.25">
      <c r="A360" s="571">
        <v>284</v>
      </c>
      <c r="B360" s="571" t="s">
        <v>1303</v>
      </c>
      <c r="C360" s="643" t="s">
        <v>39</v>
      </c>
      <c r="D360" s="643" t="s">
        <v>11</v>
      </c>
      <c r="E360" s="643">
        <v>1</v>
      </c>
      <c r="F360" s="643">
        <v>0.29399999999999998</v>
      </c>
      <c r="G360" s="643">
        <v>0.29399999999999998</v>
      </c>
      <c r="H360" s="643" t="s">
        <v>12</v>
      </c>
      <c r="I360" s="643" t="s">
        <v>13</v>
      </c>
      <c r="J360" s="666">
        <v>42149</v>
      </c>
      <c r="K360" s="644" t="s">
        <v>1302</v>
      </c>
      <c r="L360" s="643" t="s">
        <v>1295</v>
      </c>
    </row>
    <row r="361" spans="1:12" ht="30" x14ac:dyDescent="0.25">
      <c r="A361" s="571">
        <v>285</v>
      </c>
      <c r="B361" s="571" t="s">
        <v>1301</v>
      </c>
      <c r="C361" s="643" t="s">
        <v>39</v>
      </c>
      <c r="D361" s="643" t="s">
        <v>11</v>
      </c>
      <c r="E361" s="643">
        <v>1</v>
      </c>
      <c r="F361" s="643">
        <v>0.36</v>
      </c>
      <c r="G361" s="643">
        <v>0.36</v>
      </c>
      <c r="H361" s="643" t="s">
        <v>12</v>
      </c>
      <c r="I361" s="643" t="s">
        <v>13</v>
      </c>
      <c r="J361" s="666">
        <v>42149</v>
      </c>
      <c r="K361" s="644" t="s">
        <v>1300</v>
      </c>
      <c r="L361" s="643" t="s">
        <v>1295</v>
      </c>
    </row>
    <row r="362" spans="1:12" x14ac:dyDescent="0.25">
      <c r="A362" s="673">
        <v>286</v>
      </c>
      <c r="B362" s="663" t="s">
        <v>1299</v>
      </c>
      <c r="C362" s="632" t="s">
        <v>10</v>
      </c>
      <c r="D362" s="632" t="s">
        <v>11</v>
      </c>
      <c r="E362" s="632">
        <v>1</v>
      </c>
      <c r="F362" s="632">
        <v>1</v>
      </c>
      <c r="G362" s="632">
        <v>6</v>
      </c>
      <c r="H362" s="632" t="s">
        <v>12</v>
      </c>
      <c r="I362" s="632" t="s">
        <v>13</v>
      </c>
      <c r="J362" s="638">
        <v>42307</v>
      </c>
      <c r="K362" s="632"/>
      <c r="L362" s="632" t="s">
        <v>1295</v>
      </c>
    </row>
    <row r="363" spans="1:12" x14ac:dyDescent="0.25">
      <c r="A363" s="673">
        <v>287</v>
      </c>
      <c r="B363" s="663" t="s">
        <v>1298</v>
      </c>
      <c r="C363" s="632" t="s">
        <v>10</v>
      </c>
      <c r="D363" s="632" t="s">
        <v>11</v>
      </c>
      <c r="E363" s="632">
        <v>1</v>
      </c>
      <c r="F363" s="632">
        <v>1</v>
      </c>
      <c r="G363" s="632">
        <v>4</v>
      </c>
      <c r="H363" s="632" t="s">
        <v>12</v>
      </c>
      <c r="I363" s="632" t="s">
        <v>13</v>
      </c>
      <c r="J363" s="638">
        <v>42307</v>
      </c>
      <c r="K363" s="632"/>
      <c r="L363" s="632" t="s">
        <v>1295</v>
      </c>
    </row>
    <row r="364" spans="1:12" x14ac:dyDescent="0.25">
      <c r="A364" s="673">
        <v>288</v>
      </c>
      <c r="B364" s="663" t="s">
        <v>761</v>
      </c>
      <c r="C364" s="632" t="s">
        <v>10</v>
      </c>
      <c r="D364" s="632" t="s">
        <v>11</v>
      </c>
      <c r="E364" s="632">
        <v>1</v>
      </c>
      <c r="F364" s="632">
        <v>7.4999999999999997E-2</v>
      </c>
      <c r="G364" s="632">
        <v>0.3</v>
      </c>
      <c r="H364" s="632" t="s">
        <v>12</v>
      </c>
      <c r="I364" s="632" t="s">
        <v>13</v>
      </c>
      <c r="J364" s="638">
        <v>42307</v>
      </c>
      <c r="K364" s="632"/>
      <c r="L364" s="632" t="s">
        <v>1295</v>
      </c>
    </row>
    <row r="365" spans="1:12" x14ac:dyDescent="0.25">
      <c r="A365" s="673">
        <v>289</v>
      </c>
      <c r="B365" s="663" t="s">
        <v>1297</v>
      </c>
      <c r="C365" s="632" t="s">
        <v>10</v>
      </c>
      <c r="D365" s="632" t="s">
        <v>11</v>
      </c>
      <c r="E365" s="632">
        <v>1</v>
      </c>
      <c r="F365" s="632">
        <v>10</v>
      </c>
      <c r="G365" s="632">
        <v>20</v>
      </c>
      <c r="H365" s="632" t="s">
        <v>12</v>
      </c>
      <c r="I365" s="632" t="s">
        <v>13</v>
      </c>
      <c r="J365" s="638">
        <v>42420</v>
      </c>
      <c r="K365" s="632"/>
      <c r="L365" s="632" t="s">
        <v>1295</v>
      </c>
    </row>
    <row r="366" spans="1:12" x14ac:dyDescent="0.25">
      <c r="A366" s="673">
        <v>290</v>
      </c>
      <c r="B366" s="663" t="s">
        <v>1296</v>
      </c>
      <c r="C366" s="632" t="s">
        <v>10</v>
      </c>
      <c r="D366" s="632" t="s">
        <v>11</v>
      </c>
      <c r="E366" s="632">
        <v>1</v>
      </c>
      <c r="F366" s="632">
        <v>2.5</v>
      </c>
      <c r="G366" s="632">
        <v>2.5</v>
      </c>
      <c r="H366" s="632" t="s">
        <v>12</v>
      </c>
      <c r="I366" s="632" t="s">
        <v>13</v>
      </c>
      <c r="J366" s="638">
        <v>42236</v>
      </c>
      <c r="K366" s="632"/>
      <c r="L366" s="632" t="s">
        <v>1295</v>
      </c>
    </row>
    <row r="367" spans="1:12" ht="18.75" x14ac:dyDescent="0.25">
      <c r="A367" s="571">
        <v>291</v>
      </c>
      <c r="B367" s="640" t="s">
        <v>1294</v>
      </c>
      <c r="C367" s="641"/>
      <c r="D367" s="641"/>
      <c r="E367" s="641"/>
      <c r="F367" s="641"/>
      <c r="G367" s="641"/>
      <c r="H367" s="641"/>
      <c r="I367" s="641"/>
      <c r="J367" s="642"/>
      <c r="K367" s="641"/>
      <c r="L367" s="641"/>
    </row>
    <row r="368" spans="1:12" ht="30" customHeight="1" x14ac:dyDescent="0.25">
      <c r="A368" s="571">
        <v>292</v>
      </c>
      <c r="B368" s="558" t="s">
        <v>1293</v>
      </c>
      <c r="C368" s="558" t="s">
        <v>39</v>
      </c>
      <c r="D368" s="558" t="s">
        <v>11</v>
      </c>
      <c r="E368" s="558">
        <v>1</v>
      </c>
      <c r="F368" s="558">
        <v>1.35</v>
      </c>
      <c r="G368" s="558">
        <v>1.35</v>
      </c>
      <c r="H368" s="558" t="s">
        <v>12</v>
      </c>
      <c r="I368" s="558" t="s">
        <v>13</v>
      </c>
      <c r="J368" s="559">
        <v>41729</v>
      </c>
      <c r="K368" s="558" t="s">
        <v>1292</v>
      </c>
      <c r="L368" s="575" t="s">
        <v>1291</v>
      </c>
    </row>
    <row r="369" spans="1:12" ht="25.5" customHeight="1" x14ac:dyDescent="0.25">
      <c r="A369" s="571">
        <v>293</v>
      </c>
      <c r="B369" s="558" t="s">
        <v>1290</v>
      </c>
      <c r="C369" s="558" t="s">
        <v>39</v>
      </c>
      <c r="D369" s="558" t="s">
        <v>11</v>
      </c>
      <c r="E369" s="558">
        <v>1</v>
      </c>
      <c r="F369" s="558">
        <v>0.02</v>
      </c>
      <c r="G369" s="558">
        <v>0.1</v>
      </c>
      <c r="H369" s="558" t="s">
        <v>12</v>
      </c>
      <c r="I369" s="558" t="s">
        <v>13</v>
      </c>
      <c r="J369" s="559">
        <v>41729</v>
      </c>
      <c r="K369" s="558" t="s">
        <v>1289</v>
      </c>
      <c r="L369" s="575" t="s">
        <v>1288</v>
      </c>
    </row>
    <row r="370" spans="1:12" ht="25.5" customHeight="1" x14ac:dyDescent="0.25">
      <c r="A370" s="571">
        <v>294</v>
      </c>
      <c r="B370" s="558" t="s">
        <v>1287</v>
      </c>
      <c r="C370" s="558" t="s">
        <v>39</v>
      </c>
      <c r="D370" s="558" t="s">
        <v>11</v>
      </c>
      <c r="E370" s="558">
        <v>1</v>
      </c>
      <c r="F370" s="558">
        <v>0.5</v>
      </c>
      <c r="G370" s="558">
        <v>1.5</v>
      </c>
      <c r="H370" s="558" t="s">
        <v>12</v>
      </c>
      <c r="I370" s="558" t="s">
        <v>13</v>
      </c>
      <c r="J370" s="559">
        <v>41729</v>
      </c>
      <c r="K370" s="558" t="s">
        <v>1286</v>
      </c>
      <c r="L370" s="575" t="s">
        <v>1285</v>
      </c>
    </row>
    <row r="371" spans="1:12" ht="45" customHeight="1" x14ac:dyDescent="0.25">
      <c r="A371" s="571">
        <v>295</v>
      </c>
      <c r="B371" s="558" t="s">
        <v>1284</v>
      </c>
      <c r="C371" s="558" t="s">
        <v>39</v>
      </c>
      <c r="D371" s="558" t="s">
        <v>11</v>
      </c>
      <c r="E371" s="558">
        <v>1</v>
      </c>
      <c r="F371" s="558">
        <v>1.25</v>
      </c>
      <c r="G371" s="558">
        <v>3.75</v>
      </c>
      <c r="H371" s="558" t="s">
        <v>68</v>
      </c>
      <c r="I371" s="558" t="s">
        <v>13</v>
      </c>
      <c r="J371" s="559">
        <v>41729</v>
      </c>
      <c r="K371" s="674" t="s">
        <v>1283</v>
      </c>
      <c r="L371" s="586" t="s">
        <v>1282</v>
      </c>
    </row>
    <row r="372" spans="1:12" ht="30" customHeight="1" x14ac:dyDescent="0.25">
      <c r="A372" s="571">
        <v>296</v>
      </c>
      <c r="B372" s="558" t="s">
        <v>1281</v>
      </c>
      <c r="C372" s="558" t="s">
        <v>39</v>
      </c>
      <c r="D372" s="558" t="s">
        <v>11</v>
      </c>
      <c r="E372" s="558">
        <v>1</v>
      </c>
      <c r="F372" s="558">
        <v>0.4</v>
      </c>
      <c r="G372" s="558">
        <v>1.2</v>
      </c>
      <c r="H372" s="558" t="s">
        <v>68</v>
      </c>
      <c r="I372" s="558" t="s">
        <v>13</v>
      </c>
      <c r="J372" s="559">
        <v>41729</v>
      </c>
      <c r="K372" s="558" t="s">
        <v>1280</v>
      </c>
      <c r="L372" s="575" t="s">
        <v>1271</v>
      </c>
    </row>
    <row r="373" spans="1:12" ht="30" customHeight="1" x14ac:dyDescent="0.25">
      <c r="A373" s="571">
        <v>297</v>
      </c>
      <c r="B373" s="558" t="s">
        <v>1279</v>
      </c>
      <c r="C373" s="558" t="s">
        <v>39</v>
      </c>
      <c r="D373" s="558" t="s">
        <v>11</v>
      </c>
      <c r="E373" s="558">
        <v>1</v>
      </c>
      <c r="F373" s="558">
        <v>0.5</v>
      </c>
      <c r="G373" s="558">
        <v>1</v>
      </c>
      <c r="H373" s="558" t="s">
        <v>68</v>
      </c>
      <c r="I373" s="558" t="s">
        <v>13</v>
      </c>
      <c r="J373" s="559">
        <v>41729</v>
      </c>
      <c r="K373" s="558" t="s">
        <v>1278</v>
      </c>
      <c r="L373" s="575" t="s">
        <v>1277</v>
      </c>
    </row>
    <row r="374" spans="1:12" ht="30" customHeight="1" x14ac:dyDescent="0.25">
      <c r="A374" s="571">
        <v>298</v>
      </c>
      <c r="B374" s="558" t="s">
        <v>1276</v>
      </c>
      <c r="C374" s="558" t="s">
        <v>39</v>
      </c>
      <c r="D374" s="558" t="s">
        <v>11</v>
      </c>
      <c r="E374" s="558">
        <v>1</v>
      </c>
      <c r="F374" s="558">
        <v>0.4</v>
      </c>
      <c r="G374" s="558">
        <v>1.2</v>
      </c>
      <c r="H374" s="558" t="s">
        <v>68</v>
      </c>
      <c r="I374" s="558" t="s">
        <v>13</v>
      </c>
      <c r="J374" s="559">
        <v>41729</v>
      </c>
      <c r="K374" s="558" t="s">
        <v>1275</v>
      </c>
      <c r="L374" s="575" t="s">
        <v>1274</v>
      </c>
    </row>
    <row r="375" spans="1:12" ht="30" customHeight="1" x14ac:dyDescent="0.25">
      <c r="A375" s="571">
        <v>299</v>
      </c>
      <c r="B375" s="558" t="s">
        <v>1273</v>
      </c>
      <c r="C375" s="558" t="s">
        <v>39</v>
      </c>
      <c r="D375" s="558" t="s">
        <v>11</v>
      </c>
      <c r="E375" s="558">
        <v>1</v>
      </c>
      <c r="F375" s="558">
        <v>0.8</v>
      </c>
      <c r="G375" s="558">
        <v>4.4000000000000004</v>
      </c>
      <c r="H375" s="558" t="s">
        <v>68</v>
      </c>
      <c r="I375" s="558" t="s">
        <v>13</v>
      </c>
      <c r="J375" s="559">
        <v>41729</v>
      </c>
      <c r="K375" s="558" t="s">
        <v>1272</v>
      </c>
      <c r="L375" s="575" t="s">
        <v>1271</v>
      </c>
    </row>
    <row r="376" spans="1:12" ht="15.75" customHeight="1" x14ac:dyDescent="0.25">
      <c r="A376" s="675">
        <v>300</v>
      </c>
      <c r="B376" s="584" t="s">
        <v>1270</v>
      </c>
      <c r="C376" s="584" t="s">
        <v>1258</v>
      </c>
      <c r="D376" s="584" t="s">
        <v>11</v>
      </c>
      <c r="E376" s="584">
        <v>1</v>
      </c>
      <c r="F376" s="584">
        <v>0.05</v>
      </c>
      <c r="G376" s="584">
        <v>2.7</v>
      </c>
      <c r="H376" s="584" t="s">
        <v>12</v>
      </c>
      <c r="I376" s="584" t="s">
        <v>13</v>
      </c>
      <c r="J376" s="646">
        <v>41974</v>
      </c>
      <c r="K376" s="584"/>
      <c r="L376" s="676"/>
    </row>
    <row r="377" spans="1:12" ht="15.75" customHeight="1" x14ac:dyDescent="0.25">
      <c r="A377" s="675">
        <v>301</v>
      </c>
      <c r="B377" s="584" t="s">
        <v>1269</v>
      </c>
      <c r="C377" s="584" t="s">
        <v>1258</v>
      </c>
      <c r="D377" s="584" t="s">
        <v>11</v>
      </c>
      <c r="E377" s="584">
        <v>1</v>
      </c>
      <c r="F377" s="584">
        <v>0.05</v>
      </c>
      <c r="G377" s="584">
        <v>1.3</v>
      </c>
      <c r="H377" s="584" t="s">
        <v>12</v>
      </c>
      <c r="I377" s="584" t="s">
        <v>13</v>
      </c>
      <c r="J377" s="646">
        <v>41974</v>
      </c>
      <c r="K377" s="584"/>
      <c r="L377" s="676"/>
    </row>
    <row r="378" spans="1:12" ht="45" customHeight="1" x14ac:dyDescent="0.25">
      <c r="A378" s="675">
        <v>302</v>
      </c>
      <c r="B378" s="584" t="s">
        <v>1268</v>
      </c>
      <c r="C378" s="584" t="s">
        <v>1258</v>
      </c>
      <c r="D378" s="584" t="s">
        <v>11</v>
      </c>
      <c r="E378" s="584">
        <v>1</v>
      </c>
      <c r="F378" s="584">
        <v>0.05</v>
      </c>
      <c r="G378" s="584">
        <v>0.5</v>
      </c>
      <c r="H378" s="584" t="s">
        <v>12</v>
      </c>
      <c r="I378" s="584" t="s">
        <v>13</v>
      </c>
      <c r="J378" s="646">
        <v>41974</v>
      </c>
      <c r="K378" s="576"/>
      <c r="L378" s="576"/>
    </row>
    <row r="379" spans="1:12" ht="117.75" customHeight="1" x14ac:dyDescent="0.25">
      <c r="A379" s="675">
        <v>303</v>
      </c>
      <c r="B379" s="584" t="s">
        <v>1267</v>
      </c>
      <c r="C379" s="584" t="s">
        <v>1258</v>
      </c>
      <c r="D379" s="584" t="s">
        <v>11</v>
      </c>
      <c r="E379" s="584">
        <v>1</v>
      </c>
      <c r="F379" s="584">
        <v>0.05</v>
      </c>
      <c r="G379" s="584">
        <v>4</v>
      </c>
      <c r="H379" s="584" t="s">
        <v>12</v>
      </c>
      <c r="I379" s="584" t="s">
        <v>13</v>
      </c>
      <c r="J379" s="646">
        <v>41974</v>
      </c>
      <c r="K379" s="576"/>
      <c r="L379" s="576"/>
    </row>
    <row r="380" spans="1:12" x14ac:dyDescent="0.25">
      <c r="A380" s="675">
        <v>304</v>
      </c>
      <c r="B380" s="677" t="s">
        <v>1266</v>
      </c>
      <c r="C380" s="584" t="s">
        <v>1258</v>
      </c>
      <c r="D380" s="584" t="s">
        <v>11</v>
      </c>
      <c r="E380" s="584">
        <v>1</v>
      </c>
      <c r="F380" s="584">
        <v>1.8</v>
      </c>
      <c r="G380" s="584">
        <v>1.8</v>
      </c>
      <c r="H380" s="584" t="s">
        <v>12</v>
      </c>
      <c r="I380" s="584" t="s">
        <v>13</v>
      </c>
      <c r="J380" s="646">
        <v>41974</v>
      </c>
      <c r="K380" s="576"/>
      <c r="L380" s="576"/>
    </row>
    <row r="381" spans="1:12" ht="30" customHeight="1" x14ac:dyDescent="0.25">
      <c r="A381" s="675">
        <v>305</v>
      </c>
      <c r="B381" s="584" t="s">
        <v>1265</v>
      </c>
      <c r="C381" s="584" t="s">
        <v>1258</v>
      </c>
      <c r="D381" s="584" t="s">
        <v>11</v>
      </c>
      <c r="E381" s="584">
        <v>1</v>
      </c>
      <c r="F381" s="584">
        <v>3.5</v>
      </c>
      <c r="G381" s="584">
        <v>3.5</v>
      </c>
      <c r="H381" s="584" t="s">
        <v>12</v>
      </c>
      <c r="I381" s="584" t="s">
        <v>13</v>
      </c>
      <c r="J381" s="646">
        <v>42064</v>
      </c>
      <c r="K381" s="576"/>
      <c r="L381" s="576"/>
    </row>
    <row r="382" spans="1:12" ht="45" customHeight="1" x14ac:dyDescent="0.25">
      <c r="A382" s="675">
        <v>306</v>
      </c>
      <c r="B382" s="584" t="s">
        <v>1264</v>
      </c>
      <c r="C382" s="584" t="s">
        <v>1258</v>
      </c>
      <c r="D382" s="584" t="s">
        <v>11</v>
      </c>
      <c r="E382" s="584">
        <v>1</v>
      </c>
      <c r="F382" s="584">
        <v>0.2</v>
      </c>
      <c r="G382" s="584">
        <v>1.2</v>
      </c>
      <c r="H382" s="584" t="s">
        <v>12</v>
      </c>
      <c r="I382" s="584" t="s">
        <v>13</v>
      </c>
      <c r="J382" s="646">
        <v>42064</v>
      </c>
      <c r="K382" s="576"/>
      <c r="L382" s="576"/>
    </row>
    <row r="383" spans="1:12" ht="45" customHeight="1" x14ac:dyDescent="0.25">
      <c r="A383" s="675">
        <v>307</v>
      </c>
      <c r="B383" s="584" t="s">
        <v>1263</v>
      </c>
      <c r="C383" s="584" t="s">
        <v>1258</v>
      </c>
      <c r="D383" s="584" t="s">
        <v>11</v>
      </c>
      <c r="E383" s="584">
        <v>1</v>
      </c>
      <c r="F383" s="584">
        <v>1</v>
      </c>
      <c r="G383" s="584">
        <v>1</v>
      </c>
      <c r="H383" s="584" t="s">
        <v>12</v>
      </c>
      <c r="I383" s="584" t="s">
        <v>13</v>
      </c>
      <c r="J383" s="646">
        <v>42064</v>
      </c>
      <c r="K383" s="576"/>
      <c r="L383" s="576"/>
    </row>
    <row r="384" spans="1:12" ht="60" customHeight="1" x14ac:dyDescent="0.25">
      <c r="A384" s="675">
        <v>308</v>
      </c>
      <c r="B384" s="584" t="s">
        <v>1262</v>
      </c>
      <c r="C384" s="584" t="s">
        <v>1258</v>
      </c>
      <c r="D384" s="584" t="s">
        <v>11</v>
      </c>
      <c r="E384" s="584">
        <v>1</v>
      </c>
      <c r="F384" s="584">
        <v>1</v>
      </c>
      <c r="G384" s="584">
        <v>1</v>
      </c>
      <c r="H384" s="584" t="s">
        <v>12</v>
      </c>
      <c r="I384" s="584" t="s">
        <v>13</v>
      </c>
      <c r="J384" s="646">
        <v>42064</v>
      </c>
      <c r="K384" s="576"/>
      <c r="L384" s="576"/>
    </row>
    <row r="385" spans="1:12" ht="60" customHeight="1" x14ac:dyDescent="0.25">
      <c r="A385" s="675">
        <v>309</v>
      </c>
      <c r="B385" s="584" t="s">
        <v>1261</v>
      </c>
      <c r="C385" s="584" t="s">
        <v>1258</v>
      </c>
      <c r="D385" s="584" t="s">
        <v>11</v>
      </c>
      <c r="E385" s="584">
        <v>1</v>
      </c>
      <c r="F385" s="584">
        <v>1</v>
      </c>
      <c r="G385" s="584">
        <v>1</v>
      </c>
      <c r="H385" s="584" t="s">
        <v>12</v>
      </c>
      <c r="I385" s="584" t="s">
        <v>13</v>
      </c>
      <c r="J385" s="646">
        <v>42064</v>
      </c>
      <c r="K385" s="576"/>
      <c r="L385" s="576"/>
    </row>
    <row r="386" spans="1:12" x14ac:dyDescent="0.25">
      <c r="A386" s="675">
        <v>310</v>
      </c>
      <c r="B386" s="584" t="s">
        <v>1260</v>
      </c>
      <c r="C386" s="584" t="s">
        <v>1258</v>
      </c>
      <c r="D386" s="584" t="s">
        <v>11</v>
      </c>
      <c r="E386" s="584">
        <v>1</v>
      </c>
      <c r="F386" s="584">
        <v>10</v>
      </c>
      <c r="G386" s="584">
        <v>10</v>
      </c>
      <c r="H386" s="584" t="s">
        <v>12</v>
      </c>
      <c r="I386" s="584" t="s">
        <v>13</v>
      </c>
      <c r="J386" s="646">
        <v>42064</v>
      </c>
      <c r="K386" s="576"/>
      <c r="L386" s="576"/>
    </row>
    <row r="387" spans="1:12" x14ac:dyDescent="0.25">
      <c r="A387" s="675">
        <v>311</v>
      </c>
      <c r="B387" s="584" t="s">
        <v>1259</v>
      </c>
      <c r="C387" s="584" t="s">
        <v>1258</v>
      </c>
      <c r="D387" s="584" t="s">
        <v>11</v>
      </c>
      <c r="E387" s="584">
        <v>1</v>
      </c>
      <c r="F387" s="584">
        <v>5</v>
      </c>
      <c r="G387" s="584">
        <v>5</v>
      </c>
      <c r="H387" s="584" t="s">
        <v>12</v>
      </c>
      <c r="I387" s="584" t="s">
        <v>13</v>
      </c>
      <c r="J387" s="646">
        <v>42064</v>
      </c>
      <c r="K387" s="576"/>
      <c r="L387" s="576"/>
    </row>
    <row r="388" spans="1:12" x14ac:dyDescent="0.25">
      <c r="A388" s="675">
        <v>312</v>
      </c>
      <c r="B388" s="584" t="s">
        <v>1257</v>
      </c>
      <c r="C388" s="584" t="s">
        <v>624</v>
      </c>
      <c r="D388" s="581" t="s">
        <v>1249</v>
      </c>
      <c r="E388" s="584">
        <v>1</v>
      </c>
      <c r="F388" s="678">
        <v>0.08</v>
      </c>
      <c r="G388" s="678">
        <v>16</v>
      </c>
      <c r="H388" s="584" t="s">
        <v>12</v>
      </c>
      <c r="I388" s="678" t="s">
        <v>13</v>
      </c>
      <c r="J388" s="679">
        <v>41714</v>
      </c>
      <c r="K388" s="576"/>
      <c r="L388" s="576"/>
    </row>
    <row r="389" spans="1:12" ht="45" customHeight="1" x14ac:dyDescent="0.25">
      <c r="A389" s="675">
        <v>313</v>
      </c>
      <c r="B389" s="584" t="s">
        <v>1256</v>
      </c>
      <c r="C389" s="584" t="s">
        <v>624</v>
      </c>
      <c r="D389" s="581" t="s">
        <v>1249</v>
      </c>
      <c r="E389" s="584">
        <v>2</v>
      </c>
      <c r="F389" s="678">
        <v>1</v>
      </c>
      <c r="G389" s="678">
        <v>2</v>
      </c>
      <c r="H389" s="584" t="s">
        <v>12</v>
      </c>
      <c r="I389" s="678" t="s">
        <v>13</v>
      </c>
      <c r="J389" s="679">
        <v>41714</v>
      </c>
      <c r="K389" s="576"/>
      <c r="L389" s="576"/>
    </row>
    <row r="390" spans="1:12" ht="42.75" customHeight="1" x14ac:dyDescent="0.25">
      <c r="A390" s="675">
        <v>314</v>
      </c>
      <c r="B390" s="678" t="s">
        <v>1255</v>
      </c>
      <c r="C390" s="584" t="s">
        <v>624</v>
      </c>
      <c r="D390" s="581" t="s">
        <v>1249</v>
      </c>
      <c r="E390" s="584">
        <v>1</v>
      </c>
      <c r="F390" s="584">
        <v>2.5</v>
      </c>
      <c r="G390" s="678">
        <v>2.5</v>
      </c>
      <c r="H390" s="584" t="s">
        <v>12</v>
      </c>
      <c r="I390" s="678" t="s">
        <v>13</v>
      </c>
      <c r="J390" s="679">
        <v>41714</v>
      </c>
      <c r="K390" s="576"/>
      <c r="L390" s="576"/>
    </row>
    <row r="391" spans="1:12" ht="57" customHeight="1" x14ac:dyDescent="0.25">
      <c r="A391" s="675">
        <v>315</v>
      </c>
      <c r="B391" s="678" t="s">
        <v>1254</v>
      </c>
      <c r="C391" s="584" t="s">
        <v>624</v>
      </c>
      <c r="D391" s="581" t="s">
        <v>1249</v>
      </c>
      <c r="E391" s="584">
        <v>1</v>
      </c>
      <c r="F391" s="584">
        <v>1</v>
      </c>
      <c r="G391" s="678">
        <v>1</v>
      </c>
      <c r="H391" s="584" t="s">
        <v>12</v>
      </c>
      <c r="I391" s="678" t="s">
        <v>13</v>
      </c>
      <c r="J391" s="679">
        <v>41714</v>
      </c>
      <c r="K391" s="576"/>
      <c r="L391" s="576"/>
    </row>
    <row r="392" spans="1:12" ht="33" customHeight="1" x14ac:dyDescent="0.25">
      <c r="A392" s="675">
        <v>316</v>
      </c>
      <c r="B392" s="584" t="s">
        <v>1253</v>
      </c>
      <c r="C392" s="584" t="s">
        <v>624</v>
      </c>
      <c r="D392" s="581" t="s">
        <v>1249</v>
      </c>
      <c r="E392" s="584">
        <v>1</v>
      </c>
      <c r="F392" s="584">
        <v>2</v>
      </c>
      <c r="G392" s="678">
        <v>2</v>
      </c>
      <c r="H392" s="584" t="s">
        <v>12</v>
      </c>
      <c r="I392" s="678" t="s">
        <v>13</v>
      </c>
      <c r="J392" s="679">
        <v>41714</v>
      </c>
      <c r="K392" s="576"/>
      <c r="L392" s="576"/>
    </row>
    <row r="393" spans="1:12" ht="30" customHeight="1" x14ac:dyDescent="0.25">
      <c r="A393" s="675">
        <v>317</v>
      </c>
      <c r="B393" s="584" t="s">
        <v>1252</v>
      </c>
      <c r="C393" s="584" t="s">
        <v>624</v>
      </c>
      <c r="D393" s="581" t="s">
        <v>1249</v>
      </c>
      <c r="E393" s="584">
        <v>1</v>
      </c>
      <c r="F393" s="584">
        <v>2</v>
      </c>
      <c r="G393" s="678">
        <v>2</v>
      </c>
      <c r="H393" s="584" t="s">
        <v>12</v>
      </c>
      <c r="I393" s="678" t="s">
        <v>13</v>
      </c>
      <c r="J393" s="679">
        <v>41714</v>
      </c>
      <c r="K393" s="576"/>
      <c r="L393" s="576"/>
    </row>
    <row r="394" spans="1:12" x14ac:dyDescent="0.25">
      <c r="A394" s="675">
        <v>318</v>
      </c>
      <c r="B394" s="678" t="s">
        <v>1251</v>
      </c>
      <c r="C394" s="584" t="s">
        <v>624</v>
      </c>
      <c r="D394" s="581" t="s">
        <v>1249</v>
      </c>
      <c r="E394" s="584">
        <v>1</v>
      </c>
      <c r="F394" s="584">
        <v>0.21</v>
      </c>
      <c r="G394" s="678">
        <v>2.5</v>
      </c>
      <c r="H394" s="584" t="s">
        <v>12</v>
      </c>
      <c r="I394" s="678" t="s">
        <v>13</v>
      </c>
      <c r="J394" s="679">
        <v>41714</v>
      </c>
      <c r="K394" s="576"/>
      <c r="L394" s="576"/>
    </row>
    <row r="395" spans="1:12" x14ac:dyDescent="0.25">
      <c r="A395" s="675">
        <v>319</v>
      </c>
      <c r="B395" s="584" t="s">
        <v>1250</v>
      </c>
      <c r="C395" s="584" t="s">
        <v>624</v>
      </c>
      <c r="D395" s="581" t="s">
        <v>1249</v>
      </c>
      <c r="E395" s="584">
        <v>1</v>
      </c>
      <c r="F395" s="584">
        <v>10</v>
      </c>
      <c r="G395" s="678">
        <v>10</v>
      </c>
      <c r="H395" s="584" t="s">
        <v>12</v>
      </c>
      <c r="I395" s="678" t="s">
        <v>13</v>
      </c>
      <c r="J395" s="679">
        <v>41714</v>
      </c>
      <c r="K395" s="576"/>
      <c r="L395" s="576"/>
    </row>
    <row r="396" spans="1:12" ht="15.75" customHeight="1" x14ac:dyDescent="0.25">
      <c r="A396" s="571">
        <v>320</v>
      </c>
      <c r="B396" s="640" t="s">
        <v>1248</v>
      </c>
      <c r="C396" s="641"/>
      <c r="D396" s="641"/>
      <c r="E396" s="641"/>
      <c r="F396" s="641"/>
      <c r="G396" s="641"/>
      <c r="H396" s="641"/>
      <c r="I396" s="641"/>
      <c r="J396" s="642"/>
      <c r="K396" s="641"/>
      <c r="L396" s="641"/>
    </row>
    <row r="397" spans="1:12" ht="25.5" customHeight="1" x14ac:dyDescent="0.25">
      <c r="A397" s="571">
        <v>321</v>
      </c>
      <c r="B397" s="558" t="s">
        <v>1247</v>
      </c>
      <c r="C397" s="558" t="s">
        <v>39</v>
      </c>
      <c r="D397" s="558" t="s">
        <v>11</v>
      </c>
      <c r="E397" s="558">
        <v>1</v>
      </c>
      <c r="F397" s="558">
        <v>0.4</v>
      </c>
      <c r="G397" s="558">
        <v>4.76</v>
      </c>
      <c r="H397" s="558" t="s">
        <v>68</v>
      </c>
      <c r="I397" s="558" t="s">
        <v>13</v>
      </c>
      <c r="J397" s="680">
        <v>41690</v>
      </c>
      <c r="K397" s="680">
        <v>41690</v>
      </c>
      <c r="L397" s="586" t="s">
        <v>1246</v>
      </c>
    </row>
    <row r="398" spans="1:12" ht="45" customHeight="1" x14ac:dyDescent="0.25">
      <c r="A398" s="571">
        <v>322</v>
      </c>
      <c r="B398" s="558" t="s">
        <v>1245</v>
      </c>
      <c r="C398" s="558" t="s">
        <v>39</v>
      </c>
      <c r="D398" s="558" t="s">
        <v>11</v>
      </c>
      <c r="E398" s="558">
        <v>1</v>
      </c>
      <c r="F398" s="558">
        <v>0.57999999999999996</v>
      </c>
      <c r="G398" s="558">
        <v>4.6500000000000004</v>
      </c>
      <c r="H398" s="558" t="s">
        <v>68</v>
      </c>
      <c r="I398" s="558" t="s">
        <v>13</v>
      </c>
      <c r="J398" s="680">
        <v>41690</v>
      </c>
      <c r="K398" s="680">
        <v>41690</v>
      </c>
      <c r="L398" s="586" t="s">
        <v>1244</v>
      </c>
    </row>
    <row r="399" spans="1:12" ht="45" customHeight="1" x14ac:dyDescent="0.25">
      <c r="A399" s="681">
        <v>323</v>
      </c>
      <c r="B399" s="546" t="s">
        <v>1243</v>
      </c>
      <c r="C399" s="546" t="s">
        <v>246</v>
      </c>
      <c r="D399" s="546" t="s">
        <v>11</v>
      </c>
      <c r="E399" s="546">
        <v>1</v>
      </c>
      <c r="F399" s="546">
        <v>1.58</v>
      </c>
      <c r="G399" s="546">
        <v>1.58</v>
      </c>
      <c r="H399" s="546" t="s">
        <v>1016</v>
      </c>
      <c r="I399" s="546" t="s">
        <v>13</v>
      </c>
      <c r="J399" s="682">
        <v>41726</v>
      </c>
      <c r="K399" s="568" t="s">
        <v>1242</v>
      </c>
      <c r="L399" s="568" t="s">
        <v>1241</v>
      </c>
    </row>
    <row r="400" spans="1:12" ht="45" customHeight="1" x14ac:dyDescent="0.25">
      <c r="A400" s="681">
        <v>324</v>
      </c>
      <c r="B400" s="546" t="s">
        <v>1240</v>
      </c>
      <c r="C400" s="546" t="s">
        <v>246</v>
      </c>
      <c r="D400" s="546" t="s">
        <v>11</v>
      </c>
      <c r="E400" s="546">
        <v>1</v>
      </c>
      <c r="F400" s="546">
        <v>1.27</v>
      </c>
      <c r="G400" s="546">
        <v>2.54</v>
      </c>
      <c r="H400" s="546" t="s">
        <v>1016</v>
      </c>
      <c r="I400" s="546" t="s">
        <v>13</v>
      </c>
      <c r="J400" s="682">
        <v>41716</v>
      </c>
      <c r="K400" s="568" t="s">
        <v>1239</v>
      </c>
      <c r="L400" s="568" t="s">
        <v>1238</v>
      </c>
    </row>
    <row r="401" spans="1:12" ht="45" customHeight="1" x14ac:dyDescent="0.25">
      <c r="A401" s="681">
        <v>325</v>
      </c>
      <c r="B401" s="546" t="s">
        <v>1237</v>
      </c>
      <c r="C401" s="546" t="s">
        <v>246</v>
      </c>
      <c r="D401" s="546" t="s">
        <v>11</v>
      </c>
      <c r="E401" s="546">
        <v>1</v>
      </c>
      <c r="F401" s="546">
        <v>0.4</v>
      </c>
      <c r="G401" s="546">
        <v>4.76</v>
      </c>
      <c r="H401" s="546" t="s">
        <v>68</v>
      </c>
      <c r="I401" s="546" t="s">
        <v>13</v>
      </c>
      <c r="J401" s="683">
        <v>41547</v>
      </c>
      <c r="K401" s="684" t="s">
        <v>1236</v>
      </c>
      <c r="L401" s="568" t="s">
        <v>1232</v>
      </c>
    </row>
    <row r="402" spans="1:12" ht="25.5" customHeight="1" x14ac:dyDescent="0.25">
      <c r="A402" s="571">
        <v>326</v>
      </c>
      <c r="B402" s="571" t="s">
        <v>1235</v>
      </c>
      <c r="C402" s="625" t="s">
        <v>17</v>
      </c>
      <c r="D402" s="571" t="s">
        <v>11</v>
      </c>
      <c r="E402" s="571">
        <v>1</v>
      </c>
      <c r="F402" s="571">
        <v>0.9</v>
      </c>
      <c r="G402" s="571">
        <v>1.3</v>
      </c>
      <c r="H402" s="571" t="s">
        <v>1233</v>
      </c>
      <c r="I402" s="571" t="s">
        <v>13</v>
      </c>
      <c r="J402" s="666"/>
      <c r="K402" s="625" t="s">
        <v>17</v>
      </c>
      <c r="L402" s="643"/>
    </row>
    <row r="403" spans="1:12" ht="25.5" customHeight="1" x14ac:dyDescent="0.25">
      <c r="A403" s="571">
        <v>327</v>
      </c>
      <c r="B403" s="571" t="s">
        <v>1234</v>
      </c>
      <c r="C403" s="625" t="s">
        <v>17</v>
      </c>
      <c r="D403" s="571" t="s">
        <v>11</v>
      </c>
      <c r="E403" s="571">
        <v>1</v>
      </c>
      <c r="F403" s="571">
        <v>0.06</v>
      </c>
      <c r="G403" s="571">
        <v>5</v>
      </c>
      <c r="H403" s="571" t="s">
        <v>1233</v>
      </c>
      <c r="I403" s="571" t="s">
        <v>13</v>
      </c>
      <c r="J403" s="666"/>
      <c r="K403" s="625" t="s">
        <v>17</v>
      </c>
      <c r="L403" s="643"/>
    </row>
    <row r="404" spans="1:12" ht="21" customHeight="1" x14ac:dyDescent="0.25">
      <c r="A404" s="571">
        <v>328</v>
      </c>
      <c r="B404" s="640" t="s">
        <v>1232</v>
      </c>
      <c r="C404" s="641"/>
      <c r="D404" s="641"/>
      <c r="E404" s="641"/>
      <c r="F404" s="641"/>
      <c r="G404" s="641"/>
      <c r="H404" s="641"/>
      <c r="I404" s="641"/>
      <c r="J404" s="642"/>
      <c r="K404" s="641"/>
      <c r="L404" s="641"/>
    </row>
    <row r="405" spans="1:12" ht="45" customHeight="1" x14ac:dyDescent="0.25">
      <c r="A405" s="571">
        <v>329</v>
      </c>
      <c r="B405" s="558" t="s">
        <v>1231</v>
      </c>
      <c r="C405" s="558" t="s">
        <v>39</v>
      </c>
      <c r="D405" s="558" t="s">
        <v>244</v>
      </c>
      <c r="E405" s="558">
        <v>1</v>
      </c>
      <c r="F405" s="558">
        <v>4.8000000000000001E-2</v>
      </c>
      <c r="G405" s="558">
        <v>4.8000000000000001E-2</v>
      </c>
      <c r="H405" s="558" t="s">
        <v>1016</v>
      </c>
      <c r="I405" s="558" t="s">
        <v>13</v>
      </c>
      <c r="J405" s="685">
        <v>41326</v>
      </c>
      <c r="K405" s="686">
        <v>41327</v>
      </c>
      <c r="L405" s="586" t="s">
        <v>1229</v>
      </c>
    </row>
    <row r="406" spans="1:12" ht="25.5" customHeight="1" x14ac:dyDescent="0.25">
      <c r="A406" s="571">
        <v>330</v>
      </c>
      <c r="B406" s="558" t="s">
        <v>1230</v>
      </c>
      <c r="C406" s="558" t="s">
        <v>39</v>
      </c>
      <c r="D406" s="558" t="s">
        <v>244</v>
      </c>
      <c r="E406" s="558">
        <v>1</v>
      </c>
      <c r="F406" s="558">
        <v>2.2499999999999999E-2</v>
      </c>
      <c r="G406" s="558">
        <v>2.2499999999999999E-2</v>
      </c>
      <c r="H406" s="558" t="s">
        <v>1016</v>
      </c>
      <c r="I406" s="558" t="s">
        <v>13</v>
      </c>
      <c r="J406" s="685">
        <v>41326</v>
      </c>
      <c r="K406" s="686">
        <v>41327</v>
      </c>
      <c r="L406" s="586" t="s">
        <v>1229</v>
      </c>
    </row>
    <row r="407" spans="1:12" ht="25.5" customHeight="1" x14ac:dyDescent="0.25">
      <c r="A407" s="571">
        <v>331</v>
      </c>
      <c r="B407" s="558" t="s">
        <v>1228</v>
      </c>
      <c r="C407" s="558" t="s">
        <v>39</v>
      </c>
      <c r="D407" s="558" t="s">
        <v>244</v>
      </c>
      <c r="E407" s="558">
        <v>1</v>
      </c>
      <c r="F407" s="558">
        <v>0.28999999999999998</v>
      </c>
      <c r="G407" s="558">
        <v>0.57999999999999996</v>
      </c>
      <c r="H407" s="558" t="s">
        <v>1016</v>
      </c>
      <c r="I407" s="558" t="s">
        <v>13</v>
      </c>
      <c r="J407" s="685">
        <v>41326</v>
      </c>
      <c r="K407" s="686">
        <v>41327</v>
      </c>
      <c r="L407" s="586" t="s">
        <v>1223</v>
      </c>
    </row>
    <row r="408" spans="1:12" ht="30" customHeight="1" x14ac:dyDescent="0.25">
      <c r="A408" s="571">
        <v>332</v>
      </c>
      <c r="B408" s="687" t="s">
        <v>1227</v>
      </c>
      <c r="C408" s="687" t="s">
        <v>39</v>
      </c>
      <c r="D408" s="687" t="s">
        <v>244</v>
      </c>
      <c r="E408" s="687">
        <v>1</v>
      </c>
      <c r="F408" s="687">
        <v>0.78749999999999998</v>
      </c>
      <c r="G408" s="687">
        <v>0.78749999999999998</v>
      </c>
      <c r="H408" s="687" t="s">
        <v>1016</v>
      </c>
      <c r="I408" s="687" t="s">
        <v>13</v>
      </c>
      <c r="J408" s="685">
        <v>41326</v>
      </c>
      <c r="K408" s="688">
        <v>41337</v>
      </c>
      <c r="L408" s="689" t="s">
        <v>1154</v>
      </c>
    </row>
    <row r="409" spans="1:12" ht="25.5" customHeight="1" x14ac:dyDescent="0.25">
      <c r="A409" s="571">
        <v>333</v>
      </c>
      <c r="B409" s="687" t="s">
        <v>1226</v>
      </c>
      <c r="C409" s="687" t="s">
        <v>39</v>
      </c>
      <c r="D409" s="687" t="s">
        <v>244</v>
      </c>
      <c r="E409" s="687">
        <v>1</v>
      </c>
      <c r="F409" s="687">
        <v>0.33600000000000002</v>
      </c>
      <c r="G409" s="687">
        <v>0.33600000000000002</v>
      </c>
      <c r="H409" s="687" t="s">
        <v>1016</v>
      </c>
      <c r="I409" s="687" t="s">
        <v>13</v>
      </c>
      <c r="J409" s="690">
        <v>41337</v>
      </c>
      <c r="K409" s="688">
        <v>41339</v>
      </c>
      <c r="L409" s="691" t="s">
        <v>1225</v>
      </c>
    </row>
    <row r="410" spans="1:12" ht="25.5" customHeight="1" x14ac:dyDescent="0.25">
      <c r="A410" s="571">
        <v>334</v>
      </c>
      <c r="B410" s="687" t="s">
        <v>1224</v>
      </c>
      <c r="C410" s="687" t="s">
        <v>39</v>
      </c>
      <c r="D410" s="687" t="s">
        <v>244</v>
      </c>
      <c r="E410" s="687">
        <v>1</v>
      </c>
      <c r="F410" s="687">
        <v>0.192</v>
      </c>
      <c r="G410" s="687">
        <v>2.496</v>
      </c>
      <c r="H410" s="687" t="s">
        <v>1016</v>
      </c>
      <c r="I410" s="687" t="s">
        <v>13</v>
      </c>
      <c r="J410" s="690">
        <v>41297</v>
      </c>
      <c r="K410" s="688">
        <v>41303</v>
      </c>
      <c r="L410" s="691" t="s">
        <v>1223</v>
      </c>
    </row>
    <row r="411" spans="1:12" ht="45" customHeight="1" x14ac:dyDescent="0.25">
      <c r="A411" s="571">
        <v>335</v>
      </c>
      <c r="B411" s="689" t="s">
        <v>1222</v>
      </c>
      <c r="C411" s="687" t="s">
        <v>39</v>
      </c>
      <c r="D411" s="687" t="s">
        <v>244</v>
      </c>
      <c r="E411" s="687">
        <v>1</v>
      </c>
      <c r="F411" s="689">
        <v>3.5000000000000003E-2</v>
      </c>
      <c r="G411" s="689">
        <v>2.8</v>
      </c>
      <c r="H411" s="687" t="s">
        <v>1016</v>
      </c>
      <c r="I411" s="687" t="s">
        <v>13</v>
      </c>
      <c r="J411" s="692">
        <v>41930</v>
      </c>
      <c r="K411" s="693">
        <v>41568</v>
      </c>
      <c r="L411" s="694">
        <v>2</v>
      </c>
    </row>
    <row r="412" spans="1:12" ht="45" customHeight="1" x14ac:dyDescent="0.25">
      <c r="A412" s="571">
        <v>336</v>
      </c>
      <c r="B412" s="695" t="s">
        <v>1221</v>
      </c>
      <c r="C412" s="687" t="s">
        <v>39</v>
      </c>
      <c r="D412" s="687" t="s">
        <v>244</v>
      </c>
      <c r="E412" s="687">
        <v>1</v>
      </c>
      <c r="F412" s="689">
        <v>4.4999999999999997E-3</v>
      </c>
      <c r="G412" s="689">
        <v>0.28799999999999998</v>
      </c>
      <c r="H412" s="687" t="s">
        <v>1016</v>
      </c>
      <c r="I412" s="687" t="s">
        <v>13</v>
      </c>
      <c r="J412" s="692">
        <v>41724</v>
      </c>
      <c r="K412" s="693">
        <v>41711</v>
      </c>
      <c r="L412" s="694" t="s">
        <v>1220</v>
      </c>
    </row>
    <row r="413" spans="1:12" ht="45" customHeight="1" x14ac:dyDescent="0.25">
      <c r="A413" s="571">
        <v>337</v>
      </c>
      <c r="B413" s="696" t="s">
        <v>1219</v>
      </c>
      <c r="C413" s="687" t="s">
        <v>39</v>
      </c>
      <c r="D413" s="687" t="s">
        <v>244</v>
      </c>
      <c r="E413" s="687">
        <v>1</v>
      </c>
      <c r="F413" s="689">
        <v>1E-4</v>
      </c>
      <c r="G413" s="689">
        <v>2</v>
      </c>
      <c r="H413" s="687" t="s">
        <v>1016</v>
      </c>
      <c r="I413" s="687" t="s">
        <v>13</v>
      </c>
      <c r="J413" s="692">
        <v>41762</v>
      </c>
      <c r="K413" s="693">
        <v>41765</v>
      </c>
      <c r="L413" s="694" t="s">
        <v>1215</v>
      </c>
    </row>
    <row r="414" spans="1:12" ht="45" customHeight="1" x14ac:dyDescent="0.25">
      <c r="A414" s="571">
        <v>338</v>
      </c>
      <c r="B414" s="689" t="s">
        <v>1218</v>
      </c>
      <c r="C414" s="687" t="s">
        <v>39</v>
      </c>
      <c r="D414" s="687" t="s">
        <v>244</v>
      </c>
      <c r="E414" s="687">
        <v>1</v>
      </c>
      <c r="F414" s="689">
        <v>0.97</v>
      </c>
      <c r="G414" s="689">
        <v>1.94</v>
      </c>
      <c r="H414" s="687" t="s">
        <v>1016</v>
      </c>
      <c r="I414" s="687" t="s">
        <v>13</v>
      </c>
      <c r="J414" s="692">
        <v>41712</v>
      </c>
      <c r="K414" s="693">
        <v>41713</v>
      </c>
      <c r="L414" s="694" t="s">
        <v>1217</v>
      </c>
    </row>
    <row r="415" spans="1:12" ht="45" customHeight="1" x14ac:dyDescent="0.25">
      <c r="A415" s="571">
        <v>339</v>
      </c>
      <c r="B415" s="696" t="s">
        <v>1216</v>
      </c>
      <c r="C415" s="687" t="s">
        <v>39</v>
      </c>
      <c r="D415" s="687" t="s">
        <v>244</v>
      </c>
      <c r="E415" s="687">
        <v>1</v>
      </c>
      <c r="F415" s="689">
        <v>1E-4</v>
      </c>
      <c r="G415" s="689">
        <v>3</v>
      </c>
      <c r="H415" s="687" t="s">
        <v>1016</v>
      </c>
      <c r="I415" s="687" t="s">
        <v>13</v>
      </c>
      <c r="J415" s="692">
        <v>41764</v>
      </c>
      <c r="K415" s="693">
        <v>41765</v>
      </c>
      <c r="L415" s="694" t="s">
        <v>1215</v>
      </c>
    </row>
    <row r="416" spans="1:12" ht="45" customHeight="1" x14ac:dyDescent="0.25">
      <c r="A416" s="571">
        <v>340</v>
      </c>
      <c r="B416" s="695" t="s">
        <v>1214</v>
      </c>
      <c r="C416" s="687" t="s">
        <v>39</v>
      </c>
      <c r="D416" s="687" t="s">
        <v>244</v>
      </c>
      <c r="E416" s="687">
        <v>1</v>
      </c>
      <c r="F416" s="689">
        <v>2.9199999999999999E-3</v>
      </c>
      <c r="G416" s="689">
        <v>0.71872000000000003</v>
      </c>
      <c r="H416" s="687" t="s">
        <v>1016</v>
      </c>
      <c r="I416" s="687" t="s">
        <v>13</v>
      </c>
      <c r="J416" s="692">
        <v>41801</v>
      </c>
      <c r="K416" s="697">
        <v>41802</v>
      </c>
      <c r="L416" s="694" t="s">
        <v>1213</v>
      </c>
    </row>
    <row r="417" spans="1:12" ht="31.5" customHeight="1" x14ac:dyDescent="0.25">
      <c r="A417" s="571">
        <v>341</v>
      </c>
      <c r="B417" s="644" t="s">
        <v>1212</v>
      </c>
      <c r="C417" s="571" t="s">
        <v>39</v>
      </c>
      <c r="D417" s="654" t="s">
        <v>978</v>
      </c>
      <c r="E417" s="644">
        <v>1</v>
      </c>
      <c r="F417" s="644">
        <v>1.272E-2</v>
      </c>
      <c r="G417" s="644">
        <v>1.272</v>
      </c>
      <c r="H417" s="644" t="s">
        <v>1016</v>
      </c>
      <c r="I417" s="644" t="s">
        <v>106</v>
      </c>
      <c r="J417" s="648">
        <v>41968</v>
      </c>
      <c r="K417" s="648">
        <v>41968</v>
      </c>
      <c r="L417" s="643" t="s">
        <v>1211</v>
      </c>
    </row>
    <row r="418" spans="1:12" ht="45" customHeight="1" x14ac:dyDescent="0.25">
      <c r="A418" s="571">
        <v>342</v>
      </c>
      <c r="B418" s="644" t="s">
        <v>1210</v>
      </c>
      <c r="C418" s="571" t="s">
        <v>39</v>
      </c>
      <c r="D418" s="654" t="s">
        <v>978</v>
      </c>
      <c r="E418" s="644">
        <v>1</v>
      </c>
      <c r="F418" s="644">
        <v>0.42125000000000001</v>
      </c>
      <c r="G418" s="644">
        <v>0.42125000000000001</v>
      </c>
      <c r="H418" s="644" t="s">
        <v>1016</v>
      </c>
      <c r="I418" s="644" t="s">
        <v>106</v>
      </c>
      <c r="J418" s="648">
        <v>41968</v>
      </c>
      <c r="K418" s="648">
        <v>41968</v>
      </c>
      <c r="L418" s="644" t="s">
        <v>1205</v>
      </c>
    </row>
    <row r="419" spans="1:12" ht="30" customHeight="1" x14ac:dyDescent="0.25">
      <c r="A419" s="571">
        <v>343</v>
      </c>
      <c r="B419" s="644" t="s">
        <v>1209</v>
      </c>
      <c r="C419" s="571" t="s">
        <v>39</v>
      </c>
      <c r="D419" s="654" t="s">
        <v>978</v>
      </c>
      <c r="E419" s="644">
        <v>1</v>
      </c>
      <c r="F419" s="644">
        <v>0.58143</v>
      </c>
      <c r="G419" s="644">
        <v>0.58143</v>
      </c>
      <c r="H419" s="644" t="s">
        <v>1016</v>
      </c>
      <c r="I419" s="644" t="s">
        <v>106</v>
      </c>
      <c r="J419" s="648">
        <v>41996</v>
      </c>
      <c r="K419" s="648">
        <v>41996</v>
      </c>
      <c r="L419" s="644" t="s">
        <v>1205</v>
      </c>
    </row>
    <row r="420" spans="1:12" x14ac:dyDescent="0.25">
      <c r="A420" s="571">
        <v>344</v>
      </c>
      <c r="B420" s="644" t="s">
        <v>1208</v>
      </c>
      <c r="C420" s="571" t="s">
        <v>39</v>
      </c>
      <c r="D420" s="654" t="s">
        <v>978</v>
      </c>
      <c r="E420" s="644">
        <v>1</v>
      </c>
      <c r="F420" s="644">
        <v>5.5199999999999997E-3</v>
      </c>
      <c r="G420" s="644">
        <v>2.76</v>
      </c>
      <c r="H420" s="644" t="s">
        <v>1016</v>
      </c>
      <c r="I420" s="644" t="s">
        <v>106</v>
      </c>
      <c r="J420" s="648">
        <v>41968</v>
      </c>
      <c r="K420" s="648">
        <v>41968</v>
      </c>
      <c r="L420" s="644" t="s">
        <v>1193</v>
      </c>
    </row>
    <row r="421" spans="1:12" ht="45" customHeight="1" x14ac:dyDescent="0.25">
      <c r="A421" s="571">
        <v>345</v>
      </c>
      <c r="B421" s="644" t="s">
        <v>1207</v>
      </c>
      <c r="C421" s="571" t="s">
        <v>39</v>
      </c>
      <c r="D421" s="654" t="s">
        <v>978</v>
      </c>
      <c r="E421" s="644">
        <v>1</v>
      </c>
      <c r="F421" s="644">
        <v>2.428E-3</v>
      </c>
      <c r="G421" s="644">
        <v>2.4279999999999999</v>
      </c>
      <c r="H421" s="644" t="s">
        <v>1016</v>
      </c>
      <c r="I421" s="644" t="s">
        <v>106</v>
      </c>
      <c r="J421" s="648">
        <v>41968</v>
      </c>
      <c r="K421" s="648">
        <v>41968</v>
      </c>
      <c r="L421" s="644" t="s">
        <v>1193</v>
      </c>
    </row>
    <row r="422" spans="1:12" x14ac:dyDescent="0.25">
      <c r="A422" s="571">
        <v>346</v>
      </c>
      <c r="B422" s="644" t="s">
        <v>1206</v>
      </c>
      <c r="C422" s="571" t="s">
        <v>39</v>
      </c>
      <c r="D422" s="654" t="s">
        <v>978</v>
      </c>
      <c r="E422" s="644">
        <v>1</v>
      </c>
      <c r="F422" s="644">
        <v>0.3</v>
      </c>
      <c r="G422" s="644">
        <v>0.9</v>
      </c>
      <c r="H422" s="644" t="s">
        <v>1016</v>
      </c>
      <c r="I422" s="644" t="s">
        <v>106</v>
      </c>
      <c r="J422" s="648">
        <v>41996</v>
      </c>
      <c r="K422" s="648">
        <v>41996</v>
      </c>
      <c r="L422" s="644" t="s">
        <v>1205</v>
      </c>
    </row>
    <row r="423" spans="1:12" x14ac:dyDescent="0.25">
      <c r="A423" s="571">
        <v>347</v>
      </c>
      <c r="B423" s="644" t="s">
        <v>1204</v>
      </c>
      <c r="C423" s="571" t="s">
        <v>39</v>
      </c>
      <c r="D423" s="654" t="s">
        <v>978</v>
      </c>
      <c r="E423" s="644">
        <v>1</v>
      </c>
      <c r="F423" s="644">
        <v>0.24188000000000001</v>
      </c>
      <c r="G423" s="644">
        <v>0.24188000000000001</v>
      </c>
      <c r="H423" s="644" t="s">
        <v>1016</v>
      </c>
      <c r="I423" s="644" t="s">
        <v>106</v>
      </c>
      <c r="J423" s="648">
        <v>41968</v>
      </c>
      <c r="K423" s="648">
        <v>41970</v>
      </c>
      <c r="L423" s="643" t="s">
        <v>1203</v>
      </c>
    </row>
    <row r="424" spans="1:12" x14ac:dyDescent="0.25">
      <c r="A424" s="571">
        <v>348</v>
      </c>
      <c r="B424" s="644" t="s">
        <v>1202</v>
      </c>
      <c r="C424" s="571" t="s">
        <v>39</v>
      </c>
      <c r="D424" s="654" t="s">
        <v>978</v>
      </c>
      <c r="E424" s="644">
        <v>1</v>
      </c>
      <c r="F424" s="644">
        <v>2.1000000000000001E-4</v>
      </c>
      <c r="G424" s="644">
        <v>0.96579999999999999</v>
      </c>
      <c r="H424" s="644" t="s">
        <v>1016</v>
      </c>
      <c r="I424" s="644" t="s">
        <v>106</v>
      </c>
      <c r="J424" s="648">
        <v>41974</v>
      </c>
      <c r="K424" s="648">
        <v>41975</v>
      </c>
      <c r="L424" s="643" t="s">
        <v>1201</v>
      </c>
    </row>
    <row r="425" spans="1:12" x14ac:dyDescent="0.25">
      <c r="A425" s="571">
        <v>349</v>
      </c>
      <c r="B425" s="644" t="s">
        <v>1200</v>
      </c>
      <c r="C425" s="571" t="s">
        <v>39</v>
      </c>
      <c r="D425" s="654" t="s">
        <v>978</v>
      </c>
      <c r="E425" s="644">
        <v>1</v>
      </c>
      <c r="F425" s="644">
        <v>0.26</v>
      </c>
      <c r="G425" s="644">
        <v>2.6</v>
      </c>
      <c r="H425" s="644" t="s">
        <v>1016</v>
      </c>
      <c r="I425" s="644" t="s">
        <v>106</v>
      </c>
      <c r="J425" s="648">
        <v>42023</v>
      </c>
      <c r="K425" s="648">
        <v>42027</v>
      </c>
      <c r="L425" s="643" t="s">
        <v>1199</v>
      </c>
    </row>
    <row r="426" spans="1:12" x14ac:dyDescent="0.25">
      <c r="A426" s="571">
        <v>350</v>
      </c>
      <c r="B426" s="619" t="s">
        <v>1198</v>
      </c>
      <c r="C426" s="622" t="s">
        <v>39</v>
      </c>
      <c r="D426" s="619" t="s">
        <v>978</v>
      </c>
      <c r="E426" s="618">
        <v>1</v>
      </c>
      <c r="F426" s="618">
        <v>1.73E-3</v>
      </c>
      <c r="G426" s="618">
        <v>1.3734999999999999</v>
      </c>
      <c r="H426" s="618" t="s">
        <v>1016</v>
      </c>
      <c r="I426" s="618" t="s">
        <v>106</v>
      </c>
      <c r="J426" s="698">
        <v>42178</v>
      </c>
      <c r="K426" s="698">
        <v>42179</v>
      </c>
      <c r="L426" s="625" t="s">
        <v>1197</v>
      </c>
    </row>
    <row r="427" spans="1:12" ht="45" x14ac:dyDescent="0.25">
      <c r="A427" s="571">
        <v>351</v>
      </c>
      <c r="B427" s="618" t="s">
        <v>1196</v>
      </c>
      <c r="C427" s="622" t="s">
        <v>39</v>
      </c>
      <c r="D427" s="619" t="s">
        <v>978</v>
      </c>
      <c r="E427" s="618">
        <v>1</v>
      </c>
      <c r="F427" s="618">
        <v>9.7300000000000008E-3</v>
      </c>
      <c r="G427" s="618">
        <v>3.0581999999999998</v>
      </c>
      <c r="H427" s="618" t="s">
        <v>1016</v>
      </c>
      <c r="I427" s="618" t="s">
        <v>106</v>
      </c>
      <c r="J427" s="698">
        <v>42178</v>
      </c>
      <c r="K427" s="698">
        <v>42180</v>
      </c>
      <c r="L427" s="625" t="s">
        <v>1195</v>
      </c>
    </row>
    <row r="428" spans="1:12" x14ac:dyDescent="0.25">
      <c r="A428" s="571">
        <v>352</v>
      </c>
      <c r="B428" s="618" t="s">
        <v>1194</v>
      </c>
      <c r="C428" s="622" t="s">
        <v>39</v>
      </c>
      <c r="D428" s="619" t="s">
        <v>978</v>
      </c>
      <c r="E428" s="618">
        <v>1</v>
      </c>
      <c r="F428" s="618">
        <v>1.6500000000000001E-2</v>
      </c>
      <c r="G428" s="618">
        <v>4.62</v>
      </c>
      <c r="H428" s="618" t="s">
        <v>1016</v>
      </c>
      <c r="I428" s="618" t="s">
        <v>106</v>
      </c>
      <c r="J428" s="698">
        <v>42178</v>
      </c>
      <c r="K428" s="698">
        <v>42181</v>
      </c>
      <c r="L428" s="625" t="s">
        <v>1193</v>
      </c>
    </row>
    <row r="429" spans="1:12" x14ac:dyDescent="0.25">
      <c r="A429" s="675">
        <v>353</v>
      </c>
      <c r="B429" s="626" t="s">
        <v>1192</v>
      </c>
      <c r="C429" s="663" t="s">
        <v>10</v>
      </c>
      <c r="D429" s="627" t="s">
        <v>978</v>
      </c>
      <c r="E429" s="626">
        <v>1</v>
      </c>
      <c r="F429" s="626">
        <v>0.05</v>
      </c>
      <c r="G429" s="626">
        <v>3</v>
      </c>
      <c r="H429" s="626" t="s">
        <v>1016</v>
      </c>
      <c r="I429" s="626" t="s">
        <v>106</v>
      </c>
      <c r="J429" s="699">
        <v>42215</v>
      </c>
      <c r="K429" s="699">
        <v>42215</v>
      </c>
      <c r="L429" s="626"/>
    </row>
    <row r="430" spans="1:12" x14ac:dyDescent="0.25">
      <c r="A430" s="675">
        <v>354</v>
      </c>
      <c r="B430" s="626" t="s">
        <v>1191</v>
      </c>
      <c r="C430" s="663" t="s">
        <v>10</v>
      </c>
      <c r="D430" s="627" t="s">
        <v>978</v>
      </c>
      <c r="E430" s="626">
        <v>1</v>
      </c>
      <c r="F430" s="626">
        <v>0.04</v>
      </c>
      <c r="G430" s="626">
        <v>6.1859999999999999</v>
      </c>
      <c r="H430" s="626" t="s">
        <v>1016</v>
      </c>
      <c r="I430" s="626" t="s">
        <v>106</v>
      </c>
      <c r="J430" s="699">
        <v>42307</v>
      </c>
      <c r="K430" s="699">
        <v>42307</v>
      </c>
      <c r="L430" s="626"/>
    </row>
    <row r="431" spans="1:12" x14ac:dyDescent="0.25">
      <c r="A431" s="675">
        <v>355</v>
      </c>
      <c r="B431" s="626" t="s">
        <v>1190</v>
      </c>
      <c r="C431" s="663" t="s">
        <v>10</v>
      </c>
      <c r="D431" s="627" t="s">
        <v>978</v>
      </c>
      <c r="E431" s="626">
        <v>1</v>
      </c>
      <c r="F431" s="626">
        <v>0.5</v>
      </c>
      <c r="G431" s="626">
        <v>9.1999999999999993</v>
      </c>
      <c r="H431" s="626" t="s">
        <v>1016</v>
      </c>
      <c r="I431" s="626" t="s">
        <v>106</v>
      </c>
      <c r="J431" s="699">
        <v>42050</v>
      </c>
      <c r="K431" s="699">
        <v>42050</v>
      </c>
      <c r="L431" s="626"/>
    </row>
    <row r="432" spans="1:12" x14ac:dyDescent="0.25">
      <c r="A432" s="675">
        <v>356</v>
      </c>
      <c r="B432" s="626" t="s">
        <v>1189</v>
      </c>
      <c r="C432" s="663" t="s">
        <v>10</v>
      </c>
      <c r="D432" s="627" t="s">
        <v>978</v>
      </c>
      <c r="E432" s="626">
        <v>1</v>
      </c>
      <c r="F432" s="626">
        <v>0.5</v>
      </c>
      <c r="G432" s="626">
        <v>0.5</v>
      </c>
      <c r="H432" s="626" t="s">
        <v>1016</v>
      </c>
      <c r="I432" s="626" t="s">
        <v>106</v>
      </c>
      <c r="J432" s="699">
        <v>42246</v>
      </c>
      <c r="K432" s="699">
        <v>42246</v>
      </c>
      <c r="L432" s="626"/>
    </row>
    <row r="433" spans="1:12" x14ac:dyDescent="0.25">
      <c r="A433" s="675">
        <v>357</v>
      </c>
      <c r="B433" s="626" t="s">
        <v>1050</v>
      </c>
      <c r="C433" s="626" t="s">
        <v>10</v>
      </c>
      <c r="D433" s="626" t="s">
        <v>244</v>
      </c>
      <c r="E433" s="626">
        <v>3</v>
      </c>
      <c r="F433" s="626">
        <v>10</v>
      </c>
      <c r="G433" s="626">
        <v>30</v>
      </c>
      <c r="H433" s="626" t="s">
        <v>1016</v>
      </c>
      <c r="I433" s="626" t="s">
        <v>106</v>
      </c>
      <c r="J433" s="699">
        <v>42459</v>
      </c>
      <c r="K433" s="699">
        <v>42459</v>
      </c>
      <c r="L433" s="626"/>
    </row>
    <row r="434" spans="1:12" x14ac:dyDescent="0.25">
      <c r="A434" s="675">
        <v>358</v>
      </c>
      <c r="B434" s="626" t="s">
        <v>1048</v>
      </c>
      <c r="C434" s="626" t="s">
        <v>10</v>
      </c>
      <c r="D434" s="626" t="s">
        <v>244</v>
      </c>
      <c r="E434" s="626">
        <v>40</v>
      </c>
      <c r="F434" s="626">
        <v>100</v>
      </c>
      <c r="G434" s="626">
        <v>100</v>
      </c>
      <c r="H434" s="626" t="s">
        <v>1016</v>
      </c>
      <c r="I434" s="626" t="s">
        <v>106</v>
      </c>
      <c r="J434" s="699">
        <v>42459</v>
      </c>
      <c r="K434" s="699">
        <v>42459</v>
      </c>
      <c r="L434" s="626"/>
    </row>
    <row r="435" spans="1:12" ht="18.75" x14ac:dyDescent="0.25">
      <c r="A435" s="571">
        <v>359</v>
      </c>
      <c r="B435" s="640" t="s">
        <v>1188</v>
      </c>
      <c r="C435" s="700"/>
      <c r="D435" s="700"/>
      <c r="E435" s="700"/>
      <c r="F435" s="700"/>
      <c r="G435" s="700"/>
      <c r="H435" s="700"/>
      <c r="I435" s="700"/>
      <c r="J435" s="701"/>
      <c r="K435" s="700"/>
      <c r="L435" s="700"/>
    </row>
    <row r="436" spans="1:12" ht="45" customHeight="1" x14ac:dyDescent="0.25">
      <c r="A436" s="571">
        <v>360</v>
      </c>
      <c r="B436" s="558" t="s">
        <v>45</v>
      </c>
      <c r="C436" s="558" t="s">
        <v>39</v>
      </c>
      <c r="D436" s="558" t="s">
        <v>244</v>
      </c>
      <c r="E436" s="558">
        <v>1</v>
      </c>
      <c r="F436" s="558">
        <v>0.08</v>
      </c>
      <c r="G436" s="558">
        <v>0.08</v>
      </c>
      <c r="H436" s="558" t="s">
        <v>1016</v>
      </c>
      <c r="I436" s="558" t="s">
        <v>13</v>
      </c>
      <c r="J436" s="559">
        <v>41609</v>
      </c>
      <c r="K436" s="559">
        <v>41609</v>
      </c>
      <c r="L436" s="586" t="s">
        <v>1187</v>
      </c>
    </row>
    <row r="437" spans="1:12" x14ac:dyDescent="0.25">
      <c r="A437" s="571">
        <v>361</v>
      </c>
      <c r="B437" s="571" t="s">
        <v>1186</v>
      </c>
      <c r="C437" s="625" t="s">
        <v>17</v>
      </c>
      <c r="D437" s="571" t="s">
        <v>244</v>
      </c>
      <c r="E437" s="571">
        <v>1</v>
      </c>
      <c r="F437" s="571">
        <v>0.08</v>
      </c>
      <c r="G437" s="571">
        <v>0.08</v>
      </c>
      <c r="H437" s="571" t="s">
        <v>1016</v>
      </c>
      <c r="I437" s="571" t="s">
        <v>13</v>
      </c>
      <c r="J437" s="572">
        <v>41609</v>
      </c>
      <c r="K437" s="625" t="s">
        <v>17</v>
      </c>
      <c r="L437" s="643"/>
    </row>
    <row r="438" spans="1:12" ht="25.5" customHeight="1" x14ac:dyDescent="0.25">
      <c r="A438" s="571">
        <v>362</v>
      </c>
      <c r="B438" s="571" t="s">
        <v>1185</v>
      </c>
      <c r="C438" s="625" t="s">
        <v>17</v>
      </c>
      <c r="D438" s="571" t="s">
        <v>244</v>
      </c>
      <c r="E438" s="571">
        <v>1</v>
      </c>
      <c r="F438" s="571">
        <v>0.21</v>
      </c>
      <c r="G438" s="571">
        <v>0.21</v>
      </c>
      <c r="H438" s="571" t="s">
        <v>1016</v>
      </c>
      <c r="I438" s="571" t="s">
        <v>13</v>
      </c>
      <c r="J438" s="572">
        <v>41609</v>
      </c>
      <c r="K438" s="625" t="s">
        <v>17</v>
      </c>
      <c r="L438" s="643"/>
    </row>
    <row r="439" spans="1:12" ht="45" customHeight="1" x14ac:dyDescent="0.25">
      <c r="A439" s="571">
        <v>363</v>
      </c>
      <c r="B439" s="558" t="s">
        <v>52</v>
      </c>
      <c r="C439" s="558" t="s">
        <v>39</v>
      </c>
      <c r="D439" s="558" t="s">
        <v>244</v>
      </c>
      <c r="E439" s="558">
        <v>1</v>
      </c>
      <c r="F439" s="558">
        <v>1.5</v>
      </c>
      <c r="G439" s="558">
        <v>1.5</v>
      </c>
      <c r="H439" s="558" t="s">
        <v>1016</v>
      </c>
      <c r="I439" s="558" t="s">
        <v>13</v>
      </c>
      <c r="J439" s="680" t="s">
        <v>1184</v>
      </c>
      <c r="K439" s="686">
        <v>41609</v>
      </c>
      <c r="L439" s="575" t="s">
        <v>1183</v>
      </c>
    </row>
    <row r="440" spans="1:12" ht="25.5" customHeight="1" x14ac:dyDescent="0.25">
      <c r="A440" s="571">
        <v>364</v>
      </c>
      <c r="B440" s="571" t="s">
        <v>1182</v>
      </c>
      <c r="C440" s="625" t="s">
        <v>17</v>
      </c>
      <c r="D440" s="571" t="s">
        <v>244</v>
      </c>
      <c r="E440" s="571">
        <v>1</v>
      </c>
      <c r="F440" s="571">
        <v>1.6</v>
      </c>
      <c r="G440" s="702">
        <v>1.6</v>
      </c>
      <c r="H440" s="571" t="s">
        <v>1016</v>
      </c>
      <c r="I440" s="571" t="s">
        <v>13</v>
      </c>
      <c r="J440" s="571" t="s">
        <v>1181</v>
      </c>
      <c r="K440" s="625" t="s">
        <v>17</v>
      </c>
      <c r="L440" s="643"/>
    </row>
    <row r="441" spans="1:12" x14ac:dyDescent="0.25">
      <c r="A441" s="571">
        <v>365</v>
      </c>
      <c r="B441" s="571" t="s">
        <v>57</v>
      </c>
      <c r="C441" s="625" t="s">
        <v>17</v>
      </c>
      <c r="D441" s="571" t="s">
        <v>244</v>
      </c>
      <c r="E441" s="571">
        <v>1</v>
      </c>
      <c r="F441" s="571">
        <v>0.7</v>
      </c>
      <c r="G441" s="571">
        <v>0.7</v>
      </c>
      <c r="H441" s="571" t="s">
        <v>1016</v>
      </c>
      <c r="I441" s="571" t="s">
        <v>13</v>
      </c>
      <c r="J441" s="572">
        <v>41609</v>
      </c>
      <c r="K441" s="625" t="s">
        <v>17</v>
      </c>
      <c r="L441" s="643"/>
    </row>
    <row r="442" spans="1:12" ht="45" customHeight="1" x14ac:dyDescent="0.25">
      <c r="A442" s="571">
        <v>366</v>
      </c>
      <c r="B442" s="558" t="s">
        <v>1180</v>
      </c>
      <c r="C442" s="558" t="s">
        <v>39</v>
      </c>
      <c r="D442" s="558" t="s">
        <v>244</v>
      </c>
      <c r="E442" s="558">
        <v>1</v>
      </c>
      <c r="F442" s="558">
        <v>0.6</v>
      </c>
      <c r="G442" s="558">
        <v>0.6</v>
      </c>
      <c r="H442" s="558" t="s">
        <v>1016</v>
      </c>
      <c r="I442" s="558" t="s">
        <v>13</v>
      </c>
      <c r="J442" s="559">
        <v>41609</v>
      </c>
      <c r="K442" s="559">
        <v>41609</v>
      </c>
      <c r="L442" s="586" t="s">
        <v>1179</v>
      </c>
    </row>
    <row r="443" spans="1:12" x14ac:dyDescent="0.25">
      <c r="A443" s="571">
        <v>367</v>
      </c>
      <c r="B443" s="571" t="s">
        <v>73</v>
      </c>
      <c r="C443" s="618" t="s">
        <v>17</v>
      </c>
      <c r="D443" s="571" t="s">
        <v>244</v>
      </c>
      <c r="E443" s="571">
        <v>1</v>
      </c>
      <c r="F443" s="571">
        <v>0.2</v>
      </c>
      <c r="G443" s="571">
        <v>0.2</v>
      </c>
      <c r="H443" s="571" t="s">
        <v>1016</v>
      </c>
      <c r="I443" s="571" t="s">
        <v>13</v>
      </c>
      <c r="J443" s="572">
        <v>41609</v>
      </c>
      <c r="K443" s="618" t="s">
        <v>17</v>
      </c>
      <c r="L443" s="644"/>
    </row>
    <row r="444" spans="1:12" x14ac:dyDescent="0.25">
      <c r="A444" s="675">
        <v>368</v>
      </c>
      <c r="B444" s="541" t="s">
        <v>1178</v>
      </c>
      <c r="C444" s="541" t="s">
        <v>10</v>
      </c>
      <c r="D444" s="541" t="s">
        <v>244</v>
      </c>
      <c r="E444" s="541">
        <v>1</v>
      </c>
      <c r="F444" s="541">
        <v>2</v>
      </c>
      <c r="G444" s="541">
        <v>2</v>
      </c>
      <c r="H444" s="541" t="s">
        <v>1016</v>
      </c>
      <c r="I444" s="541" t="s">
        <v>13</v>
      </c>
      <c r="J444" s="567">
        <v>41609</v>
      </c>
      <c r="K444" s="584"/>
      <c r="L444" s="584"/>
    </row>
    <row r="445" spans="1:12" x14ac:dyDescent="0.25">
      <c r="A445" s="571">
        <v>369</v>
      </c>
      <c r="B445" s="571" t="s">
        <v>77</v>
      </c>
      <c r="C445" s="618" t="s">
        <v>17</v>
      </c>
      <c r="D445" s="571" t="s">
        <v>244</v>
      </c>
      <c r="E445" s="571">
        <v>1</v>
      </c>
      <c r="F445" s="571">
        <v>0.7</v>
      </c>
      <c r="G445" s="571">
        <v>0.7</v>
      </c>
      <c r="H445" s="571" t="s">
        <v>1016</v>
      </c>
      <c r="I445" s="571" t="s">
        <v>13</v>
      </c>
      <c r="J445" s="572">
        <v>41609</v>
      </c>
      <c r="K445" s="618" t="s">
        <v>17</v>
      </c>
      <c r="L445" s="644"/>
    </row>
    <row r="446" spans="1:12" x14ac:dyDescent="0.25">
      <c r="A446" s="571">
        <v>370</v>
      </c>
      <c r="B446" s="571" t="s">
        <v>79</v>
      </c>
      <c r="C446" s="618" t="s">
        <v>17</v>
      </c>
      <c r="D446" s="571" t="s">
        <v>244</v>
      </c>
      <c r="E446" s="571">
        <v>1</v>
      </c>
      <c r="F446" s="571">
        <v>0.2</v>
      </c>
      <c r="G446" s="571">
        <v>0.2</v>
      </c>
      <c r="H446" s="571" t="s">
        <v>1016</v>
      </c>
      <c r="I446" s="571" t="s">
        <v>13</v>
      </c>
      <c r="J446" s="572">
        <v>41609</v>
      </c>
      <c r="K446" s="618" t="s">
        <v>17</v>
      </c>
      <c r="L446" s="644"/>
    </row>
    <row r="447" spans="1:12" ht="45" customHeight="1" x14ac:dyDescent="0.25">
      <c r="A447" s="571">
        <v>371</v>
      </c>
      <c r="B447" s="558" t="s">
        <v>16</v>
      </c>
      <c r="C447" s="558" t="s">
        <v>39</v>
      </c>
      <c r="D447" s="558" t="s">
        <v>244</v>
      </c>
      <c r="E447" s="558">
        <v>1</v>
      </c>
      <c r="F447" s="558">
        <v>0.2</v>
      </c>
      <c r="G447" s="558">
        <v>0.2</v>
      </c>
      <c r="H447" s="558" t="s">
        <v>1016</v>
      </c>
      <c r="I447" s="558" t="s">
        <v>13</v>
      </c>
      <c r="J447" s="559">
        <v>41609</v>
      </c>
      <c r="K447" s="559">
        <v>41609</v>
      </c>
      <c r="L447" s="586" t="s">
        <v>1177</v>
      </c>
    </row>
    <row r="448" spans="1:12" ht="45" customHeight="1" x14ac:dyDescent="0.25">
      <c r="A448" s="571">
        <v>372</v>
      </c>
      <c r="B448" s="558" t="s">
        <v>19</v>
      </c>
      <c r="C448" s="558" t="s">
        <v>39</v>
      </c>
      <c r="D448" s="558" t="s">
        <v>244</v>
      </c>
      <c r="E448" s="558">
        <v>1</v>
      </c>
      <c r="F448" s="558">
        <v>0.1</v>
      </c>
      <c r="G448" s="558">
        <v>0.1</v>
      </c>
      <c r="H448" s="558" t="s">
        <v>1016</v>
      </c>
      <c r="I448" s="558" t="s">
        <v>13</v>
      </c>
      <c r="J448" s="559">
        <v>41609</v>
      </c>
      <c r="K448" s="559">
        <v>41609</v>
      </c>
      <c r="L448" s="586" t="s">
        <v>1176</v>
      </c>
    </row>
    <row r="449" spans="1:12" ht="45" customHeight="1" x14ac:dyDescent="0.25">
      <c r="A449" s="571">
        <v>373</v>
      </c>
      <c r="B449" s="558" t="s">
        <v>18</v>
      </c>
      <c r="C449" s="558" t="s">
        <v>39</v>
      </c>
      <c r="D449" s="558" t="s">
        <v>244</v>
      </c>
      <c r="E449" s="558">
        <v>1</v>
      </c>
      <c r="F449" s="558">
        <v>0.5</v>
      </c>
      <c r="G449" s="558">
        <v>0.5</v>
      </c>
      <c r="H449" s="558" t="s">
        <v>1016</v>
      </c>
      <c r="I449" s="558" t="s">
        <v>13</v>
      </c>
      <c r="J449" s="559">
        <v>41609</v>
      </c>
      <c r="K449" s="559">
        <v>41609</v>
      </c>
      <c r="L449" s="586" t="s">
        <v>1175</v>
      </c>
    </row>
    <row r="450" spans="1:12" x14ac:dyDescent="0.25">
      <c r="A450" s="571">
        <v>374</v>
      </c>
      <c r="B450" s="571" t="s">
        <v>114</v>
      </c>
      <c r="C450" s="618" t="s">
        <v>17</v>
      </c>
      <c r="D450" s="571" t="s">
        <v>244</v>
      </c>
      <c r="E450" s="571">
        <v>1</v>
      </c>
      <c r="F450" s="571">
        <v>0.3</v>
      </c>
      <c r="G450" s="571">
        <v>0.3</v>
      </c>
      <c r="H450" s="571" t="s">
        <v>1016</v>
      </c>
      <c r="I450" s="571" t="s">
        <v>13</v>
      </c>
      <c r="J450" s="572">
        <v>41609</v>
      </c>
      <c r="K450" s="618" t="s">
        <v>17</v>
      </c>
      <c r="L450" s="644"/>
    </row>
    <row r="451" spans="1:12" x14ac:dyDescent="0.25">
      <c r="A451" s="571">
        <v>375</v>
      </c>
      <c r="B451" s="571" t="s">
        <v>116</v>
      </c>
      <c r="C451" s="622" t="s">
        <v>17</v>
      </c>
      <c r="D451" s="571" t="s">
        <v>244</v>
      </c>
      <c r="E451" s="571">
        <v>1</v>
      </c>
      <c r="F451" s="571">
        <v>0.3</v>
      </c>
      <c r="G451" s="571">
        <v>0.3</v>
      </c>
      <c r="H451" s="571" t="s">
        <v>1016</v>
      </c>
      <c r="I451" s="571" t="s">
        <v>13</v>
      </c>
      <c r="J451" s="572">
        <v>41609</v>
      </c>
      <c r="K451" s="622" t="s">
        <v>17</v>
      </c>
      <c r="L451" s="644"/>
    </row>
    <row r="452" spans="1:12" x14ac:dyDescent="0.25">
      <c r="A452" s="571">
        <v>376</v>
      </c>
      <c r="B452" s="571" t="s">
        <v>1174</v>
      </c>
      <c r="C452" s="622" t="s">
        <v>17</v>
      </c>
      <c r="D452" s="571" t="s">
        <v>244</v>
      </c>
      <c r="E452" s="571">
        <v>1</v>
      </c>
      <c r="F452" s="571">
        <v>0.4</v>
      </c>
      <c r="G452" s="571">
        <v>0.4</v>
      </c>
      <c r="H452" s="571" t="s">
        <v>1016</v>
      </c>
      <c r="I452" s="571" t="s">
        <v>13</v>
      </c>
      <c r="J452" s="572">
        <v>41609</v>
      </c>
      <c r="K452" s="622" t="s">
        <v>17</v>
      </c>
      <c r="L452" s="644"/>
    </row>
    <row r="453" spans="1:12" x14ac:dyDescent="0.25">
      <c r="A453" s="571">
        <v>377</v>
      </c>
      <c r="B453" s="571" t="s">
        <v>120</v>
      </c>
      <c r="C453" s="622" t="s">
        <v>17</v>
      </c>
      <c r="D453" s="571" t="s">
        <v>244</v>
      </c>
      <c r="E453" s="571">
        <v>1</v>
      </c>
      <c r="F453" s="571">
        <v>0.1</v>
      </c>
      <c r="G453" s="571">
        <v>0.1</v>
      </c>
      <c r="H453" s="571" t="s">
        <v>1016</v>
      </c>
      <c r="I453" s="571" t="s">
        <v>13</v>
      </c>
      <c r="J453" s="572">
        <v>41609</v>
      </c>
      <c r="K453" s="622" t="s">
        <v>17</v>
      </c>
      <c r="L453" s="644"/>
    </row>
    <row r="454" spans="1:12" ht="25.5" x14ac:dyDescent="0.25">
      <c r="A454" s="571">
        <v>378</v>
      </c>
      <c r="B454" s="654" t="s">
        <v>974</v>
      </c>
      <c r="C454" s="654" t="s">
        <v>39</v>
      </c>
      <c r="D454" s="654" t="s">
        <v>244</v>
      </c>
      <c r="E454" s="654">
        <v>1</v>
      </c>
      <c r="F454" s="654">
        <v>0.5</v>
      </c>
      <c r="G454" s="654">
        <v>2</v>
      </c>
      <c r="H454" s="654" t="s">
        <v>12</v>
      </c>
      <c r="I454" s="654" t="s">
        <v>13</v>
      </c>
      <c r="J454" s="656">
        <v>41920</v>
      </c>
      <c r="K454" s="654" t="s">
        <v>1173</v>
      </c>
      <c r="L454" s="644" t="s">
        <v>1172</v>
      </c>
    </row>
    <row r="455" spans="1:12" ht="38.25" customHeight="1" x14ac:dyDescent="0.25">
      <c r="A455" s="571">
        <v>379</v>
      </c>
      <c r="B455" s="654" t="s">
        <v>1171</v>
      </c>
      <c r="C455" s="619" t="s">
        <v>17</v>
      </c>
      <c r="D455" s="654" t="s">
        <v>244</v>
      </c>
      <c r="E455" s="654">
        <v>1</v>
      </c>
      <c r="F455" s="654">
        <v>0.3</v>
      </c>
      <c r="G455" s="654">
        <v>0.3</v>
      </c>
      <c r="H455" s="654" t="s">
        <v>660</v>
      </c>
      <c r="I455" s="654" t="s">
        <v>13</v>
      </c>
      <c r="J455" s="656">
        <v>41920</v>
      </c>
      <c r="K455" s="654" t="s">
        <v>17</v>
      </c>
      <c r="L455" s="643"/>
    </row>
    <row r="456" spans="1:12" x14ac:dyDescent="0.25">
      <c r="A456" s="571">
        <v>380</v>
      </c>
      <c r="B456" s="654" t="s">
        <v>628</v>
      </c>
      <c r="C456" s="619" t="s">
        <v>17</v>
      </c>
      <c r="D456" s="654" t="s">
        <v>244</v>
      </c>
      <c r="E456" s="654">
        <v>1</v>
      </c>
      <c r="F456" s="654">
        <v>0.2</v>
      </c>
      <c r="G456" s="654">
        <v>0.2</v>
      </c>
      <c r="H456" s="654" t="s">
        <v>12</v>
      </c>
      <c r="I456" s="654" t="s">
        <v>13</v>
      </c>
      <c r="J456" s="656">
        <v>41920</v>
      </c>
      <c r="K456" s="654" t="s">
        <v>17</v>
      </c>
      <c r="L456" s="643"/>
    </row>
    <row r="457" spans="1:12" x14ac:dyDescent="0.25">
      <c r="A457" s="571">
        <v>381</v>
      </c>
      <c r="B457" s="654" t="s">
        <v>1170</v>
      </c>
      <c r="C457" s="619" t="s">
        <v>17</v>
      </c>
      <c r="D457" s="654" t="s">
        <v>244</v>
      </c>
      <c r="E457" s="654">
        <v>4</v>
      </c>
      <c r="F457" s="654">
        <v>0.13</v>
      </c>
      <c r="G457" s="654">
        <v>0.52</v>
      </c>
      <c r="H457" s="654" t="s">
        <v>12</v>
      </c>
      <c r="I457" s="654" t="s">
        <v>13</v>
      </c>
      <c r="J457" s="656">
        <v>41845</v>
      </c>
      <c r="K457" s="654" t="s">
        <v>17</v>
      </c>
      <c r="L457" s="656"/>
    </row>
    <row r="458" spans="1:12" ht="76.5" customHeight="1" x14ac:dyDescent="0.25">
      <c r="A458" s="571">
        <v>382</v>
      </c>
      <c r="B458" s="654" t="s">
        <v>1160</v>
      </c>
      <c r="C458" s="654" t="s">
        <v>39</v>
      </c>
      <c r="D458" s="654" t="s">
        <v>244</v>
      </c>
      <c r="E458" s="654">
        <v>3</v>
      </c>
      <c r="F458" s="654">
        <v>5</v>
      </c>
      <c r="G458" s="654">
        <v>15</v>
      </c>
      <c r="H458" s="654" t="s">
        <v>12</v>
      </c>
      <c r="I458" s="654" t="s">
        <v>13</v>
      </c>
      <c r="J458" s="656">
        <v>41734</v>
      </c>
      <c r="K458" s="654" t="s">
        <v>1169</v>
      </c>
      <c r="L458" s="654" t="s">
        <v>1168</v>
      </c>
    </row>
    <row r="459" spans="1:12" ht="25.5" customHeight="1" x14ac:dyDescent="0.25">
      <c r="A459" s="675">
        <v>383</v>
      </c>
      <c r="B459" s="581" t="s">
        <v>1167</v>
      </c>
      <c r="C459" s="581" t="s">
        <v>10</v>
      </c>
      <c r="D459" s="581" t="s">
        <v>244</v>
      </c>
      <c r="E459" s="581">
        <v>170</v>
      </c>
      <c r="F459" s="581">
        <v>0.05</v>
      </c>
      <c r="G459" s="581">
        <v>8.5</v>
      </c>
      <c r="H459" s="581" t="s">
        <v>12</v>
      </c>
      <c r="I459" s="581" t="s">
        <v>13</v>
      </c>
      <c r="J459" s="613">
        <v>41672</v>
      </c>
      <c r="K459" s="703"/>
      <c r="L459" s="576"/>
    </row>
    <row r="460" spans="1:12" x14ac:dyDescent="0.25">
      <c r="A460" s="675">
        <v>384</v>
      </c>
      <c r="B460" s="581" t="s">
        <v>1166</v>
      </c>
      <c r="C460" s="581" t="s">
        <v>10</v>
      </c>
      <c r="D460" s="581" t="s">
        <v>244</v>
      </c>
      <c r="E460" s="581">
        <v>170</v>
      </c>
      <c r="F460" s="581">
        <v>0.05</v>
      </c>
      <c r="G460" s="581">
        <v>8.5</v>
      </c>
      <c r="H460" s="581" t="s">
        <v>12</v>
      </c>
      <c r="I460" s="581" t="s">
        <v>13</v>
      </c>
      <c r="J460" s="613">
        <v>41695</v>
      </c>
      <c r="K460" s="581"/>
      <c r="L460" s="576"/>
    </row>
    <row r="461" spans="1:12" x14ac:dyDescent="0.25">
      <c r="A461" s="675">
        <v>385</v>
      </c>
      <c r="B461" s="581" t="s">
        <v>1159</v>
      </c>
      <c r="C461" s="581" t="s">
        <v>10</v>
      </c>
      <c r="D461" s="581" t="s">
        <v>244</v>
      </c>
      <c r="E461" s="581">
        <v>1</v>
      </c>
      <c r="F461" s="581">
        <v>0.8</v>
      </c>
      <c r="G461" s="581">
        <v>0.8</v>
      </c>
      <c r="H461" s="581" t="s">
        <v>12</v>
      </c>
      <c r="I461" s="581" t="s">
        <v>13</v>
      </c>
      <c r="J461" s="613">
        <v>41768</v>
      </c>
      <c r="K461" s="703"/>
      <c r="L461" s="576"/>
    </row>
    <row r="462" spans="1:12" x14ac:dyDescent="0.25">
      <c r="A462" s="675">
        <v>386</v>
      </c>
      <c r="B462" s="581" t="s">
        <v>1165</v>
      </c>
      <c r="C462" s="581" t="s">
        <v>10</v>
      </c>
      <c r="D462" s="581" t="s">
        <v>244</v>
      </c>
      <c r="E462" s="581">
        <v>2</v>
      </c>
      <c r="F462" s="581">
        <v>0.5</v>
      </c>
      <c r="G462" s="581">
        <v>1</v>
      </c>
      <c r="H462" s="581" t="s">
        <v>12</v>
      </c>
      <c r="I462" s="581" t="s">
        <v>13</v>
      </c>
      <c r="J462" s="613">
        <v>41876</v>
      </c>
      <c r="K462" s="581"/>
      <c r="L462" s="576"/>
    </row>
    <row r="463" spans="1:12" x14ac:dyDescent="0.25">
      <c r="A463" s="675">
        <v>387</v>
      </c>
      <c r="B463" s="581" t="s">
        <v>1164</v>
      </c>
      <c r="C463" s="581" t="s">
        <v>10</v>
      </c>
      <c r="D463" s="581" t="s">
        <v>244</v>
      </c>
      <c r="E463" s="581">
        <v>1</v>
      </c>
      <c r="F463" s="581">
        <v>0.5</v>
      </c>
      <c r="G463" s="581">
        <v>0.5</v>
      </c>
      <c r="H463" s="581" t="s">
        <v>12</v>
      </c>
      <c r="I463" s="581" t="s">
        <v>29</v>
      </c>
      <c r="J463" s="613">
        <v>41876</v>
      </c>
      <c r="K463" s="581"/>
      <c r="L463" s="576"/>
    </row>
    <row r="464" spans="1:12" x14ac:dyDescent="0.25">
      <c r="A464" s="675">
        <v>388</v>
      </c>
      <c r="B464" s="581" t="s">
        <v>1163</v>
      </c>
      <c r="C464" s="581" t="s">
        <v>10</v>
      </c>
      <c r="D464" s="581" t="s">
        <v>244</v>
      </c>
      <c r="E464" s="581">
        <v>2</v>
      </c>
      <c r="F464" s="581">
        <v>0.5</v>
      </c>
      <c r="G464" s="581">
        <v>1</v>
      </c>
      <c r="H464" s="581" t="s">
        <v>12</v>
      </c>
      <c r="I464" s="581" t="s">
        <v>13</v>
      </c>
      <c r="J464" s="613">
        <v>42205</v>
      </c>
      <c r="K464" s="581"/>
      <c r="L464" s="576"/>
    </row>
    <row r="465" spans="1:12" ht="76.5" customHeight="1" x14ac:dyDescent="0.25">
      <c r="A465" s="571">
        <v>389</v>
      </c>
      <c r="B465" s="654" t="s">
        <v>1160</v>
      </c>
      <c r="C465" s="654" t="s">
        <v>39</v>
      </c>
      <c r="D465" s="654" t="s">
        <v>244</v>
      </c>
      <c r="E465" s="654">
        <v>2</v>
      </c>
      <c r="F465" s="654">
        <v>7</v>
      </c>
      <c r="G465" s="654">
        <v>14</v>
      </c>
      <c r="H465" s="654" t="s">
        <v>12</v>
      </c>
      <c r="I465" s="654" t="s">
        <v>13</v>
      </c>
      <c r="J465" s="656">
        <v>41871</v>
      </c>
      <c r="K465" s="654" t="s">
        <v>1162</v>
      </c>
      <c r="L465" s="654" t="s">
        <v>1161</v>
      </c>
    </row>
    <row r="466" spans="1:12" ht="15.75" x14ac:dyDescent="0.25">
      <c r="A466" s="673">
        <v>390</v>
      </c>
      <c r="B466" s="704" t="s">
        <v>632</v>
      </c>
      <c r="C466" s="632" t="s">
        <v>10</v>
      </c>
      <c r="D466" s="632" t="s">
        <v>244</v>
      </c>
      <c r="E466" s="632">
        <v>1</v>
      </c>
      <c r="F466" s="632">
        <v>0.45</v>
      </c>
      <c r="G466" s="705">
        <v>0.9</v>
      </c>
      <c r="H466" s="632" t="s">
        <v>12</v>
      </c>
      <c r="I466" s="627" t="s">
        <v>13</v>
      </c>
      <c r="J466" s="613">
        <v>42205</v>
      </c>
      <c r="K466" s="632"/>
      <c r="L466" s="632"/>
    </row>
    <row r="467" spans="1:12" ht="75" x14ac:dyDescent="0.25">
      <c r="A467" s="673">
        <v>391</v>
      </c>
      <c r="B467" s="706" t="s">
        <v>1160</v>
      </c>
      <c r="C467" s="632" t="s">
        <v>10</v>
      </c>
      <c r="D467" s="632" t="s">
        <v>244</v>
      </c>
      <c r="E467" s="632">
        <v>2</v>
      </c>
      <c r="F467" s="705">
        <v>20</v>
      </c>
      <c r="G467" s="705">
        <v>20</v>
      </c>
      <c r="H467" s="632" t="s">
        <v>12</v>
      </c>
      <c r="I467" s="627" t="s">
        <v>13</v>
      </c>
      <c r="J467" s="613">
        <v>42205</v>
      </c>
      <c r="K467" s="632"/>
      <c r="L467" s="632"/>
    </row>
    <row r="468" spans="1:12" x14ac:dyDescent="0.25">
      <c r="A468" s="673">
        <v>392</v>
      </c>
      <c r="B468" s="706" t="s">
        <v>1159</v>
      </c>
      <c r="C468" s="632" t="s">
        <v>10</v>
      </c>
      <c r="D468" s="632" t="s">
        <v>244</v>
      </c>
      <c r="E468" s="632">
        <v>3</v>
      </c>
      <c r="F468" s="632">
        <v>10.75</v>
      </c>
      <c r="G468" s="632">
        <v>10.75</v>
      </c>
      <c r="H468" s="632" t="s">
        <v>12</v>
      </c>
      <c r="I468" s="627" t="s">
        <v>13</v>
      </c>
      <c r="J468" s="613">
        <v>42205</v>
      </c>
      <c r="K468" s="632"/>
      <c r="L468" s="632"/>
    </row>
    <row r="469" spans="1:12" ht="15.75" x14ac:dyDescent="0.25">
      <c r="A469" s="673">
        <v>393</v>
      </c>
      <c r="B469" s="704" t="s">
        <v>1158</v>
      </c>
      <c r="C469" s="632" t="s">
        <v>10</v>
      </c>
      <c r="D469" s="632" t="s">
        <v>244</v>
      </c>
      <c r="E469" s="632">
        <v>2</v>
      </c>
      <c r="F469" s="705">
        <v>3</v>
      </c>
      <c r="G469" s="705">
        <v>3</v>
      </c>
      <c r="H469" s="632" t="s">
        <v>12</v>
      </c>
      <c r="I469" s="627" t="s">
        <v>13</v>
      </c>
      <c r="J469" s="613">
        <v>42205</v>
      </c>
      <c r="K469" s="632"/>
      <c r="L469" s="632"/>
    </row>
    <row r="470" spans="1:12" ht="18.75" x14ac:dyDescent="0.25">
      <c r="A470" s="571">
        <v>394</v>
      </c>
      <c r="B470" s="640" t="s">
        <v>1157</v>
      </c>
      <c r="C470" s="641"/>
      <c r="D470" s="641"/>
      <c r="E470" s="641"/>
      <c r="F470" s="641"/>
      <c r="G470" s="641"/>
      <c r="H470" s="641"/>
      <c r="I470" s="641"/>
      <c r="J470" s="642"/>
      <c r="K470" s="641"/>
      <c r="L470" s="641"/>
    </row>
    <row r="471" spans="1:12" ht="25.5" customHeight="1" x14ac:dyDescent="0.25">
      <c r="A471" s="571">
        <v>395</v>
      </c>
      <c r="B471" s="558" t="s">
        <v>1156</v>
      </c>
      <c r="C471" s="558" t="s">
        <v>39</v>
      </c>
      <c r="D471" s="558" t="s">
        <v>244</v>
      </c>
      <c r="E471" s="558">
        <v>1</v>
      </c>
      <c r="F471" s="558">
        <v>0.12</v>
      </c>
      <c r="G471" s="558">
        <v>5.37</v>
      </c>
      <c r="H471" s="558" t="s">
        <v>1016</v>
      </c>
      <c r="I471" s="558" t="s">
        <v>13</v>
      </c>
      <c r="J471" s="558" t="s">
        <v>1155</v>
      </c>
      <c r="K471" s="558" t="s">
        <v>1155</v>
      </c>
      <c r="L471" s="558" t="s">
        <v>1154</v>
      </c>
    </row>
    <row r="472" spans="1:12" ht="38.25" customHeight="1" x14ac:dyDescent="0.25">
      <c r="A472" s="571">
        <v>396</v>
      </c>
      <c r="B472" s="558" t="s">
        <v>1153</v>
      </c>
      <c r="C472" s="558" t="s">
        <v>39</v>
      </c>
      <c r="D472" s="558" t="s">
        <v>244</v>
      </c>
      <c r="E472" s="558">
        <v>1</v>
      </c>
      <c r="F472" s="558"/>
      <c r="G472" s="558">
        <v>4.8600000000000003</v>
      </c>
      <c r="H472" s="558" t="s">
        <v>1016</v>
      </c>
      <c r="I472" s="558" t="s">
        <v>13</v>
      </c>
      <c r="J472" s="559">
        <v>41346</v>
      </c>
      <c r="K472" s="559">
        <v>41346</v>
      </c>
      <c r="L472" s="558" t="s">
        <v>1152</v>
      </c>
    </row>
    <row r="473" spans="1:12" ht="25.5" customHeight="1" x14ac:dyDescent="0.25">
      <c r="A473" s="571">
        <v>397</v>
      </c>
      <c r="B473" s="558" t="s">
        <v>1151</v>
      </c>
      <c r="C473" s="558" t="s">
        <v>39</v>
      </c>
      <c r="D473" s="558" t="s">
        <v>244</v>
      </c>
      <c r="E473" s="558">
        <v>1</v>
      </c>
      <c r="F473" s="558">
        <v>0.12</v>
      </c>
      <c r="G473" s="558">
        <v>0.24</v>
      </c>
      <c r="H473" s="558" t="s">
        <v>1016</v>
      </c>
      <c r="I473" s="558" t="s">
        <v>13</v>
      </c>
      <c r="J473" s="560">
        <v>41973</v>
      </c>
      <c r="K473" s="560">
        <v>41973</v>
      </c>
      <c r="L473" s="558" t="s">
        <v>1150</v>
      </c>
    </row>
    <row r="474" spans="1:12" ht="25.5" customHeight="1" x14ac:dyDescent="0.25">
      <c r="A474" s="571">
        <v>398</v>
      </c>
      <c r="B474" s="558" t="s">
        <v>866</v>
      </c>
      <c r="C474" s="558" t="s">
        <v>39</v>
      </c>
      <c r="D474" s="558" t="s">
        <v>244</v>
      </c>
      <c r="E474" s="558">
        <v>1</v>
      </c>
      <c r="F474" s="558">
        <v>0.75</v>
      </c>
      <c r="G474" s="558">
        <v>7.4999999999999997E-2</v>
      </c>
      <c r="H474" s="558" t="s">
        <v>1016</v>
      </c>
      <c r="I474" s="558" t="s">
        <v>13</v>
      </c>
      <c r="J474" s="560">
        <v>41541</v>
      </c>
      <c r="K474" s="560">
        <v>41541</v>
      </c>
      <c r="L474" s="558" t="s">
        <v>1147</v>
      </c>
    </row>
    <row r="475" spans="1:12" x14ac:dyDescent="0.25">
      <c r="A475" s="571">
        <v>399</v>
      </c>
      <c r="B475" s="571" t="s">
        <v>818</v>
      </c>
      <c r="C475" s="622" t="s">
        <v>17</v>
      </c>
      <c r="D475" s="571" t="s">
        <v>244</v>
      </c>
      <c r="E475" s="571">
        <v>1</v>
      </c>
      <c r="F475" s="571">
        <v>0.2</v>
      </c>
      <c r="G475" s="571">
        <v>0.2</v>
      </c>
      <c r="H475" s="571" t="s">
        <v>1016</v>
      </c>
      <c r="I475" s="571" t="s">
        <v>13</v>
      </c>
      <c r="J475" s="572">
        <v>41986</v>
      </c>
      <c r="K475" s="622" t="s">
        <v>17</v>
      </c>
      <c r="L475" s="571"/>
    </row>
    <row r="476" spans="1:12" ht="25.5" customHeight="1" x14ac:dyDescent="0.25">
      <c r="A476" s="571">
        <v>400</v>
      </c>
      <c r="B476" s="558" t="s">
        <v>1149</v>
      </c>
      <c r="C476" s="558" t="s">
        <v>39</v>
      </c>
      <c r="D476" s="558" t="s">
        <v>244</v>
      </c>
      <c r="E476" s="558">
        <v>1</v>
      </c>
      <c r="F476" s="558">
        <v>0.12</v>
      </c>
      <c r="G476" s="558">
        <v>0.36</v>
      </c>
      <c r="H476" s="558" t="s">
        <v>1016</v>
      </c>
      <c r="I476" s="558" t="s">
        <v>13</v>
      </c>
      <c r="J476" s="560">
        <v>41541</v>
      </c>
      <c r="K476" s="560">
        <v>41541</v>
      </c>
      <c r="L476" s="558" t="s">
        <v>1147</v>
      </c>
    </row>
    <row r="477" spans="1:12" ht="25.5" customHeight="1" x14ac:dyDescent="0.25">
      <c r="A477" s="571">
        <v>401</v>
      </c>
      <c r="B477" s="558" t="s">
        <v>1148</v>
      </c>
      <c r="C477" s="558" t="s">
        <v>39</v>
      </c>
      <c r="D477" s="558" t="s">
        <v>244</v>
      </c>
      <c r="E477" s="558">
        <v>1</v>
      </c>
      <c r="F477" s="558">
        <v>0.34</v>
      </c>
      <c r="G477" s="558">
        <v>0.69</v>
      </c>
      <c r="H477" s="558" t="s">
        <v>1016</v>
      </c>
      <c r="I477" s="558" t="s">
        <v>13</v>
      </c>
      <c r="J477" s="560">
        <v>41541</v>
      </c>
      <c r="K477" s="560">
        <v>41541</v>
      </c>
      <c r="L477" s="558" t="s">
        <v>1147</v>
      </c>
    </row>
    <row r="478" spans="1:12" x14ac:dyDescent="0.25">
      <c r="A478" s="571">
        <v>402</v>
      </c>
      <c r="B478" s="571" t="s">
        <v>1146</v>
      </c>
      <c r="C478" s="622" t="s">
        <v>17</v>
      </c>
      <c r="D478" s="571" t="s">
        <v>244</v>
      </c>
      <c r="E478" s="571">
        <v>1</v>
      </c>
      <c r="F478" s="571">
        <v>0.1</v>
      </c>
      <c r="G478" s="571">
        <v>0.6</v>
      </c>
      <c r="H478" s="571" t="s">
        <v>1016</v>
      </c>
      <c r="I478" s="571" t="s">
        <v>13</v>
      </c>
      <c r="J478" s="572">
        <v>41986</v>
      </c>
      <c r="K478" s="622" t="s">
        <v>17</v>
      </c>
      <c r="L478" s="571"/>
    </row>
    <row r="479" spans="1:12" x14ac:dyDescent="0.25">
      <c r="A479" s="571">
        <v>403</v>
      </c>
      <c r="B479" s="571" t="s">
        <v>1145</v>
      </c>
      <c r="C479" s="622" t="s">
        <v>17</v>
      </c>
      <c r="D479" s="571" t="s">
        <v>244</v>
      </c>
      <c r="E479" s="571">
        <v>1</v>
      </c>
      <c r="F479" s="571">
        <v>0.02</v>
      </c>
      <c r="G479" s="571">
        <v>0.1</v>
      </c>
      <c r="H479" s="571" t="s">
        <v>1016</v>
      </c>
      <c r="I479" s="571" t="s">
        <v>13</v>
      </c>
      <c r="J479" s="572">
        <v>41986</v>
      </c>
      <c r="K479" s="622" t="s">
        <v>17</v>
      </c>
      <c r="L479" s="571"/>
    </row>
    <row r="480" spans="1:12" ht="25.5" customHeight="1" x14ac:dyDescent="0.25">
      <c r="A480" s="571">
        <v>404</v>
      </c>
      <c r="B480" s="558" t="s">
        <v>1144</v>
      </c>
      <c r="C480" s="558" t="s">
        <v>39</v>
      </c>
      <c r="D480" s="558" t="s">
        <v>244</v>
      </c>
      <c r="E480" s="558">
        <v>1</v>
      </c>
      <c r="F480" s="558">
        <v>0.75</v>
      </c>
      <c r="G480" s="558">
        <v>1.5</v>
      </c>
      <c r="H480" s="558" t="s">
        <v>1016</v>
      </c>
      <c r="I480" s="558" t="s">
        <v>13</v>
      </c>
      <c r="J480" s="559">
        <v>41986</v>
      </c>
      <c r="K480" s="559">
        <v>41986</v>
      </c>
      <c r="L480" s="558" t="s">
        <v>1143</v>
      </c>
    </row>
    <row r="481" spans="1:12" ht="25.5" customHeight="1" x14ac:dyDescent="0.25">
      <c r="A481" s="571">
        <v>405</v>
      </c>
      <c r="B481" s="558" t="s">
        <v>1142</v>
      </c>
      <c r="C481" s="558" t="s">
        <v>39</v>
      </c>
      <c r="D481" s="558" t="s">
        <v>244</v>
      </c>
      <c r="E481" s="558">
        <v>1</v>
      </c>
      <c r="F481" s="558">
        <v>0.45</v>
      </c>
      <c r="G481" s="558">
        <v>0.9</v>
      </c>
      <c r="H481" s="558" t="s">
        <v>1016</v>
      </c>
      <c r="I481" s="558" t="s">
        <v>13</v>
      </c>
      <c r="J481" s="559">
        <v>41096</v>
      </c>
      <c r="K481" s="559">
        <v>41096</v>
      </c>
      <c r="L481" s="558" t="s">
        <v>1141</v>
      </c>
    </row>
    <row r="482" spans="1:12" ht="25.5" customHeight="1" x14ac:dyDescent="0.25">
      <c r="A482" s="571">
        <v>406</v>
      </c>
      <c r="B482" s="558" t="s">
        <v>1140</v>
      </c>
      <c r="C482" s="558" t="s">
        <v>39</v>
      </c>
      <c r="D482" s="558" t="s">
        <v>244</v>
      </c>
      <c r="E482" s="558">
        <v>1</v>
      </c>
      <c r="F482" s="558">
        <v>0.1</v>
      </c>
      <c r="G482" s="558">
        <v>0.1</v>
      </c>
      <c r="H482" s="558" t="s">
        <v>1016</v>
      </c>
      <c r="I482" s="558" t="s">
        <v>13</v>
      </c>
      <c r="J482" s="558" t="s">
        <v>1139</v>
      </c>
      <c r="K482" s="560">
        <v>41541</v>
      </c>
      <c r="L482" s="558" t="s">
        <v>1138</v>
      </c>
    </row>
    <row r="483" spans="1:12" ht="25.5" customHeight="1" x14ac:dyDescent="0.25">
      <c r="A483" s="571">
        <v>407</v>
      </c>
      <c r="B483" s="558" t="s">
        <v>1137</v>
      </c>
      <c r="C483" s="558" t="s">
        <v>39</v>
      </c>
      <c r="D483" s="558" t="s">
        <v>244</v>
      </c>
      <c r="E483" s="558">
        <v>1</v>
      </c>
      <c r="F483" s="558">
        <v>0.38</v>
      </c>
      <c r="G483" s="558">
        <v>1.1399999999999999</v>
      </c>
      <c r="H483" s="558" t="s">
        <v>1016</v>
      </c>
      <c r="I483" s="558" t="s">
        <v>13</v>
      </c>
      <c r="J483" s="559">
        <v>41096</v>
      </c>
      <c r="K483" s="559">
        <v>41096</v>
      </c>
      <c r="L483" s="558" t="s">
        <v>1136</v>
      </c>
    </row>
    <row r="484" spans="1:12" x14ac:dyDescent="0.25">
      <c r="A484" s="571">
        <v>408</v>
      </c>
      <c r="B484" s="571" t="s">
        <v>1135</v>
      </c>
      <c r="C484" s="622" t="s">
        <v>17</v>
      </c>
      <c r="D484" s="571" t="s">
        <v>244</v>
      </c>
      <c r="E484" s="571">
        <v>1</v>
      </c>
      <c r="F484" s="571">
        <v>0.45</v>
      </c>
      <c r="G484" s="571">
        <v>0.45</v>
      </c>
      <c r="H484" s="571" t="s">
        <v>1016</v>
      </c>
      <c r="I484" s="571" t="s">
        <v>13</v>
      </c>
      <c r="J484" s="572">
        <v>41986</v>
      </c>
      <c r="K484" s="622" t="s">
        <v>17</v>
      </c>
      <c r="L484" s="571"/>
    </row>
    <row r="485" spans="1:12" ht="30" customHeight="1" x14ac:dyDescent="0.25">
      <c r="A485" s="571">
        <v>409</v>
      </c>
      <c r="B485" s="644" t="s">
        <v>1013</v>
      </c>
      <c r="C485" s="644" t="s">
        <v>39</v>
      </c>
      <c r="D485" s="644" t="s">
        <v>244</v>
      </c>
      <c r="E485" s="644" t="s">
        <v>987</v>
      </c>
      <c r="F485" s="644">
        <v>7.0000000000000001E-3</v>
      </c>
      <c r="G485" s="644">
        <v>0.745</v>
      </c>
      <c r="H485" s="644" t="s">
        <v>12</v>
      </c>
      <c r="I485" s="644" t="s">
        <v>13</v>
      </c>
      <c r="J485" s="645">
        <v>41830</v>
      </c>
      <c r="K485" s="645">
        <v>41830</v>
      </c>
      <c r="L485" s="571" t="s">
        <v>1134</v>
      </c>
    </row>
    <row r="486" spans="1:12" ht="45" customHeight="1" x14ac:dyDescent="0.25">
      <c r="A486" s="571">
        <v>410</v>
      </c>
      <c r="B486" s="644" t="s">
        <v>1001</v>
      </c>
      <c r="C486" s="644" t="s">
        <v>39</v>
      </c>
      <c r="D486" s="644" t="s">
        <v>244</v>
      </c>
      <c r="E486" s="644" t="s">
        <v>987</v>
      </c>
      <c r="F486" s="644">
        <v>5.0000000000000001E-3</v>
      </c>
      <c r="G486" s="644">
        <v>0.5</v>
      </c>
      <c r="H486" s="644" t="s">
        <v>12</v>
      </c>
      <c r="I486" s="644" t="s">
        <v>13</v>
      </c>
      <c r="J486" s="645">
        <v>41954</v>
      </c>
      <c r="K486" s="645">
        <v>41954</v>
      </c>
      <c r="L486" s="571" t="s">
        <v>1133</v>
      </c>
    </row>
    <row r="487" spans="1:12" ht="30" customHeight="1" x14ac:dyDescent="0.25">
      <c r="A487" s="675">
        <v>411</v>
      </c>
      <c r="B487" s="584" t="s">
        <v>995</v>
      </c>
      <c r="C487" s="584" t="s">
        <v>10</v>
      </c>
      <c r="D487" s="584" t="s">
        <v>244</v>
      </c>
      <c r="E487" s="584" t="s">
        <v>987</v>
      </c>
      <c r="F487" s="584">
        <v>1</v>
      </c>
      <c r="G487" s="584">
        <v>2</v>
      </c>
      <c r="H487" s="584" t="s">
        <v>12</v>
      </c>
      <c r="I487" s="584" t="s">
        <v>13</v>
      </c>
      <c r="J487" s="646">
        <v>41923</v>
      </c>
      <c r="K487" s="541"/>
      <c r="L487" s="541"/>
    </row>
    <row r="488" spans="1:12" ht="60" customHeight="1" x14ac:dyDescent="0.25">
      <c r="A488" s="675">
        <v>412</v>
      </c>
      <c r="B488" s="584" t="s">
        <v>1000</v>
      </c>
      <c r="C488" s="584" t="s">
        <v>10</v>
      </c>
      <c r="D488" s="584" t="s">
        <v>244</v>
      </c>
      <c r="E488" s="584" t="s">
        <v>987</v>
      </c>
      <c r="F488" s="584">
        <v>3.0000000000000001E-3</v>
      </c>
      <c r="G488" s="584">
        <v>0.84</v>
      </c>
      <c r="H488" s="584" t="s">
        <v>12</v>
      </c>
      <c r="I488" s="584" t="s">
        <v>13</v>
      </c>
      <c r="J488" s="646">
        <v>42339</v>
      </c>
      <c r="K488" s="541"/>
      <c r="L488" s="541"/>
    </row>
    <row r="489" spans="1:12" ht="30" customHeight="1" x14ac:dyDescent="0.25">
      <c r="A489" s="675">
        <v>413</v>
      </c>
      <c r="B489" s="584" t="s">
        <v>996</v>
      </c>
      <c r="C489" s="584" t="s">
        <v>10</v>
      </c>
      <c r="D489" s="584" t="s">
        <v>244</v>
      </c>
      <c r="E489" s="584" t="s">
        <v>987</v>
      </c>
      <c r="F489" s="584">
        <v>2.2999999999999998</v>
      </c>
      <c r="G489" s="584">
        <v>2.2999999999999998</v>
      </c>
      <c r="H489" s="584" t="s">
        <v>12</v>
      </c>
      <c r="I489" s="584" t="s">
        <v>13</v>
      </c>
      <c r="J489" s="646">
        <v>42026</v>
      </c>
      <c r="K489" s="576"/>
      <c r="L489" s="576"/>
    </row>
    <row r="490" spans="1:12" ht="30" customHeight="1" x14ac:dyDescent="0.25">
      <c r="A490" s="675">
        <v>414</v>
      </c>
      <c r="B490" s="584" t="s">
        <v>1128</v>
      </c>
      <c r="C490" s="584" t="s">
        <v>10</v>
      </c>
      <c r="D490" s="584" t="s">
        <v>244</v>
      </c>
      <c r="E490" s="584" t="s">
        <v>987</v>
      </c>
      <c r="F490" s="584">
        <v>8.0000000000000002E-3</v>
      </c>
      <c r="G490" s="584">
        <v>1.26</v>
      </c>
      <c r="H490" s="584" t="s">
        <v>12</v>
      </c>
      <c r="I490" s="584" t="s">
        <v>13</v>
      </c>
      <c r="J490" s="646">
        <v>41773</v>
      </c>
      <c r="K490" s="576"/>
      <c r="L490" s="576"/>
    </row>
    <row r="491" spans="1:12" ht="30" customHeight="1" x14ac:dyDescent="0.25">
      <c r="A491" s="571">
        <v>415</v>
      </c>
      <c r="B491" s="618" t="s">
        <v>1132</v>
      </c>
      <c r="C491" s="618" t="s">
        <v>39</v>
      </c>
      <c r="D491" s="618" t="s">
        <v>244</v>
      </c>
      <c r="E491" s="618" t="s">
        <v>987</v>
      </c>
      <c r="F491" s="618">
        <v>4.4600000000000004E-3</v>
      </c>
      <c r="G491" s="618">
        <v>1.1153</v>
      </c>
      <c r="H491" s="618" t="s">
        <v>12</v>
      </c>
      <c r="I491" s="618" t="s">
        <v>13</v>
      </c>
      <c r="J491" s="707">
        <v>42146</v>
      </c>
      <c r="K491" s="707">
        <v>42146</v>
      </c>
      <c r="L491" s="625" t="s">
        <v>1131</v>
      </c>
    </row>
    <row r="492" spans="1:12" ht="30" customHeight="1" x14ac:dyDescent="0.25">
      <c r="A492" s="571">
        <v>416</v>
      </c>
      <c r="B492" s="618" t="s">
        <v>1130</v>
      </c>
      <c r="C492" s="618" t="s">
        <v>39</v>
      </c>
      <c r="D492" s="618" t="s">
        <v>244</v>
      </c>
      <c r="E492" s="618" t="s">
        <v>987</v>
      </c>
      <c r="F492" s="618">
        <v>1.9529999999999999E-2</v>
      </c>
      <c r="G492" s="618">
        <v>4.8825000000000003</v>
      </c>
      <c r="H492" s="618" t="s">
        <v>12</v>
      </c>
      <c r="I492" s="618" t="s">
        <v>13</v>
      </c>
      <c r="J492" s="707">
        <v>42146</v>
      </c>
      <c r="K492" s="707">
        <v>42146</v>
      </c>
      <c r="L492" s="625" t="s">
        <v>1129</v>
      </c>
    </row>
    <row r="493" spans="1:12" ht="30" customHeight="1" x14ac:dyDescent="0.25">
      <c r="A493" s="571">
        <v>417</v>
      </c>
      <c r="B493" s="618" t="s">
        <v>1128</v>
      </c>
      <c r="C493" s="618" t="s">
        <v>39</v>
      </c>
      <c r="D493" s="618" t="s">
        <v>244</v>
      </c>
      <c r="E493" s="618" t="s">
        <v>987</v>
      </c>
      <c r="F493" s="618">
        <v>2.147E-2</v>
      </c>
      <c r="G493" s="618">
        <v>5.3674999999999997</v>
      </c>
      <c r="H493" s="618" t="s">
        <v>12</v>
      </c>
      <c r="I493" s="618" t="s">
        <v>13</v>
      </c>
      <c r="J493" s="707">
        <v>42146</v>
      </c>
      <c r="K493" s="707">
        <v>42146</v>
      </c>
      <c r="L493" s="625" t="s">
        <v>1127</v>
      </c>
    </row>
    <row r="494" spans="1:12" ht="30" customHeight="1" x14ac:dyDescent="0.25">
      <c r="A494" s="675">
        <v>418</v>
      </c>
      <c r="B494" s="584" t="s">
        <v>1005</v>
      </c>
      <c r="C494" s="584" t="s">
        <v>10</v>
      </c>
      <c r="D494" s="584" t="s">
        <v>244</v>
      </c>
      <c r="E494" s="584" t="s">
        <v>987</v>
      </c>
      <c r="F494" s="584">
        <v>1.25</v>
      </c>
      <c r="G494" s="584">
        <v>1.5</v>
      </c>
      <c r="H494" s="584" t="s">
        <v>12</v>
      </c>
      <c r="I494" s="584" t="s">
        <v>13</v>
      </c>
      <c r="J494" s="646">
        <v>42149</v>
      </c>
      <c r="K494" s="576"/>
      <c r="L494" s="576"/>
    </row>
    <row r="495" spans="1:12" ht="30" customHeight="1" x14ac:dyDescent="0.25">
      <c r="A495" s="675">
        <v>419</v>
      </c>
      <c r="B495" s="584" t="s">
        <v>1013</v>
      </c>
      <c r="C495" s="584" t="s">
        <v>10</v>
      </c>
      <c r="D495" s="584" t="s">
        <v>244</v>
      </c>
      <c r="E495" s="584" t="s">
        <v>987</v>
      </c>
      <c r="F495" s="584">
        <v>8.0000000000000002E-3</v>
      </c>
      <c r="G495" s="584">
        <v>0.755</v>
      </c>
      <c r="H495" s="584" t="s">
        <v>12</v>
      </c>
      <c r="I495" s="584" t="s">
        <v>13</v>
      </c>
      <c r="J495" s="646">
        <v>42041</v>
      </c>
      <c r="K495" s="576"/>
      <c r="L495" s="576"/>
    </row>
    <row r="496" spans="1:12" ht="45" customHeight="1" x14ac:dyDescent="0.25">
      <c r="A496" s="675">
        <v>420</v>
      </c>
      <c r="B496" s="584" t="s">
        <v>1001</v>
      </c>
      <c r="C496" s="584" t="s">
        <v>10</v>
      </c>
      <c r="D496" s="584" t="s">
        <v>244</v>
      </c>
      <c r="E496" s="584" t="s">
        <v>987</v>
      </c>
      <c r="F496" s="584">
        <v>6.0000000000000001E-3</v>
      </c>
      <c r="G496" s="584">
        <v>0.6</v>
      </c>
      <c r="H496" s="584" t="s">
        <v>12</v>
      </c>
      <c r="I496" s="584" t="s">
        <v>13</v>
      </c>
      <c r="J496" s="646">
        <v>42346</v>
      </c>
      <c r="K496" s="576"/>
      <c r="L496" s="576"/>
    </row>
    <row r="497" spans="1:12" ht="60" customHeight="1" x14ac:dyDescent="0.25">
      <c r="A497" s="675">
        <v>421</v>
      </c>
      <c r="B497" s="626" t="s">
        <v>1000</v>
      </c>
      <c r="C497" s="626" t="s">
        <v>10</v>
      </c>
      <c r="D497" s="626" t="s">
        <v>244</v>
      </c>
      <c r="E497" s="626" t="s">
        <v>987</v>
      </c>
      <c r="F497" s="626">
        <v>7.4999999999999997E-2</v>
      </c>
      <c r="G497" s="626">
        <v>3.8250000000000002</v>
      </c>
      <c r="H497" s="626" t="s">
        <v>12</v>
      </c>
      <c r="I497" s="626" t="s">
        <v>13</v>
      </c>
      <c r="J497" s="650">
        <v>42288</v>
      </c>
      <c r="K497" s="632"/>
      <c r="L497" s="632" t="s">
        <v>1126</v>
      </c>
    </row>
    <row r="498" spans="1:12" ht="30" customHeight="1" x14ac:dyDescent="0.25">
      <c r="A498" s="675">
        <v>422</v>
      </c>
      <c r="B498" s="584" t="s">
        <v>1125</v>
      </c>
      <c r="C498" s="584" t="s">
        <v>10</v>
      </c>
      <c r="D498" s="584" t="s">
        <v>244</v>
      </c>
      <c r="E498" s="584" t="s">
        <v>987</v>
      </c>
      <c r="F498" s="584">
        <v>2.3E-2</v>
      </c>
      <c r="G498" s="584">
        <v>2.3250000000000002</v>
      </c>
      <c r="H498" s="584" t="s">
        <v>12</v>
      </c>
      <c r="I498" s="584" t="s">
        <v>13</v>
      </c>
      <c r="J498" s="646">
        <v>42319</v>
      </c>
      <c r="K498" s="576"/>
      <c r="L498" s="576"/>
    </row>
    <row r="499" spans="1:12" ht="30" customHeight="1" x14ac:dyDescent="0.25">
      <c r="A499" s="675">
        <v>423</v>
      </c>
      <c r="B499" s="584" t="s">
        <v>1124</v>
      </c>
      <c r="C499" s="584" t="s">
        <v>10</v>
      </c>
      <c r="D499" s="584" t="s">
        <v>244</v>
      </c>
      <c r="E499" s="584" t="s">
        <v>987</v>
      </c>
      <c r="F499" s="584">
        <v>1.4999999999999999E-2</v>
      </c>
      <c r="G499" s="584">
        <v>1.54</v>
      </c>
      <c r="H499" s="584" t="s">
        <v>12</v>
      </c>
      <c r="I499" s="584" t="s">
        <v>13</v>
      </c>
      <c r="J499" s="646">
        <v>42319</v>
      </c>
      <c r="K499" s="576"/>
      <c r="L499" s="576"/>
    </row>
    <row r="500" spans="1:12" ht="30" customHeight="1" x14ac:dyDescent="0.25">
      <c r="A500" s="675">
        <v>424</v>
      </c>
      <c r="B500" s="584" t="s">
        <v>1123</v>
      </c>
      <c r="C500" s="584" t="s">
        <v>10</v>
      </c>
      <c r="D500" s="584" t="s">
        <v>244</v>
      </c>
      <c r="E500" s="584" t="s">
        <v>987</v>
      </c>
      <c r="F500" s="584">
        <v>6.0000000000000001E-3</v>
      </c>
      <c r="G500" s="584">
        <v>0.6</v>
      </c>
      <c r="H500" s="584" t="s">
        <v>12</v>
      </c>
      <c r="I500" s="584" t="s">
        <v>13</v>
      </c>
      <c r="J500" s="646">
        <v>42327</v>
      </c>
      <c r="K500" s="576"/>
      <c r="L500" s="576"/>
    </row>
    <row r="501" spans="1:12" ht="30" customHeight="1" x14ac:dyDescent="0.25">
      <c r="A501" s="675">
        <v>425</v>
      </c>
      <c r="B501" s="584" t="s">
        <v>996</v>
      </c>
      <c r="C501" s="584" t="s">
        <v>10</v>
      </c>
      <c r="D501" s="584" t="s">
        <v>244</v>
      </c>
      <c r="E501" s="584" t="s">
        <v>987</v>
      </c>
      <c r="F501" s="584">
        <v>1.6</v>
      </c>
      <c r="G501" s="584">
        <v>1.6</v>
      </c>
      <c r="H501" s="584" t="s">
        <v>12</v>
      </c>
      <c r="I501" s="584" t="s">
        <v>13</v>
      </c>
      <c r="J501" s="646">
        <v>42363</v>
      </c>
      <c r="K501" s="576"/>
      <c r="L501" s="576"/>
    </row>
    <row r="502" spans="1:12" ht="30" customHeight="1" x14ac:dyDescent="0.25">
      <c r="A502" s="675">
        <v>426</v>
      </c>
      <c r="B502" s="584" t="s">
        <v>995</v>
      </c>
      <c r="C502" s="584" t="s">
        <v>10</v>
      </c>
      <c r="D502" s="584" t="s">
        <v>244</v>
      </c>
      <c r="E502" s="584" t="s">
        <v>987</v>
      </c>
      <c r="F502" s="584">
        <v>4.25</v>
      </c>
      <c r="G502" s="584">
        <v>4.25</v>
      </c>
      <c r="H502" s="584" t="s">
        <v>68</v>
      </c>
      <c r="I502" s="584" t="s">
        <v>13</v>
      </c>
      <c r="J502" s="646">
        <v>42382</v>
      </c>
      <c r="K502" s="576"/>
      <c r="L502" s="576"/>
    </row>
    <row r="503" spans="1:12" ht="30" customHeight="1" x14ac:dyDescent="0.25">
      <c r="A503" s="675">
        <v>427</v>
      </c>
      <c r="B503" s="584" t="s">
        <v>994</v>
      </c>
      <c r="C503" s="584" t="s">
        <v>10</v>
      </c>
      <c r="D503" s="584" t="s">
        <v>244</v>
      </c>
      <c r="E503" s="584" t="s">
        <v>987</v>
      </c>
      <c r="F503" s="584">
        <v>2.3E-2</v>
      </c>
      <c r="G503" s="584">
        <v>2.2999999999999998</v>
      </c>
      <c r="H503" s="584" t="s">
        <v>12</v>
      </c>
      <c r="I503" s="584" t="s">
        <v>13</v>
      </c>
      <c r="J503" s="646">
        <v>42504</v>
      </c>
      <c r="K503" s="576"/>
      <c r="L503" s="576"/>
    </row>
    <row r="504" spans="1:12" ht="30" customHeight="1" x14ac:dyDescent="0.25">
      <c r="A504" s="675">
        <v>428</v>
      </c>
      <c r="B504" s="584" t="s">
        <v>993</v>
      </c>
      <c r="C504" s="584" t="s">
        <v>10</v>
      </c>
      <c r="D504" s="584" t="s">
        <v>244</v>
      </c>
      <c r="E504" s="584" t="s">
        <v>987</v>
      </c>
      <c r="F504" s="584">
        <v>1.4999999999999999E-2</v>
      </c>
      <c r="G504" s="584">
        <v>1.54</v>
      </c>
      <c r="H504" s="584" t="s">
        <v>12</v>
      </c>
      <c r="I504" s="584" t="s">
        <v>13</v>
      </c>
      <c r="J504" s="646">
        <v>42506</v>
      </c>
      <c r="K504" s="576"/>
      <c r="L504" s="576"/>
    </row>
    <row r="505" spans="1:12" ht="30" customHeight="1" x14ac:dyDescent="0.25">
      <c r="A505" s="675">
        <v>429</v>
      </c>
      <c r="B505" s="584" t="s">
        <v>992</v>
      </c>
      <c r="C505" s="584" t="s">
        <v>10</v>
      </c>
      <c r="D505" s="584" t="s">
        <v>244</v>
      </c>
      <c r="E505" s="584" t="s">
        <v>987</v>
      </c>
      <c r="F505" s="584">
        <v>8.0000000000000002E-3</v>
      </c>
      <c r="G505" s="584">
        <v>0.8</v>
      </c>
      <c r="H505" s="584" t="s">
        <v>12</v>
      </c>
      <c r="I505" s="584" t="s">
        <v>13</v>
      </c>
      <c r="J505" s="646">
        <v>42507</v>
      </c>
      <c r="K505" s="576"/>
      <c r="L505" s="576"/>
    </row>
    <row r="506" spans="1:12" ht="30" customHeight="1" x14ac:dyDescent="0.25">
      <c r="A506" s="571">
        <v>430</v>
      </c>
      <c r="B506" s="618" t="s">
        <v>1122</v>
      </c>
      <c r="C506" s="618" t="s">
        <v>39</v>
      </c>
      <c r="D506" s="618" t="s">
        <v>244</v>
      </c>
      <c r="E506" s="618" t="s">
        <v>987</v>
      </c>
      <c r="F506" s="618">
        <v>0.28249999999999997</v>
      </c>
      <c r="G506" s="618">
        <v>12.147500000000001</v>
      </c>
      <c r="H506" s="618" t="s">
        <v>12</v>
      </c>
      <c r="I506" s="618" t="s">
        <v>13</v>
      </c>
      <c r="J506" s="707">
        <v>42146</v>
      </c>
      <c r="K506" s="707">
        <v>42146</v>
      </c>
      <c r="L506" s="625" t="s">
        <v>1121</v>
      </c>
    </row>
    <row r="507" spans="1:12" ht="18.75" x14ac:dyDescent="0.25">
      <c r="A507" s="571">
        <v>431</v>
      </c>
      <c r="B507" s="640" t="s">
        <v>1120</v>
      </c>
      <c r="C507" s="659"/>
      <c r="D507" s="659"/>
      <c r="E507" s="659"/>
      <c r="F507" s="659"/>
      <c r="G507" s="659"/>
      <c r="H507" s="659"/>
      <c r="I507" s="659"/>
      <c r="J507" s="708"/>
      <c r="K507" s="659"/>
      <c r="L507" s="659"/>
    </row>
    <row r="508" spans="1:12" x14ac:dyDescent="0.25">
      <c r="A508" s="571">
        <v>432</v>
      </c>
      <c r="B508" s="558" t="s">
        <v>1119</v>
      </c>
      <c r="C508" s="558" t="s">
        <v>39</v>
      </c>
      <c r="D508" s="558" t="s">
        <v>244</v>
      </c>
      <c r="E508" s="558">
        <v>1</v>
      </c>
      <c r="F508" s="558">
        <v>0.4</v>
      </c>
      <c r="G508" s="558">
        <v>0.8</v>
      </c>
      <c r="H508" s="558" t="s">
        <v>1016</v>
      </c>
      <c r="I508" s="558" t="s">
        <v>13</v>
      </c>
      <c r="J508" s="559">
        <v>41895</v>
      </c>
      <c r="K508" s="558"/>
      <c r="L508" s="558"/>
    </row>
    <row r="509" spans="1:12" ht="25.5" customHeight="1" x14ac:dyDescent="0.25">
      <c r="A509" s="571">
        <v>433</v>
      </c>
      <c r="B509" s="558" t="s">
        <v>1118</v>
      </c>
      <c r="C509" s="558" t="s">
        <v>39</v>
      </c>
      <c r="D509" s="558" t="s">
        <v>244</v>
      </c>
      <c r="E509" s="558">
        <v>1</v>
      </c>
      <c r="F509" s="558">
        <v>0.4</v>
      </c>
      <c r="G509" s="558">
        <v>4.0599999999999996</v>
      </c>
      <c r="H509" s="558" t="s">
        <v>1016</v>
      </c>
      <c r="I509" s="558" t="s">
        <v>13</v>
      </c>
      <c r="J509" s="559">
        <v>41712</v>
      </c>
      <c r="K509" s="559">
        <v>41712</v>
      </c>
      <c r="L509" s="558" t="s">
        <v>1117</v>
      </c>
    </row>
    <row r="510" spans="1:12" x14ac:dyDescent="0.25">
      <c r="A510" s="571">
        <v>434</v>
      </c>
      <c r="B510" s="558" t="s">
        <v>1116</v>
      </c>
      <c r="C510" s="558" t="s">
        <v>39</v>
      </c>
      <c r="D510" s="558" t="s">
        <v>244</v>
      </c>
      <c r="E510" s="558">
        <v>1</v>
      </c>
      <c r="F510" s="558">
        <v>0.02</v>
      </c>
      <c r="G510" s="558">
        <v>0.08</v>
      </c>
      <c r="H510" s="558" t="s">
        <v>1016</v>
      </c>
      <c r="I510" s="558" t="s">
        <v>13</v>
      </c>
      <c r="J510" s="559">
        <v>41895</v>
      </c>
      <c r="K510" s="558"/>
      <c r="L510" s="558"/>
    </row>
    <row r="511" spans="1:12" ht="25.5" customHeight="1" x14ac:dyDescent="0.25">
      <c r="A511" s="571">
        <v>435</v>
      </c>
      <c r="B511" s="558" t="s">
        <v>1115</v>
      </c>
      <c r="C511" s="558" t="s">
        <v>39</v>
      </c>
      <c r="D511" s="558" t="s">
        <v>244</v>
      </c>
      <c r="E511" s="558">
        <v>1</v>
      </c>
      <c r="F511" s="558">
        <v>1.7999999999999999E-2</v>
      </c>
      <c r="G511" s="558">
        <v>0.18</v>
      </c>
      <c r="H511" s="558" t="s">
        <v>1016</v>
      </c>
      <c r="I511" s="558" t="s">
        <v>13</v>
      </c>
      <c r="J511" s="559">
        <v>41712</v>
      </c>
      <c r="K511" s="559">
        <v>41712</v>
      </c>
      <c r="L511" s="558" t="s">
        <v>1114</v>
      </c>
    </row>
    <row r="512" spans="1:12" x14ac:dyDescent="0.25">
      <c r="A512" s="571">
        <v>436</v>
      </c>
      <c r="B512" s="558" t="s">
        <v>1113</v>
      </c>
      <c r="C512" s="558" t="s">
        <v>39</v>
      </c>
      <c r="D512" s="558" t="s">
        <v>244</v>
      </c>
      <c r="E512" s="558">
        <v>1</v>
      </c>
      <c r="F512" s="558">
        <v>0.1</v>
      </c>
      <c r="G512" s="558">
        <v>0.2</v>
      </c>
      <c r="H512" s="558" t="s">
        <v>1016</v>
      </c>
      <c r="I512" s="558" t="s">
        <v>13</v>
      </c>
      <c r="J512" s="559">
        <v>41895</v>
      </c>
      <c r="K512" s="558"/>
      <c r="L512" s="558"/>
    </row>
    <row r="513" spans="1:12" ht="25.5" customHeight="1" x14ac:dyDescent="0.25">
      <c r="A513" s="571">
        <v>437</v>
      </c>
      <c r="B513" s="558" t="s">
        <v>1112</v>
      </c>
      <c r="C513" s="558" t="s">
        <v>39</v>
      </c>
      <c r="D513" s="558" t="s">
        <v>244</v>
      </c>
      <c r="E513" s="558">
        <v>1</v>
      </c>
      <c r="F513" s="558">
        <v>0.06</v>
      </c>
      <c r="G513" s="558">
        <v>0.6</v>
      </c>
      <c r="H513" s="558" t="s">
        <v>1016</v>
      </c>
      <c r="I513" s="558" t="s">
        <v>13</v>
      </c>
      <c r="J513" s="559">
        <v>41712</v>
      </c>
      <c r="K513" s="559">
        <v>41712</v>
      </c>
      <c r="L513" s="558" t="s">
        <v>1111</v>
      </c>
    </row>
    <row r="514" spans="1:12" x14ac:dyDescent="0.25">
      <c r="A514" s="571">
        <v>438</v>
      </c>
      <c r="B514" s="558" t="s">
        <v>1110</v>
      </c>
      <c r="C514" s="558" t="s">
        <v>39</v>
      </c>
      <c r="D514" s="558" t="s">
        <v>244</v>
      </c>
      <c r="E514" s="558">
        <v>1</v>
      </c>
      <c r="F514" s="558">
        <v>0.1</v>
      </c>
      <c r="G514" s="558">
        <v>0.2</v>
      </c>
      <c r="H514" s="558" t="s">
        <v>1016</v>
      </c>
      <c r="I514" s="558" t="s">
        <v>13</v>
      </c>
      <c r="J514" s="559">
        <v>41895</v>
      </c>
      <c r="K514" s="558"/>
      <c r="L514" s="558"/>
    </row>
    <row r="515" spans="1:12" ht="25.5" customHeight="1" x14ac:dyDescent="0.25">
      <c r="A515" s="571">
        <v>439</v>
      </c>
      <c r="B515" s="558" t="s">
        <v>1109</v>
      </c>
      <c r="C515" s="558" t="s">
        <v>39</v>
      </c>
      <c r="D515" s="558" t="s">
        <v>244</v>
      </c>
      <c r="E515" s="558">
        <v>1</v>
      </c>
      <c r="F515" s="558">
        <v>0.14499999999999999</v>
      </c>
      <c r="G515" s="558">
        <v>1.45</v>
      </c>
      <c r="H515" s="558" t="s">
        <v>1016</v>
      </c>
      <c r="I515" s="558" t="s">
        <v>13</v>
      </c>
      <c r="J515" s="559">
        <v>41712</v>
      </c>
      <c r="K515" s="559">
        <v>41712</v>
      </c>
      <c r="L515" s="558" t="s">
        <v>1108</v>
      </c>
    </row>
    <row r="516" spans="1:12" ht="25.5" customHeight="1" x14ac:dyDescent="0.25">
      <c r="A516" s="571">
        <v>440</v>
      </c>
      <c r="B516" s="558" t="s">
        <v>1107</v>
      </c>
      <c r="C516" s="558" t="s">
        <v>39</v>
      </c>
      <c r="D516" s="558" t="s">
        <v>244</v>
      </c>
      <c r="E516" s="558">
        <v>1</v>
      </c>
      <c r="F516" s="558">
        <v>0.05</v>
      </c>
      <c r="G516" s="558">
        <v>0.1</v>
      </c>
      <c r="H516" s="558" t="s">
        <v>1016</v>
      </c>
      <c r="I516" s="558" t="s">
        <v>13</v>
      </c>
      <c r="J516" s="559">
        <v>41895</v>
      </c>
      <c r="K516" s="559">
        <v>41895</v>
      </c>
      <c r="L516" s="558" t="s">
        <v>1106</v>
      </c>
    </row>
    <row r="517" spans="1:12" ht="25.5" customHeight="1" x14ac:dyDescent="0.25">
      <c r="A517" s="571">
        <v>441</v>
      </c>
      <c r="B517" s="558" t="s">
        <v>1105</v>
      </c>
      <c r="C517" s="558" t="s">
        <v>39</v>
      </c>
      <c r="D517" s="558" t="s">
        <v>244</v>
      </c>
      <c r="E517" s="558">
        <v>1</v>
      </c>
      <c r="F517" s="558">
        <v>0.5</v>
      </c>
      <c r="G517" s="558">
        <v>1</v>
      </c>
      <c r="H517" s="558" t="s">
        <v>1016</v>
      </c>
      <c r="I517" s="558" t="s">
        <v>13</v>
      </c>
      <c r="J517" s="559">
        <v>41895</v>
      </c>
      <c r="K517" s="559">
        <v>41895</v>
      </c>
      <c r="L517" s="558" t="s">
        <v>1104</v>
      </c>
    </row>
    <row r="518" spans="1:12" ht="25.5" customHeight="1" x14ac:dyDescent="0.25">
      <c r="A518" s="571">
        <v>442</v>
      </c>
      <c r="B518" s="558" t="s">
        <v>1103</v>
      </c>
      <c r="C518" s="558" t="s">
        <v>39</v>
      </c>
      <c r="D518" s="558" t="s">
        <v>244</v>
      </c>
      <c r="E518" s="558">
        <v>1</v>
      </c>
      <c r="F518" s="558">
        <v>0.1</v>
      </c>
      <c r="G518" s="558">
        <v>0.4</v>
      </c>
      <c r="H518" s="558" t="s">
        <v>1016</v>
      </c>
      <c r="I518" s="558" t="s">
        <v>13</v>
      </c>
      <c r="J518" s="559">
        <v>41895</v>
      </c>
      <c r="K518" s="559">
        <v>41895</v>
      </c>
      <c r="L518" s="558" t="s">
        <v>1101</v>
      </c>
    </row>
    <row r="519" spans="1:12" ht="25.5" customHeight="1" x14ac:dyDescent="0.25">
      <c r="A519" s="571">
        <v>443</v>
      </c>
      <c r="B519" s="558" t="s">
        <v>1102</v>
      </c>
      <c r="C519" s="558" t="s">
        <v>39</v>
      </c>
      <c r="D519" s="558" t="s">
        <v>244</v>
      </c>
      <c r="E519" s="558">
        <v>1</v>
      </c>
      <c r="F519" s="558">
        <v>0.1</v>
      </c>
      <c r="G519" s="558">
        <v>0.4</v>
      </c>
      <c r="H519" s="558" t="s">
        <v>1016</v>
      </c>
      <c r="I519" s="558" t="s">
        <v>13</v>
      </c>
      <c r="J519" s="559">
        <v>41895</v>
      </c>
      <c r="K519" s="559">
        <v>41895</v>
      </c>
      <c r="L519" s="558" t="s">
        <v>1101</v>
      </c>
    </row>
    <row r="520" spans="1:12" ht="25.5" customHeight="1" x14ac:dyDescent="0.25">
      <c r="A520" s="571">
        <v>444</v>
      </c>
      <c r="B520" s="558" t="s">
        <v>1100</v>
      </c>
      <c r="C520" s="558" t="s">
        <v>39</v>
      </c>
      <c r="D520" s="558" t="s">
        <v>244</v>
      </c>
      <c r="E520" s="558">
        <v>1</v>
      </c>
      <c r="F520" s="558">
        <v>0.1</v>
      </c>
      <c r="G520" s="558">
        <v>0.2</v>
      </c>
      <c r="H520" s="558" t="s">
        <v>1016</v>
      </c>
      <c r="I520" s="558" t="s">
        <v>13</v>
      </c>
      <c r="J520" s="559">
        <v>41895</v>
      </c>
      <c r="K520" s="559">
        <v>41895</v>
      </c>
      <c r="L520" s="558" t="s">
        <v>1099</v>
      </c>
    </row>
    <row r="521" spans="1:12" ht="25.5" customHeight="1" x14ac:dyDescent="0.25">
      <c r="A521" s="571">
        <v>445</v>
      </c>
      <c r="B521" s="558" t="s">
        <v>1098</v>
      </c>
      <c r="C521" s="558" t="s">
        <v>39</v>
      </c>
      <c r="D521" s="558" t="s">
        <v>244</v>
      </c>
      <c r="E521" s="558">
        <v>1</v>
      </c>
      <c r="F521" s="558">
        <v>6.0000000000000001E-3</v>
      </c>
      <c r="G521" s="558">
        <v>0.3</v>
      </c>
      <c r="H521" s="558" t="s">
        <v>1016</v>
      </c>
      <c r="I521" s="558" t="s">
        <v>13</v>
      </c>
      <c r="J521" s="559">
        <v>41895</v>
      </c>
      <c r="K521" s="559">
        <v>41895</v>
      </c>
      <c r="L521" s="558" t="s">
        <v>1097</v>
      </c>
    </row>
    <row r="522" spans="1:12" ht="51" customHeight="1" x14ac:dyDescent="0.25">
      <c r="A522" s="675">
        <v>446</v>
      </c>
      <c r="B522" s="581" t="s">
        <v>984</v>
      </c>
      <c r="C522" s="581" t="s">
        <v>10</v>
      </c>
      <c r="D522" s="581" t="s">
        <v>978</v>
      </c>
      <c r="E522" s="581">
        <v>2</v>
      </c>
      <c r="F522" s="581">
        <v>2</v>
      </c>
      <c r="G522" s="581">
        <v>2</v>
      </c>
      <c r="H522" s="581" t="s">
        <v>660</v>
      </c>
      <c r="I522" s="581" t="s">
        <v>13</v>
      </c>
      <c r="J522" s="613">
        <v>42004</v>
      </c>
      <c r="K522" s="541"/>
      <c r="L522" s="541"/>
    </row>
    <row r="523" spans="1:12" ht="76.5" customHeight="1" x14ac:dyDescent="0.25">
      <c r="A523" s="675">
        <v>447</v>
      </c>
      <c r="B523" s="581" t="s">
        <v>742</v>
      </c>
      <c r="C523" s="581" t="s">
        <v>10</v>
      </c>
      <c r="D523" s="581" t="s">
        <v>978</v>
      </c>
      <c r="E523" s="581">
        <v>2</v>
      </c>
      <c r="F523" s="581">
        <v>5</v>
      </c>
      <c r="G523" s="581">
        <v>25</v>
      </c>
      <c r="H523" s="581" t="s">
        <v>12</v>
      </c>
      <c r="I523" s="581" t="s">
        <v>13</v>
      </c>
      <c r="J523" s="613">
        <v>42004</v>
      </c>
      <c r="K523" s="541"/>
      <c r="L523" s="541"/>
    </row>
    <row r="524" spans="1:12" ht="25.5" customHeight="1" x14ac:dyDescent="0.25">
      <c r="A524" s="675">
        <v>448</v>
      </c>
      <c r="B524" s="581" t="s">
        <v>748</v>
      </c>
      <c r="C524" s="581" t="s">
        <v>10</v>
      </c>
      <c r="D524" s="581" t="s">
        <v>978</v>
      </c>
      <c r="E524" s="581">
        <v>2</v>
      </c>
      <c r="F524" s="581">
        <v>5</v>
      </c>
      <c r="G524" s="581">
        <v>5</v>
      </c>
      <c r="H524" s="581" t="s">
        <v>12</v>
      </c>
      <c r="I524" s="581" t="s">
        <v>13</v>
      </c>
      <c r="J524" s="613">
        <v>42004</v>
      </c>
      <c r="K524" s="541"/>
      <c r="L524" s="541"/>
    </row>
    <row r="525" spans="1:12" ht="25.5" customHeight="1" x14ac:dyDescent="0.25">
      <c r="A525" s="675">
        <v>449</v>
      </c>
      <c r="B525" s="581" t="s">
        <v>1023</v>
      </c>
      <c r="C525" s="581" t="s">
        <v>10</v>
      </c>
      <c r="D525" s="581" t="s">
        <v>978</v>
      </c>
      <c r="E525" s="581">
        <v>4</v>
      </c>
      <c r="F525" s="581">
        <v>20</v>
      </c>
      <c r="G525" s="581">
        <v>20</v>
      </c>
      <c r="H525" s="581" t="s">
        <v>12</v>
      </c>
      <c r="I525" s="581" t="s">
        <v>13</v>
      </c>
      <c r="J525" s="613">
        <v>42004</v>
      </c>
      <c r="K525" s="541"/>
      <c r="L525" s="541"/>
    </row>
    <row r="526" spans="1:12" ht="25.5" customHeight="1" x14ac:dyDescent="0.25">
      <c r="A526" s="675">
        <v>450</v>
      </c>
      <c r="B526" s="581" t="s">
        <v>1096</v>
      </c>
      <c r="C526" s="581" t="s">
        <v>10</v>
      </c>
      <c r="D526" s="581" t="s">
        <v>978</v>
      </c>
      <c r="E526" s="581">
        <v>1</v>
      </c>
      <c r="F526" s="581">
        <v>0.25</v>
      </c>
      <c r="G526" s="581">
        <v>0.25</v>
      </c>
      <c r="H526" s="581" t="s">
        <v>12</v>
      </c>
      <c r="I526" s="581" t="s">
        <v>13</v>
      </c>
      <c r="J526" s="613">
        <v>42004</v>
      </c>
      <c r="K526" s="541"/>
      <c r="L526" s="541"/>
    </row>
    <row r="527" spans="1:12" ht="51" customHeight="1" x14ac:dyDescent="0.25">
      <c r="A527" s="675">
        <v>451</v>
      </c>
      <c r="B527" s="581" t="s">
        <v>984</v>
      </c>
      <c r="C527" s="581" t="s">
        <v>10</v>
      </c>
      <c r="D527" s="581" t="s">
        <v>978</v>
      </c>
      <c r="E527" s="581">
        <v>2</v>
      </c>
      <c r="F527" s="581">
        <v>2</v>
      </c>
      <c r="G527" s="581">
        <v>2</v>
      </c>
      <c r="H527" s="581" t="s">
        <v>660</v>
      </c>
      <c r="I527" s="581" t="s">
        <v>13</v>
      </c>
      <c r="J527" s="613">
        <v>42277</v>
      </c>
      <c r="K527" s="541"/>
      <c r="L527" s="541"/>
    </row>
    <row r="528" spans="1:12" ht="76.5" customHeight="1" x14ac:dyDescent="0.25">
      <c r="A528" s="675">
        <v>452</v>
      </c>
      <c r="B528" s="581" t="s">
        <v>742</v>
      </c>
      <c r="C528" s="581" t="s">
        <v>10</v>
      </c>
      <c r="D528" s="581" t="s">
        <v>978</v>
      </c>
      <c r="E528" s="581">
        <v>2</v>
      </c>
      <c r="F528" s="581">
        <v>30</v>
      </c>
      <c r="G528" s="581">
        <v>30</v>
      </c>
      <c r="H528" s="581" t="s">
        <v>12</v>
      </c>
      <c r="I528" s="581" t="s">
        <v>13</v>
      </c>
      <c r="J528" s="613">
        <v>42277</v>
      </c>
      <c r="K528" s="576"/>
      <c r="L528" s="576"/>
    </row>
    <row r="529" spans="1:12" ht="25.5" customHeight="1" x14ac:dyDescent="0.25">
      <c r="A529" s="675">
        <v>453</v>
      </c>
      <c r="B529" s="581" t="s">
        <v>748</v>
      </c>
      <c r="C529" s="581" t="s">
        <v>10</v>
      </c>
      <c r="D529" s="581" t="s">
        <v>978</v>
      </c>
      <c r="E529" s="581">
        <v>2</v>
      </c>
      <c r="F529" s="581">
        <v>0.5</v>
      </c>
      <c r="G529" s="581">
        <v>0.5</v>
      </c>
      <c r="H529" s="581" t="s">
        <v>12</v>
      </c>
      <c r="I529" s="581" t="s">
        <v>13</v>
      </c>
      <c r="J529" s="613">
        <v>42277</v>
      </c>
      <c r="K529" s="576"/>
      <c r="L529" s="576"/>
    </row>
    <row r="530" spans="1:12" x14ac:dyDescent="0.25">
      <c r="A530" s="675">
        <v>454</v>
      </c>
      <c r="B530" s="581" t="s">
        <v>1095</v>
      </c>
      <c r="C530" s="581" t="s">
        <v>10</v>
      </c>
      <c r="D530" s="581" t="s">
        <v>978</v>
      </c>
      <c r="E530" s="581">
        <v>1</v>
      </c>
      <c r="F530" s="581">
        <v>1</v>
      </c>
      <c r="G530" s="581">
        <v>1</v>
      </c>
      <c r="H530" s="581" t="s">
        <v>12</v>
      </c>
      <c r="I530" s="581" t="s">
        <v>13</v>
      </c>
      <c r="J530" s="613">
        <v>42277</v>
      </c>
      <c r="K530" s="576"/>
      <c r="L530" s="576"/>
    </row>
    <row r="531" spans="1:12" x14ac:dyDescent="0.25">
      <c r="A531" s="675">
        <v>455</v>
      </c>
      <c r="B531" s="581" t="s">
        <v>1094</v>
      </c>
      <c r="C531" s="581" t="s">
        <v>10</v>
      </c>
      <c r="D531" s="581" t="s">
        <v>978</v>
      </c>
      <c r="E531" s="581">
        <v>9</v>
      </c>
      <c r="F531" s="581">
        <v>3.6</v>
      </c>
      <c r="G531" s="581">
        <v>3.6</v>
      </c>
      <c r="H531" s="581" t="s">
        <v>12</v>
      </c>
      <c r="I531" s="581" t="s">
        <v>13</v>
      </c>
      <c r="J531" s="613">
        <v>42277</v>
      </c>
      <c r="K531" s="576"/>
      <c r="L531" s="576"/>
    </row>
    <row r="532" spans="1:12" ht="60" x14ac:dyDescent="0.25">
      <c r="A532" s="675">
        <v>456</v>
      </c>
      <c r="B532" s="626" t="s">
        <v>1093</v>
      </c>
      <c r="C532" s="627" t="s">
        <v>10</v>
      </c>
      <c r="D532" s="627" t="s">
        <v>978</v>
      </c>
      <c r="E532" s="627">
        <v>2</v>
      </c>
      <c r="F532" s="627">
        <v>7.0000000000000007E-2</v>
      </c>
      <c r="G532" s="627">
        <v>5</v>
      </c>
      <c r="H532" s="627" t="s">
        <v>12</v>
      </c>
      <c r="I532" s="627" t="s">
        <v>13</v>
      </c>
      <c r="J532" s="709">
        <v>42307</v>
      </c>
      <c r="K532" s="576"/>
      <c r="L532" s="581"/>
    </row>
    <row r="533" spans="1:12" x14ac:dyDescent="0.25">
      <c r="A533" s="675">
        <v>457</v>
      </c>
      <c r="B533" s="626" t="s">
        <v>869</v>
      </c>
      <c r="C533" s="627" t="s">
        <v>10</v>
      </c>
      <c r="D533" s="627" t="s">
        <v>978</v>
      </c>
      <c r="E533" s="627">
        <v>1</v>
      </c>
      <c r="F533" s="627">
        <v>0.05</v>
      </c>
      <c r="G533" s="627">
        <v>17.5</v>
      </c>
      <c r="H533" s="627" t="s">
        <v>12</v>
      </c>
      <c r="I533" s="627" t="s">
        <v>13</v>
      </c>
      <c r="J533" s="710">
        <v>42338</v>
      </c>
      <c r="K533" s="576"/>
      <c r="L533" s="576"/>
    </row>
    <row r="534" spans="1:12" x14ac:dyDescent="0.25">
      <c r="A534" s="675">
        <v>458</v>
      </c>
      <c r="B534" s="626" t="s">
        <v>1092</v>
      </c>
      <c r="C534" s="627" t="s">
        <v>10</v>
      </c>
      <c r="D534" s="627" t="s">
        <v>978</v>
      </c>
      <c r="E534" s="627">
        <v>1</v>
      </c>
      <c r="F534" s="627">
        <v>10</v>
      </c>
      <c r="G534" s="627">
        <v>10</v>
      </c>
      <c r="H534" s="627" t="s">
        <v>12</v>
      </c>
      <c r="I534" s="627" t="s">
        <v>13</v>
      </c>
      <c r="J534" s="710">
        <v>42034</v>
      </c>
      <c r="K534" s="576"/>
      <c r="L534" s="576"/>
    </row>
    <row r="535" spans="1:12" x14ac:dyDescent="0.25">
      <c r="A535" s="675">
        <v>459</v>
      </c>
      <c r="B535" s="626" t="s">
        <v>1071</v>
      </c>
      <c r="C535" s="627" t="s">
        <v>10</v>
      </c>
      <c r="D535" s="627" t="s">
        <v>978</v>
      </c>
      <c r="E535" s="627">
        <v>12</v>
      </c>
      <c r="F535" s="627">
        <v>8.33</v>
      </c>
      <c r="G535" s="627">
        <v>95</v>
      </c>
      <c r="H535" s="627" t="s">
        <v>12</v>
      </c>
      <c r="I535" s="627" t="s">
        <v>13</v>
      </c>
      <c r="J535" s="710">
        <v>42034</v>
      </c>
      <c r="K535" s="576"/>
      <c r="L535" s="576"/>
    </row>
    <row r="536" spans="1:12" ht="30" x14ac:dyDescent="0.25">
      <c r="A536" s="675">
        <v>460</v>
      </c>
      <c r="B536" s="626" t="s">
        <v>671</v>
      </c>
      <c r="C536" s="627" t="s">
        <v>10</v>
      </c>
      <c r="D536" s="627" t="s">
        <v>978</v>
      </c>
      <c r="E536" s="627">
        <v>1</v>
      </c>
      <c r="F536" s="627">
        <v>0.25</v>
      </c>
      <c r="G536" s="627">
        <v>9.1999999999999993</v>
      </c>
      <c r="H536" s="627" t="s">
        <v>12</v>
      </c>
      <c r="I536" s="627" t="s">
        <v>13</v>
      </c>
      <c r="J536" s="710">
        <v>42034</v>
      </c>
      <c r="K536" s="576"/>
      <c r="L536" s="576"/>
    </row>
    <row r="537" spans="1:12" ht="25.5" x14ac:dyDescent="0.25">
      <c r="A537" s="675">
        <v>461</v>
      </c>
      <c r="B537" s="711" t="s">
        <v>1091</v>
      </c>
      <c r="C537" s="627" t="s">
        <v>10</v>
      </c>
      <c r="D537" s="627" t="s">
        <v>978</v>
      </c>
      <c r="E537" s="627">
        <v>1</v>
      </c>
      <c r="F537" s="627">
        <v>0.5</v>
      </c>
      <c r="G537" s="627">
        <v>0.5</v>
      </c>
      <c r="H537" s="627" t="s">
        <v>12</v>
      </c>
      <c r="I537" s="627" t="s">
        <v>13</v>
      </c>
      <c r="J537" s="710">
        <v>42034</v>
      </c>
      <c r="K537" s="576"/>
      <c r="L537" s="576"/>
    </row>
    <row r="538" spans="1:12" x14ac:dyDescent="0.25">
      <c r="A538" s="571">
        <v>462</v>
      </c>
      <c r="B538" s="712"/>
      <c r="C538" s="627"/>
      <c r="D538" s="627"/>
      <c r="E538" s="627"/>
      <c r="F538" s="627"/>
      <c r="G538" s="627"/>
      <c r="H538" s="627"/>
      <c r="I538" s="627"/>
      <c r="J538" s="710"/>
      <c r="K538" s="576"/>
      <c r="L538" s="576"/>
    </row>
    <row r="539" spans="1:12" ht="18.75" x14ac:dyDescent="0.25">
      <c r="A539" s="571">
        <v>463</v>
      </c>
      <c r="B539" s="640" t="s">
        <v>1090</v>
      </c>
      <c r="C539" s="659"/>
      <c r="D539" s="659"/>
      <c r="E539" s="659"/>
      <c r="F539" s="659"/>
      <c r="G539" s="659"/>
      <c r="H539" s="659"/>
      <c r="I539" s="659"/>
      <c r="J539" s="708"/>
      <c r="K539" s="659"/>
      <c r="L539" s="641"/>
    </row>
    <row r="540" spans="1:12" ht="25.5" customHeight="1" x14ac:dyDescent="0.25">
      <c r="A540" s="571">
        <v>464</v>
      </c>
      <c r="B540" s="571" t="s">
        <v>1089</v>
      </c>
      <c r="C540" s="571" t="s">
        <v>39</v>
      </c>
      <c r="D540" s="571" t="s">
        <v>244</v>
      </c>
      <c r="E540" s="571">
        <v>1</v>
      </c>
      <c r="F540" s="571">
        <v>2.29</v>
      </c>
      <c r="G540" s="571">
        <v>2.29</v>
      </c>
      <c r="H540" s="571" t="s">
        <v>1016</v>
      </c>
      <c r="I540" s="571" t="s">
        <v>13</v>
      </c>
      <c r="J540" s="572">
        <v>41711</v>
      </c>
      <c r="K540" s="572">
        <v>41711</v>
      </c>
      <c r="L540" s="643" t="s">
        <v>1088</v>
      </c>
    </row>
    <row r="541" spans="1:12" ht="30" customHeight="1" x14ac:dyDescent="0.25">
      <c r="A541" s="571">
        <v>465</v>
      </c>
      <c r="B541" s="644" t="s">
        <v>1087</v>
      </c>
      <c r="C541" s="571" t="s">
        <v>39</v>
      </c>
      <c r="D541" s="571" t="s">
        <v>244</v>
      </c>
      <c r="E541" s="644">
        <v>11</v>
      </c>
      <c r="F541" s="644">
        <v>9.6695200000000003</v>
      </c>
      <c r="G541" s="644">
        <v>9.6695200000000003</v>
      </c>
      <c r="H541" s="644" t="s">
        <v>1016</v>
      </c>
      <c r="I541" s="644" t="s">
        <v>13</v>
      </c>
      <c r="J541" s="648">
        <v>41591</v>
      </c>
      <c r="K541" s="644"/>
      <c r="L541" s="713" t="s">
        <v>1086</v>
      </c>
    </row>
    <row r="542" spans="1:12" ht="30" customHeight="1" x14ac:dyDescent="0.25">
      <c r="A542" s="571">
        <v>466</v>
      </c>
      <c r="B542" s="644" t="s">
        <v>1085</v>
      </c>
      <c r="C542" s="644" t="s">
        <v>39</v>
      </c>
      <c r="D542" s="571" t="s">
        <v>244</v>
      </c>
      <c r="E542" s="644">
        <v>1</v>
      </c>
      <c r="F542" s="644">
        <v>2.4232499999999999</v>
      </c>
      <c r="G542" s="644">
        <v>2.4232499999999999</v>
      </c>
      <c r="H542" s="644" t="s">
        <v>1016</v>
      </c>
      <c r="I542" s="644" t="s">
        <v>13</v>
      </c>
      <c r="J542" s="645">
        <v>41771</v>
      </c>
      <c r="K542" s="645">
        <v>41771</v>
      </c>
      <c r="L542" s="643" t="s">
        <v>1084</v>
      </c>
    </row>
    <row r="543" spans="1:12" ht="29.25" customHeight="1" x14ac:dyDescent="0.25">
      <c r="A543" s="571">
        <v>467</v>
      </c>
      <c r="B543" s="644" t="s">
        <v>1083</v>
      </c>
      <c r="C543" s="644" t="s">
        <v>39</v>
      </c>
      <c r="D543" s="571" t="s">
        <v>244</v>
      </c>
      <c r="E543" s="644">
        <v>3</v>
      </c>
      <c r="F543" s="644">
        <v>3.1149</v>
      </c>
      <c r="G543" s="644">
        <v>3.1149</v>
      </c>
      <c r="H543" s="644" t="s">
        <v>1016</v>
      </c>
      <c r="I543" s="644" t="s">
        <v>13</v>
      </c>
      <c r="J543" s="645">
        <v>41771</v>
      </c>
      <c r="K543" s="645">
        <v>41771</v>
      </c>
      <c r="L543" s="644" t="s">
        <v>1082</v>
      </c>
    </row>
    <row r="544" spans="1:12" ht="120" customHeight="1" x14ac:dyDescent="0.25">
      <c r="A544" s="571">
        <v>468</v>
      </c>
      <c r="B544" s="644" t="s">
        <v>1074</v>
      </c>
      <c r="C544" s="644" t="s">
        <v>39</v>
      </c>
      <c r="D544" s="644" t="s">
        <v>244</v>
      </c>
      <c r="E544" s="644">
        <v>2</v>
      </c>
      <c r="F544" s="644">
        <v>3.54</v>
      </c>
      <c r="G544" s="644">
        <v>3.54</v>
      </c>
      <c r="H544" s="644" t="s">
        <v>1016</v>
      </c>
      <c r="I544" s="644" t="s">
        <v>13</v>
      </c>
      <c r="J544" s="645">
        <v>41833</v>
      </c>
      <c r="K544" s="645">
        <v>41774</v>
      </c>
      <c r="L544" s="644" t="s">
        <v>1081</v>
      </c>
    </row>
    <row r="545" spans="1:12" ht="60" customHeight="1" x14ac:dyDescent="0.25">
      <c r="A545" s="571">
        <v>469</v>
      </c>
      <c r="B545" s="644" t="s">
        <v>1080</v>
      </c>
      <c r="C545" s="644" t="s">
        <v>39</v>
      </c>
      <c r="D545" s="644" t="s">
        <v>244</v>
      </c>
      <c r="E545" s="644">
        <v>2</v>
      </c>
      <c r="F545" s="644">
        <v>4.07</v>
      </c>
      <c r="G545" s="644">
        <v>4.07</v>
      </c>
      <c r="H545" s="644" t="s">
        <v>1016</v>
      </c>
      <c r="I545" s="644" t="s">
        <v>13</v>
      </c>
      <c r="J545" s="645">
        <v>41833</v>
      </c>
      <c r="K545" s="645">
        <v>41774</v>
      </c>
      <c r="L545" s="643" t="s">
        <v>1079</v>
      </c>
    </row>
    <row r="546" spans="1:12" x14ac:dyDescent="0.25">
      <c r="A546" s="675">
        <v>470</v>
      </c>
      <c r="B546" s="584" t="s">
        <v>1078</v>
      </c>
      <c r="C546" s="584" t="s">
        <v>10</v>
      </c>
      <c r="D546" s="584" t="s">
        <v>244</v>
      </c>
      <c r="E546" s="584">
        <v>2</v>
      </c>
      <c r="F546" s="584">
        <v>9.75</v>
      </c>
      <c r="G546" s="584">
        <v>9.75</v>
      </c>
      <c r="H546" s="584" t="s">
        <v>1016</v>
      </c>
      <c r="I546" s="584" t="s">
        <v>13</v>
      </c>
      <c r="J546" s="646">
        <v>41980</v>
      </c>
      <c r="K546" s="584"/>
      <c r="L546" s="576" t="s">
        <v>46</v>
      </c>
    </row>
    <row r="547" spans="1:12" ht="60" customHeight="1" x14ac:dyDescent="0.25">
      <c r="A547" s="675">
        <v>471</v>
      </c>
      <c r="B547" s="714" t="s">
        <v>1077</v>
      </c>
      <c r="C547" s="714" t="s">
        <v>10</v>
      </c>
      <c r="D547" s="714" t="s">
        <v>244</v>
      </c>
      <c r="E547" s="714">
        <v>5</v>
      </c>
      <c r="F547" s="714">
        <v>12</v>
      </c>
      <c r="G547" s="714">
        <v>12</v>
      </c>
      <c r="H547" s="714" t="s">
        <v>1016</v>
      </c>
      <c r="I547" s="714" t="s">
        <v>13</v>
      </c>
      <c r="J547" s="715">
        <v>42195</v>
      </c>
      <c r="K547" s="714"/>
      <c r="L547" s="576" t="s">
        <v>46</v>
      </c>
    </row>
    <row r="548" spans="1:12" ht="30" x14ac:dyDescent="0.25">
      <c r="A548" s="675">
        <v>472</v>
      </c>
      <c r="B548" s="626" t="s">
        <v>1076</v>
      </c>
      <c r="C548" s="626" t="s">
        <v>10</v>
      </c>
      <c r="D548" s="626" t="s">
        <v>244</v>
      </c>
      <c r="E548" s="626">
        <v>5</v>
      </c>
      <c r="F548" s="626">
        <v>10</v>
      </c>
      <c r="G548" s="626">
        <v>10</v>
      </c>
      <c r="H548" s="626" t="s">
        <v>1016</v>
      </c>
      <c r="I548" s="626" t="s">
        <v>13</v>
      </c>
      <c r="J548" s="650">
        <v>42197</v>
      </c>
      <c r="K548" s="650"/>
      <c r="L548" s="576"/>
    </row>
    <row r="549" spans="1:12" x14ac:dyDescent="0.25">
      <c r="A549" s="675">
        <v>473</v>
      </c>
      <c r="B549" s="584" t="s">
        <v>1075</v>
      </c>
      <c r="C549" s="584" t="s">
        <v>10</v>
      </c>
      <c r="D549" s="584" t="s">
        <v>244</v>
      </c>
      <c r="E549" s="584">
        <v>2</v>
      </c>
      <c r="F549" s="584">
        <v>9.75</v>
      </c>
      <c r="G549" s="584">
        <v>9.75</v>
      </c>
      <c r="H549" s="584" t="s">
        <v>1016</v>
      </c>
      <c r="I549" s="584" t="s">
        <v>13</v>
      </c>
      <c r="J549" s="646">
        <v>42021</v>
      </c>
      <c r="K549" s="646">
        <v>42033</v>
      </c>
      <c r="L549" s="576"/>
    </row>
    <row r="550" spans="1:12" ht="120" customHeight="1" x14ac:dyDescent="0.25">
      <c r="A550" s="675">
        <v>474</v>
      </c>
      <c r="B550" s="626" t="s">
        <v>1074</v>
      </c>
      <c r="C550" s="626" t="s">
        <v>10</v>
      </c>
      <c r="D550" s="626" t="s">
        <v>244</v>
      </c>
      <c r="E550" s="626">
        <v>5</v>
      </c>
      <c r="F550" s="626">
        <v>5</v>
      </c>
      <c r="G550" s="626">
        <v>5</v>
      </c>
      <c r="H550" s="626" t="s">
        <v>1016</v>
      </c>
      <c r="I550" s="626" t="s">
        <v>106</v>
      </c>
      <c r="J550" s="650">
        <v>42197</v>
      </c>
      <c r="K550" s="716"/>
      <c r="L550" s="576" t="s">
        <v>46</v>
      </c>
    </row>
    <row r="551" spans="1:12" ht="60" customHeight="1" x14ac:dyDescent="0.25">
      <c r="A551" s="675">
        <v>475</v>
      </c>
      <c r="B551" s="584" t="s">
        <v>1073</v>
      </c>
      <c r="C551" s="584" t="s">
        <v>10</v>
      </c>
      <c r="D551" s="584" t="s">
        <v>244</v>
      </c>
      <c r="E551" s="584">
        <v>5</v>
      </c>
      <c r="F551" s="584">
        <v>5</v>
      </c>
      <c r="G551" s="584">
        <v>5</v>
      </c>
      <c r="H551" s="584" t="s">
        <v>1016</v>
      </c>
      <c r="I551" s="584" t="s">
        <v>106</v>
      </c>
      <c r="J551" s="646">
        <v>42200</v>
      </c>
      <c r="K551" s="717"/>
      <c r="L551" s="576"/>
    </row>
    <row r="552" spans="1:12" ht="60" customHeight="1" x14ac:dyDescent="0.25">
      <c r="A552" s="675">
        <v>476</v>
      </c>
      <c r="B552" s="626" t="s">
        <v>1072</v>
      </c>
      <c r="C552" s="626" t="s">
        <v>10</v>
      </c>
      <c r="D552" s="584" t="s">
        <v>244</v>
      </c>
      <c r="E552" s="626">
        <v>1</v>
      </c>
      <c r="F552" s="626">
        <v>2</v>
      </c>
      <c r="G552" s="626">
        <v>2</v>
      </c>
      <c r="H552" s="626" t="s">
        <v>1016</v>
      </c>
      <c r="I552" s="626" t="s">
        <v>106</v>
      </c>
      <c r="J552" s="650">
        <v>42200</v>
      </c>
      <c r="K552" s="706"/>
      <c r="L552" s="576"/>
    </row>
    <row r="553" spans="1:12" ht="30" customHeight="1" x14ac:dyDescent="0.25">
      <c r="A553" s="675">
        <v>477</v>
      </c>
      <c r="B553" s="584" t="s">
        <v>1071</v>
      </c>
      <c r="C553" s="584" t="s">
        <v>10</v>
      </c>
      <c r="D553" s="584" t="s">
        <v>244</v>
      </c>
      <c r="E553" s="584">
        <v>2</v>
      </c>
      <c r="F553" s="584">
        <v>10</v>
      </c>
      <c r="G553" s="584">
        <v>10</v>
      </c>
      <c r="H553" s="584" t="s">
        <v>1016</v>
      </c>
      <c r="I553" s="584" t="s">
        <v>106</v>
      </c>
      <c r="J553" s="646">
        <v>42363</v>
      </c>
      <c r="K553" s="718"/>
      <c r="L553" s="576"/>
    </row>
    <row r="554" spans="1:12" ht="60" customHeight="1" x14ac:dyDescent="0.25">
      <c r="A554" s="675">
        <v>478</v>
      </c>
      <c r="B554" s="584" t="s">
        <v>1070</v>
      </c>
      <c r="C554" s="584" t="s">
        <v>10</v>
      </c>
      <c r="D554" s="584" t="s">
        <v>244</v>
      </c>
      <c r="E554" s="584">
        <v>2</v>
      </c>
      <c r="F554" s="584">
        <v>2</v>
      </c>
      <c r="G554" s="584">
        <v>2</v>
      </c>
      <c r="H554" s="584" t="s">
        <v>1016</v>
      </c>
      <c r="I554" s="584" t="s">
        <v>106</v>
      </c>
      <c r="J554" s="646">
        <v>42374</v>
      </c>
      <c r="K554" s="718"/>
      <c r="L554" s="576"/>
    </row>
    <row r="555" spans="1:12" ht="30" customHeight="1" x14ac:dyDescent="0.25">
      <c r="A555" s="675">
        <v>479</v>
      </c>
      <c r="B555" s="584" t="s">
        <v>869</v>
      </c>
      <c r="C555" s="584" t="s">
        <v>10</v>
      </c>
      <c r="D555" s="584" t="s">
        <v>244</v>
      </c>
      <c r="E555" s="584">
        <v>2</v>
      </c>
      <c r="F555" s="584">
        <v>10</v>
      </c>
      <c r="G555" s="584">
        <v>10</v>
      </c>
      <c r="H555" s="584" t="s">
        <v>1016</v>
      </c>
      <c r="I555" s="584" t="s">
        <v>106</v>
      </c>
      <c r="J555" s="646">
        <v>42381</v>
      </c>
      <c r="K555" s="718"/>
      <c r="L555" s="576"/>
    </row>
    <row r="556" spans="1:12" ht="30" customHeight="1" x14ac:dyDescent="0.25">
      <c r="A556" s="675">
        <v>480</v>
      </c>
      <c r="B556" s="626" t="s">
        <v>1050</v>
      </c>
      <c r="C556" s="626" t="s">
        <v>10</v>
      </c>
      <c r="D556" s="626" t="s">
        <v>244</v>
      </c>
      <c r="E556" s="626">
        <v>4</v>
      </c>
      <c r="F556" s="626">
        <v>20</v>
      </c>
      <c r="G556" s="626">
        <v>20</v>
      </c>
      <c r="H556" s="626" t="s">
        <v>1016</v>
      </c>
      <c r="I556" s="626" t="s">
        <v>106</v>
      </c>
      <c r="J556" s="650">
        <v>42460</v>
      </c>
      <c r="K556" s="718"/>
      <c r="L556" s="576"/>
    </row>
    <row r="557" spans="1:12" ht="30" customHeight="1" x14ac:dyDescent="0.25">
      <c r="A557" s="675">
        <v>481</v>
      </c>
      <c r="B557" s="626" t="s">
        <v>1048</v>
      </c>
      <c r="C557" s="626" t="s">
        <v>10</v>
      </c>
      <c r="D557" s="626" t="s">
        <v>244</v>
      </c>
      <c r="E557" s="626">
        <v>40</v>
      </c>
      <c r="F557" s="626">
        <v>100</v>
      </c>
      <c r="G557" s="626">
        <v>100</v>
      </c>
      <c r="H557" s="626" t="s">
        <v>1016</v>
      </c>
      <c r="I557" s="626" t="s">
        <v>106</v>
      </c>
      <c r="J557" s="650">
        <v>42460</v>
      </c>
      <c r="K557" s="718"/>
      <c r="L557" s="576"/>
    </row>
    <row r="558" spans="1:12" ht="15.75" customHeight="1" x14ac:dyDescent="0.25">
      <c r="A558" s="571">
        <v>482</v>
      </c>
      <c r="B558" s="640" t="s">
        <v>1069</v>
      </c>
      <c r="C558" s="659"/>
      <c r="D558" s="659"/>
      <c r="E558" s="659"/>
      <c r="F558" s="659"/>
      <c r="G558" s="659"/>
      <c r="H558" s="659"/>
      <c r="I558" s="659"/>
      <c r="J558" s="708"/>
      <c r="K558" s="641"/>
      <c r="L558" s="641"/>
    </row>
    <row r="559" spans="1:12" ht="76.5" customHeight="1" x14ac:dyDescent="0.25">
      <c r="A559" s="571">
        <v>483</v>
      </c>
      <c r="B559" s="558" t="s">
        <v>1068</v>
      </c>
      <c r="C559" s="558" t="s">
        <v>39</v>
      </c>
      <c r="D559" s="558" t="s">
        <v>244</v>
      </c>
      <c r="E559" s="558">
        <v>1</v>
      </c>
      <c r="F559" s="558">
        <v>0.43</v>
      </c>
      <c r="G559" s="558">
        <v>2.2000000000000002</v>
      </c>
      <c r="H559" s="558" t="s">
        <v>1016</v>
      </c>
      <c r="I559" s="558" t="s">
        <v>13</v>
      </c>
      <c r="J559" s="559">
        <v>41711</v>
      </c>
      <c r="K559" s="686">
        <v>41363</v>
      </c>
      <c r="L559" s="586" t="s">
        <v>1067</v>
      </c>
    </row>
    <row r="560" spans="1:12" ht="45" customHeight="1" x14ac:dyDescent="0.25">
      <c r="A560" s="571">
        <v>484</v>
      </c>
      <c r="B560" s="558" t="s">
        <v>1066</v>
      </c>
      <c r="C560" s="558" t="s">
        <v>39</v>
      </c>
      <c r="D560" s="558" t="s">
        <v>244</v>
      </c>
      <c r="E560" s="558">
        <v>1</v>
      </c>
      <c r="F560" s="558">
        <v>0.88</v>
      </c>
      <c r="G560" s="558">
        <v>5.04</v>
      </c>
      <c r="H560" s="558" t="s">
        <v>1063</v>
      </c>
      <c r="I560" s="558" t="s">
        <v>13</v>
      </c>
      <c r="J560" s="559">
        <v>41711</v>
      </c>
      <c r="K560" s="686">
        <v>41363</v>
      </c>
      <c r="L560" s="586" t="s">
        <v>1065</v>
      </c>
    </row>
    <row r="561" spans="1:12" ht="45" customHeight="1" x14ac:dyDescent="0.25">
      <c r="A561" s="571">
        <v>485</v>
      </c>
      <c r="B561" s="558" t="s">
        <v>1064</v>
      </c>
      <c r="C561" s="558" t="s">
        <v>39</v>
      </c>
      <c r="D561" s="558" t="s">
        <v>244</v>
      </c>
      <c r="E561" s="558">
        <v>1</v>
      </c>
      <c r="F561" s="558">
        <v>1.27</v>
      </c>
      <c r="G561" s="558">
        <v>1.27</v>
      </c>
      <c r="H561" s="558" t="s">
        <v>1063</v>
      </c>
      <c r="I561" s="558" t="s">
        <v>13</v>
      </c>
      <c r="J561" s="559">
        <v>41711</v>
      </c>
      <c r="K561" s="686">
        <v>41363</v>
      </c>
      <c r="L561" s="586" t="s">
        <v>1062</v>
      </c>
    </row>
    <row r="562" spans="1:12" ht="45" customHeight="1" x14ac:dyDescent="0.25">
      <c r="A562" s="571">
        <v>486</v>
      </c>
      <c r="B562" s="558" t="s">
        <v>1061</v>
      </c>
      <c r="C562" s="558" t="s">
        <v>39</v>
      </c>
      <c r="D562" s="558" t="s">
        <v>244</v>
      </c>
      <c r="E562" s="558">
        <v>1</v>
      </c>
      <c r="F562" s="558">
        <v>7.0000000000000007E-2</v>
      </c>
      <c r="G562" s="558">
        <v>0.56000000000000005</v>
      </c>
      <c r="H562" s="558" t="s">
        <v>1016</v>
      </c>
      <c r="I562" s="558" t="s">
        <v>13</v>
      </c>
      <c r="J562" s="559">
        <v>41711</v>
      </c>
      <c r="K562" s="686">
        <v>41363</v>
      </c>
      <c r="L562" s="586" t="s">
        <v>1060</v>
      </c>
    </row>
    <row r="563" spans="1:12" ht="51" customHeight="1" x14ac:dyDescent="0.25">
      <c r="A563" s="675">
        <v>487</v>
      </c>
      <c r="B563" s="581" t="s">
        <v>984</v>
      </c>
      <c r="C563" s="581" t="s">
        <v>10</v>
      </c>
      <c r="D563" s="581" t="s">
        <v>978</v>
      </c>
      <c r="E563" s="581">
        <v>2</v>
      </c>
      <c r="F563" s="581">
        <v>2</v>
      </c>
      <c r="G563" s="581">
        <v>4</v>
      </c>
      <c r="H563" s="581" t="s">
        <v>660</v>
      </c>
      <c r="I563" s="581" t="s">
        <v>13</v>
      </c>
      <c r="J563" s="613">
        <v>41912</v>
      </c>
      <c r="K563" s="576"/>
      <c r="L563" s="576">
        <v>0</v>
      </c>
    </row>
    <row r="564" spans="1:12" ht="76.5" customHeight="1" x14ac:dyDescent="0.25">
      <c r="A564" s="675">
        <v>488</v>
      </c>
      <c r="B564" s="581" t="s">
        <v>742</v>
      </c>
      <c r="C564" s="581" t="s">
        <v>10</v>
      </c>
      <c r="D564" s="581" t="s">
        <v>978</v>
      </c>
      <c r="E564" s="581">
        <v>4</v>
      </c>
      <c r="F564" s="581">
        <v>5</v>
      </c>
      <c r="G564" s="581">
        <v>20</v>
      </c>
      <c r="H564" s="581" t="s">
        <v>12</v>
      </c>
      <c r="I564" s="581" t="s">
        <v>13</v>
      </c>
      <c r="J564" s="581" t="s">
        <v>1059</v>
      </c>
      <c r="K564" s="576"/>
      <c r="L564" s="576">
        <v>0</v>
      </c>
    </row>
    <row r="565" spans="1:12" ht="25.5" customHeight="1" x14ac:dyDescent="0.25">
      <c r="A565" s="675">
        <v>489</v>
      </c>
      <c r="B565" s="581" t="s">
        <v>748</v>
      </c>
      <c r="C565" s="581" t="s">
        <v>10</v>
      </c>
      <c r="D565" s="581" t="s">
        <v>978</v>
      </c>
      <c r="E565" s="581">
        <v>2</v>
      </c>
      <c r="F565" s="581">
        <v>0.25</v>
      </c>
      <c r="G565" s="581">
        <v>0.5</v>
      </c>
      <c r="H565" s="581" t="s">
        <v>12</v>
      </c>
      <c r="I565" s="581" t="s">
        <v>13</v>
      </c>
      <c r="J565" s="613">
        <v>41912</v>
      </c>
      <c r="K565" s="541"/>
      <c r="L565" s="576">
        <v>0</v>
      </c>
    </row>
    <row r="566" spans="1:12" ht="25.5" customHeight="1" x14ac:dyDescent="0.25">
      <c r="A566" s="675">
        <v>490</v>
      </c>
      <c r="B566" s="581" t="s">
        <v>1023</v>
      </c>
      <c r="C566" s="581" t="s">
        <v>10</v>
      </c>
      <c r="D566" s="581" t="s">
        <v>978</v>
      </c>
      <c r="E566" s="581">
        <v>5</v>
      </c>
      <c r="F566" s="581">
        <v>4</v>
      </c>
      <c r="G566" s="581">
        <v>20</v>
      </c>
      <c r="H566" s="581" t="s">
        <v>12</v>
      </c>
      <c r="I566" s="581" t="s">
        <v>13</v>
      </c>
      <c r="J566" s="613">
        <v>41912</v>
      </c>
      <c r="K566" s="541"/>
      <c r="L566" s="576">
        <v>0</v>
      </c>
    </row>
    <row r="567" spans="1:12" x14ac:dyDescent="0.25">
      <c r="A567" s="675">
        <v>491</v>
      </c>
      <c r="B567" s="581" t="s">
        <v>750</v>
      </c>
      <c r="C567" s="581" t="s">
        <v>10</v>
      </c>
      <c r="D567" s="581" t="s">
        <v>978</v>
      </c>
      <c r="E567" s="581">
        <v>1</v>
      </c>
      <c r="F567" s="581">
        <v>0.15</v>
      </c>
      <c r="G567" s="581">
        <v>0.15</v>
      </c>
      <c r="H567" s="581" t="s">
        <v>12</v>
      </c>
      <c r="I567" s="581" t="s">
        <v>13</v>
      </c>
      <c r="J567" s="613">
        <v>41912</v>
      </c>
      <c r="K567" s="541"/>
      <c r="L567" s="576">
        <v>0</v>
      </c>
    </row>
    <row r="568" spans="1:12" ht="51" customHeight="1" x14ac:dyDescent="0.25">
      <c r="A568" s="675">
        <v>492</v>
      </c>
      <c r="B568" s="581" t="s">
        <v>984</v>
      </c>
      <c r="C568" s="581" t="s">
        <v>10</v>
      </c>
      <c r="D568" s="581" t="s">
        <v>978</v>
      </c>
      <c r="E568" s="581">
        <v>2</v>
      </c>
      <c r="F568" s="581">
        <v>2</v>
      </c>
      <c r="G568" s="581">
        <v>4</v>
      </c>
      <c r="H568" s="581" t="s">
        <v>660</v>
      </c>
      <c r="I568" s="581" t="s">
        <v>13</v>
      </c>
      <c r="J568" s="613">
        <v>42246</v>
      </c>
      <c r="K568" s="581"/>
      <c r="L568" s="576">
        <v>0</v>
      </c>
    </row>
    <row r="569" spans="1:12" ht="76.5" customHeight="1" x14ac:dyDescent="0.25">
      <c r="A569" s="675">
        <v>493</v>
      </c>
      <c r="B569" s="581" t="s">
        <v>742</v>
      </c>
      <c r="C569" s="581" t="s">
        <v>10</v>
      </c>
      <c r="D569" s="581" t="s">
        <v>978</v>
      </c>
      <c r="E569" s="581">
        <v>4</v>
      </c>
      <c r="F569" s="581">
        <v>5</v>
      </c>
      <c r="G569" s="581">
        <v>20</v>
      </c>
      <c r="H569" s="581" t="s">
        <v>12</v>
      </c>
      <c r="I569" s="581" t="s">
        <v>13</v>
      </c>
      <c r="J569" s="613" t="s">
        <v>1058</v>
      </c>
      <c r="K569" s="581"/>
      <c r="L569" s="576">
        <v>0</v>
      </c>
    </row>
    <row r="570" spans="1:12" ht="25.5" customHeight="1" x14ac:dyDescent="0.25">
      <c r="A570" s="675">
        <v>494</v>
      </c>
      <c r="B570" s="581" t="s">
        <v>748</v>
      </c>
      <c r="C570" s="581" t="s">
        <v>10</v>
      </c>
      <c r="D570" s="581" t="s">
        <v>978</v>
      </c>
      <c r="E570" s="581">
        <v>2</v>
      </c>
      <c r="F570" s="581">
        <v>0.35</v>
      </c>
      <c r="G570" s="581">
        <v>0.7</v>
      </c>
      <c r="H570" s="581" t="s">
        <v>12</v>
      </c>
      <c r="I570" s="581" t="s">
        <v>13</v>
      </c>
      <c r="J570" s="613">
        <v>42323</v>
      </c>
      <c r="K570" s="581"/>
      <c r="L570" s="576">
        <v>0</v>
      </c>
    </row>
    <row r="571" spans="1:12" ht="30.75" customHeight="1" x14ac:dyDescent="0.25">
      <c r="A571" s="675">
        <v>495</v>
      </c>
      <c r="B571" s="581" t="s">
        <v>1057</v>
      </c>
      <c r="C571" s="581" t="s">
        <v>10</v>
      </c>
      <c r="D571" s="581" t="s">
        <v>978</v>
      </c>
      <c r="E571" s="581">
        <v>1</v>
      </c>
      <c r="F571" s="581">
        <v>1</v>
      </c>
      <c r="G571" s="581">
        <v>1</v>
      </c>
      <c r="H571" s="581" t="s">
        <v>12</v>
      </c>
      <c r="I571" s="581" t="s">
        <v>13</v>
      </c>
      <c r="J571" s="613">
        <v>42339</v>
      </c>
      <c r="K571" s="581"/>
      <c r="L571" s="576">
        <v>0</v>
      </c>
    </row>
    <row r="572" spans="1:12" ht="38.25" customHeight="1" x14ac:dyDescent="0.25">
      <c r="A572" s="675">
        <v>496</v>
      </c>
      <c r="B572" s="581" t="s">
        <v>1056</v>
      </c>
      <c r="C572" s="581" t="s">
        <v>10</v>
      </c>
      <c r="D572" s="581" t="s">
        <v>978</v>
      </c>
      <c r="E572" s="581">
        <v>1</v>
      </c>
      <c r="F572" s="581">
        <v>4</v>
      </c>
      <c r="G572" s="581">
        <v>4</v>
      </c>
      <c r="H572" s="581" t="s">
        <v>660</v>
      </c>
      <c r="I572" s="581" t="s">
        <v>13</v>
      </c>
      <c r="J572" s="613">
        <v>42444</v>
      </c>
      <c r="K572" s="581"/>
      <c r="L572" s="576">
        <v>0</v>
      </c>
    </row>
    <row r="573" spans="1:12" ht="38.25" customHeight="1" x14ac:dyDescent="0.25">
      <c r="A573" s="675">
        <v>497</v>
      </c>
      <c r="B573" s="627" t="s">
        <v>1055</v>
      </c>
      <c r="C573" s="627" t="s">
        <v>10</v>
      </c>
      <c r="D573" s="627" t="s">
        <v>978</v>
      </c>
      <c r="E573" s="627">
        <v>1</v>
      </c>
      <c r="F573" s="627">
        <v>0.1</v>
      </c>
      <c r="G573" s="627">
        <v>0.2</v>
      </c>
      <c r="H573" s="581" t="s">
        <v>12</v>
      </c>
      <c r="I573" s="581" t="s">
        <v>13</v>
      </c>
      <c r="J573" s="709">
        <v>42318</v>
      </c>
      <c r="K573" s="627"/>
      <c r="L573" s="632" t="s">
        <v>1053</v>
      </c>
    </row>
    <row r="574" spans="1:12" ht="38.25" customHeight="1" x14ac:dyDescent="0.25">
      <c r="A574" s="675">
        <v>498</v>
      </c>
      <c r="B574" s="627" t="s">
        <v>750</v>
      </c>
      <c r="C574" s="627" t="s">
        <v>10</v>
      </c>
      <c r="D574" s="627" t="s">
        <v>978</v>
      </c>
      <c r="E574" s="627">
        <v>1</v>
      </c>
      <c r="F574" s="627">
        <v>0.1</v>
      </c>
      <c r="G574" s="627">
        <v>0.2</v>
      </c>
      <c r="H574" s="581" t="s">
        <v>12</v>
      </c>
      <c r="I574" s="581" t="s">
        <v>13</v>
      </c>
      <c r="J574" s="709">
        <v>42318</v>
      </c>
      <c r="K574" s="627"/>
      <c r="L574" s="632" t="s">
        <v>1053</v>
      </c>
    </row>
    <row r="575" spans="1:12" ht="38.25" customHeight="1" x14ac:dyDescent="0.25">
      <c r="A575" s="675">
        <v>499</v>
      </c>
      <c r="B575" s="627" t="s">
        <v>1054</v>
      </c>
      <c r="C575" s="627" t="s">
        <v>10</v>
      </c>
      <c r="D575" s="627" t="s">
        <v>978</v>
      </c>
      <c r="E575" s="627">
        <v>1</v>
      </c>
      <c r="F575" s="627">
        <v>0.04</v>
      </c>
      <c r="G575" s="627">
        <v>0.08</v>
      </c>
      <c r="H575" s="581" t="s">
        <v>12</v>
      </c>
      <c r="I575" s="581" t="s">
        <v>13</v>
      </c>
      <c r="J575" s="709">
        <v>42318</v>
      </c>
      <c r="K575" s="627"/>
      <c r="L575" s="632" t="s">
        <v>1053</v>
      </c>
    </row>
    <row r="576" spans="1:12" ht="38.25" customHeight="1" x14ac:dyDescent="0.25">
      <c r="A576" s="571">
        <v>500</v>
      </c>
      <c r="B576" s="619" t="s">
        <v>1052</v>
      </c>
      <c r="C576" s="619" t="s">
        <v>39</v>
      </c>
      <c r="D576" s="619" t="s">
        <v>978</v>
      </c>
      <c r="E576" s="619">
        <v>4</v>
      </c>
      <c r="F576" s="619">
        <v>7.0000000000000007E-2</v>
      </c>
      <c r="G576" s="619">
        <v>16.38</v>
      </c>
      <c r="H576" s="654" t="s">
        <v>12</v>
      </c>
      <c r="I576" s="654" t="s">
        <v>13</v>
      </c>
      <c r="J576" s="719">
        <v>42200</v>
      </c>
      <c r="K576" s="719">
        <v>42200</v>
      </c>
      <c r="L576" s="618" t="s">
        <v>1051</v>
      </c>
    </row>
    <row r="577" spans="1:12" ht="38.25" customHeight="1" x14ac:dyDescent="0.25">
      <c r="A577" s="571">
        <v>501</v>
      </c>
      <c r="B577" s="619" t="s">
        <v>1050</v>
      </c>
      <c r="C577" s="619" t="s">
        <v>39</v>
      </c>
      <c r="D577" s="619" t="s">
        <v>978</v>
      </c>
      <c r="E577" s="619">
        <v>1</v>
      </c>
      <c r="F577" s="619"/>
      <c r="G577" s="619">
        <v>10</v>
      </c>
      <c r="H577" s="654" t="s">
        <v>12</v>
      </c>
      <c r="I577" s="654" t="s">
        <v>13</v>
      </c>
      <c r="J577" s="719">
        <v>42200</v>
      </c>
      <c r="K577" s="719">
        <v>42200</v>
      </c>
      <c r="L577" s="618" t="s">
        <v>1049</v>
      </c>
    </row>
    <row r="578" spans="1:12" ht="38.25" customHeight="1" x14ac:dyDescent="0.25">
      <c r="A578" s="675">
        <v>502</v>
      </c>
      <c r="B578" s="626" t="s">
        <v>1048</v>
      </c>
      <c r="C578" s="627" t="s">
        <v>10</v>
      </c>
      <c r="D578" s="627" t="s">
        <v>978</v>
      </c>
      <c r="E578" s="627">
        <v>14</v>
      </c>
      <c r="F578" s="627">
        <v>7</v>
      </c>
      <c r="G578" s="627">
        <v>98</v>
      </c>
      <c r="H578" s="581" t="s">
        <v>12</v>
      </c>
      <c r="I578" s="581" t="s">
        <v>13</v>
      </c>
      <c r="J578" s="709">
        <v>42444</v>
      </c>
      <c r="K578" s="627"/>
      <c r="L578" s="632"/>
    </row>
    <row r="579" spans="1:12" ht="38.25" customHeight="1" x14ac:dyDescent="0.25">
      <c r="A579" s="571">
        <v>503</v>
      </c>
      <c r="B579" s="618" t="s">
        <v>1047</v>
      </c>
      <c r="C579" s="619" t="s">
        <v>39</v>
      </c>
      <c r="D579" s="619" t="s">
        <v>978</v>
      </c>
      <c r="E579" s="619">
        <v>1</v>
      </c>
      <c r="F579" s="619">
        <v>0.36</v>
      </c>
      <c r="G579" s="619">
        <v>9.1199999999999992</v>
      </c>
      <c r="H579" s="654" t="s">
        <v>12</v>
      </c>
      <c r="I579" s="654" t="s">
        <v>13</v>
      </c>
      <c r="J579" s="719">
        <v>42200</v>
      </c>
      <c r="K579" s="719">
        <v>42200</v>
      </c>
      <c r="L579" s="625" t="s">
        <v>1046</v>
      </c>
    </row>
    <row r="580" spans="1:12" ht="38.25" customHeight="1" x14ac:dyDescent="0.25">
      <c r="A580" s="571">
        <v>504</v>
      </c>
      <c r="B580" s="618" t="s">
        <v>1045</v>
      </c>
      <c r="C580" s="619" t="s">
        <v>39</v>
      </c>
      <c r="D580" s="619" t="s">
        <v>978</v>
      </c>
      <c r="E580" s="619">
        <v>1</v>
      </c>
      <c r="F580" s="619">
        <v>0.26</v>
      </c>
      <c r="G580" s="619">
        <v>0.26</v>
      </c>
      <c r="H580" s="654" t="s">
        <v>12</v>
      </c>
      <c r="I580" s="654" t="s">
        <v>13</v>
      </c>
      <c r="J580" s="719">
        <v>42200</v>
      </c>
      <c r="K580" s="719">
        <v>42200</v>
      </c>
      <c r="L580" s="625" t="s">
        <v>1044</v>
      </c>
    </row>
    <row r="581" spans="1:12" ht="38.25" customHeight="1" x14ac:dyDescent="0.25">
      <c r="A581" s="675">
        <v>505</v>
      </c>
      <c r="B581" s="626" t="s">
        <v>1043</v>
      </c>
      <c r="C581" s="627" t="s">
        <v>10</v>
      </c>
      <c r="D581" s="627" t="s">
        <v>978</v>
      </c>
      <c r="E581" s="627">
        <v>1</v>
      </c>
      <c r="F581" s="627">
        <v>3</v>
      </c>
      <c r="G581" s="627">
        <v>3</v>
      </c>
      <c r="H581" s="581" t="s">
        <v>12</v>
      </c>
      <c r="I581" s="581" t="s">
        <v>13</v>
      </c>
      <c r="J581" s="709">
        <v>42439</v>
      </c>
      <c r="K581" s="627"/>
      <c r="L581" s="632" t="s">
        <v>1042</v>
      </c>
    </row>
    <row r="582" spans="1:12" ht="18.75" x14ac:dyDescent="0.25">
      <c r="A582" s="571">
        <v>506</v>
      </c>
      <c r="B582" s="720" t="s">
        <v>1041</v>
      </c>
      <c r="C582" s="721"/>
      <c r="D582" s="721"/>
      <c r="E582" s="721"/>
      <c r="F582" s="721"/>
      <c r="G582" s="721"/>
      <c r="H582" s="721"/>
      <c r="I582" s="721"/>
      <c r="J582" s="721"/>
      <c r="K582" s="721"/>
      <c r="L582" s="721"/>
    </row>
    <row r="583" spans="1:12" ht="45" customHeight="1" x14ac:dyDescent="0.25">
      <c r="A583" s="571">
        <v>507</v>
      </c>
      <c r="B583" s="558" t="s">
        <v>1040</v>
      </c>
      <c r="C583" s="558" t="s">
        <v>39</v>
      </c>
      <c r="D583" s="558" t="s">
        <v>244</v>
      </c>
      <c r="E583" s="558">
        <v>1</v>
      </c>
      <c r="F583" s="558">
        <v>0.36</v>
      </c>
      <c r="G583" s="558">
        <v>0.36</v>
      </c>
      <c r="H583" s="558" t="s">
        <v>1016</v>
      </c>
      <c r="I583" s="558" t="s">
        <v>13</v>
      </c>
      <c r="J583" s="559">
        <v>41711</v>
      </c>
      <c r="K583" s="559">
        <v>41711</v>
      </c>
      <c r="L583" s="586" t="s">
        <v>1039</v>
      </c>
    </row>
    <row r="584" spans="1:12" ht="45" customHeight="1" x14ac:dyDescent="0.25">
      <c r="A584" s="571">
        <v>508</v>
      </c>
      <c r="B584" s="558" t="s">
        <v>1038</v>
      </c>
      <c r="C584" s="558" t="s">
        <v>39</v>
      </c>
      <c r="D584" s="558" t="s">
        <v>244</v>
      </c>
      <c r="E584" s="558">
        <v>1</v>
      </c>
      <c r="F584" s="558">
        <v>0.11</v>
      </c>
      <c r="G584" s="558">
        <v>4.83</v>
      </c>
      <c r="H584" s="558" t="s">
        <v>1016</v>
      </c>
      <c r="I584" s="558" t="s">
        <v>13</v>
      </c>
      <c r="J584" s="559">
        <v>41711</v>
      </c>
      <c r="K584" s="559">
        <v>41711</v>
      </c>
      <c r="L584" s="586" t="s">
        <v>1037</v>
      </c>
    </row>
    <row r="585" spans="1:12" ht="45" customHeight="1" x14ac:dyDescent="0.25">
      <c r="A585" s="571">
        <v>509</v>
      </c>
      <c r="B585" s="558" t="s">
        <v>44</v>
      </c>
      <c r="C585" s="558" t="s">
        <v>39</v>
      </c>
      <c r="D585" s="558" t="s">
        <v>244</v>
      </c>
      <c r="E585" s="558">
        <v>1</v>
      </c>
      <c r="F585" s="558">
        <v>2.58</v>
      </c>
      <c r="G585" s="558">
        <v>2.58</v>
      </c>
      <c r="H585" s="558" t="s">
        <v>1016</v>
      </c>
      <c r="I585" s="558" t="s">
        <v>13</v>
      </c>
      <c r="J585" s="559">
        <v>41711</v>
      </c>
      <c r="K585" s="559">
        <v>41711</v>
      </c>
      <c r="L585" s="575" t="s">
        <v>1036</v>
      </c>
    </row>
    <row r="586" spans="1:12" ht="45" customHeight="1" x14ac:dyDescent="0.25">
      <c r="A586" s="571">
        <v>510</v>
      </c>
      <c r="B586" s="558" t="s">
        <v>1035</v>
      </c>
      <c r="C586" s="558" t="s">
        <v>39</v>
      </c>
      <c r="D586" s="558" t="s">
        <v>244</v>
      </c>
      <c r="E586" s="558">
        <v>1</v>
      </c>
      <c r="F586" s="558">
        <v>0.04</v>
      </c>
      <c r="G586" s="558">
        <v>10.5</v>
      </c>
      <c r="H586" s="558" t="s">
        <v>12</v>
      </c>
      <c r="I586" s="558" t="s">
        <v>13</v>
      </c>
      <c r="J586" s="559">
        <v>41711</v>
      </c>
      <c r="K586" s="559">
        <v>41711</v>
      </c>
      <c r="L586" s="575" t="s">
        <v>1034</v>
      </c>
    </row>
    <row r="587" spans="1:12" ht="25.5" customHeight="1" x14ac:dyDescent="0.25">
      <c r="A587" s="571">
        <v>511</v>
      </c>
      <c r="B587" s="558" t="s">
        <v>1033</v>
      </c>
      <c r="C587" s="558" t="s">
        <v>39</v>
      </c>
      <c r="D587" s="558" t="s">
        <v>244</v>
      </c>
      <c r="E587" s="558">
        <v>1</v>
      </c>
      <c r="F587" s="558">
        <v>0.16</v>
      </c>
      <c r="G587" s="558">
        <v>0.60799999999999998</v>
      </c>
      <c r="H587" s="558" t="s">
        <v>1016</v>
      </c>
      <c r="I587" s="558" t="s">
        <v>13</v>
      </c>
      <c r="J587" s="559">
        <v>41711</v>
      </c>
      <c r="K587" s="559">
        <v>41711</v>
      </c>
      <c r="L587" s="558" t="s">
        <v>1032</v>
      </c>
    </row>
    <row r="588" spans="1:12" x14ac:dyDescent="0.25">
      <c r="A588" s="571">
        <v>512</v>
      </c>
      <c r="B588" s="571" t="s">
        <v>1031</v>
      </c>
      <c r="C588" s="622" t="s">
        <v>1020</v>
      </c>
      <c r="D588" s="571" t="s">
        <v>244</v>
      </c>
      <c r="E588" s="571">
        <v>1</v>
      </c>
      <c r="F588" s="571">
        <v>0.05</v>
      </c>
      <c r="G588" s="571">
        <v>0.09</v>
      </c>
      <c r="H588" s="571" t="s">
        <v>1016</v>
      </c>
      <c r="I588" s="571" t="s">
        <v>13</v>
      </c>
      <c r="J588" s="572">
        <v>41986</v>
      </c>
      <c r="K588" s="571"/>
      <c r="L588" s="571"/>
    </row>
    <row r="589" spans="1:12" x14ac:dyDescent="0.25">
      <c r="A589" s="571">
        <v>513</v>
      </c>
      <c r="B589" s="571" t="s">
        <v>629</v>
      </c>
      <c r="C589" s="622" t="s">
        <v>1020</v>
      </c>
      <c r="D589" s="571" t="s">
        <v>244</v>
      </c>
      <c r="E589" s="571">
        <v>1</v>
      </c>
      <c r="F589" s="571">
        <v>0.05</v>
      </c>
      <c r="G589" s="571">
        <v>0.09</v>
      </c>
      <c r="H589" s="571" t="s">
        <v>12</v>
      </c>
      <c r="I589" s="571" t="s">
        <v>13</v>
      </c>
      <c r="J589" s="572">
        <v>41912</v>
      </c>
      <c r="K589" s="571"/>
      <c r="L589" s="571"/>
    </row>
    <row r="590" spans="1:12" x14ac:dyDescent="0.25">
      <c r="A590" s="571">
        <v>514</v>
      </c>
      <c r="B590" s="571" t="s">
        <v>1030</v>
      </c>
      <c r="C590" s="622" t="s">
        <v>1020</v>
      </c>
      <c r="D590" s="571" t="s">
        <v>244</v>
      </c>
      <c r="E590" s="571">
        <v>1</v>
      </c>
      <c r="F590" s="571">
        <v>0.4</v>
      </c>
      <c r="G590" s="571">
        <v>3.2</v>
      </c>
      <c r="H590" s="571" t="s">
        <v>1016</v>
      </c>
      <c r="I590" s="571" t="s">
        <v>13</v>
      </c>
      <c r="J590" s="572">
        <v>41986</v>
      </c>
      <c r="K590" s="571"/>
      <c r="L590" s="571"/>
    </row>
    <row r="591" spans="1:12" x14ac:dyDescent="0.25">
      <c r="A591" s="571">
        <v>515</v>
      </c>
      <c r="B591" s="571" t="s">
        <v>632</v>
      </c>
      <c r="C591" s="622" t="s">
        <v>1020</v>
      </c>
      <c r="D591" s="571" t="s">
        <v>244</v>
      </c>
      <c r="E591" s="571">
        <v>1</v>
      </c>
      <c r="F591" s="571">
        <v>0.4</v>
      </c>
      <c r="G591" s="571">
        <v>3.2</v>
      </c>
      <c r="H591" s="571" t="s">
        <v>12</v>
      </c>
      <c r="I591" s="571" t="s">
        <v>13</v>
      </c>
      <c r="J591" s="572">
        <v>41912</v>
      </c>
      <c r="K591" s="571"/>
      <c r="L591" s="571"/>
    </row>
    <row r="592" spans="1:12" ht="25.5" customHeight="1" x14ac:dyDescent="0.25">
      <c r="A592" s="571">
        <v>516</v>
      </c>
      <c r="B592" s="558" t="s">
        <v>1029</v>
      </c>
      <c r="C592" s="558" t="s">
        <v>39</v>
      </c>
      <c r="D592" s="558" t="s">
        <v>244</v>
      </c>
      <c r="E592" s="558">
        <v>1</v>
      </c>
      <c r="F592" s="558">
        <v>0</v>
      </c>
      <c r="G592" s="558">
        <v>0.06</v>
      </c>
      <c r="H592" s="558" t="s">
        <v>1016</v>
      </c>
      <c r="I592" s="558" t="s">
        <v>13</v>
      </c>
      <c r="J592" s="559">
        <v>41986</v>
      </c>
      <c r="K592" s="560">
        <v>41708</v>
      </c>
      <c r="L592" s="558" t="s">
        <v>1028</v>
      </c>
    </row>
    <row r="593" spans="1:12" ht="25.5" customHeight="1" x14ac:dyDescent="0.25">
      <c r="A593" s="571">
        <v>517</v>
      </c>
      <c r="B593" s="558" t="s">
        <v>1027</v>
      </c>
      <c r="C593" s="558" t="s">
        <v>39</v>
      </c>
      <c r="D593" s="558" t="s">
        <v>244</v>
      </c>
      <c r="E593" s="558">
        <v>1</v>
      </c>
      <c r="F593" s="558">
        <v>0.04</v>
      </c>
      <c r="G593" s="558">
        <v>0.04</v>
      </c>
      <c r="H593" s="558" t="s">
        <v>1016</v>
      </c>
      <c r="I593" s="558" t="s">
        <v>13</v>
      </c>
      <c r="J593" s="559">
        <v>41986</v>
      </c>
      <c r="K593" s="559">
        <v>41986</v>
      </c>
      <c r="L593" s="558" t="s">
        <v>1026</v>
      </c>
    </row>
    <row r="594" spans="1:12" ht="25.5" customHeight="1" x14ac:dyDescent="0.25">
      <c r="A594" s="571">
        <v>518</v>
      </c>
      <c r="B594" s="558" t="s">
        <v>1025</v>
      </c>
      <c r="C594" s="558" t="s">
        <v>39</v>
      </c>
      <c r="D594" s="558" t="s">
        <v>244</v>
      </c>
      <c r="E594" s="558">
        <v>1</v>
      </c>
      <c r="F594" s="558">
        <v>0.1</v>
      </c>
      <c r="G594" s="558">
        <v>0.8</v>
      </c>
      <c r="H594" s="558" t="s">
        <v>1016</v>
      </c>
      <c r="I594" s="558" t="s">
        <v>13</v>
      </c>
      <c r="J594" s="559">
        <v>41986</v>
      </c>
      <c r="K594" s="560">
        <v>41713</v>
      </c>
      <c r="L594" s="558" t="s">
        <v>1024</v>
      </c>
    </row>
    <row r="595" spans="1:12" ht="51" customHeight="1" x14ac:dyDescent="0.25">
      <c r="A595" s="571">
        <v>519</v>
      </c>
      <c r="B595" s="654" t="s">
        <v>984</v>
      </c>
      <c r="C595" s="619" t="s">
        <v>1020</v>
      </c>
      <c r="D595" s="654" t="s">
        <v>978</v>
      </c>
      <c r="E595" s="654">
        <v>2</v>
      </c>
      <c r="F595" s="654">
        <v>1</v>
      </c>
      <c r="G595" s="654">
        <v>2</v>
      </c>
      <c r="H595" s="654" t="s">
        <v>660</v>
      </c>
      <c r="I595" s="654" t="s">
        <v>13</v>
      </c>
      <c r="J595" s="656">
        <v>41882</v>
      </c>
      <c r="K595" s="648"/>
      <c r="L595" s="643"/>
    </row>
    <row r="596" spans="1:12" ht="76.5" customHeight="1" x14ac:dyDescent="0.25">
      <c r="A596" s="675">
        <v>520</v>
      </c>
      <c r="B596" s="581" t="s">
        <v>742</v>
      </c>
      <c r="C596" s="581" t="s">
        <v>10</v>
      </c>
      <c r="D596" s="581" t="s">
        <v>978</v>
      </c>
      <c r="E596" s="581">
        <v>5</v>
      </c>
      <c r="F596" s="581">
        <v>13.21</v>
      </c>
      <c r="G596" s="581">
        <v>66.05</v>
      </c>
      <c r="H596" s="581" t="s">
        <v>12</v>
      </c>
      <c r="I596" s="581" t="s">
        <v>13</v>
      </c>
      <c r="J596" s="613">
        <v>41851</v>
      </c>
      <c r="K596" s="722"/>
      <c r="L596" s="576"/>
    </row>
    <row r="597" spans="1:12" x14ac:dyDescent="0.25">
      <c r="A597" s="675">
        <v>521</v>
      </c>
      <c r="B597" s="581" t="s">
        <v>643</v>
      </c>
      <c r="C597" s="581" t="s">
        <v>10</v>
      </c>
      <c r="D597" s="581" t="s">
        <v>978</v>
      </c>
      <c r="E597" s="581">
        <v>1</v>
      </c>
      <c r="F597" s="581">
        <v>0.83499999999999996</v>
      </c>
      <c r="G597" s="581">
        <v>0.83499999999999996</v>
      </c>
      <c r="H597" s="581" t="s">
        <v>12</v>
      </c>
      <c r="I597" s="581" t="s">
        <v>13</v>
      </c>
      <c r="J597" s="613">
        <v>41870</v>
      </c>
      <c r="K597" s="613">
        <v>41870</v>
      </c>
      <c r="L597" s="576"/>
    </row>
    <row r="598" spans="1:12" ht="25.5" customHeight="1" x14ac:dyDescent="0.25">
      <c r="A598" s="675">
        <v>522</v>
      </c>
      <c r="B598" s="654" t="s">
        <v>1023</v>
      </c>
      <c r="C598" s="619" t="s">
        <v>1020</v>
      </c>
      <c r="D598" s="654" t="s">
        <v>978</v>
      </c>
      <c r="E598" s="654">
        <v>4</v>
      </c>
      <c r="F598" s="654">
        <v>4.25</v>
      </c>
      <c r="G598" s="654">
        <v>17</v>
      </c>
      <c r="H598" s="654" t="s">
        <v>12</v>
      </c>
      <c r="I598" s="654" t="s">
        <v>13</v>
      </c>
      <c r="J598" s="656">
        <v>42003</v>
      </c>
      <c r="K598" s="648"/>
      <c r="L598" s="643"/>
    </row>
    <row r="599" spans="1:12" x14ac:dyDescent="0.25">
      <c r="A599" s="675">
        <v>523</v>
      </c>
      <c r="B599" s="654" t="s">
        <v>974</v>
      </c>
      <c r="C599" s="619" t="s">
        <v>1020</v>
      </c>
      <c r="D599" s="654" t="s">
        <v>978</v>
      </c>
      <c r="E599" s="654">
        <v>5</v>
      </c>
      <c r="F599" s="654">
        <v>0.4</v>
      </c>
      <c r="G599" s="654">
        <v>2</v>
      </c>
      <c r="H599" s="654" t="s">
        <v>12</v>
      </c>
      <c r="I599" s="654" t="s">
        <v>13</v>
      </c>
      <c r="J599" s="656">
        <v>42003</v>
      </c>
      <c r="K599" s="648"/>
      <c r="L599" s="643"/>
    </row>
    <row r="600" spans="1:12" x14ac:dyDescent="0.25">
      <c r="A600" s="675">
        <v>524</v>
      </c>
      <c r="B600" s="581" t="s">
        <v>1022</v>
      </c>
      <c r="C600" s="581" t="s">
        <v>10</v>
      </c>
      <c r="D600" s="581" t="s">
        <v>978</v>
      </c>
      <c r="E600" s="581">
        <v>2</v>
      </c>
      <c r="F600" s="581">
        <v>1</v>
      </c>
      <c r="G600" s="581">
        <v>2</v>
      </c>
      <c r="H600" s="581" t="s">
        <v>12</v>
      </c>
      <c r="I600" s="581" t="s">
        <v>13</v>
      </c>
      <c r="J600" s="613">
        <v>42003</v>
      </c>
      <c r="K600" s="722"/>
      <c r="L600" s="576"/>
    </row>
    <row r="601" spans="1:12" x14ac:dyDescent="0.25">
      <c r="A601" s="675">
        <v>525</v>
      </c>
      <c r="B601" s="581" t="s">
        <v>1021</v>
      </c>
      <c r="C601" s="581" t="s">
        <v>10</v>
      </c>
      <c r="D601" s="581" t="s">
        <v>978</v>
      </c>
      <c r="E601" s="581">
        <v>3</v>
      </c>
      <c r="F601" s="581">
        <v>0.17</v>
      </c>
      <c r="G601" s="581">
        <v>0.51</v>
      </c>
      <c r="H601" s="581" t="s">
        <v>12</v>
      </c>
      <c r="I601" s="581" t="s">
        <v>13</v>
      </c>
      <c r="J601" s="613">
        <v>41790</v>
      </c>
      <c r="K601" s="722"/>
      <c r="L601" s="576"/>
    </row>
    <row r="602" spans="1:12" ht="51" customHeight="1" x14ac:dyDescent="0.25">
      <c r="A602" s="675">
        <v>526</v>
      </c>
      <c r="B602" s="654" t="s">
        <v>984</v>
      </c>
      <c r="C602" s="619" t="s">
        <v>1020</v>
      </c>
      <c r="D602" s="654" t="s">
        <v>978</v>
      </c>
      <c r="E602" s="654">
        <v>2</v>
      </c>
      <c r="F602" s="654">
        <v>1</v>
      </c>
      <c r="G602" s="654">
        <v>2</v>
      </c>
      <c r="H602" s="654" t="s">
        <v>660</v>
      </c>
      <c r="I602" s="654" t="s">
        <v>13</v>
      </c>
      <c r="J602" s="656">
        <v>42210</v>
      </c>
      <c r="K602" s="648"/>
      <c r="L602" s="643"/>
    </row>
    <row r="603" spans="1:12" ht="76.5" customHeight="1" x14ac:dyDescent="0.25">
      <c r="A603" s="675">
        <v>527</v>
      </c>
      <c r="B603" s="581" t="s">
        <v>742</v>
      </c>
      <c r="C603" s="581" t="s">
        <v>10</v>
      </c>
      <c r="D603" s="581" t="s">
        <v>978</v>
      </c>
      <c r="E603" s="581">
        <v>2</v>
      </c>
      <c r="F603" s="581">
        <v>10</v>
      </c>
      <c r="G603" s="581">
        <v>20</v>
      </c>
      <c r="H603" s="581" t="s">
        <v>12</v>
      </c>
      <c r="I603" s="581" t="s">
        <v>13</v>
      </c>
      <c r="J603" s="613">
        <v>42210</v>
      </c>
      <c r="K603" s="722"/>
      <c r="L603" s="576"/>
    </row>
    <row r="604" spans="1:12" ht="25.5" customHeight="1" x14ac:dyDescent="0.25">
      <c r="A604" s="675">
        <v>528</v>
      </c>
      <c r="B604" s="581" t="s">
        <v>748</v>
      </c>
      <c r="C604" s="581" t="s">
        <v>10</v>
      </c>
      <c r="D604" s="581" t="s">
        <v>978</v>
      </c>
      <c r="E604" s="581">
        <v>2</v>
      </c>
      <c r="F604" s="581">
        <v>17500</v>
      </c>
      <c r="G604" s="581">
        <v>0.35</v>
      </c>
      <c r="H604" s="581" t="s">
        <v>12</v>
      </c>
      <c r="I604" s="581" t="s">
        <v>13</v>
      </c>
      <c r="J604" s="613">
        <v>42307</v>
      </c>
      <c r="K604" s="722"/>
      <c r="L604" s="576"/>
    </row>
    <row r="605" spans="1:12" x14ac:dyDescent="0.25">
      <c r="A605" s="675">
        <v>529</v>
      </c>
      <c r="B605" s="581" t="s">
        <v>1019</v>
      </c>
      <c r="C605" s="581" t="s">
        <v>10</v>
      </c>
      <c r="D605" s="581" t="s">
        <v>978</v>
      </c>
      <c r="E605" s="581">
        <v>1</v>
      </c>
      <c r="F605" s="581">
        <v>1</v>
      </c>
      <c r="G605" s="581">
        <v>1</v>
      </c>
      <c r="H605" s="581" t="s">
        <v>12</v>
      </c>
      <c r="I605" s="581" t="s">
        <v>13</v>
      </c>
      <c r="J605" s="613">
        <v>42307</v>
      </c>
      <c r="K605" s="722"/>
      <c r="L605" s="576"/>
    </row>
    <row r="606" spans="1:12" x14ac:dyDescent="0.25">
      <c r="A606" s="675">
        <v>530</v>
      </c>
      <c r="B606" s="581" t="s">
        <v>982</v>
      </c>
      <c r="C606" s="581" t="s">
        <v>10</v>
      </c>
      <c r="D606" s="581" t="s">
        <v>978</v>
      </c>
      <c r="E606" s="581">
        <v>9</v>
      </c>
      <c r="F606" s="581">
        <v>0.4</v>
      </c>
      <c r="G606" s="581">
        <v>3.6</v>
      </c>
      <c r="H606" s="581" t="s">
        <v>12</v>
      </c>
      <c r="I606" s="581" t="s">
        <v>13</v>
      </c>
      <c r="J606" s="613">
        <v>42520</v>
      </c>
      <c r="K606" s="722"/>
      <c r="L606" s="576"/>
    </row>
    <row r="607" spans="1:12" ht="18.75" x14ac:dyDescent="0.25">
      <c r="A607" s="571">
        <v>531</v>
      </c>
      <c r="B607" s="720" t="s">
        <v>1018</v>
      </c>
      <c r="C607" s="721"/>
      <c r="D607" s="721"/>
      <c r="E607" s="721"/>
      <c r="F607" s="721"/>
      <c r="G607" s="721"/>
      <c r="H607" s="721"/>
      <c r="I607" s="721"/>
      <c r="J607" s="721"/>
      <c r="K607" s="721"/>
      <c r="L607" s="721"/>
    </row>
    <row r="608" spans="1:12" ht="25.5" customHeight="1" x14ac:dyDescent="0.25">
      <c r="A608" s="571">
        <v>532</v>
      </c>
      <c r="B608" s="558" t="s">
        <v>1017</v>
      </c>
      <c r="C608" s="558" t="s">
        <v>39</v>
      </c>
      <c r="D608" s="558" t="s">
        <v>11</v>
      </c>
      <c r="E608" s="558">
        <v>1</v>
      </c>
      <c r="F608" s="558">
        <v>0.4</v>
      </c>
      <c r="G608" s="558">
        <v>0.4</v>
      </c>
      <c r="H608" s="558" t="s">
        <v>1016</v>
      </c>
      <c r="I608" s="558" t="s">
        <v>13</v>
      </c>
      <c r="J608" s="559">
        <v>40999</v>
      </c>
      <c r="K608" s="559">
        <v>40999</v>
      </c>
      <c r="L608" s="558" t="s">
        <v>1015</v>
      </c>
    </row>
    <row r="609" spans="1:12" ht="18.75" x14ac:dyDescent="0.25">
      <c r="A609" s="571">
        <v>533</v>
      </c>
      <c r="B609" s="723" t="s">
        <v>1014</v>
      </c>
      <c r="C609" s="724"/>
      <c r="D609" s="724"/>
      <c r="E609" s="724"/>
      <c r="F609" s="724"/>
      <c r="G609" s="724"/>
      <c r="H609" s="724"/>
      <c r="I609" s="724"/>
      <c r="J609" s="724"/>
      <c r="K609" s="724"/>
      <c r="L609" s="724"/>
    </row>
    <row r="610" spans="1:12" ht="30" customHeight="1" x14ac:dyDescent="0.25">
      <c r="A610" s="675">
        <v>534</v>
      </c>
      <c r="B610" s="584" t="s">
        <v>1013</v>
      </c>
      <c r="C610" s="581" t="s">
        <v>10</v>
      </c>
      <c r="D610" s="584" t="s">
        <v>244</v>
      </c>
      <c r="E610" s="584" t="s">
        <v>987</v>
      </c>
      <c r="F610" s="584">
        <v>7.0000000000000001E-3</v>
      </c>
      <c r="G610" s="584">
        <v>0.745</v>
      </c>
      <c r="H610" s="584" t="s">
        <v>12</v>
      </c>
      <c r="I610" s="584" t="s">
        <v>13</v>
      </c>
      <c r="J610" s="646">
        <v>41919</v>
      </c>
      <c r="K610" s="647"/>
      <c r="L610" s="576" t="s">
        <v>307</v>
      </c>
    </row>
    <row r="611" spans="1:12" ht="45" customHeight="1" x14ac:dyDescent="0.25">
      <c r="A611" s="675">
        <v>535</v>
      </c>
      <c r="B611" s="584" t="s">
        <v>1001</v>
      </c>
      <c r="C611" s="581" t="s">
        <v>10</v>
      </c>
      <c r="D611" s="584" t="s">
        <v>244</v>
      </c>
      <c r="E611" s="584" t="s">
        <v>987</v>
      </c>
      <c r="F611" s="584">
        <v>5.0000000000000001E-3</v>
      </c>
      <c r="G611" s="584">
        <v>0.5</v>
      </c>
      <c r="H611" s="584" t="s">
        <v>12</v>
      </c>
      <c r="I611" s="584" t="s">
        <v>13</v>
      </c>
      <c r="J611" s="646">
        <v>41647</v>
      </c>
      <c r="K611" s="647"/>
      <c r="L611" s="576"/>
    </row>
    <row r="612" spans="1:12" ht="30" customHeight="1" x14ac:dyDescent="0.25">
      <c r="A612" s="675">
        <v>536</v>
      </c>
      <c r="B612" s="584" t="s">
        <v>995</v>
      </c>
      <c r="C612" s="581" t="s">
        <v>10</v>
      </c>
      <c r="D612" s="584" t="s">
        <v>244</v>
      </c>
      <c r="E612" s="584" t="s">
        <v>987</v>
      </c>
      <c r="F612" s="584">
        <v>1</v>
      </c>
      <c r="G612" s="584">
        <v>2</v>
      </c>
      <c r="H612" s="584" t="s">
        <v>12</v>
      </c>
      <c r="I612" s="584" t="s">
        <v>13</v>
      </c>
      <c r="J612" s="646">
        <v>41923</v>
      </c>
      <c r="K612" s="647"/>
      <c r="L612" s="576"/>
    </row>
    <row r="613" spans="1:12" ht="60" customHeight="1" x14ac:dyDescent="0.25">
      <c r="A613" s="571">
        <v>537</v>
      </c>
      <c r="B613" s="644" t="s">
        <v>1000</v>
      </c>
      <c r="C613" s="654" t="s">
        <v>39</v>
      </c>
      <c r="D613" s="644" t="s">
        <v>244</v>
      </c>
      <c r="E613" s="644" t="s">
        <v>987</v>
      </c>
      <c r="F613" s="644">
        <v>3.0000000000000001E-3</v>
      </c>
      <c r="G613" s="644">
        <v>0.84</v>
      </c>
      <c r="H613" s="644" t="s">
        <v>12</v>
      </c>
      <c r="I613" s="644" t="s">
        <v>13</v>
      </c>
      <c r="J613" s="645">
        <v>42339</v>
      </c>
      <c r="K613" s="645">
        <v>41772</v>
      </c>
      <c r="L613" s="643" t="s">
        <v>1012</v>
      </c>
    </row>
    <row r="614" spans="1:12" ht="30" customHeight="1" x14ac:dyDescent="0.25">
      <c r="A614" s="571">
        <v>538</v>
      </c>
      <c r="B614" s="644" t="s">
        <v>996</v>
      </c>
      <c r="C614" s="654" t="s">
        <v>39</v>
      </c>
      <c r="D614" s="644" t="s">
        <v>244</v>
      </c>
      <c r="E614" s="644" t="s">
        <v>987</v>
      </c>
      <c r="F614" s="644">
        <v>2.2999999999999998</v>
      </c>
      <c r="G614" s="644">
        <v>2.2999999999999998</v>
      </c>
      <c r="H614" s="644" t="s">
        <v>12</v>
      </c>
      <c r="I614" s="644" t="s">
        <v>13</v>
      </c>
      <c r="J614" s="645">
        <v>42026</v>
      </c>
      <c r="K614" s="645">
        <v>41961</v>
      </c>
      <c r="L614" s="644" t="s">
        <v>1011</v>
      </c>
    </row>
    <row r="615" spans="1:12" ht="24.75" customHeight="1" x14ac:dyDescent="0.25">
      <c r="A615" s="571">
        <v>539</v>
      </c>
      <c r="B615" s="644" t="s">
        <v>1010</v>
      </c>
      <c r="C615" s="654" t="s">
        <v>39</v>
      </c>
      <c r="D615" s="644" t="s">
        <v>244</v>
      </c>
      <c r="E615" s="644" t="s">
        <v>987</v>
      </c>
      <c r="F615" s="644">
        <v>2.3E-2</v>
      </c>
      <c r="G615" s="644">
        <v>50.6</v>
      </c>
      <c r="H615" s="644" t="s">
        <v>12</v>
      </c>
      <c r="I615" s="644" t="s">
        <v>13</v>
      </c>
      <c r="J615" s="645">
        <v>41773</v>
      </c>
      <c r="K615" s="645">
        <v>41759</v>
      </c>
      <c r="L615" s="643" t="s">
        <v>1009</v>
      </c>
    </row>
    <row r="616" spans="1:12" ht="25.5" customHeight="1" x14ac:dyDescent="0.25">
      <c r="A616" s="571">
        <v>540</v>
      </c>
      <c r="B616" s="644" t="s">
        <v>998</v>
      </c>
      <c r="C616" s="654" t="s">
        <v>39</v>
      </c>
      <c r="D616" s="644" t="s">
        <v>244</v>
      </c>
      <c r="E616" s="644" t="s">
        <v>987</v>
      </c>
      <c r="F616" s="644">
        <v>1.7000000000000001E-2</v>
      </c>
      <c r="G616" s="644">
        <v>5.0999999999999996</v>
      </c>
      <c r="H616" s="644" t="s">
        <v>12</v>
      </c>
      <c r="I616" s="644" t="s">
        <v>13</v>
      </c>
      <c r="J616" s="645">
        <v>42139</v>
      </c>
      <c r="K616" s="645">
        <v>41759</v>
      </c>
      <c r="L616" s="643" t="s">
        <v>1008</v>
      </c>
    </row>
    <row r="617" spans="1:12" ht="30" customHeight="1" x14ac:dyDescent="0.25">
      <c r="A617" s="571">
        <v>541</v>
      </c>
      <c r="B617" s="644" t="s">
        <v>1007</v>
      </c>
      <c r="C617" s="654" t="s">
        <v>39</v>
      </c>
      <c r="D617" s="644" t="s">
        <v>244</v>
      </c>
      <c r="E617" s="644" t="s">
        <v>987</v>
      </c>
      <c r="F617" s="644">
        <v>1.2E-2</v>
      </c>
      <c r="G617" s="644">
        <v>3.6</v>
      </c>
      <c r="H617" s="644" t="s">
        <v>12</v>
      </c>
      <c r="I617" s="644" t="s">
        <v>13</v>
      </c>
      <c r="J617" s="645">
        <v>42139</v>
      </c>
      <c r="K617" s="645">
        <v>41759</v>
      </c>
      <c r="L617" s="643" t="s">
        <v>1006</v>
      </c>
    </row>
    <row r="618" spans="1:12" ht="30" customHeight="1" x14ac:dyDescent="0.25">
      <c r="A618" s="571">
        <v>542</v>
      </c>
      <c r="B618" s="644" t="s">
        <v>1005</v>
      </c>
      <c r="C618" s="654" t="s">
        <v>39</v>
      </c>
      <c r="D618" s="644" t="s">
        <v>244</v>
      </c>
      <c r="E618" s="644" t="s">
        <v>987</v>
      </c>
      <c r="F618" s="644">
        <v>1.25</v>
      </c>
      <c r="G618" s="644">
        <v>15</v>
      </c>
      <c r="H618" s="644" t="s">
        <v>12</v>
      </c>
      <c r="I618" s="644" t="s">
        <v>13</v>
      </c>
      <c r="J618" s="645">
        <v>42149</v>
      </c>
      <c r="K618" s="645">
        <v>42034</v>
      </c>
      <c r="L618" s="643" t="s">
        <v>1004</v>
      </c>
    </row>
    <row r="619" spans="1:12" ht="36" customHeight="1" x14ac:dyDescent="0.25">
      <c r="A619" s="571">
        <v>543</v>
      </c>
      <c r="B619" s="644" t="s">
        <v>1003</v>
      </c>
      <c r="C619" s="654" t="s">
        <v>39</v>
      </c>
      <c r="D619" s="644" t="s">
        <v>244</v>
      </c>
      <c r="E619" s="644" t="s">
        <v>987</v>
      </c>
      <c r="F619" s="644">
        <v>0.04</v>
      </c>
      <c r="G619" s="644">
        <v>1.6</v>
      </c>
      <c r="H619" s="644" t="s">
        <v>12</v>
      </c>
      <c r="I619" s="644" t="s">
        <v>13</v>
      </c>
      <c r="J619" s="645">
        <v>41879</v>
      </c>
      <c r="K619" s="645">
        <v>41959</v>
      </c>
      <c r="L619" s="643" t="s">
        <v>1002</v>
      </c>
    </row>
    <row r="620" spans="1:12" ht="45" customHeight="1" x14ac:dyDescent="0.25">
      <c r="A620" s="675">
        <v>544</v>
      </c>
      <c r="B620" s="584" t="s">
        <v>1001</v>
      </c>
      <c r="C620" s="581" t="s">
        <v>10</v>
      </c>
      <c r="D620" s="584" t="s">
        <v>244</v>
      </c>
      <c r="E620" s="584" t="s">
        <v>987</v>
      </c>
      <c r="F620" s="584">
        <v>6.0000000000000001E-3</v>
      </c>
      <c r="G620" s="584">
        <v>0.6</v>
      </c>
      <c r="H620" s="584" t="s">
        <v>12</v>
      </c>
      <c r="I620" s="584" t="s">
        <v>13</v>
      </c>
      <c r="J620" s="646">
        <v>42346</v>
      </c>
      <c r="K620" s="647"/>
      <c r="L620" s="576"/>
    </row>
    <row r="621" spans="1:12" ht="60" customHeight="1" x14ac:dyDescent="0.25">
      <c r="A621" s="675">
        <v>545</v>
      </c>
      <c r="B621" s="584" t="s">
        <v>1000</v>
      </c>
      <c r="C621" s="581" t="s">
        <v>10</v>
      </c>
      <c r="D621" s="584" t="s">
        <v>244</v>
      </c>
      <c r="E621" s="584" t="s">
        <v>987</v>
      </c>
      <c r="F621" s="584">
        <v>3.0000000000000001E-3</v>
      </c>
      <c r="G621" s="584">
        <v>1.05</v>
      </c>
      <c r="H621" s="584" t="s">
        <v>12</v>
      </c>
      <c r="I621" s="584" t="s">
        <v>13</v>
      </c>
      <c r="J621" s="646">
        <v>42288</v>
      </c>
      <c r="K621" s="647"/>
      <c r="L621" s="576"/>
    </row>
    <row r="622" spans="1:12" ht="15.75" customHeight="1" x14ac:dyDescent="0.25">
      <c r="A622" s="675">
        <v>546</v>
      </c>
      <c r="B622" s="584" t="s">
        <v>999</v>
      </c>
      <c r="C622" s="581" t="s">
        <v>10</v>
      </c>
      <c r="D622" s="584" t="s">
        <v>244</v>
      </c>
      <c r="E622" s="584" t="s">
        <v>987</v>
      </c>
      <c r="F622" s="584">
        <v>2.3E-2</v>
      </c>
      <c r="G622" s="584">
        <v>2.3250000000000002</v>
      </c>
      <c r="H622" s="584" t="s">
        <v>12</v>
      </c>
      <c r="I622" s="584" t="s">
        <v>13</v>
      </c>
      <c r="J622" s="646">
        <v>42319</v>
      </c>
      <c r="K622" s="647"/>
      <c r="L622" s="576"/>
    </row>
    <row r="623" spans="1:12" ht="15.75" customHeight="1" x14ac:dyDescent="0.25">
      <c r="A623" s="675">
        <v>547</v>
      </c>
      <c r="B623" s="584" t="s">
        <v>998</v>
      </c>
      <c r="C623" s="581" t="s">
        <v>10</v>
      </c>
      <c r="D623" s="584" t="s">
        <v>244</v>
      </c>
      <c r="E623" s="584" t="s">
        <v>987</v>
      </c>
      <c r="F623" s="584">
        <v>1.4999999999999999E-2</v>
      </c>
      <c r="G623" s="584">
        <v>1.54</v>
      </c>
      <c r="H623" s="584" t="s">
        <v>12</v>
      </c>
      <c r="I623" s="584" t="s">
        <v>13</v>
      </c>
      <c r="J623" s="646">
        <v>42319</v>
      </c>
      <c r="K623" s="647"/>
      <c r="L623" s="576"/>
    </row>
    <row r="624" spans="1:12" ht="15.75" customHeight="1" x14ac:dyDescent="0.25">
      <c r="A624" s="675">
        <v>548</v>
      </c>
      <c r="B624" s="584" t="s">
        <v>997</v>
      </c>
      <c r="C624" s="581" t="s">
        <v>10</v>
      </c>
      <c r="D624" s="584" t="s">
        <v>244</v>
      </c>
      <c r="E624" s="584" t="s">
        <v>987</v>
      </c>
      <c r="F624" s="584">
        <v>6.0000000000000001E-3</v>
      </c>
      <c r="G624" s="584">
        <v>0.6</v>
      </c>
      <c r="H624" s="584" t="s">
        <v>12</v>
      </c>
      <c r="I624" s="584" t="s">
        <v>13</v>
      </c>
      <c r="J624" s="646">
        <v>42327</v>
      </c>
      <c r="K624" s="584"/>
      <c r="L624" s="576"/>
    </row>
    <row r="625" spans="1:12" ht="30" customHeight="1" x14ac:dyDescent="0.25">
      <c r="A625" s="675">
        <v>549</v>
      </c>
      <c r="B625" s="584" t="s">
        <v>996</v>
      </c>
      <c r="C625" s="581" t="s">
        <v>10</v>
      </c>
      <c r="D625" s="584" t="s">
        <v>244</v>
      </c>
      <c r="E625" s="584" t="s">
        <v>987</v>
      </c>
      <c r="F625" s="584">
        <v>1.6</v>
      </c>
      <c r="G625" s="584">
        <v>1.6</v>
      </c>
      <c r="H625" s="584" t="s">
        <v>12</v>
      </c>
      <c r="I625" s="584" t="s">
        <v>13</v>
      </c>
      <c r="J625" s="646">
        <v>42363</v>
      </c>
      <c r="K625" s="584"/>
      <c r="L625" s="576"/>
    </row>
    <row r="626" spans="1:12" ht="30" customHeight="1" x14ac:dyDescent="0.25">
      <c r="A626" s="675">
        <v>550</v>
      </c>
      <c r="B626" s="584" t="s">
        <v>995</v>
      </c>
      <c r="C626" s="581" t="s">
        <v>10</v>
      </c>
      <c r="D626" s="584" t="s">
        <v>244</v>
      </c>
      <c r="E626" s="584" t="s">
        <v>987</v>
      </c>
      <c r="F626" s="584">
        <v>4.25</v>
      </c>
      <c r="G626" s="584">
        <v>4.25</v>
      </c>
      <c r="H626" s="584" t="s">
        <v>68</v>
      </c>
      <c r="I626" s="584" t="s">
        <v>13</v>
      </c>
      <c r="J626" s="646">
        <v>42382</v>
      </c>
      <c r="K626" s="584"/>
      <c r="L626" s="576"/>
    </row>
    <row r="627" spans="1:12" ht="30" customHeight="1" x14ac:dyDescent="0.25">
      <c r="A627" s="675">
        <v>551</v>
      </c>
      <c r="B627" s="584" t="s">
        <v>994</v>
      </c>
      <c r="C627" s="581" t="s">
        <v>10</v>
      </c>
      <c r="D627" s="584" t="s">
        <v>244</v>
      </c>
      <c r="E627" s="584" t="s">
        <v>987</v>
      </c>
      <c r="F627" s="584">
        <v>2.3E-2</v>
      </c>
      <c r="G627" s="584">
        <v>2.2999999999999998</v>
      </c>
      <c r="H627" s="584" t="s">
        <v>12</v>
      </c>
      <c r="I627" s="584" t="s">
        <v>13</v>
      </c>
      <c r="J627" s="646">
        <v>42504</v>
      </c>
      <c r="K627" s="584"/>
      <c r="L627" s="576"/>
    </row>
    <row r="628" spans="1:12" ht="30" customHeight="1" x14ac:dyDescent="0.25">
      <c r="A628" s="675">
        <v>552</v>
      </c>
      <c r="B628" s="584" t="s">
        <v>993</v>
      </c>
      <c r="C628" s="581" t="s">
        <v>10</v>
      </c>
      <c r="D628" s="584" t="s">
        <v>244</v>
      </c>
      <c r="E628" s="584" t="s">
        <v>987</v>
      </c>
      <c r="F628" s="584">
        <v>1.4999999999999999E-2</v>
      </c>
      <c r="G628" s="584">
        <v>1.54</v>
      </c>
      <c r="H628" s="584" t="s">
        <v>12</v>
      </c>
      <c r="I628" s="584" t="s">
        <v>13</v>
      </c>
      <c r="J628" s="646">
        <v>42506</v>
      </c>
      <c r="K628" s="584"/>
      <c r="L628" s="576"/>
    </row>
    <row r="629" spans="1:12" ht="30" customHeight="1" x14ac:dyDescent="0.25">
      <c r="A629" s="675">
        <v>553</v>
      </c>
      <c r="B629" s="584" t="s">
        <v>992</v>
      </c>
      <c r="C629" s="581" t="s">
        <v>10</v>
      </c>
      <c r="D629" s="584" t="s">
        <v>244</v>
      </c>
      <c r="E629" s="584" t="s">
        <v>987</v>
      </c>
      <c r="F629" s="584">
        <v>8.0000000000000002E-3</v>
      </c>
      <c r="G629" s="584">
        <v>0.8</v>
      </c>
      <c r="H629" s="584" t="s">
        <v>12</v>
      </c>
      <c r="I629" s="584" t="s">
        <v>13</v>
      </c>
      <c r="J629" s="646">
        <v>42507</v>
      </c>
      <c r="K629" s="584"/>
      <c r="L629" s="576"/>
    </row>
    <row r="630" spans="1:12" ht="28.5" customHeight="1" x14ac:dyDescent="0.25">
      <c r="A630" s="571">
        <v>554</v>
      </c>
      <c r="B630" s="644" t="s">
        <v>991</v>
      </c>
      <c r="C630" s="654" t="s">
        <v>39</v>
      </c>
      <c r="D630" s="644" t="s">
        <v>244</v>
      </c>
      <c r="E630" s="644" t="s">
        <v>987</v>
      </c>
      <c r="F630" s="644">
        <v>0.04</v>
      </c>
      <c r="G630" s="644">
        <v>0.6</v>
      </c>
      <c r="H630" s="644" t="s">
        <v>12</v>
      </c>
      <c r="I630" s="644" t="s">
        <v>13</v>
      </c>
      <c r="J630" s="645">
        <v>42604</v>
      </c>
      <c r="K630" s="645">
        <v>42122</v>
      </c>
      <c r="L630" s="643" t="s">
        <v>990</v>
      </c>
    </row>
    <row r="631" spans="1:12" ht="28.5" customHeight="1" x14ac:dyDescent="0.25">
      <c r="A631" s="675">
        <v>555</v>
      </c>
      <c r="B631" s="626" t="s">
        <v>989</v>
      </c>
      <c r="C631" s="626" t="s">
        <v>10</v>
      </c>
      <c r="D631" s="626" t="s">
        <v>244</v>
      </c>
      <c r="E631" s="626" t="s">
        <v>987</v>
      </c>
      <c r="F631" s="626">
        <v>0.2</v>
      </c>
      <c r="G631" s="626">
        <v>0.2</v>
      </c>
      <c r="H631" s="626" t="s">
        <v>12</v>
      </c>
      <c r="I631" s="626" t="s">
        <v>13</v>
      </c>
      <c r="J631" s="650">
        <v>42334</v>
      </c>
      <c r="K631" s="626"/>
      <c r="L631" s="626" t="s">
        <v>893</v>
      </c>
    </row>
    <row r="632" spans="1:12" ht="28.5" customHeight="1" x14ac:dyDescent="0.25">
      <c r="A632" s="675">
        <v>556</v>
      </c>
      <c r="B632" s="626" t="s">
        <v>988</v>
      </c>
      <c r="C632" s="626" t="s">
        <v>10</v>
      </c>
      <c r="D632" s="626" t="s">
        <v>244</v>
      </c>
      <c r="E632" s="626" t="s">
        <v>987</v>
      </c>
      <c r="F632" s="626">
        <v>0.15</v>
      </c>
      <c r="G632" s="626">
        <v>0.15</v>
      </c>
      <c r="H632" s="626" t="s">
        <v>12</v>
      </c>
      <c r="I632" s="626" t="s">
        <v>13</v>
      </c>
      <c r="J632" s="650">
        <v>42334</v>
      </c>
      <c r="K632" s="626"/>
      <c r="L632" s="626" t="s">
        <v>893</v>
      </c>
    </row>
    <row r="633" spans="1:12" ht="28.5" customHeight="1" x14ac:dyDescent="0.25">
      <c r="A633" s="571">
        <v>557</v>
      </c>
      <c r="B633" s="725" t="s">
        <v>986</v>
      </c>
      <c r="C633" s="725"/>
      <c r="D633" s="725"/>
      <c r="E633" s="725"/>
      <c r="F633" s="725"/>
      <c r="G633" s="725"/>
      <c r="H633" s="725"/>
      <c r="I633" s="725"/>
      <c r="J633" s="726"/>
      <c r="K633" s="725"/>
      <c r="L633" s="641"/>
    </row>
    <row r="634" spans="1:12" ht="60" customHeight="1" x14ac:dyDescent="0.25">
      <c r="A634" s="675">
        <v>558</v>
      </c>
      <c r="B634" s="584" t="s">
        <v>984</v>
      </c>
      <c r="C634" s="584" t="s">
        <v>10</v>
      </c>
      <c r="D634" s="584" t="s">
        <v>978</v>
      </c>
      <c r="E634" s="584">
        <v>2</v>
      </c>
      <c r="F634" s="584">
        <v>2</v>
      </c>
      <c r="G634" s="584">
        <v>2</v>
      </c>
      <c r="H634" s="584" t="s">
        <v>660</v>
      </c>
      <c r="I634" s="584" t="s">
        <v>13</v>
      </c>
      <c r="J634" s="646">
        <v>42094</v>
      </c>
      <c r="K634" s="722"/>
      <c r="L634" s="576">
        <v>0</v>
      </c>
    </row>
    <row r="635" spans="1:12" ht="120" customHeight="1" x14ac:dyDescent="0.25">
      <c r="A635" s="571">
        <v>559</v>
      </c>
      <c r="B635" s="644" t="s">
        <v>742</v>
      </c>
      <c r="C635" s="644" t="s">
        <v>39</v>
      </c>
      <c r="D635" s="644" t="s">
        <v>978</v>
      </c>
      <c r="E635" s="644">
        <v>2</v>
      </c>
      <c r="F635" s="644">
        <v>13</v>
      </c>
      <c r="G635" s="644">
        <v>13</v>
      </c>
      <c r="H635" s="644" t="s">
        <v>12</v>
      </c>
      <c r="I635" s="644" t="s">
        <v>13</v>
      </c>
      <c r="J635" s="645">
        <v>42139</v>
      </c>
      <c r="K635" s="645">
        <v>42156</v>
      </c>
      <c r="L635" s="643" t="s">
        <v>985</v>
      </c>
    </row>
    <row r="636" spans="1:12" ht="30" customHeight="1" x14ac:dyDescent="0.25">
      <c r="A636" s="675">
        <v>560</v>
      </c>
      <c r="B636" s="584" t="s">
        <v>748</v>
      </c>
      <c r="C636" s="584" t="s">
        <v>10</v>
      </c>
      <c r="D636" s="584" t="s">
        <v>978</v>
      </c>
      <c r="E636" s="584">
        <v>2</v>
      </c>
      <c r="F636" s="584">
        <v>0.25</v>
      </c>
      <c r="G636" s="584">
        <v>0.25</v>
      </c>
      <c r="H636" s="584" t="s">
        <v>12</v>
      </c>
      <c r="I636" s="584" t="s">
        <v>13</v>
      </c>
      <c r="J636" s="646">
        <v>42094</v>
      </c>
      <c r="K636" s="722"/>
      <c r="L636" s="576">
        <v>0</v>
      </c>
    </row>
    <row r="637" spans="1:12" ht="15.75" customHeight="1" x14ac:dyDescent="0.25">
      <c r="A637" s="675">
        <v>561</v>
      </c>
      <c r="B637" s="584" t="s">
        <v>750</v>
      </c>
      <c r="C637" s="584" t="s">
        <v>10</v>
      </c>
      <c r="D637" s="584" t="s">
        <v>978</v>
      </c>
      <c r="E637" s="584">
        <v>1</v>
      </c>
      <c r="F637" s="584">
        <v>0.1</v>
      </c>
      <c r="G637" s="584">
        <v>0.1</v>
      </c>
      <c r="H637" s="584" t="s">
        <v>12</v>
      </c>
      <c r="I637" s="584" t="s">
        <v>13</v>
      </c>
      <c r="J637" s="646">
        <v>42094</v>
      </c>
      <c r="K637" s="584"/>
      <c r="L637" s="576">
        <v>0</v>
      </c>
    </row>
    <row r="638" spans="1:12" ht="60" customHeight="1" x14ac:dyDescent="0.25">
      <c r="A638" s="675">
        <v>562</v>
      </c>
      <c r="B638" s="584" t="s">
        <v>984</v>
      </c>
      <c r="C638" s="584" t="s">
        <v>10</v>
      </c>
      <c r="D638" s="584" t="s">
        <v>978</v>
      </c>
      <c r="E638" s="584">
        <v>2</v>
      </c>
      <c r="F638" s="584">
        <v>2</v>
      </c>
      <c r="G638" s="584">
        <v>2</v>
      </c>
      <c r="H638" s="584" t="s">
        <v>660</v>
      </c>
      <c r="I638" s="584" t="s">
        <v>13</v>
      </c>
      <c r="J638" s="646">
        <v>42277</v>
      </c>
      <c r="K638" s="722"/>
      <c r="L638" s="576">
        <v>0</v>
      </c>
    </row>
    <row r="639" spans="1:12" ht="120" customHeight="1" x14ac:dyDescent="0.25">
      <c r="A639" s="675">
        <v>563</v>
      </c>
      <c r="B639" s="584" t="s">
        <v>742</v>
      </c>
      <c r="C639" s="584" t="s">
        <v>10</v>
      </c>
      <c r="D639" s="584" t="s">
        <v>978</v>
      </c>
      <c r="E639" s="584">
        <v>2</v>
      </c>
      <c r="F639" s="584">
        <v>30</v>
      </c>
      <c r="G639" s="584">
        <v>30</v>
      </c>
      <c r="H639" s="584" t="s">
        <v>12</v>
      </c>
      <c r="I639" s="584" t="s">
        <v>13</v>
      </c>
      <c r="J639" s="646">
        <v>42308</v>
      </c>
      <c r="K639" s="584"/>
      <c r="L639" s="576">
        <v>0</v>
      </c>
    </row>
    <row r="640" spans="1:12" ht="30" customHeight="1" x14ac:dyDescent="0.25">
      <c r="A640" s="675">
        <v>564</v>
      </c>
      <c r="B640" s="584" t="s">
        <v>748</v>
      </c>
      <c r="C640" s="584" t="s">
        <v>10</v>
      </c>
      <c r="D640" s="584" t="s">
        <v>978</v>
      </c>
      <c r="E640" s="584">
        <v>2</v>
      </c>
      <c r="F640" s="584">
        <v>0.35</v>
      </c>
      <c r="G640" s="584">
        <v>0.35</v>
      </c>
      <c r="H640" s="584" t="s">
        <v>12</v>
      </c>
      <c r="I640" s="584" t="s">
        <v>13</v>
      </c>
      <c r="J640" s="646">
        <v>42460</v>
      </c>
      <c r="K640" s="722"/>
      <c r="L640" s="576">
        <v>0</v>
      </c>
    </row>
    <row r="641" spans="1:12" ht="30" customHeight="1" x14ac:dyDescent="0.25">
      <c r="A641" s="675">
        <v>565</v>
      </c>
      <c r="B641" s="584" t="s">
        <v>983</v>
      </c>
      <c r="C641" s="584" t="s">
        <v>10</v>
      </c>
      <c r="D641" s="584" t="s">
        <v>978</v>
      </c>
      <c r="E641" s="584">
        <v>1</v>
      </c>
      <c r="F641" s="584">
        <v>1</v>
      </c>
      <c r="G641" s="584">
        <v>1</v>
      </c>
      <c r="H641" s="584" t="s">
        <v>12</v>
      </c>
      <c r="I641" s="584" t="s">
        <v>13</v>
      </c>
      <c r="J641" s="646">
        <v>42460</v>
      </c>
      <c r="K641" s="722"/>
      <c r="L641" s="576">
        <v>0</v>
      </c>
    </row>
    <row r="642" spans="1:12" ht="15.75" customHeight="1" x14ac:dyDescent="0.25">
      <c r="A642" s="675">
        <v>566</v>
      </c>
      <c r="B642" s="584" t="s">
        <v>982</v>
      </c>
      <c r="C642" s="584" t="s">
        <v>10</v>
      </c>
      <c r="D642" s="584" t="s">
        <v>978</v>
      </c>
      <c r="E642" s="584">
        <v>9</v>
      </c>
      <c r="F642" s="584">
        <v>3.6</v>
      </c>
      <c r="G642" s="584">
        <v>3.6</v>
      </c>
      <c r="H642" s="584" t="s">
        <v>12</v>
      </c>
      <c r="I642" s="584" t="s">
        <v>13</v>
      </c>
      <c r="J642" s="646">
        <v>42460</v>
      </c>
      <c r="K642" s="722"/>
      <c r="L642" s="576">
        <v>0</v>
      </c>
    </row>
    <row r="643" spans="1:12" ht="15.75" customHeight="1" x14ac:dyDescent="0.25">
      <c r="A643" s="571">
        <v>567</v>
      </c>
      <c r="B643" s="618" t="s">
        <v>981</v>
      </c>
      <c r="C643" s="618" t="s">
        <v>39</v>
      </c>
      <c r="D643" s="618" t="s">
        <v>978</v>
      </c>
      <c r="E643" s="618">
        <v>4</v>
      </c>
      <c r="F643" s="618">
        <v>0.26</v>
      </c>
      <c r="G643" s="618">
        <v>9.1999999999999993</v>
      </c>
      <c r="H643" s="618" t="s">
        <v>12</v>
      </c>
      <c r="I643" s="618" t="s">
        <v>13</v>
      </c>
      <c r="J643" s="727">
        <v>42132</v>
      </c>
      <c r="K643" s="698">
        <v>42144</v>
      </c>
      <c r="L643" s="625" t="s">
        <v>980</v>
      </c>
    </row>
    <row r="644" spans="1:12" ht="15.75" customHeight="1" x14ac:dyDescent="0.25">
      <c r="A644" s="675">
        <v>568</v>
      </c>
      <c r="B644" s="626" t="s">
        <v>979</v>
      </c>
      <c r="C644" s="626" t="s">
        <v>10</v>
      </c>
      <c r="D644" s="626" t="s">
        <v>978</v>
      </c>
      <c r="E644" s="626">
        <v>1</v>
      </c>
      <c r="F644" s="626">
        <v>1.4999999999999999E-2</v>
      </c>
      <c r="G644" s="626">
        <v>1.4999999999999999E-2</v>
      </c>
      <c r="H644" s="626" t="s">
        <v>12</v>
      </c>
      <c r="I644" s="626" t="s">
        <v>13</v>
      </c>
      <c r="J644" s="699">
        <v>42247</v>
      </c>
      <c r="K644" s="626"/>
      <c r="L644" s="632" t="s">
        <v>977</v>
      </c>
    </row>
    <row r="645" spans="1:12" ht="18.75" customHeight="1" x14ac:dyDescent="0.25">
      <c r="A645" s="571">
        <v>569</v>
      </c>
      <c r="B645" s="725" t="s">
        <v>976</v>
      </c>
      <c r="C645" s="725"/>
      <c r="D645" s="725"/>
      <c r="E645" s="725"/>
      <c r="F645" s="725"/>
      <c r="G645" s="725"/>
      <c r="H645" s="725"/>
      <c r="I645" s="725"/>
      <c r="J645" s="726"/>
      <c r="K645" s="725"/>
      <c r="L645" s="641"/>
    </row>
    <row r="646" spans="1:12" x14ac:dyDescent="0.25">
      <c r="A646" s="675">
        <v>570</v>
      </c>
      <c r="B646" s="581" t="s">
        <v>975</v>
      </c>
      <c r="C646" s="581" t="s">
        <v>10</v>
      </c>
      <c r="D646" s="581" t="s">
        <v>244</v>
      </c>
      <c r="E646" s="581">
        <v>1</v>
      </c>
      <c r="F646" s="581">
        <v>3</v>
      </c>
      <c r="G646" s="581">
        <v>3</v>
      </c>
      <c r="H646" s="581" t="s">
        <v>12</v>
      </c>
      <c r="I646" s="581" t="s">
        <v>13</v>
      </c>
      <c r="J646" s="613">
        <v>41845</v>
      </c>
      <c r="K646" s="703"/>
      <c r="L646" s="576"/>
    </row>
    <row r="647" spans="1:12" x14ac:dyDescent="0.25">
      <c r="A647" s="675">
        <v>571</v>
      </c>
      <c r="B647" s="581" t="s">
        <v>974</v>
      </c>
      <c r="C647" s="581" t="s">
        <v>10</v>
      </c>
      <c r="D647" s="581" t="s">
        <v>244</v>
      </c>
      <c r="E647" s="581">
        <v>4</v>
      </c>
      <c r="F647" s="581">
        <v>0.5</v>
      </c>
      <c r="G647" s="581">
        <v>2</v>
      </c>
      <c r="H647" s="581" t="s">
        <v>12</v>
      </c>
      <c r="I647" s="581" t="s">
        <v>13</v>
      </c>
      <c r="J647" s="613">
        <v>41845</v>
      </c>
      <c r="K647" s="581"/>
      <c r="L647" s="576" t="s">
        <v>973</v>
      </c>
    </row>
    <row r="648" spans="1:12" ht="38.25" customHeight="1" x14ac:dyDescent="0.25">
      <c r="A648" s="675">
        <v>572</v>
      </c>
      <c r="B648" s="581" t="s">
        <v>787</v>
      </c>
      <c r="C648" s="581" t="s">
        <v>10</v>
      </c>
      <c r="D648" s="581" t="s">
        <v>244</v>
      </c>
      <c r="E648" s="581">
        <v>2</v>
      </c>
      <c r="F648" s="581">
        <v>0.5</v>
      </c>
      <c r="G648" s="581">
        <v>1</v>
      </c>
      <c r="H648" s="581" t="s">
        <v>660</v>
      </c>
      <c r="I648" s="581" t="s">
        <v>13</v>
      </c>
      <c r="J648" s="613">
        <v>41862</v>
      </c>
      <c r="K648" s="703"/>
      <c r="L648" s="576"/>
    </row>
    <row r="649" spans="1:12" x14ac:dyDescent="0.25">
      <c r="A649" s="675">
        <v>573</v>
      </c>
      <c r="B649" s="581" t="s">
        <v>972</v>
      </c>
      <c r="C649" s="581" t="s">
        <v>10</v>
      </c>
      <c r="D649" s="581" t="s">
        <v>244</v>
      </c>
      <c r="E649" s="581">
        <v>1</v>
      </c>
      <c r="F649" s="581">
        <v>0.7</v>
      </c>
      <c r="G649" s="581">
        <v>0.7</v>
      </c>
      <c r="H649" s="581" t="s">
        <v>12</v>
      </c>
      <c r="I649" s="581" t="s">
        <v>13</v>
      </c>
      <c r="J649" s="613">
        <v>41862</v>
      </c>
      <c r="K649" s="703"/>
      <c r="L649" s="576"/>
    </row>
    <row r="650" spans="1:12" x14ac:dyDescent="0.25">
      <c r="A650" s="675">
        <v>574</v>
      </c>
      <c r="B650" s="581" t="s">
        <v>971</v>
      </c>
      <c r="C650" s="581" t="s">
        <v>10</v>
      </c>
      <c r="D650" s="581" t="s">
        <v>244</v>
      </c>
      <c r="E650" s="581">
        <v>11</v>
      </c>
      <c r="F650" s="581">
        <v>0.13</v>
      </c>
      <c r="G650" s="581">
        <v>1.43</v>
      </c>
      <c r="H650" s="581" t="s">
        <v>12</v>
      </c>
      <c r="I650" s="581" t="s">
        <v>13</v>
      </c>
      <c r="J650" s="613">
        <v>41862</v>
      </c>
      <c r="K650" s="703"/>
      <c r="L650" s="576"/>
    </row>
    <row r="651" spans="1:12" ht="76.5" customHeight="1" x14ac:dyDescent="0.25">
      <c r="A651" s="675">
        <v>575</v>
      </c>
      <c r="B651" s="581" t="s">
        <v>966</v>
      </c>
      <c r="C651" s="581" t="s">
        <v>10</v>
      </c>
      <c r="D651" s="581" t="s">
        <v>244</v>
      </c>
      <c r="E651" s="581">
        <v>2</v>
      </c>
      <c r="F651" s="581">
        <v>5</v>
      </c>
      <c r="G651" s="581">
        <v>10</v>
      </c>
      <c r="H651" s="581" t="s">
        <v>12</v>
      </c>
      <c r="I651" s="581" t="s">
        <v>13</v>
      </c>
      <c r="J651" s="613">
        <v>41925</v>
      </c>
      <c r="K651" s="703"/>
      <c r="L651" s="576"/>
    </row>
    <row r="652" spans="1:12" ht="25.5" customHeight="1" x14ac:dyDescent="0.25">
      <c r="A652" s="675">
        <v>576</v>
      </c>
      <c r="B652" s="581" t="s">
        <v>970</v>
      </c>
      <c r="C652" s="581" t="s">
        <v>10</v>
      </c>
      <c r="D652" s="581" t="s">
        <v>244</v>
      </c>
      <c r="E652" s="581">
        <v>260</v>
      </c>
      <c r="F652" s="581">
        <v>0.05</v>
      </c>
      <c r="G652" s="581">
        <v>13</v>
      </c>
      <c r="H652" s="581" t="s">
        <v>12</v>
      </c>
      <c r="I652" s="581" t="s">
        <v>13</v>
      </c>
      <c r="J652" s="613">
        <v>41929</v>
      </c>
      <c r="K652" s="703"/>
      <c r="L652" s="576"/>
    </row>
    <row r="653" spans="1:12" ht="25.5" customHeight="1" x14ac:dyDescent="0.25">
      <c r="A653" s="675">
        <v>577</v>
      </c>
      <c r="B653" s="581" t="s">
        <v>969</v>
      </c>
      <c r="C653" s="581" t="s">
        <v>10</v>
      </c>
      <c r="D653" s="581" t="s">
        <v>244</v>
      </c>
      <c r="E653" s="581">
        <v>260</v>
      </c>
      <c r="F653" s="581">
        <v>0.05</v>
      </c>
      <c r="G653" s="581">
        <v>13</v>
      </c>
      <c r="H653" s="581" t="s">
        <v>12</v>
      </c>
      <c r="I653" s="581" t="s">
        <v>13</v>
      </c>
      <c r="J653" s="613">
        <v>41929</v>
      </c>
      <c r="K653" s="703"/>
      <c r="L653" s="576"/>
    </row>
    <row r="654" spans="1:12" ht="25.5" customHeight="1" x14ac:dyDescent="0.25">
      <c r="A654" s="675">
        <v>578</v>
      </c>
      <c r="B654" s="581" t="s">
        <v>968</v>
      </c>
      <c r="C654" s="581" t="s">
        <v>10</v>
      </c>
      <c r="D654" s="581" t="s">
        <v>244</v>
      </c>
      <c r="E654" s="581">
        <v>150</v>
      </c>
      <c r="F654" s="581">
        <v>0</v>
      </c>
      <c r="G654" s="581">
        <v>0.2</v>
      </c>
      <c r="H654" s="581" t="s">
        <v>12</v>
      </c>
      <c r="I654" s="581" t="s">
        <v>13</v>
      </c>
      <c r="J654" s="613">
        <v>41824</v>
      </c>
      <c r="K654" s="703"/>
      <c r="L654" s="576"/>
    </row>
    <row r="655" spans="1:12" x14ac:dyDescent="0.25">
      <c r="A655" s="675">
        <v>579</v>
      </c>
      <c r="B655" s="581" t="s">
        <v>761</v>
      </c>
      <c r="C655" s="581" t="s">
        <v>10</v>
      </c>
      <c r="D655" s="581" t="s">
        <v>244</v>
      </c>
      <c r="E655" s="581">
        <v>8</v>
      </c>
      <c r="F655" s="581">
        <v>0.15</v>
      </c>
      <c r="G655" s="581">
        <v>1.2</v>
      </c>
      <c r="H655" s="581" t="s">
        <v>12</v>
      </c>
      <c r="I655" s="581" t="s">
        <v>13</v>
      </c>
      <c r="J655" s="613">
        <v>41930</v>
      </c>
      <c r="K655" s="703"/>
      <c r="L655" s="576"/>
    </row>
    <row r="656" spans="1:12" x14ac:dyDescent="0.25">
      <c r="A656" s="675">
        <v>580</v>
      </c>
      <c r="B656" s="581" t="s">
        <v>967</v>
      </c>
      <c r="C656" s="581" t="s">
        <v>10</v>
      </c>
      <c r="D656" s="581" t="s">
        <v>244</v>
      </c>
      <c r="E656" s="581">
        <v>2</v>
      </c>
      <c r="F656" s="581">
        <v>0.5</v>
      </c>
      <c r="G656" s="581">
        <v>1</v>
      </c>
      <c r="H656" s="581" t="s">
        <v>12</v>
      </c>
      <c r="I656" s="581" t="s">
        <v>13</v>
      </c>
      <c r="J656" s="613">
        <v>41930</v>
      </c>
      <c r="K656" s="584"/>
      <c r="L656" s="576"/>
    </row>
    <row r="657" spans="1:12" ht="76.5" customHeight="1" x14ac:dyDescent="0.25">
      <c r="A657" s="675">
        <v>581</v>
      </c>
      <c r="B657" s="581" t="s">
        <v>966</v>
      </c>
      <c r="C657" s="581" t="s">
        <v>10</v>
      </c>
      <c r="D657" s="581" t="s">
        <v>244</v>
      </c>
      <c r="E657" s="581">
        <v>3</v>
      </c>
      <c r="F657" s="581">
        <v>10</v>
      </c>
      <c r="G657" s="581">
        <v>30</v>
      </c>
      <c r="H657" s="581" t="s">
        <v>12</v>
      </c>
      <c r="I657" s="581" t="s">
        <v>13</v>
      </c>
      <c r="J657" s="613">
        <v>41930</v>
      </c>
      <c r="K657" s="584"/>
      <c r="L657" s="576"/>
    </row>
    <row r="658" spans="1:12" ht="25.5" customHeight="1" x14ac:dyDescent="0.25">
      <c r="A658" s="571">
        <v>582</v>
      </c>
      <c r="B658" s="654" t="s">
        <v>965</v>
      </c>
      <c r="C658" s="654" t="s">
        <v>39</v>
      </c>
      <c r="D658" s="654" t="s">
        <v>244</v>
      </c>
      <c r="E658" s="644">
        <v>3</v>
      </c>
      <c r="F658" s="644">
        <v>0.15</v>
      </c>
      <c r="G658" s="654">
        <v>0.45</v>
      </c>
      <c r="H658" s="654" t="s">
        <v>12</v>
      </c>
      <c r="I658" s="654" t="s">
        <v>13</v>
      </c>
      <c r="J658" s="656">
        <v>41930</v>
      </c>
      <c r="K658" s="644"/>
      <c r="L658" s="643" t="s">
        <v>964</v>
      </c>
    </row>
    <row r="659" spans="1:12" ht="18.75" customHeight="1" x14ac:dyDescent="0.25">
      <c r="A659" s="571">
        <v>583</v>
      </c>
      <c r="B659" s="619" t="s">
        <v>963</v>
      </c>
      <c r="C659" s="619" t="s">
        <v>39</v>
      </c>
      <c r="D659" s="619" t="s">
        <v>244</v>
      </c>
      <c r="E659" s="619">
        <v>1</v>
      </c>
      <c r="F659" s="619">
        <v>27625</v>
      </c>
      <c r="G659" s="619">
        <v>27625</v>
      </c>
      <c r="H659" s="619" t="s">
        <v>12</v>
      </c>
      <c r="I659" s="619" t="s">
        <v>13</v>
      </c>
      <c r="J659" s="656">
        <v>42158</v>
      </c>
      <c r="K659" s="656">
        <v>42160</v>
      </c>
      <c r="L659" s="619" t="s">
        <v>962</v>
      </c>
    </row>
    <row r="660" spans="1:12" ht="18.75" customHeight="1" x14ac:dyDescent="0.25">
      <c r="A660" s="571">
        <v>584</v>
      </c>
      <c r="B660" s="619" t="s">
        <v>961</v>
      </c>
      <c r="C660" s="619" t="s">
        <v>39</v>
      </c>
      <c r="D660" s="619" t="s">
        <v>244</v>
      </c>
      <c r="E660" s="619">
        <v>4</v>
      </c>
      <c r="F660" s="619">
        <v>38700</v>
      </c>
      <c r="G660" s="619">
        <v>154800</v>
      </c>
      <c r="H660" s="619" t="s">
        <v>12</v>
      </c>
      <c r="I660" s="619" t="s">
        <v>13</v>
      </c>
      <c r="J660" s="656">
        <v>42139</v>
      </c>
      <c r="K660" s="619" t="s">
        <v>960</v>
      </c>
      <c r="L660" s="619" t="s">
        <v>959</v>
      </c>
    </row>
    <row r="661" spans="1:12" ht="18.75" customHeight="1" x14ac:dyDescent="0.25">
      <c r="A661" s="675">
        <v>585</v>
      </c>
      <c r="B661" s="627" t="s">
        <v>958</v>
      </c>
      <c r="C661" s="627" t="s">
        <v>10</v>
      </c>
      <c r="D661" s="627" t="s">
        <v>244</v>
      </c>
      <c r="E661" s="627">
        <v>1</v>
      </c>
      <c r="F661" s="627">
        <v>50000</v>
      </c>
      <c r="G661" s="627">
        <v>50000</v>
      </c>
      <c r="H661" s="627" t="s">
        <v>12</v>
      </c>
      <c r="I661" s="627" t="s">
        <v>13</v>
      </c>
      <c r="J661" s="728">
        <v>42370</v>
      </c>
      <c r="K661" s="729"/>
      <c r="L661" s="627"/>
    </row>
    <row r="662" spans="1:12" ht="18.75" customHeight="1" x14ac:dyDescent="0.25">
      <c r="A662" s="675">
        <v>586</v>
      </c>
      <c r="B662" s="626" t="s">
        <v>948</v>
      </c>
      <c r="C662" s="627" t="s">
        <v>10</v>
      </c>
      <c r="D662" s="627" t="s">
        <v>244</v>
      </c>
      <c r="E662" s="627">
        <v>18</v>
      </c>
      <c r="F662" s="627">
        <v>50000</v>
      </c>
      <c r="G662" s="627">
        <v>900000</v>
      </c>
      <c r="H662" s="627" t="s">
        <v>12</v>
      </c>
      <c r="I662" s="627" t="s">
        <v>13</v>
      </c>
      <c r="J662" s="728">
        <v>42401</v>
      </c>
      <c r="K662" s="729"/>
      <c r="L662" s="627"/>
    </row>
    <row r="663" spans="1:12" ht="18.75" customHeight="1" x14ac:dyDescent="0.25">
      <c r="A663" s="675">
        <v>587</v>
      </c>
      <c r="B663" s="627" t="s">
        <v>957</v>
      </c>
      <c r="C663" s="627" t="s">
        <v>10</v>
      </c>
      <c r="D663" s="627" t="s">
        <v>244</v>
      </c>
      <c r="E663" s="627">
        <v>1275</v>
      </c>
      <c r="F663" s="627">
        <v>350</v>
      </c>
      <c r="G663" s="627">
        <v>446250</v>
      </c>
      <c r="H663" s="627" t="s">
        <v>12</v>
      </c>
      <c r="I663" s="627" t="s">
        <v>13</v>
      </c>
      <c r="J663" s="728">
        <v>42491</v>
      </c>
      <c r="K663" s="729"/>
      <c r="L663" s="627"/>
    </row>
    <row r="664" spans="1:12" ht="18.75" customHeight="1" x14ac:dyDescent="0.25">
      <c r="A664" s="571">
        <v>588</v>
      </c>
      <c r="B664" s="725" t="s">
        <v>956</v>
      </c>
      <c r="C664" s="725"/>
      <c r="D664" s="725"/>
      <c r="E664" s="725"/>
      <c r="F664" s="725"/>
      <c r="G664" s="725"/>
      <c r="H664" s="725"/>
      <c r="I664" s="725"/>
      <c r="J664" s="726"/>
      <c r="K664" s="725"/>
      <c r="L664" s="641"/>
    </row>
    <row r="665" spans="1:12" ht="60" customHeight="1" x14ac:dyDescent="0.25">
      <c r="A665" s="675">
        <v>589</v>
      </c>
      <c r="B665" s="584" t="s">
        <v>955</v>
      </c>
      <c r="C665" s="584" t="s">
        <v>10</v>
      </c>
      <c r="D665" s="584" t="s">
        <v>247</v>
      </c>
      <c r="E665" s="584">
        <v>4</v>
      </c>
      <c r="F665" s="584">
        <v>0.4</v>
      </c>
      <c r="G665" s="584">
        <v>1.2</v>
      </c>
      <c r="H665" s="584" t="s">
        <v>660</v>
      </c>
      <c r="I665" s="584" t="s">
        <v>13</v>
      </c>
      <c r="J665" s="646">
        <v>41862</v>
      </c>
      <c r="K665" s="676"/>
      <c r="L665" s="576"/>
    </row>
    <row r="666" spans="1:12" ht="120" customHeight="1" x14ac:dyDescent="0.25">
      <c r="A666" s="675">
        <v>590</v>
      </c>
      <c r="B666" s="584" t="s">
        <v>658</v>
      </c>
      <c r="C666" s="584" t="s">
        <v>10</v>
      </c>
      <c r="D666" s="584" t="s">
        <v>247</v>
      </c>
      <c r="E666" s="584">
        <v>5</v>
      </c>
      <c r="F666" s="584">
        <v>7.0000000000000007E-2</v>
      </c>
      <c r="G666" s="584">
        <v>15</v>
      </c>
      <c r="H666" s="584" t="s">
        <v>660</v>
      </c>
      <c r="I666" s="584" t="s">
        <v>13</v>
      </c>
      <c r="J666" s="646">
        <v>41899</v>
      </c>
      <c r="K666" s="730"/>
      <c r="L666" s="576"/>
    </row>
    <row r="667" spans="1:12" ht="45" customHeight="1" x14ac:dyDescent="0.25">
      <c r="A667" s="675">
        <v>591</v>
      </c>
      <c r="B667" s="584" t="s">
        <v>948</v>
      </c>
      <c r="C667" s="584" t="s">
        <v>10</v>
      </c>
      <c r="D667" s="584" t="s">
        <v>247</v>
      </c>
      <c r="E667" s="584">
        <v>4</v>
      </c>
      <c r="F667" s="584">
        <v>0.4</v>
      </c>
      <c r="G667" s="584">
        <v>1.6</v>
      </c>
      <c r="H667" s="584" t="s">
        <v>660</v>
      </c>
      <c r="I667" s="584" t="s">
        <v>13</v>
      </c>
      <c r="J667" s="646">
        <v>41904</v>
      </c>
      <c r="K667" s="730"/>
      <c r="L667" s="576"/>
    </row>
    <row r="668" spans="1:12" ht="45" customHeight="1" x14ac:dyDescent="0.25">
      <c r="A668" s="675">
        <v>592</v>
      </c>
      <c r="B668" s="584" t="s">
        <v>954</v>
      </c>
      <c r="C668" s="584" t="s">
        <v>10</v>
      </c>
      <c r="D668" s="584" t="s">
        <v>247</v>
      </c>
      <c r="E668" s="584">
        <v>4</v>
      </c>
      <c r="F668" s="584">
        <v>0.03</v>
      </c>
      <c r="G668" s="584">
        <v>0.1</v>
      </c>
      <c r="H668" s="584" t="s">
        <v>946</v>
      </c>
      <c r="I668" s="584" t="s">
        <v>13</v>
      </c>
      <c r="J668" s="646">
        <v>41988</v>
      </c>
      <c r="K668" s="676"/>
      <c r="L668" s="576"/>
    </row>
    <row r="669" spans="1:12" ht="60" customHeight="1" x14ac:dyDescent="0.25">
      <c r="A669" s="675">
        <v>593</v>
      </c>
      <c r="B669" s="584" t="s">
        <v>953</v>
      </c>
      <c r="C669" s="584" t="s">
        <v>10</v>
      </c>
      <c r="D669" s="584" t="s">
        <v>247</v>
      </c>
      <c r="E669" s="584">
        <v>4</v>
      </c>
      <c r="F669" s="584">
        <v>1.6</v>
      </c>
      <c r="G669" s="584">
        <v>1.6</v>
      </c>
      <c r="H669" s="584" t="s">
        <v>946</v>
      </c>
      <c r="I669" s="584" t="s">
        <v>13</v>
      </c>
      <c r="J669" s="646">
        <v>42014</v>
      </c>
      <c r="K669" s="676"/>
      <c r="L669" s="576"/>
    </row>
    <row r="670" spans="1:12" ht="45" customHeight="1" x14ac:dyDescent="0.25">
      <c r="A670" s="675">
        <v>594</v>
      </c>
      <c r="B670" s="584" t="s">
        <v>692</v>
      </c>
      <c r="C670" s="584" t="s">
        <v>10</v>
      </c>
      <c r="D670" s="584" t="s">
        <v>247</v>
      </c>
      <c r="E670" s="584">
        <v>5</v>
      </c>
      <c r="F670" s="584">
        <v>0.05</v>
      </c>
      <c r="G670" s="584">
        <v>13.25</v>
      </c>
      <c r="H670" s="584" t="s">
        <v>946</v>
      </c>
      <c r="I670" s="584" t="s">
        <v>13</v>
      </c>
      <c r="J670" s="646">
        <v>42053</v>
      </c>
      <c r="K670" s="676"/>
      <c r="L670" s="576"/>
    </row>
    <row r="671" spans="1:12" ht="45" customHeight="1" x14ac:dyDescent="0.25">
      <c r="A671" s="571">
        <v>595</v>
      </c>
      <c r="B671" s="618" t="s">
        <v>952</v>
      </c>
      <c r="C671" s="618" t="s">
        <v>39</v>
      </c>
      <c r="D671" s="618" t="s">
        <v>247</v>
      </c>
      <c r="E671" s="618">
        <v>4</v>
      </c>
      <c r="F671" s="618">
        <v>0.1</v>
      </c>
      <c r="G671" s="618">
        <v>0.4</v>
      </c>
      <c r="H671" s="618" t="s">
        <v>946</v>
      </c>
      <c r="I671" s="618" t="s">
        <v>13</v>
      </c>
      <c r="J671" s="727">
        <v>42114</v>
      </c>
      <c r="K671" s="727">
        <v>42114</v>
      </c>
      <c r="L671" s="625" t="s">
        <v>951</v>
      </c>
    </row>
    <row r="672" spans="1:12" ht="30" customHeight="1" x14ac:dyDescent="0.25">
      <c r="A672" s="675">
        <v>596</v>
      </c>
      <c r="B672" s="584" t="s">
        <v>691</v>
      </c>
      <c r="C672" s="584" t="s">
        <v>10</v>
      </c>
      <c r="D672" s="584" t="s">
        <v>247</v>
      </c>
      <c r="E672" s="584">
        <v>5</v>
      </c>
      <c r="F672" s="584">
        <v>0.05</v>
      </c>
      <c r="G672" s="584">
        <v>10.75</v>
      </c>
      <c r="H672" s="584" t="s">
        <v>946</v>
      </c>
      <c r="I672" s="584" t="s">
        <v>13</v>
      </c>
      <c r="J672" s="646">
        <v>42079</v>
      </c>
      <c r="K672" s="676"/>
      <c r="L672" s="576"/>
    </row>
    <row r="673" spans="1:12" ht="120" customHeight="1" x14ac:dyDescent="0.25">
      <c r="A673" s="675">
        <v>597</v>
      </c>
      <c r="B673" s="584" t="s">
        <v>658</v>
      </c>
      <c r="C673" s="584" t="s">
        <v>10</v>
      </c>
      <c r="D673" s="584" t="s">
        <v>247</v>
      </c>
      <c r="E673" s="584">
        <v>5</v>
      </c>
      <c r="F673" s="584">
        <v>0.06</v>
      </c>
      <c r="G673" s="584">
        <v>15</v>
      </c>
      <c r="H673" s="584" t="s">
        <v>660</v>
      </c>
      <c r="I673" s="584" t="s">
        <v>13</v>
      </c>
      <c r="J673" s="646">
        <v>42171</v>
      </c>
      <c r="K673" s="676"/>
      <c r="L673" s="576"/>
    </row>
    <row r="674" spans="1:12" ht="120" customHeight="1" x14ac:dyDescent="0.25">
      <c r="A674" s="571">
        <v>598</v>
      </c>
      <c r="B674" s="618" t="s">
        <v>950</v>
      </c>
      <c r="C674" s="618" t="s">
        <v>39</v>
      </c>
      <c r="D674" s="618" t="s">
        <v>247</v>
      </c>
      <c r="E674" s="618">
        <v>10</v>
      </c>
      <c r="F674" s="618">
        <v>0.48749999999999999</v>
      </c>
      <c r="G674" s="618">
        <v>4.875</v>
      </c>
      <c r="H674" s="618" t="s">
        <v>660</v>
      </c>
      <c r="I674" s="618" t="s">
        <v>13</v>
      </c>
      <c r="J674" s="727">
        <v>42140</v>
      </c>
      <c r="K674" s="727">
        <v>42140</v>
      </c>
      <c r="L674" s="618" t="s">
        <v>949</v>
      </c>
    </row>
    <row r="675" spans="1:12" ht="45" customHeight="1" x14ac:dyDescent="0.25">
      <c r="A675" s="675">
        <v>599</v>
      </c>
      <c r="B675" s="584" t="s">
        <v>948</v>
      </c>
      <c r="C675" s="584" t="s">
        <v>10</v>
      </c>
      <c r="D675" s="584" t="s">
        <v>247</v>
      </c>
      <c r="E675" s="584">
        <v>4</v>
      </c>
      <c r="F675" s="584">
        <v>0.4</v>
      </c>
      <c r="G675" s="584">
        <v>1.6</v>
      </c>
      <c r="H675" s="584" t="s">
        <v>660</v>
      </c>
      <c r="I675" s="584" t="s">
        <v>13</v>
      </c>
      <c r="J675" s="646">
        <v>42237</v>
      </c>
      <c r="K675" s="676"/>
      <c r="L675" s="576"/>
    </row>
    <row r="676" spans="1:12" ht="120" customHeight="1" x14ac:dyDescent="0.25">
      <c r="A676" s="675">
        <v>600</v>
      </c>
      <c r="B676" s="584" t="s">
        <v>658</v>
      </c>
      <c r="C676" s="584" t="s">
        <v>10</v>
      </c>
      <c r="D676" s="584" t="s">
        <v>247</v>
      </c>
      <c r="E676" s="584">
        <v>5</v>
      </c>
      <c r="F676" s="584">
        <v>7.0000000000000007E-2</v>
      </c>
      <c r="G676" s="584">
        <v>15</v>
      </c>
      <c r="H676" s="584" t="s">
        <v>660</v>
      </c>
      <c r="I676" s="584" t="s">
        <v>13</v>
      </c>
      <c r="J676" s="646">
        <v>42114</v>
      </c>
      <c r="K676" s="676"/>
      <c r="L676" s="576"/>
    </row>
    <row r="677" spans="1:12" ht="54.75" customHeight="1" x14ac:dyDescent="0.25">
      <c r="A677" s="675">
        <v>601</v>
      </c>
      <c r="B677" s="626" t="s">
        <v>947</v>
      </c>
      <c r="C677" s="626" t="s">
        <v>10</v>
      </c>
      <c r="D677" s="626" t="s">
        <v>247</v>
      </c>
      <c r="E677" s="626">
        <v>1</v>
      </c>
      <c r="F677" s="626">
        <v>3</v>
      </c>
      <c r="G677" s="626">
        <v>3</v>
      </c>
      <c r="H677" s="626" t="s">
        <v>660</v>
      </c>
      <c r="I677" s="626" t="s">
        <v>13</v>
      </c>
      <c r="J677" s="650">
        <v>42354</v>
      </c>
      <c r="K677" s="731"/>
      <c r="L677" s="576"/>
    </row>
    <row r="678" spans="1:12" ht="45" customHeight="1" x14ac:dyDescent="0.25">
      <c r="A678" s="675">
        <v>602</v>
      </c>
      <c r="B678" s="584" t="s">
        <v>692</v>
      </c>
      <c r="C678" s="584" t="s">
        <v>10</v>
      </c>
      <c r="D678" s="584" t="s">
        <v>247</v>
      </c>
      <c r="E678" s="584">
        <v>5</v>
      </c>
      <c r="F678" s="584">
        <v>0.05</v>
      </c>
      <c r="G678" s="584">
        <v>13.25</v>
      </c>
      <c r="H678" s="584" t="s">
        <v>946</v>
      </c>
      <c r="I678" s="584" t="s">
        <v>13</v>
      </c>
      <c r="J678" s="646">
        <v>42360</v>
      </c>
      <c r="K678" s="676"/>
      <c r="L678" s="576"/>
    </row>
    <row r="679" spans="1:12" ht="30" customHeight="1" x14ac:dyDescent="0.25">
      <c r="A679" s="675">
        <v>603</v>
      </c>
      <c r="B679" s="584" t="s">
        <v>691</v>
      </c>
      <c r="C679" s="584" t="s">
        <v>10</v>
      </c>
      <c r="D679" s="584" t="s">
        <v>247</v>
      </c>
      <c r="E679" s="584">
        <v>5</v>
      </c>
      <c r="F679" s="584">
        <v>0.05</v>
      </c>
      <c r="G679" s="584">
        <v>10.75</v>
      </c>
      <c r="H679" s="584" t="s">
        <v>946</v>
      </c>
      <c r="I679" s="584" t="s">
        <v>13</v>
      </c>
      <c r="J679" s="646">
        <v>42394</v>
      </c>
      <c r="K679" s="676"/>
      <c r="L679" s="576"/>
    </row>
    <row r="680" spans="1:12" ht="18.75" customHeight="1" x14ac:dyDescent="0.25">
      <c r="A680" s="571">
        <v>604</v>
      </c>
      <c r="B680" s="725" t="s">
        <v>945</v>
      </c>
      <c r="C680" s="725"/>
      <c r="D680" s="725"/>
      <c r="E680" s="725"/>
      <c r="F680" s="725"/>
      <c r="G680" s="725"/>
      <c r="H680" s="725"/>
      <c r="I680" s="725"/>
      <c r="J680" s="726"/>
      <c r="K680" s="725"/>
      <c r="L680" s="641"/>
    </row>
    <row r="681" spans="1:12" x14ac:dyDescent="0.25">
      <c r="A681" s="675">
        <v>605</v>
      </c>
      <c r="B681" s="732" t="s">
        <v>944</v>
      </c>
      <c r="C681" s="732" t="s">
        <v>10</v>
      </c>
      <c r="D681" s="581" t="s">
        <v>247</v>
      </c>
      <c r="E681" s="732">
        <v>4</v>
      </c>
      <c r="F681" s="732">
        <v>0.6</v>
      </c>
      <c r="G681" s="732">
        <v>1.2</v>
      </c>
      <c r="H681" s="732" t="s">
        <v>12</v>
      </c>
      <c r="I681" s="732" t="s">
        <v>13</v>
      </c>
      <c r="J681" s="733">
        <v>41840</v>
      </c>
      <c r="K681" s="732"/>
      <c r="L681" s="576"/>
    </row>
    <row r="682" spans="1:12" ht="30" customHeight="1" x14ac:dyDescent="0.25">
      <c r="A682" s="675">
        <v>606</v>
      </c>
      <c r="B682" s="584" t="s">
        <v>943</v>
      </c>
      <c r="C682" s="584" t="s">
        <v>10</v>
      </c>
      <c r="D682" s="581" t="s">
        <v>247</v>
      </c>
      <c r="E682" s="584">
        <v>1</v>
      </c>
      <c r="F682" s="584">
        <v>0.1</v>
      </c>
      <c r="G682" s="584">
        <v>0.1</v>
      </c>
      <c r="H682" s="584" t="s">
        <v>12</v>
      </c>
      <c r="I682" s="584" t="s">
        <v>13</v>
      </c>
      <c r="J682" s="646">
        <v>41766</v>
      </c>
      <c r="K682" s="584"/>
      <c r="L682" s="576"/>
    </row>
    <row r="683" spans="1:12" ht="30" x14ac:dyDescent="0.25">
      <c r="A683" s="675">
        <v>607</v>
      </c>
      <c r="B683" s="684" t="s">
        <v>943</v>
      </c>
      <c r="C683" s="684" t="s">
        <v>937</v>
      </c>
      <c r="D683" s="583" t="s">
        <v>247</v>
      </c>
      <c r="E683" s="684">
        <v>1</v>
      </c>
      <c r="F683" s="684"/>
      <c r="G683" s="684">
        <v>0.12925</v>
      </c>
      <c r="H683" s="684" t="s">
        <v>12</v>
      </c>
      <c r="I683" s="684" t="s">
        <v>13</v>
      </c>
      <c r="J683" s="734">
        <v>41939</v>
      </c>
      <c r="K683" s="734">
        <v>41939</v>
      </c>
      <c r="L683" s="568"/>
    </row>
    <row r="684" spans="1:12" x14ac:dyDescent="0.25">
      <c r="A684" s="675">
        <v>608</v>
      </c>
      <c r="B684" s="584" t="s">
        <v>942</v>
      </c>
      <c r="C684" s="584" t="s">
        <v>10</v>
      </c>
      <c r="D684" s="581" t="s">
        <v>247</v>
      </c>
      <c r="E684" s="584">
        <v>2</v>
      </c>
      <c r="F684" s="735">
        <v>0.02</v>
      </c>
      <c r="G684" s="584">
        <v>0.04</v>
      </c>
      <c r="H684" s="584" t="s">
        <v>12</v>
      </c>
      <c r="I684" s="584" t="s">
        <v>13</v>
      </c>
      <c r="J684" s="646">
        <v>41836</v>
      </c>
      <c r="K684" s="584"/>
      <c r="L684" s="576"/>
    </row>
    <row r="685" spans="1:12" x14ac:dyDescent="0.25">
      <c r="A685" s="675">
        <v>609</v>
      </c>
      <c r="B685" s="684" t="s">
        <v>942</v>
      </c>
      <c r="C685" s="684" t="s">
        <v>246</v>
      </c>
      <c r="D685" s="583" t="s">
        <v>247</v>
      </c>
      <c r="E685" s="684">
        <v>1</v>
      </c>
      <c r="F685" s="736">
        <v>2.0619999999999999E-2</v>
      </c>
      <c r="G685" s="736">
        <v>4.1250000000000002E-2</v>
      </c>
      <c r="H685" s="684" t="s">
        <v>12</v>
      </c>
      <c r="I685" s="684" t="s">
        <v>13</v>
      </c>
      <c r="J685" s="734">
        <v>41836</v>
      </c>
      <c r="K685" s="684" t="s">
        <v>941</v>
      </c>
      <c r="L685" s="568"/>
    </row>
    <row r="686" spans="1:12" x14ac:dyDescent="0.25">
      <c r="A686" s="675">
        <v>610</v>
      </c>
      <c r="B686" s="584" t="s">
        <v>898</v>
      </c>
      <c r="C686" s="584" t="s">
        <v>10</v>
      </c>
      <c r="D686" s="581" t="s">
        <v>247</v>
      </c>
      <c r="E686" s="584">
        <v>4</v>
      </c>
      <c r="F686" s="584">
        <v>0.3</v>
      </c>
      <c r="G686" s="584">
        <v>0.3</v>
      </c>
      <c r="H686" s="584" t="s">
        <v>12</v>
      </c>
      <c r="I686" s="584" t="s">
        <v>13</v>
      </c>
      <c r="J686" s="646">
        <v>41842</v>
      </c>
      <c r="K686" s="647"/>
      <c r="L686" s="576"/>
    </row>
    <row r="687" spans="1:12" x14ac:dyDescent="0.25">
      <c r="A687" s="675">
        <v>611</v>
      </c>
      <c r="B687" s="584" t="s">
        <v>897</v>
      </c>
      <c r="C687" s="584" t="s">
        <v>10</v>
      </c>
      <c r="D687" s="581" t="s">
        <v>247</v>
      </c>
      <c r="E687" s="584">
        <v>1</v>
      </c>
      <c r="F687" s="584">
        <v>0.25</v>
      </c>
      <c r="G687" s="584">
        <v>0.25</v>
      </c>
      <c r="H687" s="584" t="s">
        <v>12</v>
      </c>
      <c r="I687" s="584" t="s">
        <v>13</v>
      </c>
      <c r="J687" s="646">
        <v>41867</v>
      </c>
      <c r="K687" s="584"/>
      <c r="L687" s="576"/>
    </row>
    <row r="688" spans="1:12" x14ac:dyDescent="0.25">
      <c r="A688" s="675">
        <v>612</v>
      </c>
      <c r="B688" s="684" t="s">
        <v>897</v>
      </c>
      <c r="C688" s="684" t="s">
        <v>246</v>
      </c>
      <c r="D688" s="583" t="s">
        <v>247</v>
      </c>
      <c r="E688" s="684">
        <v>1</v>
      </c>
      <c r="F688" s="684">
        <v>2</v>
      </c>
      <c r="G688" s="736">
        <v>0.5</v>
      </c>
      <c r="H688" s="684" t="s">
        <v>12</v>
      </c>
      <c r="I688" s="684" t="s">
        <v>13</v>
      </c>
      <c r="J688" s="734">
        <v>41867</v>
      </c>
      <c r="K688" s="684" t="s">
        <v>940</v>
      </c>
      <c r="L688" s="568"/>
    </row>
    <row r="689" spans="1:12" x14ac:dyDescent="0.25">
      <c r="A689" s="675">
        <v>613</v>
      </c>
      <c r="B689" s="626" t="s">
        <v>939</v>
      </c>
      <c r="C689" s="626" t="s">
        <v>10</v>
      </c>
      <c r="D689" s="581" t="s">
        <v>247</v>
      </c>
      <c r="E689" s="626">
        <v>1</v>
      </c>
      <c r="F689" s="626">
        <v>0.02</v>
      </c>
      <c r="G689" s="626">
        <v>0.02</v>
      </c>
      <c r="H689" s="626" t="s">
        <v>12</v>
      </c>
      <c r="I689" s="626" t="s">
        <v>13</v>
      </c>
      <c r="J689" s="650">
        <v>41847</v>
      </c>
      <c r="K689" s="626"/>
      <c r="L689" s="632"/>
    </row>
    <row r="690" spans="1:12" ht="30" customHeight="1" x14ac:dyDescent="0.25">
      <c r="A690" s="675">
        <v>614</v>
      </c>
      <c r="B690" s="584" t="s">
        <v>938</v>
      </c>
      <c r="C690" s="584" t="s">
        <v>10</v>
      </c>
      <c r="D690" s="581" t="s">
        <v>247</v>
      </c>
      <c r="E690" s="584">
        <v>1</v>
      </c>
      <c r="F690" s="584">
        <v>1.75</v>
      </c>
      <c r="G690" s="584">
        <v>1.75</v>
      </c>
      <c r="H690" s="584" t="s">
        <v>12</v>
      </c>
      <c r="I690" s="584" t="s">
        <v>13</v>
      </c>
      <c r="J690" s="646">
        <v>41984</v>
      </c>
      <c r="K690" s="584"/>
      <c r="L690" s="576"/>
    </row>
    <row r="691" spans="1:12" x14ac:dyDescent="0.25">
      <c r="A691" s="675">
        <v>615</v>
      </c>
      <c r="B691" s="684" t="s">
        <v>938</v>
      </c>
      <c r="C691" s="684" t="s">
        <v>937</v>
      </c>
      <c r="D691" s="583" t="s">
        <v>247</v>
      </c>
      <c r="E691" s="684">
        <v>1</v>
      </c>
      <c r="F691" s="736">
        <v>0.45765</v>
      </c>
      <c r="G691" s="736">
        <v>0.45765</v>
      </c>
      <c r="H691" s="684" t="s">
        <v>12</v>
      </c>
      <c r="I691" s="684" t="s">
        <v>13</v>
      </c>
      <c r="J691" s="734">
        <v>41808</v>
      </c>
      <c r="K691" s="734">
        <v>41808</v>
      </c>
      <c r="L691" s="568"/>
    </row>
    <row r="692" spans="1:12" x14ac:dyDescent="0.25">
      <c r="A692" s="675">
        <v>616</v>
      </c>
      <c r="B692" s="626" t="s">
        <v>632</v>
      </c>
      <c r="C692" s="626" t="s">
        <v>10</v>
      </c>
      <c r="D692" s="581" t="s">
        <v>247</v>
      </c>
      <c r="E692" s="626">
        <v>1</v>
      </c>
      <c r="F692" s="626">
        <v>0.35</v>
      </c>
      <c r="G692" s="626">
        <v>0.35</v>
      </c>
      <c r="H692" s="626" t="s">
        <v>12</v>
      </c>
      <c r="I692" s="626" t="s">
        <v>13</v>
      </c>
      <c r="J692" s="650">
        <v>41873</v>
      </c>
      <c r="K692" s="626"/>
      <c r="L692" s="632"/>
    </row>
    <row r="693" spans="1:12" x14ac:dyDescent="0.25">
      <c r="A693" s="675">
        <v>617</v>
      </c>
      <c r="B693" s="626" t="s">
        <v>936</v>
      </c>
      <c r="C693" s="626" t="s">
        <v>10</v>
      </c>
      <c r="D693" s="581" t="s">
        <v>247</v>
      </c>
      <c r="E693" s="626">
        <v>4</v>
      </c>
      <c r="F693" s="626">
        <v>0.12</v>
      </c>
      <c r="G693" s="626">
        <v>0.48</v>
      </c>
      <c r="H693" s="626" t="s">
        <v>12</v>
      </c>
      <c r="I693" s="626" t="s">
        <v>13</v>
      </c>
      <c r="J693" s="650">
        <v>42204</v>
      </c>
      <c r="K693" s="626"/>
      <c r="L693" s="632"/>
    </row>
    <row r="694" spans="1:12" x14ac:dyDescent="0.25">
      <c r="A694" s="675">
        <v>618</v>
      </c>
      <c r="B694" s="584" t="s">
        <v>898</v>
      </c>
      <c r="C694" s="584" t="s">
        <v>10</v>
      </c>
      <c r="D694" s="581" t="s">
        <v>247</v>
      </c>
      <c r="E694" s="584"/>
      <c r="F694" s="584">
        <v>0.35</v>
      </c>
      <c r="G694" s="584">
        <v>0.65</v>
      </c>
      <c r="H694" s="584" t="s">
        <v>12</v>
      </c>
      <c r="I694" s="584" t="s">
        <v>13</v>
      </c>
      <c r="J694" s="646">
        <v>42201</v>
      </c>
      <c r="K694" s="646">
        <v>42093</v>
      </c>
      <c r="L694" s="576"/>
    </row>
    <row r="695" spans="1:12" ht="75" customHeight="1" x14ac:dyDescent="0.25">
      <c r="A695" s="675">
        <v>619</v>
      </c>
      <c r="B695" s="584" t="s">
        <v>906</v>
      </c>
      <c r="C695" s="584" t="s">
        <v>10</v>
      </c>
      <c r="D695" s="581" t="s">
        <v>247</v>
      </c>
      <c r="E695" s="584">
        <v>5</v>
      </c>
      <c r="F695" s="584">
        <v>20.98</v>
      </c>
      <c r="G695" s="584">
        <v>20.98</v>
      </c>
      <c r="H695" s="584" t="s">
        <v>12</v>
      </c>
      <c r="I695" s="584" t="s">
        <v>13</v>
      </c>
      <c r="J695" s="646">
        <v>42131</v>
      </c>
      <c r="K695" s="584"/>
      <c r="L695" s="576"/>
    </row>
    <row r="696" spans="1:12" ht="60" x14ac:dyDescent="0.25">
      <c r="A696" s="571">
        <v>620</v>
      </c>
      <c r="B696" s="684" t="s">
        <v>906</v>
      </c>
      <c r="C696" s="684" t="s">
        <v>39</v>
      </c>
      <c r="D696" s="583" t="s">
        <v>247</v>
      </c>
      <c r="E696" s="684">
        <v>5</v>
      </c>
      <c r="F696" s="684">
        <v>20.67</v>
      </c>
      <c r="G696" s="684">
        <v>20.67</v>
      </c>
      <c r="H696" s="684" t="s">
        <v>12</v>
      </c>
      <c r="I696" s="684" t="s">
        <v>13</v>
      </c>
      <c r="J696" s="734">
        <v>42131</v>
      </c>
      <c r="K696" s="734">
        <v>42131</v>
      </c>
      <c r="L696" s="568"/>
    </row>
    <row r="697" spans="1:12" x14ac:dyDescent="0.25">
      <c r="A697" s="675">
        <v>621</v>
      </c>
      <c r="B697" s="584" t="s">
        <v>935</v>
      </c>
      <c r="C697" s="584" t="s">
        <v>10</v>
      </c>
      <c r="D697" s="581" t="s">
        <v>247</v>
      </c>
      <c r="E697" s="584">
        <v>2</v>
      </c>
      <c r="F697" s="584">
        <v>0.03</v>
      </c>
      <c r="G697" s="584">
        <v>0.03</v>
      </c>
      <c r="H697" s="584" t="s">
        <v>12</v>
      </c>
      <c r="I697" s="584" t="s">
        <v>13</v>
      </c>
      <c r="J697" s="646">
        <v>42193</v>
      </c>
      <c r="K697" s="584"/>
      <c r="L697" s="632"/>
    </row>
    <row r="698" spans="1:12" x14ac:dyDescent="0.25">
      <c r="A698" s="675">
        <v>622</v>
      </c>
      <c r="B698" s="584" t="s">
        <v>643</v>
      </c>
      <c r="C698" s="584" t="s">
        <v>10</v>
      </c>
      <c r="D698" s="581" t="s">
        <v>247</v>
      </c>
      <c r="E698" s="584">
        <v>2</v>
      </c>
      <c r="F698" s="584">
        <v>0.1</v>
      </c>
      <c r="G698" s="584">
        <v>0.2</v>
      </c>
      <c r="H698" s="584" t="s">
        <v>12</v>
      </c>
      <c r="I698" s="584" t="s">
        <v>13</v>
      </c>
      <c r="J698" s="646">
        <v>42227</v>
      </c>
      <c r="K698" s="584"/>
      <c r="L698" s="632"/>
    </row>
    <row r="699" spans="1:12" x14ac:dyDescent="0.25">
      <c r="A699" s="675">
        <v>623</v>
      </c>
      <c r="B699" s="584" t="s">
        <v>934</v>
      </c>
      <c r="C699" s="584" t="s">
        <v>10</v>
      </c>
      <c r="D699" s="581" t="s">
        <v>247</v>
      </c>
      <c r="E699" s="584">
        <v>2</v>
      </c>
      <c r="F699" s="584">
        <v>0.05</v>
      </c>
      <c r="G699" s="584">
        <v>0.09</v>
      </c>
      <c r="H699" s="584" t="s">
        <v>12</v>
      </c>
      <c r="I699" s="584" t="s">
        <v>13</v>
      </c>
      <c r="J699" s="646">
        <v>42227</v>
      </c>
      <c r="K699" s="584"/>
      <c r="L699" s="632"/>
    </row>
    <row r="700" spans="1:12" x14ac:dyDescent="0.25">
      <c r="A700" s="675">
        <v>624</v>
      </c>
      <c r="B700" s="584" t="s">
        <v>933</v>
      </c>
      <c r="C700" s="584" t="s">
        <v>10</v>
      </c>
      <c r="D700" s="581" t="s">
        <v>247</v>
      </c>
      <c r="E700" s="584">
        <v>2</v>
      </c>
      <c r="F700" s="584">
        <v>0.03</v>
      </c>
      <c r="G700" s="584">
        <v>0.03</v>
      </c>
      <c r="H700" s="584" t="s">
        <v>12</v>
      </c>
      <c r="I700" s="584" t="s">
        <v>13</v>
      </c>
      <c r="J700" s="646">
        <v>42358</v>
      </c>
      <c r="K700" s="584"/>
      <c r="L700" s="632"/>
    </row>
    <row r="701" spans="1:12" x14ac:dyDescent="0.25">
      <c r="A701" s="675">
        <v>625</v>
      </c>
      <c r="B701" s="584" t="s">
        <v>932</v>
      </c>
      <c r="C701" s="584" t="s">
        <v>10</v>
      </c>
      <c r="D701" s="581" t="s">
        <v>247</v>
      </c>
      <c r="E701" s="584">
        <v>1</v>
      </c>
      <c r="F701" s="584">
        <v>0.03</v>
      </c>
      <c r="G701" s="584">
        <v>0.03</v>
      </c>
      <c r="H701" s="584" t="s">
        <v>12</v>
      </c>
      <c r="I701" s="584" t="s">
        <v>13</v>
      </c>
      <c r="J701" s="646">
        <v>42383</v>
      </c>
      <c r="K701" s="584"/>
      <c r="L701" s="632"/>
    </row>
    <row r="702" spans="1:12" x14ac:dyDescent="0.25">
      <c r="A702" s="675">
        <v>626</v>
      </c>
      <c r="B702" s="584" t="s">
        <v>931</v>
      </c>
      <c r="C702" s="584" t="s">
        <v>10</v>
      </c>
      <c r="D702" s="581" t="s">
        <v>247</v>
      </c>
      <c r="E702" s="584">
        <v>2</v>
      </c>
      <c r="F702" s="584">
        <v>0.1</v>
      </c>
      <c r="G702" s="584">
        <v>0.1</v>
      </c>
      <c r="H702" s="584" t="s">
        <v>12</v>
      </c>
      <c r="I702" s="584" t="s">
        <v>13</v>
      </c>
      <c r="J702" s="646">
        <v>42415</v>
      </c>
      <c r="K702" s="584"/>
      <c r="L702" s="576"/>
    </row>
    <row r="703" spans="1:12" ht="30" customHeight="1" x14ac:dyDescent="0.25">
      <c r="A703" s="571">
        <v>627</v>
      </c>
      <c r="B703" s="684" t="s">
        <v>931</v>
      </c>
      <c r="C703" s="684" t="s">
        <v>246</v>
      </c>
      <c r="D703" s="583" t="s">
        <v>247</v>
      </c>
      <c r="E703" s="684">
        <v>2</v>
      </c>
      <c r="F703" s="684">
        <v>0.09</v>
      </c>
      <c r="G703" s="684">
        <v>0.18</v>
      </c>
      <c r="H703" s="684" t="s">
        <v>12</v>
      </c>
      <c r="I703" s="684" t="s">
        <v>13</v>
      </c>
      <c r="J703" s="734">
        <v>42144</v>
      </c>
      <c r="K703" s="734">
        <v>42144</v>
      </c>
      <c r="L703" s="568"/>
    </row>
    <row r="704" spans="1:12" ht="30" customHeight="1" x14ac:dyDescent="0.25">
      <c r="A704" s="571">
        <v>628</v>
      </c>
      <c r="B704" s="644" t="s">
        <v>629</v>
      </c>
      <c r="C704" s="644" t="s">
        <v>39</v>
      </c>
      <c r="D704" s="654" t="s">
        <v>247</v>
      </c>
      <c r="E704" s="644">
        <v>2</v>
      </c>
      <c r="F704" s="671">
        <v>7.8750000000000001E-2</v>
      </c>
      <c r="G704" s="671">
        <v>0.1575</v>
      </c>
      <c r="H704" s="644" t="s">
        <v>12</v>
      </c>
      <c r="I704" s="644" t="s">
        <v>13</v>
      </c>
      <c r="J704" s="645">
        <v>42144</v>
      </c>
      <c r="K704" s="645">
        <v>42144</v>
      </c>
      <c r="L704" s="643"/>
    </row>
    <row r="705" spans="1:12" ht="30" customHeight="1" x14ac:dyDescent="0.25">
      <c r="A705" s="675">
        <v>629</v>
      </c>
      <c r="B705" s="584" t="s">
        <v>863</v>
      </c>
      <c r="C705" s="584" t="s">
        <v>10</v>
      </c>
      <c r="D705" s="581" t="s">
        <v>247</v>
      </c>
      <c r="E705" s="584">
        <v>1</v>
      </c>
      <c r="F705" s="584">
        <v>0.2</v>
      </c>
      <c r="G705" s="584">
        <v>0.2</v>
      </c>
      <c r="H705" s="584" t="s">
        <v>12</v>
      </c>
      <c r="I705" s="584" t="s">
        <v>13</v>
      </c>
      <c r="J705" s="646">
        <v>42476</v>
      </c>
      <c r="K705" s="584"/>
      <c r="L705" s="632"/>
    </row>
    <row r="706" spans="1:12" ht="30" customHeight="1" x14ac:dyDescent="0.25">
      <c r="A706" s="675">
        <v>630</v>
      </c>
      <c r="B706" s="584" t="s">
        <v>930</v>
      </c>
      <c r="C706" s="584" t="s">
        <v>10</v>
      </c>
      <c r="D706" s="581" t="s">
        <v>247</v>
      </c>
      <c r="E706" s="584">
        <v>2</v>
      </c>
      <c r="F706" s="584">
        <v>0.9</v>
      </c>
      <c r="G706" s="584">
        <v>0.9</v>
      </c>
      <c r="H706" s="584" t="s">
        <v>12</v>
      </c>
      <c r="I706" s="584" t="s">
        <v>13</v>
      </c>
      <c r="J706" s="646">
        <v>42541</v>
      </c>
      <c r="K706" s="584"/>
      <c r="L706" s="632"/>
    </row>
    <row r="707" spans="1:12" ht="30" customHeight="1" x14ac:dyDescent="0.25">
      <c r="A707" s="571">
        <v>631</v>
      </c>
      <c r="B707" s="644" t="s">
        <v>929</v>
      </c>
      <c r="C707" s="644" t="s">
        <v>39</v>
      </c>
      <c r="D707" s="654" t="s">
        <v>247</v>
      </c>
      <c r="E707" s="644">
        <v>2</v>
      </c>
      <c r="F707" s="644"/>
      <c r="G707" s="644">
        <v>1.12924</v>
      </c>
      <c r="H707" s="644" t="s">
        <v>12</v>
      </c>
      <c r="I707" s="644" t="s">
        <v>13</v>
      </c>
      <c r="J707" s="644" t="s">
        <v>928</v>
      </c>
      <c r="K707" s="644" t="s">
        <v>928</v>
      </c>
      <c r="L707" s="625"/>
    </row>
    <row r="708" spans="1:12" ht="30" customHeight="1" x14ac:dyDescent="0.25">
      <c r="A708" s="571">
        <v>632</v>
      </c>
      <c r="B708" s="644" t="s">
        <v>927</v>
      </c>
      <c r="C708" s="644" t="s">
        <v>926</v>
      </c>
      <c r="D708" s="654" t="s">
        <v>247</v>
      </c>
      <c r="E708" s="644">
        <v>1</v>
      </c>
      <c r="F708" s="644"/>
      <c r="G708" s="644">
        <v>1.2985</v>
      </c>
      <c r="H708" s="644" t="s">
        <v>12</v>
      </c>
      <c r="I708" s="644" t="s">
        <v>13</v>
      </c>
      <c r="J708" s="645">
        <v>41803</v>
      </c>
      <c r="K708" s="645">
        <v>41803</v>
      </c>
      <c r="L708" s="643"/>
    </row>
    <row r="709" spans="1:12" ht="30" customHeight="1" x14ac:dyDescent="0.25">
      <c r="A709" s="571">
        <v>633</v>
      </c>
      <c r="B709" s="644" t="s">
        <v>906</v>
      </c>
      <c r="C709" s="644" t="s">
        <v>926</v>
      </c>
      <c r="D709" s="654" t="s">
        <v>247</v>
      </c>
      <c r="E709" s="644">
        <v>1</v>
      </c>
      <c r="F709" s="644"/>
      <c r="G709" s="644">
        <v>7.3179999999999996</v>
      </c>
      <c r="H709" s="644" t="s">
        <v>12</v>
      </c>
      <c r="I709" s="644" t="s">
        <v>13</v>
      </c>
      <c r="J709" s="645">
        <v>42031</v>
      </c>
      <c r="K709" s="645">
        <v>42031</v>
      </c>
      <c r="L709" s="643"/>
    </row>
    <row r="710" spans="1:12" ht="30" customHeight="1" x14ac:dyDescent="0.25">
      <c r="A710" s="571">
        <v>634</v>
      </c>
      <c r="B710" s="644" t="s">
        <v>927</v>
      </c>
      <c r="C710" s="644" t="s">
        <v>926</v>
      </c>
      <c r="D710" s="654" t="s">
        <v>247</v>
      </c>
      <c r="E710" s="644">
        <v>1</v>
      </c>
      <c r="F710" s="644"/>
      <c r="G710" s="644">
        <v>1.4</v>
      </c>
      <c r="H710" s="644" t="s">
        <v>12</v>
      </c>
      <c r="I710" s="644" t="s">
        <v>13</v>
      </c>
      <c r="J710" s="644" t="s">
        <v>924</v>
      </c>
      <c r="K710" s="644" t="s">
        <v>924</v>
      </c>
      <c r="L710" s="643"/>
    </row>
    <row r="711" spans="1:12" ht="30" customHeight="1" x14ac:dyDescent="0.25">
      <c r="A711" s="675">
        <v>635</v>
      </c>
      <c r="B711" s="584" t="s">
        <v>909</v>
      </c>
      <c r="C711" s="584" t="s">
        <v>10</v>
      </c>
      <c r="D711" s="581" t="s">
        <v>247</v>
      </c>
      <c r="E711" s="584">
        <v>1</v>
      </c>
      <c r="F711" s="584"/>
      <c r="G711" s="735">
        <v>0.97499999999999998</v>
      </c>
      <c r="H711" s="584" t="s">
        <v>12</v>
      </c>
      <c r="I711" s="584" t="s">
        <v>13</v>
      </c>
      <c r="J711" s="584" t="s">
        <v>924</v>
      </c>
      <c r="K711" s="584"/>
      <c r="L711" s="576"/>
    </row>
    <row r="712" spans="1:12" ht="30" customHeight="1" x14ac:dyDescent="0.25">
      <c r="A712" s="675">
        <v>636</v>
      </c>
      <c r="B712" s="584" t="s">
        <v>925</v>
      </c>
      <c r="C712" s="584" t="s">
        <v>10</v>
      </c>
      <c r="D712" s="581" t="s">
        <v>247</v>
      </c>
      <c r="E712" s="584">
        <v>1</v>
      </c>
      <c r="F712" s="584"/>
      <c r="G712" s="584">
        <v>0.95</v>
      </c>
      <c r="H712" s="584" t="s">
        <v>12</v>
      </c>
      <c r="I712" s="584" t="s">
        <v>13</v>
      </c>
      <c r="J712" s="584" t="s">
        <v>924</v>
      </c>
      <c r="K712" s="584"/>
      <c r="L712" s="576"/>
    </row>
    <row r="713" spans="1:12" ht="18.75" customHeight="1" x14ac:dyDescent="0.25">
      <c r="A713" s="737">
        <v>637</v>
      </c>
      <c r="B713" s="738" t="s">
        <v>906</v>
      </c>
      <c r="C713" s="738" t="s">
        <v>39</v>
      </c>
      <c r="D713" s="739" t="s">
        <v>247</v>
      </c>
      <c r="E713" s="738">
        <v>1</v>
      </c>
      <c r="F713" s="738"/>
      <c r="G713" s="738">
        <v>7.2</v>
      </c>
      <c r="H713" s="738" t="s">
        <v>12</v>
      </c>
      <c r="I713" s="738" t="s">
        <v>13</v>
      </c>
      <c r="J713" s="738" t="s">
        <v>921</v>
      </c>
      <c r="K713" s="738" t="s">
        <v>921</v>
      </c>
      <c r="L713" s="740" t="s">
        <v>923</v>
      </c>
    </row>
    <row r="714" spans="1:12" ht="18.75" customHeight="1" x14ac:dyDescent="0.25">
      <c r="A714" s="737">
        <v>638</v>
      </c>
      <c r="B714" s="738" t="s">
        <v>922</v>
      </c>
      <c r="C714" s="738" t="s">
        <v>39</v>
      </c>
      <c r="D714" s="739" t="s">
        <v>247</v>
      </c>
      <c r="E714" s="738">
        <v>1</v>
      </c>
      <c r="F714" s="738"/>
      <c r="G714" s="738">
        <v>0.126</v>
      </c>
      <c r="H714" s="738" t="s">
        <v>12</v>
      </c>
      <c r="I714" s="738" t="s">
        <v>13</v>
      </c>
      <c r="J714" s="738" t="s">
        <v>921</v>
      </c>
      <c r="K714" s="738" t="s">
        <v>920</v>
      </c>
      <c r="L714" s="740" t="s">
        <v>919</v>
      </c>
    </row>
    <row r="715" spans="1:12" ht="18.75" customHeight="1" x14ac:dyDescent="0.25">
      <c r="A715" s="737">
        <v>639</v>
      </c>
      <c r="B715" s="738" t="s">
        <v>918</v>
      </c>
      <c r="C715" s="738" t="s">
        <v>39</v>
      </c>
      <c r="D715" s="739" t="s">
        <v>247</v>
      </c>
      <c r="E715" s="738">
        <v>1</v>
      </c>
      <c r="F715" s="738"/>
      <c r="G715" s="738">
        <v>0.35</v>
      </c>
      <c r="H715" s="738" t="s">
        <v>12</v>
      </c>
      <c r="I715" s="738" t="s">
        <v>13</v>
      </c>
      <c r="J715" s="738" t="s">
        <v>917</v>
      </c>
      <c r="K715" s="738" t="s">
        <v>917</v>
      </c>
      <c r="L715" s="740" t="s">
        <v>916</v>
      </c>
    </row>
    <row r="716" spans="1:12" ht="18.75" customHeight="1" x14ac:dyDescent="0.25">
      <c r="A716" s="737">
        <v>640</v>
      </c>
      <c r="B716" s="738" t="s">
        <v>915</v>
      </c>
      <c r="C716" s="738" t="s">
        <v>39</v>
      </c>
      <c r="D716" s="739" t="s">
        <v>247</v>
      </c>
      <c r="E716" s="738">
        <v>1</v>
      </c>
      <c r="F716" s="738">
        <f>9000+7875</f>
        <v>16875</v>
      </c>
      <c r="G716" s="738">
        <v>0.33750000000000002</v>
      </c>
      <c r="H716" s="738" t="s">
        <v>12</v>
      </c>
      <c r="I716" s="738" t="s">
        <v>13</v>
      </c>
      <c r="J716" s="738" t="s">
        <v>914</v>
      </c>
      <c r="K716" s="738" t="s">
        <v>914</v>
      </c>
      <c r="L716" s="740" t="s">
        <v>893</v>
      </c>
    </row>
    <row r="717" spans="1:12" ht="18.75" customHeight="1" x14ac:dyDescent="0.25">
      <c r="A717" s="737">
        <v>641</v>
      </c>
      <c r="B717" s="738" t="s">
        <v>898</v>
      </c>
      <c r="C717" s="738" t="s">
        <v>39</v>
      </c>
      <c r="D717" s="739" t="s">
        <v>247</v>
      </c>
      <c r="E717" s="738">
        <v>1</v>
      </c>
      <c r="F717" s="738"/>
      <c r="G717" s="741">
        <v>6.173E-2</v>
      </c>
      <c r="H717" s="738" t="s">
        <v>12</v>
      </c>
      <c r="I717" s="738" t="s">
        <v>13</v>
      </c>
      <c r="J717" s="738" t="s">
        <v>914</v>
      </c>
      <c r="K717" s="738" t="s">
        <v>914</v>
      </c>
      <c r="L717" s="740" t="s">
        <v>893</v>
      </c>
    </row>
    <row r="718" spans="1:12" ht="18.75" customHeight="1" x14ac:dyDescent="0.25">
      <c r="A718" s="675">
        <v>642</v>
      </c>
      <c r="B718" s="626" t="s">
        <v>913</v>
      </c>
      <c r="C718" s="626" t="s">
        <v>10</v>
      </c>
      <c r="D718" s="627" t="s">
        <v>247</v>
      </c>
      <c r="E718" s="626">
        <v>1</v>
      </c>
      <c r="F718" s="626"/>
      <c r="G718" s="742">
        <v>0.2</v>
      </c>
      <c r="H718" s="626" t="s">
        <v>12</v>
      </c>
      <c r="I718" s="626" t="s">
        <v>13</v>
      </c>
      <c r="J718" s="626" t="s">
        <v>899</v>
      </c>
      <c r="K718" s="626"/>
      <c r="L718" s="632" t="s">
        <v>893</v>
      </c>
    </row>
    <row r="719" spans="1:12" ht="18.75" customHeight="1" x14ac:dyDescent="0.25">
      <c r="A719" s="675">
        <v>643</v>
      </c>
      <c r="B719" s="626" t="s">
        <v>912</v>
      </c>
      <c r="C719" s="626" t="s">
        <v>10</v>
      </c>
      <c r="D719" s="627" t="s">
        <v>247</v>
      </c>
      <c r="E719" s="626">
        <v>1</v>
      </c>
      <c r="F719" s="626"/>
      <c r="G719" s="742">
        <v>0.7</v>
      </c>
      <c r="H719" s="626" t="s">
        <v>12</v>
      </c>
      <c r="I719" s="626" t="s">
        <v>13</v>
      </c>
      <c r="J719" s="626" t="s">
        <v>899</v>
      </c>
      <c r="K719" s="626"/>
      <c r="L719" s="632" t="s">
        <v>893</v>
      </c>
    </row>
    <row r="720" spans="1:12" ht="18.75" customHeight="1" x14ac:dyDescent="0.25">
      <c r="A720" s="675">
        <v>644</v>
      </c>
      <c r="B720" s="626" t="s">
        <v>911</v>
      </c>
      <c r="C720" s="626" t="s">
        <v>10</v>
      </c>
      <c r="D720" s="627" t="s">
        <v>247</v>
      </c>
      <c r="E720" s="626">
        <v>1</v>
      </c>
      <c r="F720" s="626"/>
      <c r="G720" s="742">
        <v>2</v>
      </c>
      <c r="H720" s="626" t="s">
        <v>12</v>
      </c>
      <c r="I720" s="626" t="s">
        <v>13</v>
      </c>
      <c r="J720" s="626" t="s">
        <v>908</v>
      </c>
      <c r="K720" s="626"/>
      <c r="L720" s="632" t="s">
        <v>910</v>
      </c>
    </row>
    <row r="721" spans="1:12" ht="18.75" customHeight="1" x14ac:dyDescent="0.25">
      <c r="A721" s="675">
        <v>645</v>
      </c>
      <c r="B721" s="626" t="s">
        <v>909</v>
      </c>
      <c r="C721" s="626" t="s">
        <v>10</v>
      </c>
      <c r="D721" s="627" t="s">
        <v>247</v>
      </c>
      <c r="E721" s="626">
        <v>1</v>
      </c>
      <c r="F721" s="626"/>
      <c r="G721" s="626">
        <v>9.2200000000000006</v>
      </c>
      <c r="H721" s="626" t="s">
        <v>12</v>
      </c>
      <c r="I721" s="626" t="s">
        <v>13</v>
      </c>
      <c r="J721" s="626" t="s">
        <v>908</v>
      </c>
      <c r="K721" s="729"/>
      <c r="L721" s="632" t="s">
        <v>907</v>
      </c>
    </row>
    <row r="722" spans="1:12" ht="18.75" customHeight="1" x14ac:dyDescent="0.25">
      <c r="A722" s="675">
        <v>646</v>
      </c>
      <c r="B722" s="626" t="s">
        <v>906</v>
      </c>
      <c r="C722" s="626" t="s">
        <v>10</v>
      </c>
      <c r="D722" s="627" t="s">
        <v>247</v>
      </c>
      <c r="E722" s="626">
        <v>1</v>
      </c>
      <c r="F722" s="626"/>
      <c r="G722" s="742">
        <v>6.4</v>
      </c>
      <c r="H722" s="626" t="s">
        <v>12</v>
      </c>
      <c r="I722" s="626" t="s">
        <v>13</v>
      </c>
      <c r="J722" s="626" t="s">
        <v>901</v>
      </c>
      <c r="K722" s="729"/>
      <c r="L722" s="626" t="s">
        <v>905</v>
      </c>
    </row>
    <row r="723" spans="1:12" ht="18.75" customHeight="1" x14ac:dyDescent="0.25">
      <c r="A723" s="675">
        <v>647</v>
      </c>
      <c r="B723" s="626" t="s">
        <v>904</v>
      </c>
      <c r="C723" s="626" t="s">
        <v>10</v>
      </c>
      <c r="D723" s="627" t="s">
        <v>247</v>
      </c>
      <c r="E723" s="626">
        <v>1</v>
      </c>
      <c r="F723" s="626"/>
      <c r="G723" s="742">
        <v>0.1</v>
      </c>
      <c r="H723" s="626" t="s">
        <v>12</v>
      </c>
      <c r="I723" s="626" t="s">
        <v>13</v>
      </c>
      <c r="J723" s="626" t="s">
        <v>901</v>
      </c>
      <c r="K723" s="729"/>
      <c r="L723" s="632" t="s">
        <v>893</v>
      </c>
    </row>
    <row r="724" spans="1:12" ht="18.75" customHeight="1" x14ac:dyDescent="0.25">
      <c r="A724" s="675">
        <v>648</v>
      </c>
      <c r="B724" s="626" t="s">
        <v>903</v>
      </c>
      <c r="C724" s="626" t="s">
        <v>10</v>
      </c>
      <c r="D724" s="627" t="s">
        <v>247</v>
      </c>
      <c r="E724" s="626">
        <v>1</v>
      </c>
      <c r="F724" s="626"/>
      <c r="G724" s="742">
        <v>0.2</v>
      </c>
      <c r="H724" s="626" t="s">
        <v>12</v>
      </c>
      <c r="I724" s="626" t="s">
        <v>13</v>
      </c>
      <c r="J724" s="626" t="s">
        <v>901</v>
      </c>
      <c r="K724" s="729"/>
      <c r="L724" s="632" t="s">
        <v>893</v>
      </c>
    </row>
    <row r="725" spans="1:12" ht="18.75" customHeight="1" x14ac:dyDescent="0.25">
      <c r="A725" s="675">
        <v>649</v>
      </c>
      <c r="B725" s="626" t="s">
        <v>902</v>
      </c>
      <c r="C725" s="626" t="s">
        <v>10</v>
      </c>
      <c r="D725" s="627" t="s">
        <v>247</v>
      </c>
      <c r="E725" s="626">
        <v>1</v>
      </c>
      <c r="F725" s="626"/>
      <c r="G725" s="626">
        <v>0.22</v>
      </c>
      <c r="H725" s="626" t="s">
        <v>12</v>
      </c>
      <c r="I725" s="626" t="s">
        <v>13</v>
      </c>
      <c r="J725" s="626" t="s">
        <v>901</v>
      </c>
      <c r="K725" s="729"/>
      <c r="L725" s="632" t="s">
        <v>893</v>
      </c>
    </row>
    <row r="726" spans="1:12" ht="18.75" customHeight="1" x14ac:dyDescent="0.25">
      <c r="A726" s="675">
        <v>650</v>
      </c>
      <c r="B726" s="626" t="s">
        <v>900</v>
      </c>
      <c r="C726" s="626" t="s">
        <v>10</v>
      </c>
      <c r="D726" s="627" t="s">
        <v>247</v>
      </c>
      <c r="E726" s="626">
        <v>1</v>
      </c>
      <c r="F726" s="626"/>
      <c r="G726" s="626">
        <v>0.35</v>
      </c>
      <c r="H726" s="626" t="s">
        <v>12</v>
      </c>
      <c r="I726" s="626" t="s">
        <v>13</v>
      </c>
      <c r="J726" s="626" t="s">
        <v>899</v>
      </c>
      <c r="K726" s="729"/>
      <c r="L726" s="632" t="s">
        <v>893</v>
      </c>
    </row>
    <row r="727" spans="1:12" ht="18.75" customHeight="1" x14ac:dyDescent="0.25">
      <c r="A727" s="675">
        <v>651</v>
      </c>
      <c r="B727" s="626" t="s">
        <v>898</v>
      </c>
      <c r="C727" s="626" t="s">
        <v>10</v>
      </c>
      <c r="D727" s="627" t="s">
        <v>247</v>
      </c>
      <c r="E727" s="626">
        <v>1</v>
      </c>
      <c r="F727" s="626"/>
      <c r="G727" s="742">
        <v>0.4</v>
      </c>
      <c r="H727" s="626" t="s">
        <v>12</v>
      </c>
      <c r="I727" s="626" t="s">
        <v>13</v>
      </c>
      <c r="J727" s="626" t="s">
        <v>896</v>
      </c>
      <c r="K727" s="729"/>
      <c r="L727" s="632" t="s">
        <v>893</v>
      </c>
    </row>
    <row r="728" spans="1:12" ht="18.75" customHeight="1" x14ac:dyDescent="0.25">
      <c r="A728" s="675">
        <v>652</v>
      </c>
      <c r="B728" s="626" t="s">
        <v>897</v>
      </c>
      <c r="C728" s="626" t="s">
        <v>10</v>
      </c>
      <c r="D728" s="627" t="s">
        <v>247</v>
      </c>
      <c r="E728" s="626">
        <v>1</v>
      </c>
      <c r="F728" s="626"/>
      <c r="G728" s="742">
        <v>0.6</v>
      </c>
      <c r="H728" s="626" t="s">
        <v>12</v>
      </c>
      <c r="I728" s="626" t="s">
        <v>13</v>
      </c>
      <c r="J728" s="626" t="s">
        <v>896</v>
      </c>
      <c r="K728" s="729"/>
      <c r="L728" s="632" t="s">
        <v>893</v>
      </c>
    </row>
    <row r="729" spans="1:12" ht="18.75" customHeight="1" x14ac:dyDescent="0.25">
      <c r="A729" s="675">
        <v>653</v>
      </c>
      <c r="B729" s="626" t="s">
        <v>895</v>
      </c>
      <c r="C729" s="626" t="s">
        <v>10</v>
      </c>
      <c r="D729" s="627" t="s">
        <v>247</v>
      </c>
      <c r="E729" s="626">
        <v>1</v>
      </c>
      <c r="F729" s="626"/>
      <c r="G729" s="626">
        <v>0.15</v>
      </c>
      <c r="H729" s="626" t="s">
        <v>12</v>
      </c>
      <c r="I729" s="626" t="s">
        <v>13</v>
      </c>
      <c r="J729" s="626" t="s">
        <v>894</v>
      </c>
      <c r="K729" s="729"/>
      <c r="L729" s="632" t="s">
        <v>893</v>
      </c>
    </row>
    <row r="730" spans="1:12" ht="18.75" customHeight="1" x14ac:dyDescent="0.25">
      <c r="A730" s="571">
        <v>654</v>
      </c>
      <c r="B730" s="725" t="s">
        <v>892</v>
      </c>
      <c r="C730" s="725"/>
      <c r="D730" s="725"/>
      <c r="E730" s="725"/>
      <c r="F730" s="725"/>
      <c r="G730" s="725"/>
      <c r="H730" s="725"/>
      <c r="I730" s="725"/>
      <c r="J730" s="726"/>
      <c r="K730" s="725"/>
      <c r="L730" s="700"/>
    </row>
    <row r="731" spans="1:12" ht="38.25" customHeight="1" x14ac:dyDescent="0.25">
      <c r="A731" s="571">
        <v>655</v>
      </c>
      <c r="B731" s="654" t="s">
        <v>891</v>
      </c>
      <c r="C731" s="654" t="s">
        <v>39</v>
      </c>
      <c r="D731" s="654" t="s">
        <v>247</v>
      </c>
      <c r="E731" s="654">
        <v>1</v>
      </c>
      <c r="F731" s="654">
        <v>0.59136999999999995</v>
      </c>
      <c r="G731" s="654">
        <v>0.59136999999999995</v>
      </c>
      <c r="H731" s="654" t="s">
        <v>12</v>
      </c>
      <c r="I731" s="654" t="s">
        <v>13</v>
      </c>
      <c r="J731" s="656">
        <v>41790</v>
      </c>
      <c r="K731" s="656">
        <v>41790</v>
      </c>
      <c r="L731" s="643" t="s">
        <v>890</v>
      </c>
    </row>
    <row r="732" spans="1:12" ht="30" customHeight="1" x14ac:dyDescent="0.25">
      <c r="A732" s="571">
        <v>656</v>
      </c>
      <c r="B732" s="654" t="s">
        <v>889</v>
      </c>
      <c r="C732" s="654" t="s">
        <v>39</v>
      </c>
      <c r="D732" s="654" t="s">
        <v>247</v>
      </c>
      <c r="E732" s="654">
        <v>2</v>
      </c>
      <c r="F732" s="654">
        <v>0.23175000000000001</v>
      </c>
      <c r="G732" s="654">
        <v>0.46350000000000002</v>
      </c>
      <c r="H732" s="654" t="s">
        <v>12</v>
      </c>
      <c r="I732" s="654" t="s">
        <v>13</v>
      </c>
      <c r="J732" s="656">
        <v>41790</v>
      </c>
      <c r="K732" s="656">
        <v>41790</v>
      </c>
      <c r="L732" s="643" t="s">
        <v>888</v>
      </c>
    </row>
    <row r="733" spans="1:12" ht="45" customHeight="1" x14ac:dyDescent="0.25">
      <c r="A733" s="571">
        <v>657</v>
      </c>
      <c r="B733" s="654" t="s">
        <v>789</v>
      </c>
      <c r="C733" s="654" t="s">
        <v>39</v>
      </c>
      <c r="D733" s="654" t="s">
        <v>247</v>
      </c>
      <c r="E733" s="654">
        <v>3</v>
      </c>
      <c r="F733" s="654">
        <v>6.0000000000000001E-3</v>
      </c>
      <c r="G733" s="654">
        <v>1.7999999999999999E-2</v>
      </c>
      <c r="H733" s="654" t="s">
        <v>12</v>
      </c>
      <c r="I733" s="654" t="s">
        <v>13</v>
      </c>
      <c r="J733" s="656">
        <v>41790</v>
      </c>
      <c r="K733" s="656">
        <v>41790</v>
      </c>
      <c r="L733" s="643" t="s">
        <v>887</v>
      </c>
    </row>
    <row r="734" spans="1:12" ht="45" customHeight="1" x14ac:dyDescent="0.25">
      <c r="A734" s="571">
        <v>658</v>
      </c>
      <c r="B734" s="644" t="s">
        <v>808</v>
      </c>
      <c r="C734" s="654" t="s">
        <v>39</v>
      </c>
      <c r="D734" s="654" t="s">
        <v>247</v>
      </c>
      <c r="E734" s="654">
        <v>4</v>
      </c>
      <c r="F734" s="654">
        <v>0.39500000000000002</v>
      </c>
      <c r="G734" s="654">
        <v>1.58</v>
      </c>
      <c r="H734" s="654" t="s">
        <v>12</v>
      </c>
      <c r="I734" s="654" t="s">
        <v>13</v>
      </c>
      <c r="J734" s="656">
        <v>41790</v>
      </c>
      <c r="K734" s="656">
        <v>41790</v>
      </c>
      <c r="L734" s="643" t="s">
        <v>886</v>
      </c>
    </row>
    <row r="735" spans="1:12" ht="51" customHeight="1" x14ac:dyDescent="0.25">
      <c r="A735" s="571">
        <v>659</v>
      </c>
      <c r="B735" s="654" t="s">
        <v>885</v>
      </c>
      <c r="C735" s="654" t="s">
        <v>39</v>
      </c>
      <c r="D735" s="654" t="s">
        <v>247</v>
      </c>
      <c r="E735" s="654">
        <v>518</v>
      </c>
      <c r="F735" s="654">
        <v>20.56</v>
      </c>
      <c r="G735" s="654">
        <v>20.56</v>
      </c>
      <c r="H735" s="654" t="s">
        <v>12</v>
      </c>
      <c r="I735" s="654" t="s">
        <v>13</v>
      </c>
      <c r="J735" s="656">
        <v>41790</v>
      </c>
      <c r="K735" s="656">
        <v>41790</v>
      </c>
      <c r="L735" s="644" t="s">
        <v>884</v>
      </c>
    </row>
    <row r="736" spans="1:12" ht="38.25" customHeight="1" x14ac:dyDescent="0.25">
      <c r="A736" s="675">
        <v>660</v>
      </c>
      <c r="B736" s="581" t="s">
        <v>883</v>
      </c>
      <c r="C736" s="581" t="s">
        <v>624</v>
      </c>
      <c r="D736" s="581" t="s">
        <v>247</v>
      </c>
      <c r="E736" s="581">
        <v>175</v>
      </c>
      <c r="F736" s="581">
        <v>0.5</v>
      </c>
      <c r="G736" s="581">
        <v>8.75</v>
      </c>
      <c r="H736" s="581" t="s">
        <v>12</v>
      </c>
      <c r="I736" s="581" t="s">
        <v>13</v>
      </c>
      <c r="J736" s="613">
        <v>42155</v>
      </c>
      <c r="K736" s="581"/>
      <c r="L736" s="576"/>
    </row>
    <row r="737" spans="1:12" ht="25.5" customHeight="1" x14ac:dyDescent="0.25">
      <c r="A737" s="675">
        <v>661</v>
      </c>
      <c r="B737" s="581" t="s">
        <v>882</v>
      </c>
      <c r="C737" s="581" t="s">
        <v>624</v>
      </c>
      <c r="D737" s="581" t="s">
        <v>247</v>
      </c>
      <c r="E737" s="581">
        <v>175</v>
      </c>
      <c r="F737" s="581">
        <v>0.5</v>
      </c>
      <c r="G737" s="581">
        <v>8.75</v>
      </c>
      <c r="H737" s="581" t="s">
        <v>12</v>
      </c>
      <c r="I737" s="581" t="s">
        <v>13</v>
      </c>
      <c r="J737" s="613">
        <v>42155</v>
      </c>
      <c r="K737" s="581"/>
      <c r="L737" s="576"/>
    </row>
    <row r="738" spans="1:12" x14ac:dyDescent="0.25">
      <c r="A738" s="675">
        <v>662</v>
      </c>
      <c r="B738" s="581" t="s">
        <v>881</v>
      </c>
      <c r="C738" s="581" t="s">
        <v>624</v>
      </c>
      <c r="D738" s="581" t="s">
        <v>247</v>
      </c>
      <c r="E738" s="581">
        <v>1</v>
      </c>
      <c r="F738" s="581">
        <v>0.25</v>
      </c>
      <c r="G738" s="581">
        <v>0.25</v>
      </c>
      <c r="H738" s="581" t="s">
        <v>12</v>
      </c>
      <c r="I738" s="581" t="s">
        <v>13</v>
      </c>
      <c r="J738" s="613">
        <v>41912</v>
      </c>
      <c r="K738" s="581"/>
      <c r="L738" s="576"/>
    </row>
    <row r="739" spans="1:12" x14ac:dyDescent="0.25">
      <c r="A739" s="675">
        <v>663</v>
      </c>
      <c r="B739" s="581" t="s">
        <v>880</v>
      </c>
      <c r="C739" s="581" t="s">
        <v>624</v>
      </c>
      <c r="D739" s="581" t="s">
        <v>247</v>
      </c>
      <c r="E739" s="581">
        <v>1</v>
      </c>
      <c r="F739" s="581">
        <v>0.2</v>
      </c>
      <c r="G739" s="581">
        <v>0.2</v>
      </c>
      <c r="H739" s="581" t="s">
        <v>12</v>
      </c>
      <c r="I739" s="581" t="s">
        <v>13</v>
      </c>
      <c r="J739" s="646">
        <v>41943</v>
      </c>
      <c r="K739" s="581"/>
      <c r="L739" s="576"/>
    </row>
    <row r="740" spans="1:12" x14ac:dyDescent="0.25">
      <c r="A740" s="675">
        <v>664</v>
      </c>
      <c r="B740" s="584" t="s">
        <v>818</v>
      </c>
      <c r="C740" s="581" t="s">
        <v>624</v>
      </c>
      <c r="D740" s="581" t="s">
        <v>247</v>
      </c>
      <c r="E740" s="581">
        <v>1</v>
      </c>
      <c r="F740" s="584">
        <v>0.2</v>
      </c>
      <c r="G740" s="584">
        <v>0.2</v>
      </c>
      <c r="H740" s="581" t="s">
        <v>12</v>
      </c>
      <c r="I740" s="581" t="s">
        <v>13</v>
      </c>
      <c r="J740" s="646">
        <v>41943</v>
      </c>
      <c r="K740" s="581"/>
      <c r="L740" s="576"/>
    </row>
    <row r="741" spans="1:12" x14ac:dyDescent="0.25">
      <c r="A741" s="675">
        <v>665</v>
      </c>
      <c r="B741" s="584" t="s">
        <v>879</v>
      </c>
      <c r="C741" s="581" t="s">
        <v>624</v>
      </c>
      <c r="D741" s="581" t="s">
        <v>247</v>
      </c>
      <c r="E741" s="581"/>
      <c r="F741" s="584">
        <v>0.1</v>
      </c>
      <c r="G741" s="584">
        <v>0.1</v>
      </c>
      <c r="H741" s="581" t="s">
        <v>12</v>
      </c>
      <c r="I741" s="581" t="s">
        <v>13</v>
      </c>
      <c r="J741" s="646">
        <v>41985</v>
      </c>
      <c r="K741" s="584"/>
      <c r="L741" s="576"/>
    </row>
    <row r="742" spans="1:12" ht="30" customHeight="1" x14ac:dyDescent="0.25">
      <c r="A742" s="675">
        <v>666</v>
      </c>
      <c r="B742" s="584" t="s">
        <v>834</v>
      </c>
      <c r="C742" s="581" t="s">
        <v>624</v>
      </c>
      <c r="D742" s="581" t="s">
        <v>247</v>
      </c>
      <c r="E742" s="581">
        <v>1</v>
      </c>
      <c r="F742" s="584">
        <v>0.90469999999999995</v>
      </c>
      <c r="G742" s="584">
        <v>0.90469999999999995</v>
      </c>
      <c r="H742" s="581" t="s">
        <v>12</v>
      </c>
      <c r="I742" s="581" t="s">
        <v>13</v>
      </c>
      <c r="J742" s="613">
        <v>42035</v>
      </c>
      <c r="K742" s="584"/>
      <c r="L742" s="576"/>
    </row>
    <row r="743" spans="1:12" ht="45" customHeight="1" x14ac:dyDescent="0.25">
      <c r="A743" s="675">
        <v>667</v>
      </c>
      <c r="B743" s="584" t="s">
        <v>875</v>
      </c>
      <c r="C743" s="581" t="s">
        <v>624</v>
      </c>
      <c r="D743" s="581" t="s">
        <v>247</v>
      </c>
      <c r="E743" s="581">
        <v>1</v>
      </c>
      <c r="F743" s="584"/>
      <c r="G743" s="584">
        <v>1.9179999999999999</v>
      </c>
      <c r="H743" s="581" t="s">
        <v>12</v>
      </c>
      <c r="I743" s="581" t="s">
        <v>13</v>
      </c>
      <c r="J743" s="646">
        <v>41943</v>
      </c>
      <c r="K743" s="584"/>
      <c r="L743" s="576"/>
    </row>
    <row r="744" spans="1:12" x14ac:dyDescent="0.25">
      <c r="A744" s="675">
        <v>668</v>
      </c>
      <c r="B744" s="584" t="s">
        <v>794</v>
      </c>
      <c r="C744" s="581" t="s">
        <v>624</v>
      </c>
      <c r="D744" s="581" t="s">
        <v>247</v>
      </c>
      <c r="E744" s="584">
        <v>1</v>
      </c>
      <c r="F744" s="584">
        <v>10</v>
      </c>
      <c r="G744" s="584">
        <v>10</v>
      </c>
      <c r="H744" s="581" t="s">
        <v>12</v>
      </c>
      <c r="I744" s="581" t="s">
        <v>13</v>
      </c>
      <c r="J744" s="613">
        <v>42035</v>
      </c>
      <c r="K744" s="581"/>
      <c r="L744" s="576"/>
    </row>
    <row r="745" spans="1:12" x14ac:dyDescent="0.25">
      <c r="A745" s="571">
        <v>669</v>
      </c>
      <c r="B745" s="743" t="s">
        <v>800</v>
      </c>
      <c r="C745" s="571" t="s">
        <v>39</v>
      </c>
      <c r="D745" s="571" t="s">
        <v>247</v>
      </c>
      <c r="E745" s="743">
        <v>1</v>
      </c>
      <c r="F745" s="743">
        <v>12.5</v>
      </c>
      <c r="G745" s="743">
        <v>12.5</v>
      </c>
      <c r="H745" s="571" t="s">
        <v>12</v>
      </c>
      <c r="I745" s="571" t="s">
        <v>13</v>
      </c>
      <c r="J745" s="572">
        <v>42155</v>
      </c>
      <c r="K745" s="572">
        <v>42155</v>
      </c>
      <c r="L745" s="644" t="s">
        <v>878</v>
      </c>
    </row>
    <row r="746" spans="1:12" ht="30" customHeight="1" x14ac:dyDescent="0.25">
      <c r="A746" s="675">
        <v>670</v>
      </c>
      <c r="B746" s="718" t="s">
        <v>796</v>
      </c>
      <c r="C746" s="541" t="s">
        <v>624</v>
      </c>
      <c r="D746" s="541" t="s">
        <v>247</v>
      </c>
      <c r="E746" s="541">
        <v>4</v>
      </c>
      <c r="F746" s="541">
        <v>0.39500000000000002</v>
      </c>
      <c r="G746" s="541">
        <v>1.58</v>
      </c>
      <c r="H746" s="541" t="s">
        <v>12</v>
      </c>
      <c r="I746" s="541" t="s">
        <v>13</v>
      </c>
      <c r="J746" s="567">
        <v>42185</v>
      </c>
      <c r="K746" s="541"/>
      <c r="L746" s="576"/>
    </row>
    <row r="747" spans="1:12" x14ac:dyDescent="0.25">
      <c r="A747" s="675">
        <v>671</v>
      </c>
      <c r="B747" s="718" t="s">
        <v>794</v>
      </c>
      <c r="C747" s="541" t="s">
        <v>624</v>
      </c>
      <c r="D747" s="541" t="s">
        <v>247</v>
      </c>
      <c r="E747" s="718">
        <v>1</v>
      </c>
      <c r="F747" s="718">
        <v>10</v>
      </c>
      <c r="G747" s="718">
        <v>10</v>
      </c>
      <c r="H747" s="541" t="s">
        <v>12</v>
      </c>
      <c r="I747" s="541" t="s">
        <v>13</v>
      </c>
      <c r="J747" s="567">
        <v>42216</v>
      </c>
      <c r="K747" s="541"/>
      <c r="L747" s="576"/>
    </row>
    <row r="748" spans="1:12" x14ac:dyDescent="0.25">
      <c r="A748" s="675">
        <v>672</v>
      </c>
      <c r="B748" s="718" t="s">
        <v>797</v>
      </c>
      <c r="C748" s="541" t="s">
        <v>624</v>
      </c>
      <c r="D748" s="541" t="s">
        <v>247</v>
      </c>
      <c r="E748" s="718">
        <v>1</v>
      </c>
      <c r="F748" s="718">
        <v>0.15</v>
      </c>
      <c r="G748" s="718">
        <v>0.15</v>
      </c>
      <c r="H748" s="541" t="s">
        <v>12</v>
      </c>
      <c r="I748" s="541" t="s">
        <v>13</v>
      </c>
      <c r="J748" s="567">
        <v>42216</v>
      </c>
      <c r="K748" s="541"/>
      <c r="L748" s="576"/>
    </row>
    <row r="749" spans="1:12" x14ac:dyDescent="0.25">
      <c r="A749" s="675">
        <v>673</v>
      </c>
      <c r="B749" s="718" t="s">
        <v>795</v>
      </c>
      <c r="C749" s="541" t="s">
        <v>624</v>
      </c>
      <c r="D749" s="541" t="s">
        <v>247</v>
      </c>
      <c r="E749" s="718">
        <v>1</v>
      </c>
      <c r="F749" s="718">
        <v>2</v>
      </c>
      <c r="G749" s="718">
        <v>2</v>
      </c>
      <c r="H749" s="541" t="s">
        <v>12</v>
      </c>
      <c r="I749" s="541" t="s">
        <v>13</v>
      </c>
      <c r="J749" s="744">
        <v>42247</v>
      </c>
      <c r="K749" s="718"/>
      <c r="L749" s="576"/>
    </row>
    <row r="750" spans="1:12" ht="45" customHeight="1" x14ac:dyDescent="0.25">
      <c r="A750" s="675">
        <v>674</v>
      </c>
      <c r="B750" s="706" t="s">
        <v>877</v>
      </c>
      <c r="C750" s="663" t="s">
        <v>10</v>
      </c>
      <c r="D750" s="663" t="s">
        <v>247</v>
      </c>
      <c r="E750" s="663">
        <v>3</v>
      </c>
      <c r="F750" s="745">
        <v>0.2</v>
      </c>
      <c r="G750" s="745">
        <v>0.6</v>
      </c>
      <c r="H750" s="663" t="s">
        <v>12</v>
      </c>
      <c r="I750" s="663" t="s">
        <v>13</v>
      </c>
      <c r="J750" s="746">
        <v>42200</v>
      </c>
      <c r="K750" s="718"/>
      <c r="L750" s="576"/>
    </row>
    <row r="751" spans="1:12" x14ac:dyDescent="0.25">
      <c r="A751" s="675">
        <v>675</v>
      </c>
      <c r="B751" s="718" t="s">
        <v>876</v>
      </c>
      <c r="C751" s="541" t="s">
        <v>624</v>
      </c>
      <c r="D751" s="541" t="s">
        <v>247</v>
      </c>
      <c r="E751" s="718">
        <v>1</v>
      </c>
      <c r="F751" s="718">
        <v>0.1</v>
      </c>
      <c r="G751" s="718">
        <v>0.1</v>
      </c>
      <c r="H751" s="541" t="s">
        <v>12</v>
      </c>
      <c r="I751" s="541" t="s">
        <v>13</v>
      </c>
      <c r="J751" s="744">
        <v>42308</v>
      </c>
      <c r="K751" s="718"/>
      <c r="L751" s="576"/>
    </row>
    <row r="752" spans="1:12" ht="45" customHeight="1" x14ac:dyDescent="0.25">
      <c r="A752" s="675">
        <v>676</v>
      </c>
      <c r="B752" s="718" t="s">
        <v>875</v>
      </c>
      <c r="C752" s="541" t="s">
        <v>624</v>
      </c>
      <c r="D752" s="541" t="s">
        <v>247</v>
      </c>
      <c r="E752" s="541">
        <v>1</v>
      </c>
      <c r="F752" s="718"/>
      <c r="G752" s="718">
        <v>1.9179999999999999</v>
      </c>
      <c r="H752" s="541" t="s">
        <v>12</v>
      </c>
      <c r="I752" s="541" t="s">
        <v>13</v>
      </c>
      <c r="J752" s="744">
        <v>42308</v>
      </c>
      <c r="K752" s="718"/>
      <c r="L752" s="576"/>
    </row>
    <row r="753" spans="1:12" ht="18.75" customHeight="1" x14ac:dyDescent="0.25">
      <c r="A753" s="571">
        <v>677</v>
      </c>
      <c r="B753" s="725" t="s">
        <v>874</v>
      </c>
      <c r="C753" s="725"/>
      <c r="D753" s="725"/>
      <c r="E753" s="725"/>
      <c r="F753" s="725"/>
      <c r="G753" s="725"/>
      <c r="H753" s="725"/>
      <c r="I753" s="725"/>
      <c r="J753" s="726"/>
      <c r="K753" s="725"/>
      <c r="L753" s="700"/>
    </row>
    <row r="754" spans="1:12" ht="25.5" customHeight="1" x14ac:dyDescent="0.25">
      <c r="A754" s="571">
        <v>678</v>
      </c>
      <c r="B754" s="654" t="s">
        <v>873</v>
      </c>
      <c r="C754" s="654" t="s">
        <v>39</v>
      </c>
      <c r="D754" s="654" t="s">
        <v>247</v>
      </c>
      <c r="E754" s="654">
        <v>3</v>
      </c>
      <c r="F754" s="654">
        <v>0.25</v>
      </c>
      <c r="G754" s="654">
        <v>0.75</v>
      </c>
      <c r="H754" s="654" t="s">
        <v>791</v>
      </c>
      <c r="I754" s="654" t="s">
        <v>13</v>
      </c>
      <c r="J754" s="656">
        <v>42088</v>
      </c>
      <c r="K754" s="747">
        <v>41470</v>
      </c>
      <c r="L754" s="644" t="s">
        <v>872</v>
      </c>
    </row>
    <row r="755" spans="1:12" ht="25.5" customHeight="1" x14ac:dyDescent="0.25">
      <c r="A755" s="571">
        <v>679</v>
      </c>
      <c r="B755" s="654" t="s">
        <v>793</v>
      </c>
      <c r="C755" s="654" t="s">
        <v>39</v>
      </c>
      <c r="D755" s="654" t="s">
        <v>247</v>
      </c>
      <c r="E755" s="654">
        <v>8</v>
      </c>
      <c r="F755" s="654">
        <v>0.35</v>
      </c>
      <c r="G755" s="654">
        <v>1.05</v>
      </c>
      <c r="H755" s="654" t="s">
        <v>791</v>
      </c>
      <c r="I755" s="654" t="s">
        <v>13</v>
      </c>
      <c r="J755" s="656">
        <v>42088</v>
      </c>
      <c r="K755" s="747">
        <v>41275</v>
      </c>
      <c r="L755" s="644" t="s">
        <v>871</v>
      </c>
    </row>
    <row r="756" spans="1:12" ht="25.5" customHeight="1" x14ac:dyDescent="0.25">
      <c r="A756" s="675">
        <v>680</v>
      </c>
      <c r="B756" s="581" t="s">
        <v>792</v>
      </c>
      <c r="C756" s="581" t="s">
        <v>10</v>
      </c>
      <c r="D756" s="581" t="s">
        <v>247</v>
      </c>
      <c r="E756" s="581">
        <v>3</v>
      </c>
      <c r="F756" s="581">
        <v>0.25</v>
      </c>
      <c r="G756" s="581">
        <v>0.75</v>
      </c>
      <c r="H756" s="581" t="s">
        <v>791</v>
      </c>
      <c r="I756" s="581" t="s">
        <v>13</v>
      </c>
      <c r="J756" s="613">
        <v>41998</v>
      </c>
      <c r="K756" s="748"/>
      <c r="L756" s="576"/>
    </row>
    <row r="757" spans="1:12" ht="25.5" customHeight="1" x14ac:dyDescent="0.25">
      <c r="A757" s="675">
        <v>681</v>
      </c>
      <c r="B757" s="581" t="s">
        <v>870</v>
      </c>
      <c r="C757" s="581" t="s">
        <v>10</v>
      </c>
      <c r="D757" s="581" t="s">
        <v>247</v>
      </c>
      <c r="E757" s="581">
        <v>1</v>
      </c>
      <c r="F757" s="581">
        <v>0.25</v>
      </c>
      <c r="G757" s="581">
        <v>0.25</v>
      </c>
      <c r="H757" s="581" t="s">
        <v>791</v>
      </c>
      <c r="I757" s="581" t="s">
        <v>13</v>
      </c>
      <c r="J757" s="613">
        <v>42088</v>
      </c>
      <c r="K757" s="748"/>
      <c r="L757" s="576"/>
    </row>
    <row r="758" spans="1:12" ht="25.5" customHeight="1" x14ac:dyDescent="0.25">
      <c r="A758" s="675">
        <v>682</v>
      </c>
      <c r="B758" s="581" t="s">
        <v>869</v>
      </c>
      <c r="C758" s="581" t="s">
        <v>10</v>
      </c>
      <c r="D758" s="581" t="s">
        <v>247</v>
      </c>
      <c r="E758" s="581" t="s">
        <v>46</v>
      </c>
      <c r="F758" s="581">
        <v>2</v>
      </c>
      <c r="G758" s="581">
        <v>9.75</v>
      </c>
      <c r="H758" s="581" t="s">
        <v>791</v>
      </c>
      <c r="I758" s="581" t="s">
        <v>13</v>
      </c>
      <c r="J758" s="613">
        <v>42069</v>
      </c>
      <c r="K758" s="748"/>
      <c r="L758" s="576"/>
    </row>
    <row r="759" spans="1:12" ht="25.5" customHeight="1" x14ac:dyDescent="0.25">
      <c r="A759" s="675">
        <v>683</v>
      </c>
      <c r="B759" s="581" t="s">
        <v>820</v>
      </c>
      <c r="C759" s="581" t="s">
        <v>10</v>
      </c>
      <c r="D759" s="581" t="s">
        <v>247</v>
      </c>
      <c r="E759" s="581">
        <v>1</v>
      </c>
      <c r="F759" s="581">
        <v>0.2</v>
      </c>
      <c r="G759" s="581">
        <v>0.2</v>
      </c>
      <c r="H759" s="581" t="s">
        <v>791</v>
      </c>
      <c r="I759" s="581" t="s">
        <v>13</v>
      </c>
      <c r="J759" s="613">
        <v>42363</v>
      </c>
      <c r="K759" s="748"/>
      <c r="L759" s="576"/>
    </row>
    <row r="760" spans="1:12" ht="25.5" customHeight="1" x14ac:dyDescent="0.25">
      <c r="A760" s="675">
        <v>684</v>
      </c>
      <c r="B760" s="581" t="s">
        <v>866</v>
      </c>
      <c r="C760" s="581" t="s">
        <v>10</v>
      </c>
      <c r="D760" s="581" t="s">
        <v>247</v>
      </c>
      <c r="E760" s="581">
        <v>1</v>
      </c>
      <c r="F760" s="581">
        <v>1</v>
      </c>
      <c r="G760" s="581">
        <v>1</v>
      </c>
      <c r="H760" s="581" t="s">
        <v>791</v>
      </c>
      <c r="I760" s="581" t="s">
        <v>13</v>
      </c>
      <c r="J760" s="613">
        <v>42363</v>
      </c>
      <c r="K760" s="748"/>
      <c r="L760" s="576"/>
    </row>
    <row r="761" spans="1:12" ht="25.5" customHeight="1" x14ac:dyDescent="0.25">
      <c r="A761" s="675">
        <v>685</v>
      </c>
      <c r="B761" s="584" t="s">
        <v>868</v>
      </c>
      <c r="C761" s="581" t="s">
        <v>10</v>
      </c>
      <c r="D761" s="581" t="s">
        <v>247</v>
      </c>
      <c r="E761" s="581"/>
      <c r="F761" s="581">
        <v>2</v>
      </c>
      <c r="G761" s="581">
        <v>9.75</v>
      </c>
      <c r="H761" s="581" t="s">
        <v>791</v>
      </c>
      <c r="I761" s="581" t="s">
        <v>13</v>
      </c>
      <c r="J761" s="613">
        <v>42363</v>
      </c>
      <c r="K761" s="748"/>
      <c r="L761" s="576"/>
    </row>
    <row r="762" spans="1:12" ht="18.75" customHeight="1" x14ac:dyDescent="0.25">
      <c r="A762" s="675">
        <v>686</v>
      </c>
      <c r="B762" s="725" t="s">
        <v>867</v>
      </c>
      <c r="C762" s="725"/>
      <c r="D762" s="725"/>
      <c r="E762" s="725"/>
      <c r="F762" s="725"/>
      <c r="G762" s="725"/>
      <c r="H762" s="725"/>
      <c r="I762" s="725"/>
      <c r="J762" s="726"/>
      <c r="K762" s="725"/>
      <c r="L762" s="641"/>
    </row>
    <row r="763" spans="1:12" ht="15.75" customHeight="1" x14ac:dyDescent="0.25">
      <c r="A763" s="675">
        <v>687</v>
      </c>
      <c r="B763" s="584" t="s">
        <v>782</v>
      </c>
      <c r="C763" s="584" t="s">
        <v>10</v>
      </c>
      <c r="D763" s="584" t="s">
        <v>247</v>
      </c>
      <c r="E763" s="584">
        <v>2</v>
      </c>
      <c r="F763" s="584">
        <v>2</v>
      </c>
      <c r="G763" s="584">
        <v>2</v>
      </c>
      <c r="H763" s="584" t="s">
        <v>12</v>
      </c>
      <c r="I763" s="584" t="s">
        <v>13</v>
      </c>
      <c r="J763" s="613">
        <v>41852</v>
      </c>
      <c r="K763" s="584"/>
      <c r="L763" s="576"/>
    </row>
    <row r="764" spans="1:12" ht="15.75" customHeight="1" x14ac:dyDescent="0.25">
      <c r="A764" s="675">
        <v>688</v>
      </c>
      <c r="B764" s="584" t="s">
        <v>866</v>
      </c>
      <c r="C764" s="584" t="s">
        <v>10</v>
      </c>
      <c r="D764" s="584" t="s">
        <v>247</v>
      </c>
      <c r="E764" s="584">
        <v>1</v>
      </c>
      <c r="F764" s="584">
        <v>0.9</v>
      </c>
      <c r="G764" s="584">
        <v>0.9</v>
      </c>
      <c r="H764" s="584" t="s">
        <v>12</v>
      </c>
      <c r="I764" s="584" t="s">
        <v>13</v>
      </c>
      <c r="J764" s="613">
        <v>41852</v>
      </c>
      <c r="K764" s="584"/>
      <c r="L764" s="576">
        <v>0</v>
      </c>
    </row>
    <row r="765" spans="1:12" ht="15.75" customHeight="1" x14ac:dyDescent="0.25">
      <c r="A765" s="675">
        <v>689</v>
      </c>
      <c r="B765" s="584" t="s">
        <v>865</v>
      </c>
      <c r="C765" s="584" t="s">
        <v>10</v>
      </c>
      <c r="D765" s="584" t="s">
        <v>247</v>
      </c>
      <c r="E765" s="584">
        <v>2</v>
      </c>
      <c r="F765" s="584">
        <v>0.1</v>
      </c>
      <c r="G765" s="584">
        <v>0.1</v>
      </c>
      <c r="H765" s="584" t="s">
        <v>12</v>
      </c>
      <c r="I765" s="584" t="s">
        <v>13</v>
      </c>
      <c r="J765" s="613">
        <v>41866</v>
      </c>
      <c r="K765" s="584"/>
      <c r="L765" s="576"/>
    </row>
    <row r="766" spans="1:12" ht="15.75" customHeight="1" x14ac:dyDescent="0.25">
      <c r="A766" s="675">
        <v>690</v>
      </c>
      <c r="B766" s="584" t="s">
        <v>864</v>
      </c>
      <c r="C766" s="584" t="s">
        <v>10</v>
      </c>
      <c r="D766" s="584" t="s">
        <v>247</v>
      </c>
      <c r="E766" s="584">
        <v>2</v>
      </c>
      <c r="F766" s="584">
        <v>0.1</v>
      </c>
      <c r="G766" s="584">
        <v>0.1</v>
      </c>
      <c r="H766" s="584" t="s">
        <v>12</v>
      </c>
      <c r="I766" s="584" t="s">
        <v>13</v>
      </c>
      <c r="J766" s="613">
        <v>41852</v>
      </c>
      <c r="K766" s="584"/>
      <c r="L766" s="576"/>
    </row>
    <row r="767" spans="1:12" ht="30" customHeight="1" x14ac:dyDescent="0.25">
      <c r="A767" s="675">
        <v>691</v>
      </c>
      <c r="B767" s="584" t="s">
        <v>863</v>
      </c>
      <c r="C767" s="584" t="s">
        <v>10</v>
      </c>
      <c r="D767" s="584" t="s">
        <v>247</v>
      </c>
      <c r="E767" s="584">
        <v>1</v>
      </c>
      <c r="F767" s="584">
        <v>0.2</v>
      </c>
      <c r="G767" s="584">
        <v>0.2</v>
      </c>
      <c r="H767" s="584" t="s">
        <v>12</v>
      </c>
      <c r="I767" s="584" t="s">
        <v>13</v>
      </c>
      <c r="J767" s="613">
        <v>41852</v>
      </c>
      <c r="K767" s="584"/>
      <c r="L767" s="576"/>
    </row>
    <row r="768" spans="1:12" ht="105" customHeight="1" x14ac:dyDescent="0.25">
      <c r="A768" s="675">
        <v>692</v>
      </c>
      <c r="B768" s="584" t="s">
        <v>777</v>
      </c>
      <c r="C768" s="584" t="s">
        <v>10</v>
      </c>
      <c r="D768" s="584" t="s">
        <v>247</v>
      </c>
      <c r="E768" s="584">
        <v>11</v>
      </c>
      <c r="F768" s="584">
        <v>30</v>
      </c>
      <c r="G768" s="584">
        <v>30</v>
      </c>
      <c r="H768" s="584" t="s">
        <v>12</v>
      </c>
      <c r="I768" s="584" t="s">
        <v>13</v>
      </c>
      <c r="J768" s="613">
        <v>41878</v>
      </c>
      <c r="K768" s="584"/>
      <c r="L768" s="576"/>
    </row>
    <row r="769" spans="1:12" ht="45" customHeight="1" x14ac:dyDescent="0.25">
      <c r="A769" s="571">
        <v>693</v>
      </c>
      <c r="B769" s="644"/>
      <c r="C769" s="644" t="s">
        <v>858</v>
      </c>
      <c r="D769" s="644" t="s">
        <v>247</v>
      </c>
      <c r="E769" s="644"/>
      <c r="F769" s="644"/>
      <c r="G769" s="644"/>
      <c r="H769" s="644"/>
      <c r="I769" s="644"/>
      <c r="J769" s="644"/>
      <c r="K769" s="648">
        <v>41881</v>
      </c>
      <c r="L769" s="643" t="s">
        <v>862</v>
      </c>
    </row>
    <row r="770" spans="1:12" ht="45" customHeight="1" x14ac:dyDescent="0.25">
      <c r="A770" s="571">
        <v>694</v>
      </c>
      <c r="B770" s="644"/>
      <c r="C770" s="644" t="s">
        <v>858</v>
      </c>
      <c r="D770" s="644" t="s">
        <v>247</v>
      </c>
      <c r="E770" s="644"/>
      <c r="F770" s="644"/>
      <c r="G770" s="644"/>
      <c r="H770" s="644"/>
      <c r="I770" s="644"/>
      <c r="J770" s="645"/>
      <c r="K770" s="648">
        <v>41948</v>
      </c>
      <c r="L770" s="643" t="s">
        <v>861</v>
      </c>
    </row>
    <row r="771" spans="1:12" ht="45" customHeight="1" x14ac:dyDescent="0.25">
      <c r="A771" s="675">
        <v>695</v>
      </c>
      <c r="B771" s="584" t="s">
        <v>781</v>
      </c>
      <c r="C771" s="584" t="s">
        <v>10</v>
      </c>
      <c r="D771" s="584" t="s">
        <v>247</v>
      </c>
      <c r="E771" s="584">
        <v>4</v>
      </c>
      <c r="F771" s="584">
        <v>12</v>
      </c>
      <c r="G771" s="584">
        <v>12</v>
      </c>
      <c r="H771" s="584" t="s">
        <v>12</v>
      </c>
      <c r="I771" s="584" t="s">
        <v>13</v>
      </c>
      <c r="J771" s="646">
        <v>41911</v>
      </c>
      <c r="K771" s="584"/>
      <c r="L771" s="576"/>
    </row>
    <row r="772" spans="1:12" ht="15.75" customHeight="1" x14ac:dyDescent="0.25">
      <c r="A772" s="675">
        <v>696</v>
      </c>
      <c r="B772" s="584" t="s">
        <v>860</v>
      </c>
      <c r="C772" s="584" t="s">
        <v>10</v>
      </c>
      <c r="D772" s="584" t="s">
        <v>247</v>
      </c>
      <c r="E772" s="584">
        <v>2</v>
      </c>
      <c r="F772" s="584">
        <v>0.5</v>
      </c>
      <c r="G772" s="584">
        <v>0.5</v>
      </c>
      <c r="H772" s="584" t="s">
        <v>12</v>
      </c>
      <c r="I772" s="584" t="s">
        <v>13</v>
      </c>
      <c r="J772" s="613">
        <v>41852</v>
      </c>
      <c r="K772" s="584"/>
      <c r="L772" s="576"/>
    </row>
    <row r="773" spans="1:12" ht="30" customHeight="1" x14ac:dyDescent="0.25">
      <c r="A773" s="675">
        <v>697</v>
      </c>
      <c r="B773" s="584" t="s">
        <v>790</v>
      </c>
      <c r="C773" s="584" t="s">
        <v>10</v>
      </c>
      <c r="D773" s="584" t="s">
        <v>247</v>
      </c>
      <c r="E773" s="584">
        <v>2</v>
      </c>
      <c r="F773" s="584">
        <v>0.2</v>
      </c>
      <c r="G773" s="584">
        <v>0.2</v>
      </c>
      <c r="H773" s="584" t="s">
        <v>12</v>
      </c>
      <c r="I773" s="584" t="s">
        <v>13</v>
      </c>
      <c r="J773" s="646">
        <v>41937</v>
      </c>
      <c r="K773" s="584"/>
      <c r="L773" s="576"/>
    </row>
    <row r="774" spans="1:12" ht="30" customHeight="1" x14ac:dyDescent="0.25">
      <c r="A774" s="675">
        <v>698</v>
      </c>
      <c r="B774" s="584" t="s">
        <v>736</v>
      </c>
      <c r="C774" s="584" t="s">
        <v>10</v>
      </c>
      <c r="D774" s="584" t="s">
        <v>247</v>
      </c>
      <c r="E774" s="584">
        <v>2</v>
      </c>
      <c r="F774" s="584">
        <v>2.15</v>
      </c>
      <c r="G774" s="584">
        <v>2.15</v>
      </c>
      <c r="H774" s="584" t="s">
        <v>12</v>
      </c>
      <c r="I774" s="584" t="s">
        <v>13</v>
      </c>
      <c r="J774" s="646">
        <v>41937</v>
      </c>
      <c r="K774" s="584"/>
      <c r="L774" s="576"/>
    </row>
    <row r="775" spans="1:12" ht="30" customHeight="1" x14ac:dyDescent="0.25">
      <c r="A775" s="571">
        <v>699</v>
      </c>
      <c r="B775" s="644"/>
      <c r="C775" s="644" t="s">
        <v>858</v>
      </c>
      <c r="D775" s="644"/>
      <c r="E775" s="644"/>
      <c r="F775" s="644"/>
      <c r="G775" s="644"/>
      <c r="H775" s="644"/>
      <c r="I775" s="644"/>
      <c r="J775" s="645"/>
      <c r="K775" s="707">
        <v>41682</v>
      </c>
      <c r="L775" s="643" t="s">
        <v>859</v>
      </c>
    </row>
    <row r="776" spans="1:12" ht="30" customHeight="1" x14ac:dyDescent="0.25">
      <c r="A776" s="571">
        <v>700</v>
      </c>
      <c r="B776" s="644"/>
      <c r="C776" s="644" t="s">
        <v>858</v>
      </c>
      <c r="D776" s="644"/>
      <c r="E776" s="644"/>
      <c r="F776" s="644"/>
      <c r="G776" s="644"/>
      <c r="H776" s="644"/>
      <c r="I776" s="644"/>
      <c r="J776" s="645"/>
      <c r="K776" s="707">
        <v>41682</v>
      </c>
      <c r="L776" s="643" t="s">
        <v>857</v>
      </c>
    </row>
    <row r="777" spans="1:12" ht="30" customHeight="1" x14ac:dyDescent="0.25">
      <c r="A777" s="675">
        <v>701</v>
      </c>
      <c r="B777" s="584" t="s">
        <v>856</v>
      </c>
      <c r="C777" s="584" t="s">
        <v>10</v>
      </c>
      <c r="D777" s="584" t="s">
        <v>247</v>
      </c>
      <c r="E777" s="584">
        <v>2</v>
      </c>
      <c r="F777" s="584">
        <v>0.1</v>
      </c>
      <c r="G777" s="584">
        <v>0.1</v>
      </c>
      <c r="H777" s="584" t="s">
        <v>12</v>
      </c>
      <c r="I777" s="584" t="s">
        <v>13</v>
      </c>
      <c r="J777" s="646">
        <v>41835</v>
      </c>
      <c r="K777" s="584"/>
      <c r="L777" s="576"/>
    </row>
    <row r="778" spans="1:12" ht="45" customHeight="1" x14ac:dyDescent="0.25">
      <c r="A778" s="675">
        <v>702</v>
      </c>
      <c r="B778" s="584" t="s">
        <v>46</v>
      </c>
      <c r="C778" s="584" t="s">
        <v>10</v>
      </c>
      <c r="D778" s="584" t="s">
        <v>247</v>
      </c>
      <c r="E778" s="584">
        <v>1</v>
      </c>
      <c r="F778" s="584">
        <v>12.25</v>
      </c>
      <c r="G778" s="584">
        <v>12.25</v>
      </c>
      <c r="H778" s="584" t="s">
        <v>12</v>
      </c>
      <c r="I778" s="584" t="s">
        <v>13</v>
      </c>
      <c r="J778" s="646">
        <v>42036</v>
      </c>
      <c r="K778" s="584"/>
      <c r="L778" s="576"/>
    </row>
    <row r="779" spans="1:12" ht="45" customHeight="1" x14ac:dyDescent="0.25">
      <c r="A779" s="675">
        <v>703</v>
      </c>
      <c r="B779" s="584" t="s">
        <v>854</v>
      </c>
      <c r="C779" s="584" t="s">
        <v>10</v>
      </c>
      <c r="D779" s="584" t="s">
        <v>247</v>
      </c>
      <c r="E779" s="584">
        <v>1</v>
      </c>
      <c r="F779" s="584">
        <v>9.75</v>
      </c>
      <c r="G779" s="584">
        <v>9.75</v>
      </c>
      <c r="H779" s="584" t="s">
        <v>12</v>
      </c>
      <c r="I779" s="584" t="s">
        <v>13</v>
      </c>
      <c r="J779" s="646">
        <v>42036</v>
      </c>
      <c r="K779" s="584"/>
      <c r="L779" s="576"/>
    </row>
    <row r="780" spans="1:12" ht="105" customHeight="1" x14ac:dyDescent="0.25">
      <c r="A780" s="675">
        <v>704</v>
      </c>
      <c r="B780" s="584" t="s">
        <v>777</v>
      </c>
      <c r="C780" s="584" t="s">
        <v>10</v>
      </c>
      <c r="D780" s="584" t="s">
        <v>247</v>
      </c>
      <c r="E780" s="584">
        <v>11</v>
      </c>
      <c r="F780" s="584">
        <v>30</v>
      </c>
      <c r="G780" s="584">
        <v>30</v>
      </c>
      <c r="H780" s="584" t="s">
        <v>12</v>
      </c>
      <c r="I780" s="584" t="s">
        <v>13</v>
      </c>
      <c r="J780" s="646">
        <v>42243</v>
      </c>
      <c r="K780" s="584"/>
      <c r="L780" s="576"/>
    </row>
    <row r="781" spans="1:12" ht="45" customHeight="1" x14ac:dyDescent="0.25">
      <c r="A781" s="675">
        <v>705</v>
      </c>
      <c r="B781" s="584" t="s">
        <v>781</v>
      </c>
      <c r="C781" s="584" t="s">
        <v>10</v>
      </c>
      <c r="D781" s="584" t="s">
        <v>247</v>
      </c>
      <c r="E781" s="584">
        <v>4</v>
      </c>
      <c r="F781" s="584">
        <v>12</v>
      </c>
      <c r="G781" s="584">
        <v>12</v>
      </c>
      <c r="H781" s="584" t="s">
        <v>12</v>
      </c>
      <c r="I781" s="584" t="s">
        <v>13</v>
      </c>
      <c r="J781" s="646">
        <v>42276</v>
      </c>
      <c r="K781" s="584"/>
      <c r="L781" s="576"/>
    </row>
    <row r="782" spans="1:12" ht="30" customHeight="1" x14ac:dyDescent="0.25">
      <c r="A782" s="675">
        <v>706</v>
      </c>
      <c r="B782" s="584" t="s">
        <v>790</v>
      </c>
      <c r="C782" s="584" t="s">
        <v>10</v>
      </c>
      <c r="D782" s="584" t="s">
        <v>247</v>
      </c>
      <c r="E782" s="584">
        <v>2</v>
      </c>
      <c r="F782" s="584">
        <v>0.2</v>
      </c>
      <c r="G782" s="584">
        <v>0.2</v>
      </c>
      <c r="H782" s="584" t="s">
        <v>12</v>
      </c>
      <c r="I782" s="584" t="s">
        <v>13</v>
      </c>
      <c r="J782" s="646">
        <v>42217</v>
      </c>
      <c r="K782" s="584"/>
      <c r="L782" s="576"/>
    </row>
    <row r="783" spans="1:12" ht="30" customHeight="1" x14ac:dyDescent="0.25">
      <c r="A783" s="675">
        <v>707</v>
      </c>
      <c r="B783" s="584" t="s">
        <v>736</v>
      </c>
      <c r="C783" s="584" t="s">
        <v>10</v>
      </c>
      <c r="D783" s="584" t="s">
        <v>247</v>
      </c>
      <c r="E783" s="584">
        <v>2</v>
      </c>
      <c r="F783" s="584">
        <v>2.15</v>
      </c>
      <c r="G783" s="584">
        <v>2.15</v>
      </c>
      <c r="H783" s="584" t="s">
        <v>12</v>
      </c>
      <c r="I783" s="584" t="s">
        <v>13</v>
      </c>
      <c r="J783" s="646">
        <v>42302</v>
      </c>
      <c r="K783" s="584"/>
      <c r="L783" s="576"/>
    </row>
    <row r="784" spans="1:12" ht="30" customHeight="1" x14ac:dyDescent="0.25">
      <c r="A784" s="675">
        <v>708</v>
      </c>
      <c r="B784" s="584" t="s">
        <v>856</v>
      </c>
      <c r="C784" s="584" t="s">
        <v>10</v>
      </c>
      <c r="D784" s="584" t="s">
        <v>247</v>
      </c>
      <c r="E784" s="584">
        <v>2</v>
      </c>
      <c r="F784" s="584">
        <v>0.1</v>
      </c>
      <c r="G784" s="584">
        <v>0.1</v>
      </c>
      <c r="H784" s="584" t="s">
        <v>12</v>
      </c>
      <c r="I784" s="584" t="s">
        <v>13</v>
      </c>
      <c r="J784" s="646">
        <v>42302</v>
      </c>
      <c r="K784" s="584"/>
      <c r="L784" s="576"/>
    </row>
    <row r="785" spans="1:12" ht="45" customHeight="1" x14ac:dyDescent="0.25">
      <c r="A785" s="675">
        <v>709</v>
      </c>
      <c r="B785" s="584" t="s">
        <v>855</v>
      </c>
      <c r="C785" s="584" t="s">
        <v>10</v>
      </c>
      <c r="D785" s="584" t="s">
        <v>247</v>
      </c>
      <c r="E785" s="584">
        <v>1</v>
      </c>
      <c r="F785" s="584">
        <v>12.25</v>
      </c>
      <c r="G785" s="584">
        <v>12.25</v>
      </c>
      <c r="H785" s="584" t="s">
        <v>12</v>
      </c>
      <c r="I785" s="584" t="s">
        <v>13</v>
      </c>
      <c r="J785" s="646">
        <v>42200</v>
      </c>
      <c r="K785" s="584"/>
      <c r="L785" s="576"/>
    </row>
    <row r="786" spans="1:12" ht="45" customHeight="1" x14ac:dyDescent="0.25">
      <c r="A786" s="675">
        <v>710</v>
      </c>
      <c r="B786" s="584" t="s">
        <v>854</v>
      </c>
      <c r="C786" s="584" t="s">
        <v>10</v>
      </c>
      <c r="D786" s="584" t="s">
        <v>247</v>
      </c>
      <c r="E786" s="584">
        <v>1</v>
      </c>
      <c r="F786" s="584">
        <v>9.75</v>
      </c>
      <c r="G786" s="584">
        <v>9.75</v>
      </c>
      <c r="H786" s="584" t="s">
        <v>12</v>
      </c>
      <c r="I786" s="584" t="s">
        <v>13</v>
      </c>
      <c r="J786" s="646">
        <v>42401</v>
      </c>
      <c r="K786" s="584"/>
      <c r="L786" s="576"/>
    </row>
    <row r="787" spans="1:12" ht="18.75" customHeight="1" x14ac:dyDescent="0.25">
      <c r="A787" s="675">
        <v>711</v>
      </c>
      <c r="B787" s="749" t="s">
        <v>853</v>
      </c>
      <c r="C787" s="749"/>
      <c r="D787" s="749"/>
      <c r="E787" s="749"/>
      <c r="F787" s="749"/>
      <c r="G787" s="749"/>
      <c r="H787" s="749"/>
      <c r="I787" s="749"/>
      <c r="J787" s="750"/>
      <c r="K787" s="749"/>
      <c r="L787" s="751"/>
    </row>
    <row r="788" spans="1:12" x14ac:dyDescent="0.25">
      <c r="A788" s="675">
        <v>712</v>
      </c>
      <c r="B788" s="581" t="s">
        <v>852</v>
      </c>
      <c r="C788" s="581" t="s">
        <v>624</v>
      </c>
      <c r="D788" s="581" t="s">
        <v>247</v>
      </c>
      <c r="E788" s="581">
        <v>14</v>
      </c>
      <c r="F788" s="581">
        <v>3391</v>
      </c>
      <c r="G788" s="581">
        <v>0.47467999999999999</v>
      </c>
      <c r="H788" s="581" t="s">
        <v>12</v>
      </c>
      <c r="I788" s="581" t="s">
        <v>13</v>
      </c>
      <c r="J788" s="613">
        <v>41865</v>
      </c>
      <c r="K788" s="581"/>
      <c r="L788" s="576"/>
    </row>
    <row r="789" spans="1:12" ht="63.75" customHeight="1" x14ac:dyDescent="0.25">
      <c r="A789" s="571">
        <v>713</v>
      </c>
      <c r="B789" s="654" t="s">
        <v>851</v>
      </c>
      <c r="C789" s="654" t="s">
        <v>39</v>
      </c>
      <c r="D789" s="579" t="s">
        <v>247</v>
      </c>
      <c r="E789" s="579">
        <v>1</v>
      </c>
      <c r="F789" s="579">
        <v>22.9</v>
      </c>
      <c r="G789" s="579">
        <v>22.9</v>
      </c>
      <c r="H789" s="579" t="s">
        <v>12</v>
      </c>
      <c r="I789" s="579" t="s">
        <v>13</v>
      </c>
      <c r="J789" s="752">
        <v>41774</v>
      </c>
      <c r="K789" s="579" t="s">
        <v>850</v>
      </c>
      <c r="L789" s="586" t="s">
        <v>849</v>
      </c>
    </row>
    <row r="790" spans="1:12" ht="38.25" customHeight="1" x14ac:dyDescent="0.25">
      <c r="A790" s="571">
        <v>714</v>
      </c>
      <c r="B790" s="654" t="s">
        <v>848</v>
      </c>
      <c r="C790" s="654" t="s">
        <v>39</v>
      </c>
      <c r="D790" s="579" t="s">
        <v>247</v>
      </c>
      <c r="E790" s="579">
        <v>1</v>
      </c>
      <c r="F790" s="579"/>
      <c r="G790" s="579">
        <v>1.9179999999999999</v>
      </c>
      <c r="H790" s="579" t="s">
        <v>12</v>
      </c>
      <c r="I790" s="579" t="s">
        <v>13</v>
      </c>
      <c r="J790" s="752">
        <v>41708</v>
      </c>
      <c r="K790" s="752">
        <v>41769</v>
      </c>
      <c r="L790" s="575" t="s">
        <v>847</v>
      </c>
    </row>
    <row r="791" spans="1:12" x14ac:dyDescent="0.25">
      <c r="A791" s="571">
        <v>715</v>
      </c>
      <c r="B791" s="654" t="s">
        <v>846</v>
      </c>
      <c r="C791" s="654" t="s">
        <v>39</v>
      </c>
      <c r="D791" s="579" t="s">
        <v>247</v>
      </c>
      <c r="E791" s="579">
        <v>1</v>
      </c>
      <c r="F791" s="579">
        <v>0.4</v>
      </c>
      <c r="G791" s="579">
        <v>0.4</v>
      </c>
      <c r="H791" s="579" t="s">
        <v>12</v>
      </c>
      <c r="I791" s="579" t="s">
        <v>13</v>
      </c>
      <c r="J791" s="752">
        <v>41708</v>
      </c>
      <c r="K791" s="752">
        <v>41769</v>
      </c>
      <c r="L791" s="575" t="s">
        <v>845</v>
      </c>
    </row>
    <row r="792" spans="1:12" x14ac:dyDescent="0.25">
      <c r="A792" s="571">
        <v>716</v>
      </c>
      <c r="B792" s="654" t="s">
        <v>844</v>
      </c>
      <c r="C792" s="654" t="s">
        <v>39</v>
      </c>
      <c r="D792" s="579" t="s">
        <v>247</v>
      </c>
      <c r="E792" s="579">
        <v>2</v>
      </c>
      <c r="F792" s="579">
        <v>0.34</v>
      </c>
      <c r="G792" s="579">
        <v>0.68799999999999994</v>
      </c>
      <c r="H792" s="579" t="s">
        <v>12</v>
      </c>
      <c r="I792" s="579" t="s">
        <v>13</v>
      </c>
      <c r="J792" s="752">
        <v>41708</v>
      </c>
      <c r="K792" s="752">
        <v>41769</v>
      </c>
      <c r="L792" s="575" t="s">
        <v>843</v>
      </c>
    </row>
    <row r="793" spans="1:12" ht="25.5" customHeight="1" x14ac:dyDescent="0.25">
      <c r="A793" s="571">
        <v>717</v>
      </c>
      <c r="B793" s="654" t="s">
        <v>842</v>
      </c>
      <c r="C793" s="654" t="s">
        <v>39</v>
      </c>
      <c r="D793" s="579" t="s">
        <v>247</v>
      </c>
      <c r="E793" s="579">
        <v>1</v>
      </c>
      <c r="F793" s="579">
        <v>0.19</v>
      </c>
      <c r="G793" s="579">
        <v>0.192</v>
      </c>
      <c r="H793" s="579" t="s">
        <v>12</v>
      </c>
      <c r="I793" s="579" t="s">
        <v>13</v>
      </c>
      <c r="J793" s="752">
        <v>41708</v>
      </c>
      <c r="K793" s="579"/>
      <c r="L793" s="575"/>
    </row>
    <row r="794" spans="1:12" ht="25.5" customHeight="1" x14ac:dyDescent="0.25">
      <c r="A794" s="571">
        <v>718</v>
      </c>
      <c r="B794" s="644"/>
      <c r="C794" s="654" t="s">
        <v>246</v>
      </c>
      <c r="D794" s="579" t="s">
        <v>247</v>
      </c>
      <c r="E794" s="579">
        <v>1</v>
      </c>
      <c r="F794" s="579">
        <v>0.19</v>
      </c>
      <c r="G794" s="579">
        <v>0.192</v>
      </c>
      <c r="H794" s="579" t="s">
        <v>12</v>
      </c>
      <c r="I794" s="579" t="s">
        <v>13</v>
      </c>
      <c r="J794" s="752">
        <v>41769</v>
      </c>
      <c r="K794" s="752">
        <v>41769</v>
      </c>
      <c r="L794" s="575" t="s">
        <v>841</v>
      </c>
    </row>
    <row r="795" spans="1:12" ht="25.5" customHeight="1" x14ac:dyDescent="0.25">
      <c r="A795" s="571">
        <v>719</v>
      </c>
      <c r="B795" s="654" t="s">
        <v>840</v>
      </c>
      <c r="C795" s="654" t="s">
        <v>39</v>
      </c>
      <c r="D795" s="579" t="s">
        <v>247</v>
      </c>
      <c r="E795" s="579">
        <v>1</v>
      </c>
      <c r="F795" s="579">
        <v>0.98</v>
      </c>
      <c r="G795" s="579">
        <v>0.98</v>
      </c>
      <c r="H795" s="579" t="s">
        <v>12</v>
      </c>
      <c r="I795" s="579" t="s">
        <v>13</v>
      </c>
      <c r="J795" s="752">
        <v>41708</v>
      </c>
      <c r="K795" s="752">
        <v>41769</v>
      </c>
      <c r="L795" s="575" t="s">
        <v>839</v>
      </c>
    </row>
    <row r="796" spans="1:12" x14ac:dyDescent="0.25">
      <c r="A796" s="571">
        <v>720</v>
      </c>
      <c r="B796" s="644" t="s">
        <v>838</v>
      </c>
      <c r="C796" s="654" t="s">
        <v>39</v>
      </c>
      <c r="D796" s="579" t="s">
        <v>247</v>
      </c>
      <c r="E796" s="579">
        <v>1</v>
      </c>
      <c r="F796" s="575">
        <v>0.14599999999999999</v>
      </c>
      <c r="G796" s="575">
        <v>0.14599999999999999</v>
      </c>
      <c r="H796" s="579" t="s">
        <v>12</v>
      </c>
      <c r="I796" s="579" t="s">
        <v>13</v>
      </c>
      <c r="J796" s="752">
        <v>41708</v>
      </c>
      <c r="K796" s="752">
        <v>41769</v>
      </c>
      <c r="L796" s="575" t="s">
        <v>837</v>
      </c>
    </row>
    <row r="797" spans="1:12" x14ac:dyDescent="0.25">
      <c r="A797" s="571">
        <v>721</v>
      </c>
      <c r="B797" s="644" t="s">
        <v>836</v>
      </c>
      <c r="C797" s="654" t="s">
        <v>39</v>
      </c>
      <c r="D797" s="579" t="s">
        <v>247</v>
      </c>
      <c r="E797" s="579">
        <v>3</v>
      </c>
      <c r="F797" s="575">
        <v>0.248</v>
      </c>
      <c r="G797" s="575">
        <v>0.74399999999999999</v>
      </c>
      <c r="H797" s="579" t="s">
        <v>12</v>
      </c>
      <c r="I797" s="579" t="s">
        <v>13</v>
      </c>
      <c r="J797" s="752">
        <v>41708</v>
      </c>
      <c r="K797" s="752">
        <v>41769</v>
      </c>
      <c r="L797" s="575" t="s">
        <v>835</v>
      </c>
    </row>
    <row r="798" spans="1:12" ht="30" customHeight="1" x14ac:dyDescent="0.25">
      <c r="A798" s="571">
        <v>722</v>
      </c>
      <c r="B798" s="644" t="s">
        <v>834</v>
      </c>
      <c r="C798" s="654" t="s">
        <v>39</v>
      </c>
      <c r="D798" s="579" t="s">
        <v>247</v>
      </c>
      <c r="E798" s="579">
        <v>1</v>
      </c>
      <c r="F798" s="575">
        <v>0.90469999999999995</v>
      </c>
      <c r="G798" s="575">
        <v>0.90469999999999995</v>
      </c>
      <c r="H798" s="579" t="s">
        <v>12</v>
      </c>
      <c r="I798" s="579" t="s">
        <v>13</v>
      </c>
      <c r="J798" s="752">
        <v>41708</v>
      </c>
      <c r="K798" s="752">
        <v>41769</v>
      </c>
      <c r="L798" s="575" t="s">
        <v>833</v>
      </c>
    </row>
    <row r="799" spans="1:12" x14ac:dyDescent="0.25">
      <c r="A799" s="571">
        <v>723</v>
      </c>
      <c r="B799" s="644" t="s">
        <v>832</v>
      </c>
      <c r="C799" s="654" t="s">
        <v>39</v>
      </c>
      <c r="D799" s="579" t="s">
        <v>247</v>
      </c>
      <c r="E799" s="579">
        <v>2</v>
      </c>
      <c r="F799" s="575">
        <v>0.59430000000000005</v>
      </c>
      <c r="G799" s="575">
        <v>0.11904000000000001</v>
      </c>
      <c r="H799" s="579" t="s">
        <v>12</v>
      </c>
      <c r="I799" s="579" t="s">
        <v>13</v>
      </c>
      <c r="J799" s="752">
        <v>41708</v>
      </c>
      <c r="K799" s="752">
        <v>41769</v>
      </c>
      <c r="L799" s="575" t="s">
        <v>831</v>
      </c>
    </row>
    <row r="800" spans="1:12" x14ac:dyDescent="0.25">
      <c r="A800" s="571">
        <v>724</v>
      </c>
      <c r="B800" s="644" t="s">
        <v>830</v>
      </c>
      <c r="C800" s="654" t="s">
        <v>39</v>
      </c>
      <c r="D800" s="579" t="s">
        <v>247</v>
      </c>
      <c r="E800" s="579">
        <v>4</v>
      </c>
      <c r="F800" s="575">
        <v>0.18128</v>
      </c>
      <c r="G800" s="575">
        <v>0.72514999999999996</v>
      </c>
      <c r="H800" s="579" t="s">
        <v>12</v>
      </c>
      <c r="I800" s="579" t="s">
        <v>13</v>
      </c>
      <c r="J800" s="752">
        <v>41708</v>
      </c>
      <c r="K800" s="752">
        <v>41769</v>
      </c>
      <c r="L800" s="575" t="s">
        <v>829</v>
      </c>
    </row>
    <row r="801" spans="1:12" x14ac:dyDescent="0.25">
      <c r="A801" s="675">
        <v>725</v>
      </c>
      <c r="B801" s="584" t="s">
        <v>814</v>
      </c>
      <c r="C801" s="581" t="s">
        <v>624</v>
      </c>
      <c r="D801" s="581" t="s">
        <v>247</v>
      </c>
      <c r="E801" s="581">
        <v>6</v>
      </c>
      <c r="F801" s="584">
        <v>0.02</v>
      </c>
      <c r="G801" s="584">
        <v>0.12</v>
      </c>
      <c r="H801" s="581" t="s">
        <v>12</v>
      </c>
      <c r="I801" s="581" t="s">
        <v>13</v>
      </c>
      <c r="J801" s="613">
        <v>41863</v>
      </c>
      <c r="K801" s="581"/>
      <c r="L801" s="576" t="s">
        <v>828</v>
      </c>
    </row>
    <row r="802" spans="1:12" x14ac:dyDescent="0.25">
      <c r="A802" s="675">
        <v>726</v>
      </c>
      <c r="B802" s="584" t="s">
        <v>813</v>
      </c>
      <c r="C802" s="581" t="s">
        <v>624</v>
      </c>
      <c r="D802" s="581" t="s">
        <v>247</v>
      </c>
      <c r="E802" s="581">
        <v>60</v>
      </c>
      <c r="F802" s="584">
        <v>0.04</v>
      </c>
      <c r="G802" s="584">
        <v>2.4</v>
      </c>
      <c r="H802" s="581" t="s">
        <v>12</v>
      </c>
      <c r="I802" s="581" t="s">
        <v>13</v>
      </c>
      <c r="J802" s="613">
        <v>41863</v>
      </c>
      <c r="K802" s="581"/>
      <c r="L802" s="576"/>
    </row>
    <row r="803" spans="1:12" x14ac:dyDescent="0.25">
      <c r="A803" s="675">
        <v>727</v>
      </c>
      <c r="B803" s="584" t="s">
        <v>812</v>
      </c>
      <c r="C803" s="581" t="s">
        <v>624</v>
      </c>
      <c r="D803" s="581" t="s">
        <v>247</v>
      </c>
      <c r="E803" s="584">
        <v>3</v>
      </c>
      <c r="F803" s="584">
        <v>0.02</v>
      </c>
      <c r="G803" s="584">
        <v>0.06</v>
      </c>
      <c r="H803" s="581" t="s">
        <v>12</v>
      </c>
      <c r="I803" s="581" t="s">
        <v>13</v>
      </c>
      <c r="J803" s="613">
        <v>41863</v>
      </c>
      <c r="K803" s="581"/>
      <c r="L803" s="576"/>
    </row>
    <row r="804" spans="1:12" x14ac:dyDescent="0.25">
      <c r="A804" s="675">
        <v>728</v>
      </c>
      <c r="B804" s="584" t="s">
        <v>811</v>
      </c>
      <c r="C804" s="581" t="s">
        <v>624</v>
      </c>
      <c r="D804" s="581" t="s">
        <v>247</v>
      </c>
      <c r="E804" s="584">
        <v>3</v>
      </c>
      <c r="F804" s="584">
        <v>0.08</v>
      </c>
      <c r="G804" s="584">
        <v>0.24</v>
      </c>
      <c r="H804" s="581" t="s">
        <v>12</v>
      </c>
      <c r="I804" s="581" t="s">
        <v>13</v>
      </c>
      <c r="J804" s="613">
        <v>41863</v>
      </c>
      <c r="K804" s="581"/>
      <c r="L804" s="576"/>
    </row>
    <row r="805" spans="1:12" ht="30" customHeight="1" x14ac:dyDescent="0.25">
      <c r="A805" s="675">
        <v>729</v>
      </c>
      <c r="B805" s="584" t="s">
        <v>810</v>
      </c>
      <c r="C805" s="581" t="s">
        <v>624</v>
      </c>
      <c r="D805" s="581" t="s">
        <v>247</v>
      </c>
      <c r="E805" s="584">
        <v>1</v>
      </c>
      <c r="F805" s="584">
        <v>10</v>
      </c>
      <c r="G805" s="584">
        <v>10</v>
      </c>
      <c r="H805" s="581" t="s">
        <v>12</v>
      </c>
      <c r="I805" s="581" t="s">
        <v>13</v>
      </c>
      <c r="J805" s="613">
        <v>42050</v>
      </c>
      <c r="K805" s="581"/>
      <c r="L805" s="576"/>
    </row>
    <row r="806" spans="1:12" x14ac:dyDescent="0.25">
      <c r="A806" s="675">
        <v>730</v>
      </c>
      <c r="B806" s="584" t="s">
        <v>809</v>
      </c>
      <c r="C806" s="581" t="s">
        <v>624</v>
      </c>
      <c r="D806" s="581" t="s">
        <v>247</v>
      </c>
      <c r="E806" s="584">
        <v>1</v>
      </c>
      <c r="F806" s="584">
        <v>2.2268599999999998</v>
      </c>
      <c r="G806" s="584">
        <v>2.2268599999999998</v>
      </c>
      <c r="H806" s="581" t="s">
        <v>12</v>
      </c>
      <c r="I806" s="581" t="s">
        <v>13</v>
      </c>
      <c r="J806" s="613">
        <v>41927</v>
      </c>
      <c r="K806" s="581"/>
      <c r="L806" s="576"/>
    </row>
    <row r="807" spans="1:12" x14ac:dyDescent="0.25">
      <c r="A807" s="675">
        <v>731</v>
      </c>
      <c r="B807" s="584" t="s">
        <v>808</v>
      </c>
      <c r="C807" s="581" t="s">
        <v>624</v>
      </c>
      <c r="D807" s="581" t="s">
        <v>247</v>
      </c>
      <c r="E807" s="584">
        <v>8</v>
      </c>
      <c r="F807" s="584">
        <v>0.2</v>
      </c>
      <c r="G807" s="584">
        <v>1.6</v>
      </c>
      <c r="H807" s="581" t="s">
        <v>12</v>
      </c>
      <c r="I807" s="581" t="s">
        <v>13</v>
      </c>
      <c r="J807" s="613">
        <v>41883</v>
      </c>
      <c r="K807" s="581"/>
      <c r="L807" s="576"/>
    </row>
    <row r="808" spans="1:12" ht="45" customHeight="1" x14ac:dyDescent="0.25">
      <c r="A808" s="675">
        <v>732</v>
      </c>
      <c r="B808" s="584" t="s">
        <v>807</v>
      </c>
      <c r="C808" s="581" t="s">
        <v>624</v>
      </c>
      <c r="D808" s="581" t="s">
        <v>247</v>
      </c>
      <c r="E808" s="584">
        <v>112.5</v>
      </c>
      <c r="F808" s="584">
        <v>0.1</v>
      </c>
      <c r="G808" s="584">
        <v>11.25</v>
      </c>
      <c r="H808" s="581" t="s">
        <v>12</v>
      </c>
      <c r="I808" s="581" t="s">
        <v>13</v>
      </c>
      <c r="J808" s="613">
        <v>42050</v>
      </c>
      <c r="K808" s="581"/>
      <c r="L808" s="576"/>
    </row>
    <row r="809" spans="1:12" ht="30" customHeight="1" x14ac:dyDescent="0.25">
      <c r="A809" s="675">
        <v>733</v>
      </c>
      <c r="B809" s="584" t="s">
        <v>806</v>
      </c>
      <c r="C809" s="581" t="s">
        <v>624</v>
      </c>
      <c r="D809" s="581" t="s">
        <v>247</v>
      </c>
      <c r="E809" s="584">
        <v>87.5</v>
      </c>
      <c r="F809" s="584">
        <v>0.1</v>
      </c>
      <c r="G809" s="584">
        <v>8.75</v>
      </c>
      <c r="H809" s="581" t="s">
        <v>12</v>
      </c>
      <c r="I809" s="581" t="s">
        <v>13</v>
      </c>
      <c r="J809" s="613">
        <v>42050</v>
      </c>
      <c r="K809" s="581"/>
      <c r="L809" s="576"/>
    </row>
    <row r="810" spans="1:12" x14ac:dyDescent="0.25">
      <c r="A810" s="675">
        <v>734</v>
      </c>
      <c r="B810" s="541" t="s">
        <v>827</v>
      </c>
      <c r="C810" s="541" t="s">
        <v>624</v>
      </c>
      <c r="D810" s="541" t="s">
        <v>247</v>
      </c>
      <c r="E810" s="541">
        <v>1</v>
      </c>
      <c r="F810" s="541">
        <v>0.1</v>
      </c>
      <c r="G810" s="541">
        <v>0.1</v>
      </c>
      <c r="H810" s="541" t="s">
        <v>12</v>
      </c>
      <c r="I810" s="541" t="s">
        <v>13</v>
      </c>
      <c r="J810" s="567">
        <v>42200</v>
      </c>
      <c r="K810" s="543"/>
      <c r="L810" s="576"/>
    </row>
    <row r="811" spans="1:12" x14ac:dyDescent="0.25">
      <c r="A811" s="675">
        <v>735</v>
      </c>
      <c r="B811" s="541" t="s">
        <v>804</v>
      </c>
      <c r="C811" s="541" t="s">
        <v>624</v>
      </c>
      <c r="D811" s="541" t="s">
        <v>247</v>
      </c>
      <c r="E811" s="541">
        <v>5</v>
      </c>
      <c r="F811" s="541">
        <v>0.2</v>
      </c>
      <c r="G811" s="541">
        <v>1</v>
      </c>
      <c r="H811" s="541" t="s">
        <v>12</v>
      </c>
      <c r="I811" s="541" t="s">
        <v>13</v>
      </c>
      <c r="J811" s="567">
        <v>42200</v>
      </c>
      <c r="K811" s="543"/>
      <c r="L811" s="576"/>
    </row>
    <row r="812" spans="1:12" x14ac:dyDescent="0.25">
      <c r="A812" s="675">
        <v>736</v>
      </c>
      <c r="B812" s="541" t="s">
        <v>803</v>
      </c>
      <c r="C812" s="541" t="s">
        <v>624</v>
      </c>
      <c r="D812" s="541" t="s">
        <v>247</v>
      </c>
      <c r="E812" s="541">
        <v>2</v>
      </c>
      <c r="F812" s="541">
        <v>0.7</v>
      </c>
      <c r="G812" s="541">
        <v>0.14000000000000001</v>
      </c>
      <c r="H812" s="541" t="s">
        <v>12</v>
      </c>
      <c r="I812" s="541" t="s">
        <v>13</v>
      </c>
      <c r="J812" s="567">
        <v>42200</v>
      </c>
      <c r="K812" s="543"/>
      <c r="L812" s="576"/>
    </row>
    <row r="813" spans="1:12" x14ac:dyDescent="0.25">
      <c r="A813" s="675">
        <v>737</v>
      </c>
      <c r="B813" s="541" t="s">
        <v>802</v>
      </c>
      <c r="C813" s="541" t="s">
        <v>624</v>
      </c>
      <c r="D813" s="541" t="s">
        <v>247</v>
      </c>
      <c r="E813" s="541">
        <v>50</v>
      </c>
      <c r="F813" s="541">
        <v>7.0000000000000001E-3</v>
      </c>
      <c r="G813" s="541">
        <v>0.35</v>
      </c>
      <c r="H813" s="541" t="s">
        <v>12</v>
      </c>
      <c r="I813" s="541" t="s">
        <v>13</v>
      </c>
      <c r="J813" s="567">
        <v>42200</v>
      </c>
      <c r="K813" s="543"/>
      <c r="L813" s="576"/>
    </row>
    <row r="814" spans="1:12" x14ac:dyDescent="0.25">
      <c r="A814" s="675">
        <v>738</v>
      </c>
      <c r="B814" s="541" t="s">
        <v>801</v>
      </c>
      <c r="C814" s="541" t="s">
        <v>624</v>
      </c>
      <c r="D814" s="541" t="s">
        <v>247</v>
      </c>
      <c r="E814" s="541">
        <v>50</v>
      </c>
      <c r="F814" s="541">
        <v>0.02</v>
      </c>
      <c r="G814" s="541">
        <v>1</v>
      </c>
      <c r="H814" s="541" t="s">
        <v>12</v>
      </c>
      <c r="I814" s="541" t="s">
        <v>13</v>
      </c>
      <c r="J814" s="567">
        <v>42200</v>
      </c>
      <c r="K814" s="543"/>
      <c r="L814" s="576"/>
    </row>
    <row r="815" spans="1:12" x14ac:dyDescent="0.25">
      <c r="A815" s="675">
        <v>739</v>
      </c>
      <c r="B815" s="718" t="s">
        <v>800</v>
      </c>
      <c r="C815" s="541" t="s">
        <v>624</v>
      </c>
      <c r="D815" s="541" t="s">
        <v>247</v>
      </c>
      <c r="E815" s="718">
        <v>1</v>
      </c>
      <c r="F815" s="718">
        <v>15.93</v>
      </c>
      <c r="G815" s="718">
        <v>15.93</v>
      </c>
      <c r="H815" s="541" t="s">
        <v>12</v>
      </c>
      <c r="I815" s="541" t="s">
        <v>13</v>
      </c>
      <c r="J815" s="567">
        <v>42186</v>
      </c>
      <c r="K815" s="753"/>
      <c r="L815" s="576"/>
    </row>
    <row r="816" spans="1:12" x14ac:dyDescent="0.25">
      <c r="A816" s="675">
        <v>740</v>
      </c>
      <c r="B816" s="718" t="s">
        <v>799</v>
      </c>
      <c r="C816" s="541" t="s">
        <v>624</v>
      </c>
      <c r="D816" s="541" t="s">
        <v>247</v>
      </c>
      <c r="E816" s="718">
        <v>1</v>
      </c>
      <c r="F816" s="718">
        <v>0.8</v>
      </c>
      <c r="G816" s="718">
        <v>0.8</v>
      </c>
      <c r="H816" s="541" t="s">
        <v>12</v>
      </c>
      <c r="I816" s="541" t="s">
        <v>13</v>
      </c>
      <c r="J816" s="744">
        <v>42328</v>
      </c>
      <c r="K816" s="754"/>
      <c r="L816" s="576"/>
    </row>
    <row r="817" spans="1:12" x14ac:dyDescent="0.25">
      <c r="A817" s="675">
        <v>741</v>
      </c>
      <c r="B817" s="718" t="s">
        <v>798</v>
      </c>
      <c r="C817" s="541" t="s">
        <v>624</v>
      </c>
      <c r="D817" s="541" t="s">
        <v>247</v>
      </c>
      <c r="E817" s="718">
        <v>1</v>
      </c>
      <c r="F817" s="718">
        <v>0.1</v>
      </c>
      <c r="G817" s="718">
        <v>0.1</v>
      </c>
      <c r="H817" s="541" t="s">
        <v>12</v>
      </c>
      <c r="I817" s="541" t="s">
        <v>13</v>
      </c>
      <c r="J817" s="744">
        <v>42328</v>
      </c>
      <c r="K817" s="754"/>
      <c r="L817" s="576"/>
    </row>
    <row r="818" spans="1:12" x14ac:dyDescent="0.25">
      <c r="A818" s="675">
        <v>742</v>
      </c>
      <c r="B818" s="718" t="s">
        <v>797</v>
      </c>
      <c r="C818" s="541" t="s">
        <v>624</v>
      </c>
      <c r="D818" s="541" t="s">
        <v>247</v>
      </c>
      <c r="E818" s="718">
        <v>1</v>
      </c>
      <c r="F818" s="718">
        <v>0.5</v>
      </c>
      <c r="G818" s="718">
        <v>0.5</v>
      </c>
      <c r="H818" s="541" t="s">
        <v>12</v>
      </c>
      <c r="I818" s="541" t="s">
        <v>13</v>
      </c>
      <c r="J818" s="744">
        <v>42186</v>
      </c>
      <c r="K818" s="754"/>
      <c r="L818" s="576"/>
    </row>
    <row r="819" spans="1:12" ht="19.5" customHeight="1" x14ac:dyDescent="0.25">
      <c r="A819" s="675">
        <v>743</v>
      </c>
      <c r="B819" s="718" t="s">
        <v>796</v>
      </c>
      <c r="C819" s="541" t="s">
        <v>624</v>
      </c>
      <c r="D819" s="541" t="s">
        <v>247</v>
      </c>
      <c r="E819" s="718">
        <v>23</v>
      </c>
      <c r="F819" s="718">
        <v>0.4</v>
      </c>
      <c r="G819" s="718">
        <v>9.1999999999999993</v>
      </c>
      <c r="H819" s="541" t="s">
        <v>12</v>
      </c>
      <c r="I819" s="541" t="s">
        <v>13</v>
      </c>
      <c r="J819" s="744">
        <v>42262</v>
      </c>
      <c r="K819" s="754"/>
      <c r="L819" s="576"/>
    </row>
    <row r="820" spans="1:12" x14ac:dyDescent="0.25">
      <c r="A820" s="675">
        <v>744</v>
      </c>
      <c r="B820" s="718" t="s">
        <v>795</v>
      </c>
      <c r="C820" s="541" t="s">
        <v>624</v>
      </c>
      <c r="D820" s="541" t="s">
        <v>247</v>
      </c>
      <c r="E820" s="718">
        <v>1</v>
      </c>
      <c r="F820" s="718">
        <v>2</v>
      </c>
      <c r="G820" s="718">
        <v>2</v>
      </c>
      <c r="H820" s="541" t="s">
        <v>12</v>
      </c>
      <c r="I820" s="541" t="s">
        <v>13</v>
      </c>
      <c r="J820" s="744">
        <v>42297</v>
      </c>
      <c r="K820" s="754"/>
      <c r="L820" s="576"/>
    </row>
    <row r="821" spans="1:12" ht="18.75" customHeight="1" x14ac:dyDescent="0.25">
      <c r="A821" s="571">
        <v>745</v>
      </c>
      <c r="B821" s="725" t="s">
        <v>826</v>
      </c>
      <c r="C821" s="725"/>
      <c r="D821" s="725"/>
      <c r="E821" s="725"/>
      <c r="F821" s="725"/>
      <c r="G821" s="725"/>
      <c r="H821" s="725"/>
      <c r="I821" s="725"/>
      <c r="J821" s="726"/>
      <c r="K821" s="725"/>
      <c r="L821" s="641"/>
    </row>
    <row r="822" spans="1:12" ht="63.75" customHeight="1" x14ac:dyDescent="0.25">
      <c r="A822" s="675">
        <v>746</v>
      </c>
      <c r="B822" s="581" t="s">
        <v>825</v>
      </c>
      <c r="C822" s="581" t="s">
        <v>10</v>
      </c>
      <c r="D822" s="541" t="s">
        <v>247</v>
      </c>
      <c r="E822" s="581">
        <v>4</v>
      </c>
      <c r="F822" s="581">
        <v>2</v>
      </c>
      <c r="G822" s="581">
        <v>2</v>
      </c>
      <c r="H822" s="581" t="s">
        <v>660</v>
      </c>
      <c r="I822" s="581" t="s">
        <v>13</v>
      </c>
      <c r="J822" s="613">
        <v>41912</v>
      </c>
      <c r="K822" s="748"/>
      <c r="L822" s="576"/>
    </row>
    <row r="823" spans="1:12" ht="89.25" customHeight="1" x14ac:dyDescent="0.25">
      <c r="A823" s="571">
        <v>747</v>
      </c>
      <c r="B823" s="654" t="s">
        <v>658</v>
      </c>
      <c r="C823" s="654" t="s">
        <v>39</v>
      </c>
      <c r="D823" s="571" t="s">
        <v>247</v>
      </c>
      <c r="E823" s="654">
        <v>6</v>
      </c>
      <c r="F823" s="654">
        <v>20</v>
      </c>
      <c r="G823" s="654">
        <v>20</v>
      </c>
      <c r="H823" s="654" t="s">
        <v>12</v>
      </c>
      <c r="I823" s="654" t="s">
        <v>13</v>
      </c>
      <c r="J823" s="656">
        <v>41943</v>
      </c>
      <c r="K823" s="656">
        <v>42040</v>
      </c>
      <c r="L823" s="644" t="s">
        <v>824</v>
      </c>
    </row>
    <row r="824" spans="1:12" x14ac:dyDescent="0.25">
      <c r="A824" s="675">
        <v>748</v>
      </c>
      <c r="B824" s="581" t="s">
        <v>823</v>
      </c>
      <c r="C824" s="581" t="s">
        <v>10</v>
      </c>
      <c r="D824" s="541" t="s">
        <v>247</v>
      </c>
      <c r="E824" s="581">
        <v>3</v>
      </c>
      <c r="F824" s="581">
        <v>1</v>
      </c>
      <c r="G824" s="581">
        <v>1</v>
      </c>
      <c r="H824" s="581" t="s">
        <v>12</v>
      </c>
      <c r="I824" s="581" t="s">
        <v>13</v>
      </c>
      <c r="J824" s="613">
        <v>41973</v>
      </c>
      <c r="K824" s="613"/>
      <c r="L824" s="576"/>
    </row>
    <row r="825" spans="1:12" ht="25.5" customHeight="1" x14ac:dyDescent="0.25">
      <c r="A825" s="675">
        <v>749</v>
      </c>
      <c r="B825" s="581" t="s">
        <v>822</v>
      </c>
      <c r="C825" s="581" t="s">
        <v>10</v>
      </c>
      <c r="D825" s="541" t="s">
        <v>247</v>
      </c>
      <c r="E825" s="581">
        <v>1</v>
      </c>
      <c r="F825" s="581">
        <v>0.1</v>
      </c>
      <c r="G825" s="581">
        <v>0.7</v>
      </c>
      <c r="H825" s="581" t="s">
        <v>12</v>
      </c>
      <c r="I825" s="581" t="s">
        <v>13</v>
      </c>
      <c r="J825" s="613">
        <v>41973</v>
      </c>
      <c r="K825" s="581"/>
      <c r="L825" s="576"/>
    </row>
    <row r="826" spans="1:12" ht="25.5" customHeight="1" x14ac:dyDescent="0.25">
      <c r="A826" s="675">
        <v>750</v>
      </c>
      <c r="B826" s="581" t="s">
        <v>692</v>
      </c>
      <c r="C826" s="581" t="s">
        <v>10</v>
      </c>
      <c r="D826" s="541" t="s">
        <v>247</v>
      </c>
      <c r="E826" s="581">
        <v>2</v>
      </c>
      <c r="F826" s="581">
        <v>12.25</v>
      </c>
      <c r="G826" s="581">
        <v>12.25</v>
      </c>
      <c r="H826" s="581" t="s">
        <v>12</v>
      </c>
      <c r="I826" s="581" t="s">
        <v>13</v>
      </c>
      <c r="J826" s="613">
        <v>42035</v>
      </c>
      <c r="K826" s="581"/>
      <c r="L826" s="576"/>
    </row>
    <row r="827" spans="1:12" ht="25.5" customHeight="1" x14ac:dyDescent="0.25">
      <c r="A827" s="675">
        <v>751</v>
      </c>
      <c r="B827" s="581" t="s">
        <v>821</v>
      </c>
      <c r="C827" s="581" t="s">
        <v>10</v>
      </c>
      <c r="D827" s="541" t="s">
        <v>247</v>
      </c>
      <c r="E827" s="581">
        <v>2</v>
      </c>
      <c r="F827" s="581">
        <v>9.75</v>
      </c>
      <c r="G827" s="581">
        <v>9.75</v>
      </c>
      <c r="H827" s="581" t="s">
        <v>12</v>
      </c>
      <c r="I827" s="581" t="s">
        <v>13</v>
      </c>
      <c r="J827" s="613">
        <v>42035</v>
      </c>
      <c r="K827" s="581"/>
      <c r="L827" s="576"/>
    </row>
    <row r="828" spans="1:12" x14ac:dyDescent="0.25">
      <c r="A828" s="675">
        <v>752</v>
      </c>
      <c r="B828" s="581" t="s">
        <v>820</v>
      </c>
      <c r="C828" s="581" t="s">
        <v>10</v>
      </c>
      <c r="D828" s="541" t="s">
        <v>247</v>
      </c>
      <c r="E828" s="581">
        <v>1</v>
      </c>
      <c r="F828" s="581">
        <v>0.2</v>
      </c>
      <c r="G828" s="581">
        <v>0.2</v>
      </c>
      <c r="H828" s="581" t="s">
        <v>12</v>
      </c>
      <c r="I828" s="581" t="s">
        <v>13</v>
      </c>
      <c r="J828" s="613">
        <v>41973</v>
      </c>
      <c r="K828" s="584"/>
      <c r="L828" s="576"/>
    </row>
    <row r="829" spans="1:12" x14ac:dyDescent="0.25">
      <c r="A829" s="675">
        <v>753</v>
      </c>
      <c r="B829" s="581" t="s">
        <v>819</v>
      </c>
      <c r="C829" s="581" t="s">
        <v>10</v>
      </c>
      <c r="D829" s="541" t="s">
        <v>247</v>
      </c>
      <c r="E829" s="581">
        <v>1</v>
      </c>
      <c r="F829" s="581">
        <v>0.25</v>
      </c>
      <c r="G829" s="581">
        <v>0.25</v>
      </c>
      <c r="H829" s="581" t="s">
        <v>12</v>
      </c>
      <c r="I829" s="581" t="s">
        <v>13</v>
      </c>
      <c r="J829" s="613">
        <v>42369</v>
      </c>
      <c r="K829" s="581"/>
      <c r="L829" s="576"/>
    </row>
    <row r="830" spans="1:12" ht="89.25" customHeight="1" x14ac:dyDescent="0.25">
      <c r="A830" s="675">
        <v>754</v>
      </c>
      <c r="B830" s="581" t="s">
        <v>658</v>
      </c>
      <c r="C830" s="581" t="s">
        <v>10</v>
      </c>
      <c r="D830" s="541" t="s">
        <v>247</v>
      </c>
      <c r="E830" s="581">
        <v>6</v>
      </c>
      <c r="F830" s="581">
        <v>20</v>
      </c>
      <c r="G830" s="581">
        <v>20</v>
      </c>
      <c r="H830" s="581" t="s">
        <v>12</v>
      </c>
      <c r="I830" s="581" t="s">
        <v>13</v>
      </c>
      <c r="J830" s="613">
        <v>42155</v>
      </c>
      <c r="K830" s="703"/>
      <c r="L830" s="576"/>
    </row>
    <row r="831" spans="1:12" ht="89.25" customHeight="1" x14ac:dyDescent="0.25">
      <c r="A831" s="675">
        <v>755</v>
      </c>
      <c r="B831" s="581" t="s">
        <v>658</v>
      </c>
      <c r="C831" s="581" t="s">
        <v>10</v>
      </c>
      <c r="D831" s="541" t="s">
        <v>247</v>
      </c>
      <c r="E831" s="581">
        <v>6</v>
      </c>
      <c r="F831" s="581">
        <v>20</v>
      </c>
      <c r="G831" s="581">
        <v>20</v>
      </c>
      <c r="H831" s="581" t="s">
        <v>12</v>
      </c>
      <c r="I831" s="581" t="s">
        <v>13</v>
      </c>
      <c r="J831" s="613">
        <v>42308</v>
      </c>
      <c r="K831" s="581"/>
      <c r="L831" s="576"/>
    </row>
    <row r="832" spans="1:12" x14ac:dyDescent="0.25">
      <c r="A832" s="675">
        <v>756</v>
      </c>
      <c r="B832" s="627" t="s">
        <v>818</v>
      </c>
      <c r="C832" s="627" t="s">
        <v>10</v>
      </c>
      <c r="D832" s="663" t="s">
        <v>247</v>
      </c>
      <c r="E832" s="627">
        <v>1</v>
      </c>
      <c r="F832" s="627">
        <v>0.2</v>
      </c>
      <c r="G832" s="627">
        <v>0.2</v>
      </c>
      <c r="H832" s="627" t="s">
        <v>12</v>
      </c>
      <c r="I832" s="627" t="s">
        <v>13</v>
      </c>
      <c r="J832" s="710">
        <v>42399</v>
      </c>
      <c r="K832" s="627"/>
      <c r="L832" s="632"/>
    </row>
    <row r="833" spans="1:12" x14ac:dyDescent="0.25">
      <c r="A833" s="675">
        <v>757</v>
      </c>
      <c r="B833" s="627" t="s">
        <v>817</v>
      </c>
      <c r="C833" s="627" t="s">
        <v>10</v>
      </c>
      <c r="D833" s="663" t="s">
        <v>247</v>
      </c>
      <c r="E833" s="627">
        <v>1</v>
      </c>
      <c r="F833" s="627">
        <v>0.1</v>
      </c>
      <c r="G833" s="627">
        <v>0.1</v>
      </c>
      <c r="H833" s="627" t="s">
        <v>12</v>
      </c>
      <c r="I833" s="627" t="s">
        <v>13</v>
      </c>
      <c r="J833" s="710">
        <v>42399</v>
      </c>
      <c r="K833" s="627"/>
      <c r="L833" s="632"/>
    </row>
    <row r="834" spans="1:12" ht="18.75" customHeight="1" x14ac:dyDescent="0.25">
      <c r="A834" s="675">
        <v>758</v>
      </c>
      <c r="B834" s="627" t="s">
        <v>816</v>
      </c>
      <c r="C834" s="627" t="s">
        <v>10</v>
      </c>
      <c r="D834" s="663" t="s">
        <v>247</v>
      </c>
      <c r="E834" s="627">
        <v>1</v>
      </c>
      <c r="F834" s="627">
        <v>0.84499999999999997</v>
      </c>
      <c r="G834" s="627">
        <v>0.84499999999999997</v>
      </c>
      <c r="H834" s="627" t="s">
        <v>12</v>
      </c>
      <c r="I834" s="627" t="s">
        <v>13</v>
      </c>
      <c r="J834" s="710">
        <v>42137</v>
      </c>
      <c r="K834" s="729"/>
      <c r="L834" s="632"/>
    </row>
    <row r="835" spans="1:12" ht="18.75" customHeight="1" x14ac:dyDescent="0.25">
      <c r="A835" s="675">
        <v>759</v>
      </c>
      <c r="B835" s="755" t="s">
        <v>815</v>
      </c>
      <c r="C835" s="627" t="s">
        <v>10</v>
      </c>
      <c r="D835" s="663" t="s">
        <v>247</v>
      </c>
      <c r="E835" s="627">
        <v>1</v>
      </c>
      <c r="F835" s="627">
        <v>0.39</v>
      </c>
      <c r="G835" s="627">
        <v>0.39</v>
      </c>
      <c r="H835" s="627" t="s">
        <v>12</v>
      </c>
      <c r="I835" s="627" t="s">
        <v>13</v>
      </c>
      <c r="J835" s="710">
        <v>42399</v>
      </c>
      <c r="K835" s="729"/>
      <c r="L835" s="632"/>
    </row>
    <row r="836" spans="1:12" ht="18.75" customHeight="1" x14ac:dyDescent="0.25">
      <c r="A836" s="675">
        <v>760</v>
      </c>
      <c r="B836" s="626" t="s">
        <v>814</v>
      </c>
      <c r="C836" s="627" t="s">
        <v>10</v>
      </c>
      <c r="D836" s="663" t="s">
        <v>247</v>
      </c>
      <c r="E836" s="627">
        <v>6</v>
      </c>
      <c r="F836" s="626">
        <v>0.02</v>
      </c>
      <c r="G836" s="626">
        <v>0.12</v>
      </c>
      <c r="H836" s="627" t="s">
        <v>12</v>
      </c>
      <c r="I836" s="627" t="s">
        <v>13</v>
      </c>
      <c r="J836" s="710">
        <v>42228</v>
      </c>
      <c r="K836" s="627"/>
      <c r="L836" s="632"/>
    </row>
    <row r="837" spans="1:12" ht="18.75" customHeight="1" x14ac:dyDescent="0.25">
      <c r="A837" s="675">
        <v>761</v>
      </c>
      <c r="B837" s="626" t="s">
        <v>813</v>
      </c>
      <c r="C837" s="627" t="s">
        <v>624</v>
      </c>
      <c r="D837" s="663" t="s">
        <v>247</v>
      </c>
      <c r="E837" s="627">
        <v>60</v>
      </c>
      <c r="F837" s="626">
        <v>0.04</v>
      </c>
      <c r="G837" s="626">
        <v>2.4</v>
      </c>
      <c r="H837" s="627" t="s">
        <v>12</v>
      </c>
      <c r="I837" s="627" t="s">
        <v>13</v>
      </c>
      <c r="J837" s="710">
        <v>42228</v>
      </c>
      <c r="K837" s="627"/>
      <c r="L837" s="632"/>
    </row>
    <row r="838" spans="1:12" ht="18.75" customHeight="1" x14ac:dyDescent="0.25">
      <c r="A838" s="675">
        <v>762</v>
      </c>
      <c r="B838" s="626" t="s">
        <v>812</v>
      </c>
      <c r="C838" s="627" t="s">
        <v>624</v>
      </c>
      <c r="D838" s="663" t="s">
        <v>247</v>
      </c>
      <c r="E838" s="626">
        <v>3</v>
      </c>
      <c r="F838" s="626">
        <v>0.02</v>
      </c>
      <c r="G838" s="626">
        <v>0.06</v>
      </c>
      <c r="H838" s="627" t="s">
        <v>12</v>
      </c>
      <c r="I838" s="627" t="s">
        <v>13</v>
      </c>
      <c r="J838" s="710">
        <v>42228</v>
      </c>
      <c r="K838" s="627"/>
      <c r="L838" s="632"/>
    </row>
    <row r="839" spans="1:12" ht="18.75" customHeight="1" x14ac:dyDescent="0.25">
      <c r="A839" s="675">
        <v>763</v>
      </c>
      <c r="B839" s="626" t="s">
        <v>811</v>
      </c>
      <c r="C839" s="627" t="s">
        <v>624</v>
      </c>
      <c r="D839" s="663" t="s">
        <v>247</v>
      </c>
      <c r="E839" s="626">
        <v>3</v>
      </c>
      <c r="F839" s="626">
        <v>0.08</v>
      </c>
      <c r="G839" s="626">
        <v>0.24</v>
      </c>
      <c r="H839" s="627" t="s">
        <v>12</v>
      </c>
      <c r="I839" s="627" t="s">
        <v>13</v>
      </c>
      <c r="J839" s="710">
        <v>42228</v>
      </c>
      <c r="K839" s="627"/>
      <c r="L839" s="632"/>
    </row>
    <row r="840" spans="1:12" ht="18.75" customHeight="1" x14ac:dyDescent="0.25">
      <c r="A840" s="675">
        <v>764</v>
      </c>
      <c r="B840" s="626" t="s">
        <v>810</v>
      </c>
      <c r="C840" s="627" t="s">
        <v>624</v>
      </c>
      <c r="D840" s="663" t="s">
        <v>247</v>
      </c>
      <c r="E840" s="626">
        <v>1</v>
      </c>
      <c r="F840" s="626">
        <v>10</v>
      </c>
      <c r="G840" s="626">
        <v>10</v>
      </c>
      <c r="H840" s="627" t="s">
        <v>12</v>
      </c>
      <c r="I840" s="627" t="s">
        <v>13</v>
      </c>
      <c r="J840" s="710">
        <v>42050</v>
      </c>
      <c r="K840" s="627"/>
      <c r="L840" s="632"/>
    </row>
    <row r="841" spans="1:12" ht="18.75" customHeight="1" x14ac:dyDescent="0.25">
      <c r="A841" s="675">
        <v>765</v>
      </c>
      <c r="B841" s="626" t="s">
        <v>809</v>
      </c>
      <c r="C841" s="627" t="s">
        <v>624</v>
      </c>
      <c r="D841" s="663" t="s">
        <v>247</v>
      </c>
      <c r="E841" s="626">
        <v>1</v>
      </c>
      <c r="F841" s="626">
        <v>2.2268599999999998</v>
      </c>
      <c r="G841" s="626">
        <v>2.2268599999999998</v>
      </c>
      <c r="H841" s="627" t="s">
        <v>12</v>
      </c>
      <c r="I841" s="627" t="s">
        <v>13</v>
      </c>
      <c r="J841" s="710">
        <v>42292</v>
      </c>
      <c r="K841" s="627"/>
      <c r="L841" s="632"/>
    </row>
    <row r="842" spans="1:12" ht="18.75" customHeight="1" x14ac:dyDescent="0.25">
      <c r="A842" s="675">
        <v>766</v>
      </c>
      <c r="B842" s="626" t="s">
        <v>808</v>
      </c>
      <c r="C842" s="627" t="s">
        <v>624</v>
      </c>
      <c r="D842" s="663" t="s">
        <v>247</v>
      </c>
      <c r="E842" s="626">
        <v>8</v>
      </c>
      <c r="F842" s="626">
        <v>0.2</v>
      </c>
      <c r="G842" s="626">
        <v>1.6</v>
      </c>
      <c r="H842" s="627" t="s">
        <v>12</v>
      </c>
      <c r="I842" s="627" t="s">
        <v>13</v>
      </c>
      <c r="J842" s="710">
        <v>42248</v>
      </c>
      <c r="K842" s="627"/>
      <c r="L842" s="632"/>
    </row>
    <row r="843" spans="1:12" ht="18.75" customHeight="1" x14ac:dyDescent="0.25">
      <c r="A843" s="675">
        <v>767</v>
      </c>
      <c r="B843" s="626" t="s">
        <v>807</v>
      </c>
      <c r="C843" s="627" t="s">
        <v>624</v>
      </c>
      <c r="D843" s="663" t="s">
        <v>247</v>
      </c>
      <c r="E843" s="626">
        <v>112.5</v>
      </c>
      <c r="F843" s="626">
        <v>0.1</v>
      </c>
      <c r="G843" s="626">
        <v>11.25</v>
      </c>
      <c r="H843" s="627" t="s">
        <v>12</v>
      </c>
      <c r="I843" s="627" t="s">
        <v>13</v>
      </c>
      <c r="J843" s="710">
        <v>42050</v>
      </c>
      <c r="K843" s="627"/>
      <c r="L843" s="632"/>
    </row>
    <row r="844" spans="1:12" ht="18.75" customHeight="1" x14ac:dyDescent="0.25">
      <c r="A844" s="675">
        <v>768</v>
      </c>
      <c r="B844" s="626" t="s">
        <v>806</v>
      </c>
      <c r="C844" s="627" t="s">
        <v>624</v>
      </c>
      <c r="D844" s="663" t="s">
        <v>247</v>
      </c>
      <c r="E844" s="626">
        <v>87.5</v>
      </c>
      <c r="F844" s="626">
        <v>0.1</v>
      </c>
      <c r="G844" s="626">
        <v>8.75</v>
      </c>
      <c r="H844" s="627" t="s">
        <v>12</v>
      </c>
      <c r="I844" s="627" t="s">
        <v>13</v>
      </c>
      <c r="J844" s="710">
        <v>42050</v>
      </c>
      <c r="K844" s="627"/>
      <c r="L844" s="632"/>
    </row>
    <row r="845" spans="1:12" ht="18.75" customHeight="1" x14ac:dyDescent="0.25">
      <c r="A845" s="675">
        <v>769</v>
      </c>
      <c r="B845" s="663" t="s">
        <v>805</v>
      </c>
      <c r="C845" s="663" t="s">
        <v>624</v>
      </c>
      <c r="D845" s="663" t="s">
        <v>247</v>
      </c>
      <c r="E845" s="663">
        <v>5</v>
      </c>
      <c r="F845" s="663">
        <v>0.8</v>
      </c>
      <c r="G845" s="663">
        <v>1</v>
      </c>
      <c r="H845" s="663" t="s">
        <v>12</v>
      </c>
      <c r="I845" s="663" t="s">
        <v>13</v>
      </c>
      <c r="J845" s="756">
        <v>42200</v>
      </c>
      <c r="K845" s="757"/>
      <c r="L845" s="632"/>
    </row>
    <row r="846" spans="1:12" ht="18.75" customHeight="1" x14ac:dyDescent="0.25">
      <c r="A846" s="675">
        <v>770</v>
      </c>
      <c r="B846" s="663" t="s">
        <v>804</v>
      </c>
      <c r="C846" s="663" t="s">
        <v>624</v>
      </c>
      <c r="D846" s="663" t="s">
        <v>247</v>
      </c>
      <c r="E846" s="663">
        <v>5</v>
      </c>
      <c r="F846" s="663">
        <v>0.2</v>
      </c>
      <c r="G846" s="663">
        <v>1</v>
      </c>
      <c r="H846" s="663" t="s">
        <v>12</v>
      </c>
      <c r="I846" s="663" t="s">
        <v>13</v>
      </c>
      <c r="J846" s="756">
        <v>42200</v>
      </c>
      <c r="K846" s="757"/>
      <c r="L846" s="632"/>
    </row>
    <row r="847" spans="1:12" ht="18.75" customHeight="1" x14ac:dyDescent="0.25">
      <c r="A847" s="675">
        <v>771</v>
      </c>
      <c r="B847" s="663" t="s">
        <v>803</v>
      </c>
      <c r="C847" s="663" t="s">
        <v>624</v>
      </c>
      <c r="D847" s="663" t="s">
        <v>247</v>
      </c>
      <c r="E847" s="663">
        <v>2</v>
      </c>
      <c r="F847" s="663">
        <v>0.7</v>
      </c>
      <c r="G847" s="663">
        <v>0.14000000000000001</v>
      </c>
      <c r="H847" s="663" t="s">
        <v>12</v>
      </c>
      <c r="I847" s="663" t="s">
        <v>13</v>
      </c>
      <c r="J847" s="756">
        <v>42200</v>
      </c>
      <c r="K847" s="757"/>
      <c r="L847" s="632"/>
    </row>
    <row r="848" spans="1:12" ht="18.75" customHeight="1" x14ac:dyDescent="0.25">
      <c r="A848" s="675">
        <v>772</v>
      </c>
      <c r="B848" s="663" t="s">
        <v>802</v>
      </c>
      <c r="C848" s="663" t="s">
        <v>624</v>
      </c>
      <c r="D848" s="663" t="s">
        <v>247</v>
      </c>
      <c r="E848" s="663">
        <v>50</v>
      </c>
      <c r="F848" s="663">
        <v>7.0000000000000001E-3</v>
      </c>
      <c r="G848" s="663">
        <v>0.35</v>
      </c>
      <c r="H848" s="663" t="s">
        <v>12</v>
      </c>
      <c r="I848" s="663" t="s">
        <v>13</v>
      </c>
      <c r="J848" s="756">
        <v>42200</v>
      </c>
      <c r="K848" s="757"/>
      <c r="L848" s="632"/>
    </row>
    <row r="849" spans="1:12" ht="18.75" customHeight="1" x14ac:dyDescent="0.25">
      <c r="A849" s="675">
        <v>773</v>
      </c>
      <c r="B849" s="663" t="s">
        <v>801</v>
      </c>
      <c r="C849" s="663" t="s">
        <v>624</v>
      </c>
      <c r="D849" s="663" t="s">
        <v>247</v>
      </c>
      <c r="E849" s="663">
        <v>50</v>
      </c>
      <c r="F849" s="663">
        <v>0.02</v>
      </c>
      <c r="G849" s="663">
        <v>1</v>
      </c>
      <c r="H849" s="663" t="s">
        <v>12</v>
      </c>
      <c r="I849" s="663" t="s">
        <v>13</v>
      </c>
      <c r="J849" s="756">
        <v>42200</v>
      </c>
      <c r="K849" s="757"/>
      <c r="L849" s="632"/>
    </row>
    <row r="850" spans="1:12" ht="18.75" customHeight="1" x14ac:dyDescent="0.25">
      <c r="A850" s="675">
        <v>774</v>
      </c>
      <c r="B850" s="706" t="s">
        <v>800</v>
      </c>
      <c r="C850" s="663" t="s">
        <v>624</v>
      </c>
      <c r="D850" s="663" t="s">
        <v>247</v>
      </c>
      <c r="E850" s="706">
        <v>1</v>
      </c>
      <c r="F850" s="706">
        <v>25</v>
      </c>
      <c r="G850" s="706">
        <v>25</v>
      </c>
      <c r="H850" s="663" t="s">
        <v>12</v>
      </c>
      <c r="I850" s="663" t="s">
        <v>13</v>
      </c>
      <c r="J850" s="756">
        <v>42186</v>
      </c>
      <c r="K850" s="758"/>
      <c r="L850" s="632"/>
    </row>
    <row r="851" spans="1:12" ht="18.75" customHeight="1" x14ac:dyDescent="0.25">
      <c r="A851" s="675">
        <v>775</v>
      </c>
      <c r="B851" s="706" t="s">
        <v>799</v>
      </c>
      <c r="C851" s="663" t="s">
        <v>624</v>
      </c>
      <c r="D851" s="663" t="s">
        <v>247</v>
      </c>
      <c r="E851" s="706">
        <v>1</v>
      </c>
      <c r="F851" s="706">
        <v>0.8</v>
      </c>
      <c r="G851" s="706">
        <v>0.8</v>
      </c>
      <c r="H851" s="663" t="s">
        <v>12</v>
      </c>
      <c r="I851" s="663" t="s">
        <v>13</v>
      </c>
      <c r="J851" s="746">
        <v>42328</v>
      </c>
      <c r="K851" s="759"/>
      <c r="L851" s="632"/>
    </row>
    <row r="852" spans="1:12" ht="18.75" customHeight="1" x14ac:dyDescent="0.25">
      <c r="A852" s="675">
        <v>776</v>
      </c>
      <c r="B852" s="706" t="s">
        <v>798</v>
      </c>
      <c r="C852" s="627" t="s">
        <v>624</v>
      </c>
      <c r="D852" s="663" t="s">
        <v>247</v>
      </c>
      <c r="E852" s="706">
        <v>1</v>
      </c>
      <c r="F852" s="706">
        <v>0.1</v>
      </c>
      <c r="G852" s="706">
        <v>0.1</v>
      </c>
      <c r="H852" s="663" t="s">
        <v>12</v>
      </c>
      <c r="I852" s="663" t="s">
        <v>13</v>
      </c>
      <c r="J852" s="746">
        <v>42130</v>
      </c>
      <c r="K852" s="759"/>
      <c r="L852" s="632"/>
    </row>
    <row r="853" spans="1:12" ht="18.75" customHeight="1" x14ac:dyDescent="0.25">
      <c r="A853" s="675">
        <v>777</v>
      </c>
      <c r="B853" s="706" t="s">
        <v>797</v>
      </c>
      <c r="C853" s="663" t="s">
        <v>624</v>
      </c>
      <c r="D853" s="663" t="s">
        <v>247</v>
      </c>
      <c r="E853" s="706">
        <v>1</v>
      </c>
      <c r="F853" s="706">
        <v>0.5</v>
      </c>
      <c r="G853" s="706">
        <v>0.5</v>
      </c>
      <c r="H853" s="663" t="s">
        <v>12</v>
      </c>
      <c r="I853" s="663" t="s">
        <v>13</v>
      </c>
      <c r="J853" s="746">
        <v>42186</v>
      </c>
      <c r="K853" s="759"/>
      <c r="L853" s="632"/>
    </row>
    <row r="854" spans="1:12" ht="18.75" customHeight="1" x14ac:dyDescent="0.25">
      <c r="A854" s="675">
        <v>778</v>
      </c>
      <c r="B854" s="706" t="s">
        <v>796</v>
      </c>
      <c r="C854" s="663" t="s">
        <v>624</v>
      </c>
      <c r="D854" s="663" t="s">
        <v>247</v>
      </c>
      <c r="E854" s="706">
        <v>8</v>
      </c>
      <c r="F854" s="706">
        <v>0.2</v>
      </c>
      <c r="G854" s="706">
        <v>1.6</v>
      </c>
      <c r="H854" s="663" t="s">
        <v>12</v>
      </c>
      <c r="I854" s="663" t="s">
        <v>13</v>
      </c>
      <c r="J854" s="746">
        <v>42262</v>
      </c>
      <c r="K854" s="759"/>
      <c r="L854" s="632"/>
    </row>
    <row r="855" spans="1:12" ht="18.75" customHeight="1" x14ac:dyDescent="0.25">
      <c r="A855" s="675">
        <v>779</v>
      </c>
      <c r="B855" s="706" t="s">
        <v>795</v>
      </c>
      <c r="C855" s="663" t="s">
        <v>624</v>
      </c>
      <c r="D855" s="663" t="s">
        <v>247</v>
      </c>
      <c r="E855" s="706">
        <v>1</v>
      </c>
      <c r="F855" s="706">
        <v>2</v>
      </c>
      <c r="G855" s="706">
        <v>2</v>
      </c>
      <c r="H855" s="663" t="s">
        <v>12</v>
      </c>
      <c r="I855" s="663" t="s">
        <v>13</v>
      </c>
      <c r="J855" s="746">
        <v>42297</v>
      </c>
      <c r="K855" s="759"/>
      <c r="L855" s="632"/>
    </row>
    <row r="856" spans="1:12" ht="18.75" customHeight="1" x14ac:dyDescent="0.25">
      <c r="A856" s="675">
        <v>780</v>
      </c>
      <c r="B856" s="706" t="s">
        <v>794</v>
      </c>
      <c r="C856" s="663" t="s">
        <v>624</v>
      </c>
      <c r="D856" s="663" t="s">
        <v>247</v>
      </c>
      <c r="E856" s="706">
        <v>1</v>
      </c>
      <c r="F856" s="706">
        <v>10</v>
      </c>
      <c r="G856" s="706">
        <v>10</v>
      </c>
      <c r="H856" s="663" t="s">
        <v>12</v>
      </c>
      <c r="I856" s="663" t="s">
        <v>13</v>
      </c>
      <c r="J856" s="746">
        <v>42370</v>
      </c>
      <c r="K856" s="759"/>
      <c r="L856" s="632"/>
    </row>
    <row r="857" spans="1:12" ht="18.75" customHeight="1" x14ac:dyDescent="0.25">
      <c r="A857" s="675">
        <v>781</v>
      </c>
      <c r="B857" s="626" t="s">
        <v>790</v>
      </c>
      <c r="C857" s="663" t="s">
        <v>624</v>
      </c>
      <c r="D857" s="663" t="s">
        <v>247</v>
      </c>
      <c r="E857" s="626">
        <v>2</v>
      </c>
      <c r="F857" s="626">
        <v>0.2</v>
      </c>
      <c r="G857" s="626">
        <v>0.2</v>
      </c>
      <c r="H857" s="626" t="s">
        <v>12</v>
      </c>
      <c r="I857" s="626" t="s">
        <v>13</v>
      </c>
      <c r="J857" s="650">
        <v>42302</v>
      </c>
      <c r="K857" s="729"/>
      <c r="L857" s="632"/>
    </row>
    <row r="858" spans="1:12" ht="18.75" customHeight="1" x14ac:dyDescent="0.25">
      <c r="A858" s="675">
        <v>782</v>
      </c>
      <c r="B858" s="627" t="s">
        <v>793</v>
      </c>
      <c r="C858" s="627" t="s">
        <v>624</v>
      </c>
      <c r="D858" s="663" t="s">
        <v>247</v>
      </c>
      <c r="E858" s="627">
        <v>8</v>
      </c>
      <c r="F858" s="627">
        <v>0.35</v>
      </c>
      <c r="G858" s="627">
        <v>1.05</v>
      </c>
      <c r="H858" s="627" t="s">
        <v>791</v>
      </c>
      <c r="I858" s="627" t="s">
        <v>13</v>
      </c>
      <c r="J858" s="710">
        <v>42311</v>
      </c>
      <c r="K858" s="729"/>
      <c r="L858" s="632"/>
    </row>
    <row r="859" spans="1:12" ht="18.75" customHeight="1" x14ac:dyDescent="0.25">
      <c r="A859" s="675">
        <v>783</v>
      </c>
      <c r="B859" s="627" t="s">
        <v>792</v>
      </c>
      <c r="C859" s="627" t="s">
        <v>624</v>
      </c>
      <c r="D859" s="663" t="s">
        <v>247</v>
      </c>
      <c r="E859" s="627">
        <v>3</v>
      </c>
      <c r="F859" s="627">
        <v>0.25</v>
      </c>
      <c r="G859" s="627">
        <v>0.75</v>
      </c>
      <c r="H859" s="627" t="s">
        <v>791</v>
      </c>
      <c r="I859" s="627" t="s">
        <v>13</v>
      </c>
      <c r="J859" s="710">
        <v>42130</v>
      </c>
      <c r="K859" s="729"/>
      <c r="L859" s="632"/>
    </row>
    <row r="860" spans="1:12" ht="18.75" customHeight="1" x14ac:dyDescent="0.25">
      <c r="A860" s="675">
        <v>784</v>
      </c>
      <c r="B860" s="626" t="s">
        <v>790</v>
      </c>
      <c r="C860" s="626" t="s">
        <v>10</v>
      </c>
      <c r="D860" s="663" t="s">
        <v>247</v>
      </c>
      <c r="E860" s="626">
        <v>2</v>
      </c>
      <c r="F860" s="626">
        <v>0.2</v>
      </c>
      <c r="G860" s="626">
        <v>0.2</v>
      </c>
      <c r="H860" s="626" t="s">
        <v>12</v>
      </c>
      <c r="I860" s="626" t="s">
        <v>13</v>
      </c>
      <c r="J860" s="650">
        <v>42302</v>
      </c>
      <c r="K860" s="729"/>
      <c r="L860" s="632"/>
    </row>
    <row r="861" spans="1:12" ht="18.75" customHeight="1" x14ac:dyDescent="0.25">
      <c r="A861" s="675">
        <v>785</v>
      </c>
      <c r="B861" s="627" t="s">
        <v>789</v>
      </c>
      <c r="C861" s="627" t="s">
        <v>10</v>
      </c>
      <c r="D861" s="663" t="s">
        <v>247</v>
      </c>
      <c r="E861" s="627">
        <v>3</v>
      </c>
      <c r="F861" s="627">
        <v>6.0000000000000001E-3</v>
      </c>
      <c r="G861" s="627">
        <v>1.7999999999999999E-2</v>
      </c>
      <c r="H861" s="627" t="s">
        <v>12</v>
      </c>
      <c r="I861" s="627" t="s">
        <v>13</v>
      </c>
      <c r="J861" s="710">
        <v>42130</v>
      </c>
      <c r="K861" s="729"/>
      <c r="L861" s="632"/>
    </row>
    <row r="862" spans="1:12" ht="18.75" customHeight="1" x14ac:dyDescent="0.25">
      <c r="A862" s="675">
        <v>786</v>
      </c>
      <c r="B862" s="627" t="s">
        <v>788</v>
      </c>
      <c r="C862" s="627" t="s">
        <v>10</v>
      </c>
      <c r="D862" s="663" t="s">
        <v>247</v>
      </c>
      <c r="E862" s="627">
        <v>2</v>
      </c>
      <c r="F862" s="627">
        <v>0.23175000000000001</v>
      </c>
      <c r="G862" s="627">
        <v>0.46350000000000002</v>
      </c>
      <c r="H862" s="627" t="s">
        <v>12</v>
      </c>
      <c r="I862" s="627" t="s">
        <v>13</v>
      </c>
      <c r="J862" s="710">
        <v>42130</v>
      </c>
      <c r="K862" s="729"/>
      <c r="L862" s="632"/>
    </row>
    <row r="863" spans="1:12" ht="18.75" customHeight="1" x14ac:dyDescent="0.25">
      <c r="A863" s="675">
        <v>787</v>
      </c>
      <c r="B863" s="627" t="s">
        <v>787</v>
      </c>
      <c r="C863" s="626" t="s">
        <v>10</v>
      </c>
      <c r="D863" s="663" t="s">
        <v>247</v>
      </c>
      <c r="E863" s="627">
        <v>2</v>
      </c>
      <c r="F863" s="627">
        <v>0.5</v>
      </c>
      <c r="G863" s="627">
        <v>1</v>
      </c>
      <c r="H863" s="627" t="s">
        <v>660</v>
      </c>
      <c r="I863" s="627" t="s">
        <v>13</v>
      </c>
      <c r="J863" s="710">
        <v>42130</v>
      </c>
      <c r="K863" s="729"/>
      <c r="L863" s="632"/>
    </row>
    <row r="864" spans="1:12" ht="18.75" customHeight="1" x14ac:dyDescent="0.25">
      <c r="A864" s="675">
        <v>788</v>
      </c>
      <c r="B864" s="662" t="s">
        <v>786</v>
      </c>
      <c r="C864" s="626" t="s">
        <v>10</v>
      </c>
      <c r="D864" s="663" t="s">
        <v>247</v>
      </c>
      <c r="E864" s="627">
        <v>2</v>
      </c>
      <c r="F864" s="627">
        <v>0.5</v>
      </c>
      <c r="G864" s="627">
        <v>1</v>
      </c>
      <c r="H864" s="627" t="s">
        <v>666</v>
      </c>
      <c r="I864" s="627" t="s">
        <v>13</v>
      </c>
      <c r="J864" s="710">
        <v>42130</v>
      </c>
      <c r="K864" s="729"/>
      <c r="L864" s="576"/>
    </row>
    <row r="865" spans="1:12" ht="18.75" customHeight="1" x14ac:dyDescent="0.25">
      <c r="A865" s="571">
        <v>789</v>
      </c>
      <c r="B865" s="725" t="s">
        <v>785</v>
      </c>
      <c r="C865" s="725"/>
      <c r="D865" s="725"/>
      <c r="E865" s="725"/>
      <c r="F865" s="725"/>
      <c r="G865" s="725"/>
      <c r="H865" s="725"/>
      <c r="I865" s="725"/>
      <c r="J865" s="726"/>
      <c r="K865" s="725"/>
      <c r="L865" s="641"/>
    </row>
    <row r="866" spans="1:12" ht="45" customHeight="1" x14ac:dyDescent="0.25">
      <c r="A866" s="675">
        <v>790</v>
      </c>
      <c r="B866" s="584" t="s">
        <v>784</v>
      </c>
      <c r="C866" s="584" t="s">
        <v>10</v>
      </c>
      <c r="D866" s="584" t="s">
        <v>247</v>
      </c>
      <c r="E866" s="584">
        <v>2</v>
      </c>
      <c r="F866" s="584">
        <v>1.5</v>
      </c>
      <c r="G866" s="584">
        <v>1.5</v>
      </c>
      <c r="H866" s="584" t="s">
        <v>783</v>
      </c>
      <c r="I866" s="584" t="s">
        <v>13</v>
      </c>
      <c r="J866" s="646">
        <v>42205</v>
      </c>
      <c r="K866" s="722"/>
      <c r="L866" s="576"/>
    </row>
    <row r="867" spans="1:12" ht="105" customHeight="1" x14ac:dyDescent="0.25">
      <c r="A867" s="675">
        <v>791</v>
      </c>
      <c r="B867" s="584" t="s">
        <v>777</v>
      </c>
      <c r="C867" s="584" t="s">
        <v>10</v>
      </c>
      <c r="D867" s="584" t="s">
        <v>247</v>
      </c>
      <c r="E867" s="584">
        <v>12</v>
      </c>
      <c r="F867" s="584">
        <v>20.005330000000001</v>
      </c>
      <c r="G867" s="584">
        <v>20.005330000000001</v>
      </c>
      <c r="H867" s="584" t="s">
        <v>12</v>
      </c>
      <c r="I867" s="584" t="s">
        <v>13</v>
      </c>
      <c r="J867" s="646">
        <v>41786</v>
      </c>
      <c r="K867" s="646"/>
      <c r="L867" s="584"/>
    </row>
    <row r="868" spans="1:12" ht="15.75" customHeight="1" x14ac:dyDescent="0.25">
      <c r="A868" s="675">
        <v>792</v>
      </c>
      <c r="B868" s="584" t="s">
        <v>782</v>
      </c>
      <c r="C868" s="584" t="s">
        <v>10</v>
      </c>
      <c r="D868" s="584" t="s">
        <v>247</v>
      </c>
      <c r="E868" s="584">
        <v>2</v>
      </c>
      <c r="F868" s="584">
        <v>0.5</v>
      </c>
      <c r="G868" s="584">
        <v>0.5</v>
      </c>
      <c r="H868" s="584" t="s">
        <v>12</v>
      </c>
      <c r="I868" s="584" t="s">
        <v>13</v>
      </c>
      <c r="J868" s="646">
        <v>42233</v>
      </c>
      <c r="K868" s="722"/>
      <c r="L868" s="576"/>
    </row>
    <row r="869" spans="1:12" ht="45" customHeight="1" x14ac:dyDescent="0.25">
      <c r="A869" s="675">
        <v>793</v>
      </c>
      <c r="B869" s="584" t="s">
        <v>781</v>
      </c>
      <c r="C869" s="584" t="s">
        <v>10</v>
      </c>
      <c r="D869" s="584" t="s">
        <v>247</v>
      </c>
      <c r="E869" s="584">
        <v>4</v>
      </c>
      <c r="F869" s="584">
        <v>12</v>
      </c>
      <c r="G869" s="584">
        <v>12</v>
      </c>
      <c r="H869" s="584" t="s">
        <v>12</v>
      </c>
      <c r="I869" s="584" t="s">
        <v>13</v>
      </c>
      <c r="J869" s="646">
        <v>42268</v>
      </c>
      <c r="K869" s="722"/>
      <c r="L869" s="576"/>
    </row>
    <row r="870" spans="1:12" ht="15.75" customHeight="1" x14ac:dyDescent="0.25">
      <c r="A870" s="675">
        <v>794</v>
      </c>
      <c r="B870" s="584" t="s">
        <v>780</v>
      </c>
      <c r="C870" s="584" t="s">
        <v>10</v>
      </c>
      <c r="D870" s="584" t="s">
        <v>247</v>
      </c>
      <c r="E870" s="584">
        <v>2</v>
      </c>
      <c r="F870" s="584">
        <v>0.5</v>
      </c>
      <c r="G870" s="584">
        <v>0.5</v>
      </c>
      <c r="H870" s="584" t="s">
        <v>12</v>
      </c>
      <c r="I870" s="584" t="s">
        <v>13</v>
      </c>
      <c r="J870" s="646">
        <v>42324</v>
      </c>
      <c r="K870" s="722"/>
      <c r="L870" s="576"/>
    </row>
    <row r="871" spans="1:12" ht="45" customHeight="1" x14ac:dyDescent="0.25">
      <c r="A871" s="675">
        <v>795</v>
      </c>
      <c r="B871" s="584" t="s">
        <v>779</v>
      </c>
      <c r="C871" s="584" t="s">
        <v>10</v>
      </c>
      <c r="D871" s="584" t="s">
        <v>247</v>
      </c>
      <c r="E871" s="584">
        <v>2</v>
      </c>
      <c r="F871" s="584">
        <v>0.2</v>
      </c>
      <c r="G871" s="584">
        <v>0.2</v>
      </c>
      <c r="H871" s="584" t="s">
        <v>12</v>
      </c>
      <c r="I871" s="584" t="s">
        <v>13</v>
      </c>
      <c r="J871" s="646">
        <v>42296</v>
      </c>
      <c r="K871" s="722"/>
      <c r="L871" s="576"/>
    </row>
    <row r="872" spans="1:12" ht="30" customHeight="1" x14ac:dyDescent="0.25">
      <c r="A872" s="571">
        <v>796</v>
      </c>
      <c r="B872" s="644" t="s">
        <v>736</v>
      </c>
      <c r="C872" s="644" t="s">
        <v>39</v>
      </c>
      <c r="D872" s="644" t="s">
        <v>247</v>
      </c>
      <c r="E872" s="644">
        <v>3</v>
      </c>
      <c r="F872" s="644">
        <v>3.11625</v>
      </c>
      <c r="G872" s="644">
        <v>3.11625</v>
      </c>
      <c r="H872" s="644" t="s">
        <v>12</v>
      </c>
      <c r="I872" s="644" t="s">
        <v>13</v>
      </c>
      <c r="J872" s="645">
        <v>41925</v>
      </c>
      <c r="K872" s="645">
        <v>41925</v>
      </c>
      <c r="L872" s="644" t="s">
        <v>778</v>
      </c>
    </row>
    <row r="873" spans="1:12" ht="105" customHeight="1" x14ac:dyDescent="0.25">
      <c r="A873" s="571">
        <v>797</v>
      </c>
      <c r="B873" s="644" t="s">
        <v>777</v>
      </c>
      <c r="C873" s="644" t="s">
        <v>39</v>
      </c>
      <c r="D873" s="644" t="s">
        <v>247</v>
      </c>
      <c r="E873" s="644">
        <v>13</v>
      </c>
      <c r="F873" s="644">
        <v>17.074670000000001</v>
      </c>
      <c r="G873" s="644">
        <v>17.074670000000001</v>
      </c>
      <c r="H873" s="644" t="s">
        <v>12</v>
      </c>
      <c r="I873" s="644" t="s">
        <v>13</v>
      </c>
      <c r="J873" s="645">
        <v>41929</v>
      </c>
      <c r="K873" s="645">
        <v>41929</v>
      </c>
      <c r="L873" s="644" t="s">
        <v>776</v>
      </c>
    </row>
    <row r="874" spans="1:12" ht="30" customHeight="1" x14ac:dyDescent="0.25">
      <c r="A874" s="675">
        <v>798</v>
      </c>
      <c r="B874" s="584" t="s">
        <v>775</v>
      </c>
      <c r="C874" s="584" t="s">
        <v>10</v>
      </c>
      <c r="D874" s="584" t="s">
        <v>247</v>
      </c>
      <c r="E874" s="584">
        <v>2</v>
      </c>
      <c r="F874" s="584">
        <v>0.5</v>
      </c>
      <c r="G874" s="584">
        <v>0.5</v>
      </c>
      <c r="H874" s="584" t="s">
        <v>12</v>
      </c>
      <c r="I874" s="584" t="s">
        <v>13</v>
      </c>
      <c r="J874" s="646">
        <v>42249</v>
      </c>
      <c r="K874" s="722"/>
      <c r="L874" s="576"/>
    </row>
    <row r="875" spans="1:12" ht="15.75" customHeight="1" x14ac:dyDescent="0.25">
      <c r="A875" s="675">
        <v>799</v>
      </c>
      <c r="B875" s="584" t="s">
        <v>774</v>
      </c>
      <c r="C875" s="584" t="s">
        <v>10</v>
      </c>
      <c r="D875" s="584" t="s">
        <v>247</v>
      </c>
      <c r="E875" s="584">
        <v>1</v>
      </c>
      <c r="F875" s="584">
        <v>0.5</v>
      </c>
      <c r="G875" s="584">
        <v>0.5</v>
      </c>
      <c r="H875" s="584" t="s">
        <v>12</v>
      </c>
      <c r="I875" s="584" t="s">
        <v>13</v>
      </c>
      <c r="J875" s="646">
        <v>42284</v>
      </c>
      <c r="K875" s="722"/>
      <c r="L875" s="576"/>
    </row>
    <row r="876" spans="1:12" ht="30" customHeight="1" x14ac:dyDescent="0.25">
      <c r="A876" s="571">
        <v>800</v>
      </c>
      <c r="B876" s="644" t="s">
        <v>736</v>
      </c>
      <c r="C876" s="644" t="s">
        <v>39</v>
      </c>
      <c r="D876" s="644" t="s">
        <v>247</v>
      </c>
      <c r="E876" s="644">
        <v>3</v>
      </c>
      <c r="F876" s="644">
        <v>1.03325</v>
      </c>
      <c r="G876" s="644">
        <v>1.03325</v>
      </c>
      <c r="H876" s="644" t="s">
        <v>12</v>
      </c>
      <c r="I876" s="644" t="s">
        <v>13</v>
      </c>
      <c r="J876" s="645">
        <v>41988</v>
      </c>
      <c r="K876" s="645">
        <v>41988</v>
      </c>
      <c r="L876" s="644" t="s">
        <v>773</v>
      </c>
    </row>
    <row r="877" spans="1:12" ht="18.75" customHeight="1" x14ac:dyDescent="0.25">
      <c r="A877" s="571">
        <v>801</v>
      </c>
      <c r="B877" s="725" t="s">
        <v>772</v>
      </c>
      <c r="C877" s="725"/>
      <c r="D877" s="725"/>
      <c r="E877" s="725"/>
      <c r="F877" s="725"/>
      <c r="G877" s="725"/>
      <c r="H877" s="725"/>
      <c r="I877" s="725"/>
      <c r="J877" s="726"/>
      <c r="K877" s="725"/>
      <c r="L877" s="700"/>
    </row>
    <row r="878" spans="1:12" ht="45" customHeight="1" x14ac:dyDescent="0.25">
      <c r="A878" s="571">
        <v>802</v>
      </c>
      <c r="B878" s="760" t="s">
        <v>759</v>
      </c>
      <c r="C878" s="760" t="s">
        <v>39</v>
      </c>
      <c r="D878" s="760" t="s">
        <v>247</v>
      </c>
      <c r="E878" s="760">
        <v>4</v>
      </c>
      <c r="F878" s="760">
        <v>10.79</v>
      </c>
      <c r="G878" s="760">
        <v>10.79</v>
      </c>
      <c r="H878" s="760" t="s">
        <v>753</v>
      </c>
      <c r="I878" s="760" t="s">
        <v>13</v>
      </c>
      <c r="J878" s="761">
        <v>41821</v>
      </c>
      <c r="K878" s="762">
        <v>41769</v>
      </c>
      <c r="L878" s="575" t="s">
        <v>771</v>
      </c>
    </row>
    <row r="879" spans="1:12" ht="36" customHeight="1" x14ac:dyDescent="0.25">
      <c r="A879" s="675">
        <v>803</v>
      </c>
      <c r="B879" s="763" t="s">
        <v>758</v>
      </c>
      <c r="C879" s="763" t="s">
        <v>10</v>
      </c>
      <c r="D879" s="763" t="s">
        <v>247</v>
      </c>
      <c r="E879" s="763">
        <v>4</v>
      </c>
      <c r="F879" s="763">
        <v>6.28</v>
      </c>
      <c r="G879" s="763">
        <v>6.28</v>
      </c>
      <c r="H879" s="763" t="s">
        <v>753</v>
      </c>
      <c r="I879" s="763" t="s">
        <v>13</v>
      </c>
      <c r="J879" s="764">
        <v>41882</v>
      </c>
      <c r="K879" s="763"/>
      <c r="L879" s="576"/>
    </row>
    <row r="880" spans="1:12" ht="36" customHeight="1" x14ac:dyDescent="0.25">
      <c r="A880" s="675">
        <v>804</v>
      </c>
      <c r="B880" s="763" t="s">
        <v>671</v>
      </c>
      <c r="C880" s="763" t="s">
        <v>10</v>
      </c>
      <c r="D880" s="763" t="s">
        <v>247</v>
      </c>
      <c r="E880" s="763">
        <v>3</v>
      </c>
      <c r="F880" s="763">
        <v>1.07</v>
      </c>
      <c r="G880" s="763">
        <v>1.07</v>
      </c>
      <c r="H880" s="763" t="s">
        <v>753</v>
      </c>
      <c r="I880" s="763" t="s">
        <v>13</v>
      </c>
      <c r="J880" s="764">
        <v>41882</v>
      </c>
      <c r="K880" s="763"/>
      <c r="L880" s="576"/>
    </row>
    <row r="881" spans="1:12" ht="36" customHeight="1" x14ac:dyDescent="0.25">
      <c r="A881" s="675">
        <v>805</v>
      </c>
      <c r="B881" s="763" t="s">
        <v>692</v>
      </c>
      <c r="C881" s="763" t="s">
        <v>10</v>
      </c>
      <c r="D881" s="763" t="s">
        <v>247</v>
      </c>
      <c r="E881" s="763">
        <v>5</v>
      </c>
      <c r="F881" s="763">
        <v>8.75</v>
      </c>
      <c r="G881" s="763">
        <v>8.75</v>
      </c>
      <c r="H881" s="763" t="s">
        <v>753</v>
      </c>
      <c r="I881" s="763" t="s">
        <v>13</v>
      </c>
      <c r="J881" s="764">
        <v>41912</v>
      </c>
      <c r="K881" s="763"/>
      <c r="L881" s="576"/>
    </row>
    <row r="882" spans="1:12" ht="36" customHeight="1" x14ac:dyDescent="0.25">
      <c r="A882" s="675">
        <v>806</v>
      </c>
      <c r="B882" s="763" t="s">
        <v>691</v>
      </c>
      <c r="C882" s="763" t="s">
        <v>10</v>
      </c>
      <c r="D882" s="763" t="s">
        <v>247</v>
      </c>
      <c r="E882" s="763">
        <v>5</v>
      </c>
      <c r="F882" s="763">
        <v>8.75</v>
      </c>
      <c r="G882" s="763">
        <v>8.75</v>
      </c>
      <c r="H882" s="763" t="s">
        <v>753</v>
      </c>
      <c r="I882" s="763" t="s">
        <v>13</v>
      </c>
      <c r="J882" s="764">
        <v>41912</v>
      </c>
      <c r="K882" s="763"/>
      <c r="L882" s="576"/>
    </row>
    <row r="883" spans="1:12" x14ac:dyDescent="0.25">
      <c r="A883" s="675">
        <v>807</v>
      </c>
      <c r="B883" s="763" t="s">
        <v>757</v>
      </c>
      <c r="C883" s="763" t="s">
        <v>10</v>
      </c>
      <c r="D883" s="763" t="s">
        <v>247</v>
      </c>
      <c r="E883" s="763">
        <v>1</v>
      </c>
      <c r="F883" s="763" t="s">
        <v>46</v>
      </c>
      <c r="G883" s="763">
        <v>0.2</v>
      </c>
      <c r="H883" s="763" t="s">
        <v>12</v>
      </c>
      <c r="I883" s="763" t="s">
        <v>13</v>
      </c>
      <c r="J883" s="764">
        <v>42004</v>
      </c>
      <c r="K883" s="763"/>
      <c r="L883" s="576"/>
    </row>
    <row r="884" spans="1:12" ht="24" customHeight="1" x14ac:dyDescent="0.25">
      <c r="A884" s="675">
        <v>808</v>
      </c>
      <c r="B884" s="763" t="s">
        <v>770</v>
      </c>
      <c r="C884" s="763" t="s">
        <v>10</v>
      </c>
      <c r="D884" s="763" t="s">
        <v>247</v>
      </c>
      <c r="E884" s="763">
        <v>1</v>
      </c>
      <c r="F884" s="763">
        <v>0.45</v>
      </c>
      <c r="G884" s="763">
        <v>0.45</v>
      </c>
      <c r="H884" s="763" t="s">
        <v>12</v>
      </c>
      <c r="I884" s="763" t="s">
        <v>13</v>
      </c>
      <c r="J884" s="764">
        <v>41973</v>
      </c>
      <c r="K884" s="763"/>
      <c r="L884" s="576"/>
    </row>
    <row r="885" spans="1:12" ht="60" customHeight="1" x14ac:dyDescent="0.25">
      <c r="A885" s="571">
        <v>809</v>
      </c>
      <c r="B885" s="575" t="s">
        <v>769</v>
      </c>
      <c r="C885" s="760" t="s">
        <v>39</v>
      </c>
      <c r="D885" s="760" t="s">
        <v>247</v>
      </c>
      <c r="E885" s="760">
        <v>2</v>
      </c>
      <c r="F885" s="760">
        <v>1.1000000000000001</v>
      </c>
      <c r="G885" s="760">
        <v>1.1000000000000001</v>
      </c>
      <c r="H885" s="760" t="s">
        <v>753</v>
      </c>
      <c r="I885" s="760" t="s">
        <v>13</v>
      </c>
      <c r="J885" s="761">
        <v>41850</v>
      </c>
      <c r="K885" s="762">
        <v>41739</v>
      </c>
      <c r="L885" s="575" t="s">
        <v>768</v>
      </c>
    </row>
    <row r="886" spans="1:12" ht="36" customHeight="1" x14ac:dyDescent="0.25">
      <c r="A886" s="571">
        <v>810</v>
      </c>
      <c r="B886" s="575" t="s">
        <v>632</v>
      </c>
      <c r="C886" s="760" t="s">
        <v>39</v>
      </c>
      <c r="D886" s="760" t="s">
        <v>247</v>
      </c>
      <c r="E886" s="760">
        <v>1</v>
      </c>
      <c r="F886" s="760">
        <v>0.95</v>
      </c>
      <c r="G886" s="760">
        <v>0.95</v>
      </c>
      <c r="H886" s="760" t="s">
        <v>753</v>
      </c>
      <c r="I886" s="760" t="s">
        <v>13</v>
      </c>
      <c r="J886" s="761">
        <v>41850</v>
      </c>
      <c r="K886" s="762">
        <v>41708</v>
      </c>
      <c r="L886" s="586" t="s">
        <v>767</v>
      </c>
    </row>
    <row r="887" spans="1:12" ht="36" customHeight="1" x14ac:dyDescent="0.25">
      <c r="A887" s="571">
        <v>811</v>
      </c>
      <c r="B887" s="575" t="s">
        <v>766</v>
      </c>
      <c r="C887" s="760" t="s">
        <v>39</v>
      </c>
      <c r="D887" s="760" t="s">
        <v>247</v>
      </c>
      <c r="E887" s="760">
        <v>1</v>
      </c>
      <c r="F887" s="760">
        <v>0.5</v>
      </c>
      <c r="G887" s="760">
        <v>0.5</v>
      </c>
      <c r="H887" s="760" t="s">
        <v>753</v>
      </c>
      <c r="I887" s="760" t="s">
        <v>13</v>
      </c>
      <c r="J887" s="761">
        <v>41850</v>
      </c>
      <c r="K887" s="762">
        <v>41739</v>
      </c>
      <c r="L887" s="586" t="s">
        <v>765</v>
      </c>
    </row>
    <row r="888" spans="1:12" ht="36" customHeight="1" x14ac:dyDescent="0.25">
      <c r="A888" s="571">
        <v>812</v>
      </c>
      <c r="B888" s="575" t="s">
        <v>764</v>
      </c>
      <c r="C888" s="760" t="s">
        <v>39</v>
      </c>
      <c r="D888" s="760" t="s">
        <v>247</v>
      </c>
      <c r="E888" s="760">
        <v>1</v>
      </c>
      <c r="F888" s="760">
        <v>0.9</v>
      </c>
      <c r="G888" s="760">
        <v>0.9</v>
      </c>
      <c r="H888" s="760" t="s">
        <v>753</v>
      </c>
      <c r="I888" s="760" t="s">
        <v>13</v>
      </c>
      <c r="J888" s="760" t="s">
        <v>763</v>
      </c>
      <c r="K888" s="762">
        <v>41739</v>
      </c>
      <c r="L888" s="575" t="s">
        <v>762</v>
      </c>
    </row>
    <row r="889" spans="1:12" ht="36" customHeight="1" x14ac:dyDescent="0.25">
      <c r="A889" s="675">
        <v>813</v>
      </c>
      <c r="B889" s="584" t="s">
        <v>761</v>
      </c>
      <c r="C889" s="763" t="s">
        <v>10</v>
      </c>
      <c r="D889" s="763" t="s">
        <v>247</v>
      </c>
      <c r="E889" s="763">
        <v>1</v>
      </c>
      <c r="F889" s="763">
        <v>0.72</v>
      </c>
      <c r="G889" s="763">
        <v>0.72</v>
      </c>
      <c r="H889" s="763" t="s">
        <v>753</v>
      </c>
      <c r="I889" s="763" t="s">
        <v>13</v>
      </c>
      <c r="J889" s="764">
        <v>41942</v>
      </c>
      <c r="K889" s="763"/>
      <c r="L889" s="576"/>
    </row>
    <row r="890" spans="1:12" ht="36" customHeight="1" x14ac:dyDescent="0.25">
      <c r="A890" s="675">
        <v>814</v>
      </c>
      <c r="B890" s="584" t="s">
        <v>760</v>
      </c>
      <c r="C890" s="763" t="s">
        <v>10</v>
      </c>
      <c r="D890" s="763" t="s">
        <v>247</v>
      </c>
      <c r="E890" s="763">
        <v>1</v>
      </c>
      <c r="F890" s="763">
        <v>0.1</v>
      </c>
      <c r="G890" s="763">
        <v>0.1</v>
      </c>
      <c r="H890" s="763" t="s">
        <v>753</v>
      </c>
      <c r="I890" s="763" t="s">
        <v>13</v>
      </c>
      <c r="J890" s="764">
        <v>41942</v>
      </c>
      <c r="K890" s="763"/>
      <c r="L890" s="576"/>
    </row>
    <row r="891" spans="1:12" ht="36" customHeight="1" x14ac:dyDescent="0.25">
      <c r="A891" s="675">
        <v>815</v>
      </c>
      <c r="B891" s="765" t="s">
        <v>759</v>
      </c>
      <c r="C891" s="765" t="s">
        <v>10</v>
      </c>
      <c r="D891" s="765" t="s">
        <v>247</v>
      </c>
      <c r="E891" s="765">
        <v>4</v>
      </c>
      <c r="F891" s="765">
        <v>10.79</v>
      </c>
      <c r="G891" s="765">
        <v>10.79</v>
      </c>
      <c r="H891" s="765" t="s">
        <v>753</v>
      </c>
      <c r="I891" s="765" t="s">
        <v>13</v>
      </c>
      <c r="J891" s="766">
        <v>42186</v>
      </c>
      <c r="K891" s="763"/>
      <c r="L891" s="576"/>
    </row>
    <row r="892" spans="1:12" ht="36" customHeight="1" x14ac:dyDescent="0.25">
      <c r="A892" s="675">
        <v>816</v>
      </c>
      <c r="B892" s="765" t="s">
        <v>758</v>
      </c>
      <c r="C892" s="765" t="s">
        <v>10</v>
      </c>
      <c r="D892" s="765" t="s">
        <v>247</v>
      </c>
      <c r="E892" s="765">
        <v>4</v>
      </c>
      <c r="F892" s="765">
        <v>6.28</v>
      </c>
      <c r="G892" s="765">
        <v>6.28</v>
      </c>
      <c r="H892" s="765" t="s">
        <v>753</v>
      </c>
      <c r="I892" s="765" t="s">
        <v>13</v>
      </c>
      <c r="J892" s="766">
        <v>42247</v>
      </c>
      <c r="K892" s="763"/>
      <c r="L892" s="576"/>
    </row>
    <row r="893" spans="1:12" ht="36" customHeight="1" x14ac:dyDescent="0.25">
      <c r="A893" s="675">
        <v>817</v>
      </c>
      <c r="B893" s="765" t="s">
        <v>671</v>
      </c>
      <c r="C893" s="765" t="s">
        <v>10</v>
      </c>
      <c r="D893" s="765" t="s">
        <v>247</v>
      </c>
      <c r="E893" s="765">
        <v>3</v>
      </c>
      <c r="F893" s="765">
        <v>1.07</v>
      </c>
      <c r="G893" s="765">
        <v>1.07</v>
      </c>
      <c r="H893" s="765" t="s">
        <v>753</v>
      </c>
      <c r="I893" s="765" t="s">
        <v>13</v>
      </c>
      <c r="J893" s="766">
        <v>42247</v>
      </c>
      <c r="K893" s="763"/>
      <c r="L893" s="576"/>
    </row>
    <row r="894" spans="1:12" x14ac:dyDescent="0.25">
      <c r="A894" s="675">
        <v>818</v>
      </c>
      <c r="B894" s="765" t="s">
        <v>757</v>
      </c>
      <c r="C894" s="765" t="s">
        <v>10</v>
      </c>
      <c r="D894" s="765" t="s">
        <v>247</v>
      </c>
      <c r="E894" s="765">
        <v>1</v>
      </c>
      <c r="F894" s="765" t="s">
        <v>46</v>
      </c>
      <c r="G894" s="765">
        <v>0.2</v>
      </c>
      <c r="H894" s="765" t="s">
        <v>12</v>
      </c>
      <c r="I894" s="765" t="s">
        <v>13</v>
      </c>
      <c r="J894" s="766">
        <v>42369</v>
      </c>
      <c r="K894" s="763"/>
      <c r="L894" s="576"/>
    </row>
    <row r="895" spans="1:12" ht="36" customHeight="1" x14ac:dyDescent="0.25">
      <c r="A895" s="675">
        <v>819</v>
      </c>
      <c r="B895" s="767" t="s">
        <v>756</v>
      </c>
      <c r="C895" s="765" t="s">
        <v>10</v>
      </c>
      <c r="D895" s="765" t="s">
        <v>247</v>
      </c>
      <c r="E895" s="765">
        <v>2</v>
      </c>
      <c r="F895" s="765">
        <v>3</v>
      </c>
      <c r="G895" s="765">
        <v>3</v>
      </c>
      <c r="H895" s="765" t="s">
        <v>753</v>
      </c>
      <c r="I895" s="765" t="s">
        <v>13</v>
      </c>
      <c r="J895" s="766">
        <v>42277</v>
      </c>
      <c r="K895" s="763"/>
      <c r="L895" s="576"/>
    </row>
    <row r="896" spans="1:12" ht="36" customHeight="1" x14ac:dyDescent="0.25">
      <c r="A896" s="675">
        <v>820</v>
      </c>
      <c r="B896" s="767" t="s">
        <v>755</v>
      </c>
      <c r="C896" s="765" t="s">
        <v>10</v>
      </c>
      <c r="D896" s="765" t="s">
        <v>247</v>
      </c>
      <c r="E896" s="765">
        <v>1</v>
      </c>
      <c r="F896" s="765">
        <v>0.3</v>
      </c>
      <c r="G896" s="765">
        <v>0.3</v>
      </c>
      <c r="H896" s="765" t="s">
        <v>753</v>
      </c>
      <c r="I896" s="765" t="s">
        <v>13</v>
      </c>
      <c r="J896" s="766">
        <v>42277</v>
      </c>
      <c r="K896" s="763"/>
      <c r="L896" s="576"/>
    </row>
    <row r="897" spans="1:12" ht="36" customHeight="1" x14ac:dyDescent="0.25">
      <c r="A897" s="675">
        <v>821</v>
      </c>
      <c r="B897" s="767" t="s">
        <v>754</v>
      </c>
      <c r="C897" s="765" t="s">
        <v>10</v>
      </c>
      <c r="D897" s="765" t="s">
        <v>247</v>
      </c>
      <c r="E897" s="765">
        <v>2</v>
      </c>
      <c r="F897" s="765">
        <v>1</v>
      </c>
      <c r="G897" s="765">
        <v>1</v>
      </c>
      <c r="H897" s="765" t="s">
        <v>753</v>
      </c>
      <c r="I897" s="765" t="s">
        <v>13</v>
      </c>
      <c r="J897" s="766">
        <v>42277</v>
      </c>
      <c r="K897" s="763"/>
      <c r="L897" s="576"/>
    </row>
    <row r="898" spans="1:12" ht="18.75" customHeight="1" x14ac:dyDescent="0.25">
      <c r="A898" s="675">
        <v>822</v>
      </c>
      <c r="B898" s="725" t="s">
        <v>752</v>
      </c>
      <c r="C898" s="725"/>
      <c r="D898" s="725"/>
      <c r="E898" s="725"/>
      <c r="F898" s="725"/>
      <c r="G898" s="725"/>
      <c r="H898" s="725"/>
      <c r="I898" s="725"/>
      <c r="J898" s="726"/>
      <c r="K898" s="725"/>
      <c r="L898" s="641"/>
    </row>
    <row r="899" spans="1:12" ht="38.25" customHeight="1" x14ac:dyDescent="0.25">
      <c r="A899" s="675">
        <v>823</v>
      </c>
      <c r="B899" s="581" t="s">
        <v>744</v>
      </c>
      <c r="C899" s="581" t="s">
        <v>10</v>
      </c>
      <c r="D899" s="581" t="s">
        <v>247</v>
      </c>
      <c r="E899" s="581">
        <v>2</v>
      </c>
      <c r="F899" s="581">
        <v>1.5</v>
      </c>
      <c r="G899" s="581">
        <v>1.5</v>
      </c>
      <c r="H899" s="581" t="s">
        <v>660</v>
      </c>
      <c r="I899" s="581" t="s">
        <v>13</v>
      </c>
      <c r="J899" s="613">
        <v>41829</v>
      </c>
      <c r="K899" s="748"/>
      <c r="L899" s="576"/>
    </row>
    <row r="900" spans="1:12" ht="76.5" customHeight="1" x14ac:dyDescent="0.25">
      <c r="A900" s="675">
        <v>824</v>
      </c>
      <c r="B900" s="581" t="s">
        <v>742</v>
      </c>
      <c r="C900" s="581" t="s">
        <v>10</v>
      </c>
      <c r="D900" s="581" t="s">
        <v>247</v>
      </c>
      <c r="E900" s="581">
        <v>4</v>
      </c>
      <c r="F900" s="581">
        <v>14</v>
      </c>
      <c r="G900" s="581">
        <v>14</v>
      </c>
      <c r="H900" s="581" t="s">
        <v>12</v>
      </c>
      <c r="I900" s="581" t="s">
        <v>13</v>
      </c>
      <c r="J900" s="613">
        <v>41790</v>
      </c>
      <c r="K900" s="748"/>
      <c r="L900" s="576"/>
    </row>
    <row r="901" spans="1:12" x14ac:dyDescent="0.25">
      <c r="A901" s="675">
        <v>825</v>
      </c>
      <c r="B901" s="581" t="s">
        <v>751</v>
      </c>
      <c r="C901" s="581" t="s">
        <v>10</v>
      </c>
      <c r="D901" s="581" t="s">
        <v>247</v>
      </c>
      <c r="E901" s="581">
        <v>2</v>
      </c>
      <c r="F901" s="581">
        <v>0.25</v>
      </c>
      <c r="G901" s="581">
        <v>0.25</v>
      </c>
      <c r="H901" s="581" t="s">
        <v>12</v>
      </c>
      <c r="I901" s="581" t="s">
        <v>13</v>
      </c>
      <c r="J901" s="613">
        <v>41861</v>
      </c>
      <c r="K901" s="748"/>
      <c r="L901" s="576"/>
    </row>
    <row r="902" spans="1:12" ht="38.25" customHeight="1" x14ac:dyDescent="0.25">
      <c r="A902" s="675">
        <v>826</v>
      </c>
      <c r="B902" s="581" t="s">
        <v>734</v>
      </c>
      <c r="C902" s="581" t="s">
        <v>10</v>
      </c>
      <c r="D902" s="581" t="s">
        <v>247</v>
      </c>
      <c r="E902" s="581">
        <v>4</v>
      </c>
      <c r="F902" s="581">
        <v>10</v>
      </c>
      <c r="G902" s="581">
        <v>10</v>
      </c>
      <c r="H902" s="581" t="s">
        <v>12</v>
      </c>
      <c r="I902" s="581" t="s">
        <v>13</v>
      </c>
      <c r="J902" s="613">
        <v>41884</v>
      </c>
      <c r="K902" s="748"/>
      <c r="L902" s="576" t="s">
        <v>685</v>
      </c>
    </row>
    <row r="903" spans="1:12" x14ac:dyDescent="0.25">
      <c r="A903" s="675">
        <v>827</v>
      </c>
      <c r="B903" s="581" t="s">
        <v>750</v>
      </c>
      <c r="C903" s="581" t="s">
        <v>10</v>
      </c>
      <c r="D903" s="581" t="s">
        <v>247</v>
      </c>
      <c r="E903" s="581">
        <v>1</v>
      </c>
      <c r="F903" s="581">
        <v>0.5</v>
      </c>
      <c r="G903" s="581">
        <v>0.5</v>
      </c>
      <c r="H903" s="581" t="s">
        <v>12</v>
      </c>
      <c r="I903" s="581" t="s">
        <v>13</v>
      </c>
      <c r="J903" s="613">
        <v>41944</v>
      </c>
      <c r="K903" s="748"/>
      <c r="L903" s="576" t="s">
        <v>685</v>
      </c>
    </row>
    <row r="904" spans="1:12" ht="30" customHeight="1" x14ac:dyDescent="0.25">
      <c r="A904" s="675">
        <v>828</v>
      </c>
      <c r="B904" s="584" t="s">
        <v>749</v>
      </c>
      <c r="C904" s="581" t="s">
        <v>10</v>
      </c>
      <c r="D904" s="581" t="s">
        <v>247</v>
      </c>
      <c r="E904" s="584">
        <v>2</v>
      </c>
      <c r="F904" s="584">
        <v>0.4</v>
      </c>
      <c r="G904" s="584">
        <v>0.4</v>
      </c>
      <c r="H904" s="581" t="s">
        <v>12</v>
      </c>
      <c r="I904" s="581" t="s">
        <v>13</v>
      </c>
      <c r="J904" s="613">
        <v>41917</v>
      </c>
      <c r="K904" s="748"/>
      <c r="L904" s="576" t="s">
        <v>685</v>
      </c>
    </row>
    <row r="905" spans="1:12" ht="30" customHeight="1" x14ac:dyDescent="0.25">
      <c r="A905" s="675">
        <v>829</v>
      </c>
      <c r="B905" s="584" t="s">
        <v>736</v>
      </c>
      <c r="C905" s="581" t="s">
        <v>10</v>
      </c>
      <c r="D905" s="581" t="s">
        <v>247</v>
      </c>
      <c r="E905" s="584">
        <v>2</v>
      </c>
      <c r="F905" s="584">
        <v>1</v>
      </c>
      <c r="G905" s="584">
        <v>1</v>
      </c>
      <c r="H905" s="581" t="s">
        <v>12</v>
      </c>
      <c r="I905" s="581" t="s">
        <v>13</v>
      </c>
      <c r="J905" s="613">
        <v>41684</v>
      </c>
      <c r="K905" s="748"/>
      <c r="L905" s="576" t="s">
        <v>746</v>
      </c>
    </row>
    <row r="906" spans="1:12" ht="76.5" customHeight="1" x14ac:dyDescent="0.25">
      <c r="A906" s="675">
        <v>830</v>
      </c>
      <c r="B906" s="581" t="s">
        <v>742</v>
      </c>
      <c r="C906" s="581" t="s">
        <v>10</v>
      </c>
      <c r="D906" s="581" t="s">
        <v>247</v>
      </c>
      <c r="E906" s="581">
        <v>2</v>
      </c>
      <c r="F906" s="581">
        <v>15</v>
      </c>
      <c r="G906" s="581">
        <v>15</v>
      </c>
      <c r="H906" s="581" t="s">
        <v>12</v>
      </c>
      <c r="I906" s="581" t="s">
        <v>13</v>
      </c>
      <c r="J906" s="613">
        <v>42210</v>
      </c>
      <c r="K906" s="748"/>
      <c r="L906" s="576" t="s">
        <v>746</v>
      </c>
    </row>
    <row r="907" spans="1:12" ht="25.5" customHeight="1" x14ac:dyDescent="0.25">
      <c r="A907" s="675">
        <v>831</v>
      </c>
      <c r="B907" s="581" t="s">
        <v>748</v>
      </c>
      <c r="C907" s="581" t="s">
        <v>10</v>
      </c>
      <c r="D907" s="581" t="s">
        <v>247</v>
      </c>
      <c r="E907" s="581">
        <v>2</v>
      </c>
      <c r="F907" s="581">
        <v>0.35</v>
      </c>
      <c r="G907" s="581">
        <v>0.35</v>
      </c>
      <c r="H907" s="581" t="s">
        <v>12</v>
      </c>
      <c r="I907" s="581" t="s">
        <v>13</v>
      </c>
      <c r="J907" s="613">
        <v>42251</v>
      </c>
      <c r="K907" s="748"/>
      <c r="L907" s="576" t="s">
        <v>685</v>
      </c>
    </row>
    <row r="908" spans="1:12" x14ac:dyDescent="0.25">
      <c r="A908" s="675">
        <v>832</v>
      </c>
      <c r="B908" s="581" t="s">
        <v>747</v>
      </c>
      <c r="C908" s="581" t="s">
        <v>10</v>
      </c>
      <c r="D908" s="581" t="s">
        <v>247</v>
      </c>
      <c r="E908" s="581">
        <v>1</v>
      </c>
      <c r="F908" s="581">
        <v>0.3</v>
      </c>
      <c r="G908" s="581">
        <v>0.3</v>
      </c>
      <c r="H908" s="581" t="s">
        <v>12</v>
      </c>
      <c r="I908" s="581" t="s">
        <v>13</v>
      </c>
      <c r="J908" s="613">
        <v>42280</v>
      </c>
      <c r="K908" s="748"/>
      <c r="L908" s="576" t="s">
        <v>685</v>
      </c>
    </row>
    <row r="909" spans="1:12" ht="25.5" customHeight="1" x14ac:dyDescent="0.25">
      <c r="A909" s="675">
        <v>833</v>
      </c>
      <c r="B909" s="581" t="s">
        <v>736</v>
      </c>
      <c r="C909" s="581" t="s">
        <v>10</v>
      </c>
      <c r="D909" s="581" t="s">
        <v>247</v>
      </c>
      <c r="E909" s="581">
        <v>2</v>
      </c>
      <c r="F909" s="581">
        <v>1</v>
      </c>
      <c r="G909" s="581">
        <v>1</v>
      </c>
      <c r="H909" s="581" t="s">
        <v>12</v>
      </c>
      <c r="I909" s="581" t="s">
        <v>13</v>
      </c>
      <c r="J909" s="613">
        <v>42414</v>
      </c>
      <c r="K909" s="581"/>
      <c r="L909" s="576" t="s">
        <v>746</v>
      </c>
    </row>
    <row r="910" spans="1:12" ht="18.75" customHeight="1" x14ac:dyDescent="0.25">
      <c r="A910" s="571">
        <v>834</v>
      </c>
      <c r="B910" s="725" t="s">
        <v>745</v>
      </c>
      <c r="C910" s="725"/>
      <c r="D910" s="725"/>
      <c r="E910" s="725"/>
      <c r="F910" s="725"/>
      <c r="G910" s="725"/>
      <c r="H910" s="725"/>
      <c r="I910" s="725"/>
      <c r="J910" s="726"/>
      <c r="K910" s="725"/>
      <c r="L910" s="641"/>
    </row>
    <row r="911" spans="1:12" ht="38.25" customHeight="1" x14ac:dyDescent="0.25">
      <c r="A911" s="675">
        <v>835</v>
      </c>
      <c r="B911" s="581" t="s">
        <v>744</v>
      </c>
      <c r="C911" s="581" t="s">
        <v>10</v>
      </c>
      <c r="D911" s="581" t="s">
        <v>247</v>
      </c>
      <c r="E911" s="581">
        <v>5</v>
      </c>
      <c r="F911" s="581">
        <v>4</v>
      </c>
      <c r="G911" s="581">
        <v>4</v>
      </c>
      <c r="H911" s="581" t="s">
        <v>660</v>
      </c>
      <c r="I911" s="581" t="s">
        <v>13</v>
      </c>
      <c r="J911" s="613">
        <v>41983</v>
      </c>
      <c r="K911" s="581" t="s">
        <v>743</v>
      </c>
      <c r="L911" s="632" t="s">
        <v>740</v>
      </c>
    </row>
    <row r="912" spans="1:12" ht="76.5" customHeight="1" x14ac:dyDescent="0.25">
      <c r="A912" s="571">
        <v>836</v>
      </c>
      <c r="B912" s="654" t="s">
        <v>742</v>
      </c>
      <c r="C912" s="654" t="s">
        <v>39</v>
      </c>
      <c r="D912" s="654" t="s">
        <v>247</v>
      </c>
      <c r="E912" s="654">
        <v>4</v>
      </c>
      <c r="F912" s="654">
        <v>40</v>
      </c>
      <c r="G912" s="654">
        <v>40</v>
      </c>
      <c r="H912" s="654" t="s">
        <v>12</v>
      </c>
      <c r="I912" s="654" t="s">
        <v>13</v>
      </c>
      <c r="J912" s="656">
        <v>41791</v>
      </c>
      <c r="K912" s="747">
        <v>41972</v>
      </c>
      <c r="L912" s="644" t="s">
        <v>741</v>
      </c>
    </row>
    <row r="913" spans="1:12" ht="38.25" customHeight="1" x14ac:dyDescent="0.25">
      <c r="A913" s="675">
        <v>837</v>
      </c>
      <c r="B913" s="581" t="s">
        <v>734</v>
      </c>
      <c r="C913" s="581" t="s">
        <v>10</v>
      </c>
      <c r="D913" s="581" t="s">
        <v>247</v>
      </c>
      <c r="E913" s="581">
        <v>4</v>
      </c>
      <c r="F913" s="581">
        <v>10</v>
      </c>
      <c r="G913" s="581">
        <v>10</v>
      </c>
      <c r="H913" s="581" t="s">
        <v>12</v>
      </c>
      <c r="I913" s="581" t="s">
        <v>13</v>
      </c>
      <c r="J913" s="613">
        <v>41884</v>
      </c>
      <c r="K913" s="748"/>
      <c r="L913" s="632" t="s">
        <v>740</v>
      </c>
    </row>
    <row r="914" spans="1:12" ht="30" customHeight="1" x14ac:dyDescent="0.25">
      <c r="A914" s="571">
        <v>838</v>
      </c>
      <c r="B914" s="644" t="s">
        <v>736</v>
      </c>
      <c r="C914" s="654" t="s">
        <v>39</v>
      </c>
      <c r="D914" s="654" t="s">
        <v>247</v>
      </c>
      <c r="E914" s="644">
        <v>2</v>
      </c>
      <c r="F914" s="644">
        <v>2</v>
      </c>
      <c r="G914" s="644">
        <v>2</v>
      </c>
      <c r="H914" s="654" t="s">
        <v>12</v>
      </c>
      <c r="I914" s="654" t="s">
        <v>13</v>
      </c>
      <c r="J914" s="656">
        <v>42018</v>
      </c>
      <c r="K914" s="748">
        <v>42035</v>
      </c>
      <c r="L914" s="643" t="s">
        <v>739</v>
      </c>
    </row>
    <row r="915" spans="1:12" ht="76.5" customHeight="1" x14ac:dyDescent="0.25">
      <c r="A915" s="571">
        <v>839</v>
      </c>
      <c r="B915" s="619" t="s">
        <v>738</v>
      </c>
      <c r="C915" s="619" t="s">
        <v>39</v>
      </c>
      <c r="D915" s="619" t="s">
        <v>247</v>
      </c>
      <c r="E915" s="619">
        <v>5</v>
      </c>
      <c r="F915" s="619">
        <v>33.25</v>
      </c>
      <c r="G915" s="619">
        <v>33.25</v>
      </c>
      <c r="H915" s="619" t="s">
        <v>12</v>
      </c>
      <c r="I915" s="619" t="s">
        <v>13</v>
      </c>
      <c r="J915" s="768">
        <v>42180</v>
      </c>
      <c r="K915" s="768">
        <v>42185</v>
      </c>
      <c r="L915" s="618" t="s">
        <v>737</v>
      </c>
    </row>
    <row r="916" spans="1:12" ht="25.5" customHeight="1" x14ac:dyDescent="0.25">
      <c r="A916" s="571">
        <v>840</v>
      </c>
      <c r="B916" s="619" t="s">
        <v>736</v>
      </c>
      <c r="C916" s="619" t="s">
        <v>39</v>
      </c>
      <c r="D916" s="619" t="s">
        <v>247</v>
      </c>
      <c r="E916" s="619">
        <v>3</v>
      </c>
      <c r="F916" s="619">
        <v>9.1999999999999993</v>
      </c>
      <c r="G916" s="619">
        <v>9.1999999999999993</v>
      </c>
      <c r="H916" s="619" t="s">
        <v>12</v>
      </c>
      <c r="I916" s="619" t="s">
        <v>13</v>
      </c>
      <c r="J916" s="768">
        <v>42158</v>
      </c>
      <c r="K916" s="719">
        <v>42177</v>
      </c>
      <c r="L916" s="618" t="s">
        <v>735</v>
      </c>
    </row>
    <row r="917" spans="1:12" ht="38.25" customHeight="1" x14ac:dyDescent="0.25">
      <c r="A917" s="571">
        <v>841</v>
      </c>
      <c r="B917" s="619" t="s">
        <v>734</v>
      </c>
      <c r="C917" s="619" t="s">
        <v>39</v>
      </c>
      <c r="D917" s="619" t="s">
        <v>247</v>
      </c>
      <c r="E917" s="619">
        <v>4</v>
      </c>
      <c r="F917" s="619">
        <v>10.8</v>
      </c>
      <c r="G917" s="619">
        <v>10.8</v>
      </c>
      <c r="H917" s="619" t="s">
        <v>12</v>
      </c>
      <c r="I917" s="619" t="s">
        <v>13</v>
      </c>
      <c r="J917" s="768">
        <v>42104</v>
      </c>
      <c r="K917" s="768">
        <v>42104</v>
      </c>
      <c r="L917" s="625" t="s">
        <v>733</v>
      </c>
    </row>
    <row r="918" spans="1:12" ht="29.25" customHeight="1" x14ac:dyDescent="0.25">
      <c r="A918" s="571">
        <v>842</v>
      </c>
      <c r="B918" s="619" t="s">
        <v>732</v>
      </c>
      <c r="C918" s="619" t="s">
        <v>39</v>
      </c>
      <c r="D918" s="619" t="s">
        <v>247</v>
      </c>
      <c r="E918" s="619">
        <v>1</v>
      </c>
      <c r="F918" s="619">
        <v>3.12</v>
      </c>
      <c r="G918" s="619">
        <v>3.12</v>
      </c>
      <c r="H918" s="619" t="s">
        <v>12</v>
      </c>
      <c r="I918" s="619" t="s">
        <v>13</v>
      </c>
      <c r="J918" s="768">
        <v>42158</v>
      </c>
      <c r="K918" s="719">
        <v>42177</v>
      </c>
      <c r="L918" s="618" t="s">
        <v>731</v>
      </c>
    </row>
    <row r="919" spans="1:12" ht="18.75" customHeight="1" x14ac:dyDescent="0.25">
      <c r="A919" s="675">
        <v>843</v>
      </c>
      <c r="B919" s="627" t="s">
        <v>730</v>
      </c>
      <c r="C919" s="627" t="s">
        <v>10</v>
      </c>
      <c r="D919" s="627" t="s">
        <v>247</v>
      </c>
      <c r="E919" s="627">
        <v>50</v>
      </c>
      <c r="F919" s="627">
        <v>110</v>
      </c>
      <c r="G919" s="627">
        <v>110</v>
      </c>
      <c r="H919" s="627" t="s">
        <v>12</v>
      </c>
      <c r="I919" s="627" t="s">
        <v>13</v>
      </c>
      <c r="J919" s="710">
        <v>42375</v>
      </c>
      <c r="K919" s="709">
        <v>42389</v>
      </c>
      <c r="L919" s="626"/>
    </row>
    <row r="920" spans="1:12" ht="27" customHeight="1" x14ac:dyDescent="0.25">
      <c r="A920" s="571">
        <v>844</v>
      </c>
      <c r="B920" s="619" t="s">
        <v>729</v>
      </c>
      <c r="C920" s="619" t="s">
        <v>39</v>
      </c>
      <c r="D920" s="619" t="s">
        <v>247</v>
      </c>
      <c r="E920" s="619">
        <v>4</v>
      </c>
      <c r="F920" s="619">
        <v>10</v>
      </c>
      <c r="G920" s="619">
        <v>10</v>
      </c>
      <c r="H920" s="619" t="s">
        <v>12</v>
      </c>
      <c r="I920" s="619" t="s">
        <v>13</v>
      </c>
      <c r="J920" s="768">
        <v>42134</v>
      </c>
      <c r="K920" s="719">
        <v>42149</v>
      </c>
      <c r="L920" s="618" t="s">
        <v>728</v>
      </c>
    </row>
    <row r="921" spans="1:12" ht="18.75" customHeight="1" x14ac:dyDescent="0.25">
      <c r="A921" s="675">
        <v>845</v>
      </c>
      <c r="B921" s="627" t="s">
        <v>727</v>
      </c>
      <c r="C921" s="627" t="s">
        <v>10</v>
      </c>
      <c r="D921" s="627" t="s">
        <v>247</v>
      </c>
      <c r="E921" s="627">
        <v>10</v>
      </c>
      <c r="F921" s="627">
        <v>20</v>
      </c>
      <c r="G921" s="627">
        <v>20</v>
      </c>
      <c r="H921" s="627" t="s">
        <v>12</v>
      </c>
      <c r="I921" s="627" t="s">
        <v>13</v>
      </c>
      <c r="J921" s="710">
        <v>42375</v>
      </c>
      <c r="K921" s="709">
        <v>42389</v>
      </c>
      <c r="L921" s="626"/>
    </row>
    <row r="922" spans="1:12" ht="18.75" customHeight="1" x14ac:dyDescent="0.25">
      <c r="A922" s="769">
        <v>846</v>
      </c>
      <c r="B922" s="725" t="s">
        <v>726</v>
      </c>
      <c r="C922" s="725"/>
      <c r="D922" s="725"/>
      <c r="E922" s="725"/>
      <c r="F922" s="725"/>
      <c r="G922" s="725"/>
      <c r="H922" s="725"/>
      <c r="I922" s="725"/>
      <c r="J922" s="726"/>
      <c r="K922" s="725"/>
      <c r="L922" s="641"/>
    </row>
    <row r="923" spans="1:12" ht="45" customHeight="1" x14ac:dyDescent="0.25">
      <c r="A923" s="644">
        <v>847</v>
      </c>
      <c r="B923" s="770" t="s">
        <v>725</v>
      </c>
      <c r="C923" s="644" t="s">
        <v>39</v>
      </c>
      <c r="D923" s="644" t="s">
        <v>247</v>
      </c>
      <c r="E923" s="644">
        <v>1</v>
      </c>
      <c r="F923" s="644">
        <v>4.3</v>
      </c>
      <c r="G923" s="644">
        <v>4.3</v>
      </c>
      <c r="H923" s="644" t="s">
        <v>12</v>
      </c>
      <c r="I923" s="644" t="s">
        <v>13</v>
      </c>
      <c r="J923" s="648">
        <v>41809</v>
      </c>
      <c r="K923" s="648">
        <v>41809</v>
      </c>
      <c r="L923" s="771" t="s">
        <v>724</v>
      </c>
    </row>
    <row r="924" spans="1:12" ht="20.25" customHeight="1" x14ac:dyDescent="0.25">
      <c r="A924" s="584">
        <v>848</v>
      </c>
      <c r="B924" s="772" t="s">
        <v>723</v>
      </c>
      <c r="C924" s="584" t="s">
        <v>10</v>
      </c>
      <c r="D924" s="584" t="s">
        <v>247</v>
      </c>
      <c r="E924" s="584">
        <v>1</v>
      </c>
      <c r="F924" s="584">
        <v>0.75</v>
      </c>
      <c r="G924" s="584">
        <v>0.75</v>
      </c>
      <c r="H924" s="584" t="s">
        <v>669</v>
      </c>
      <c r="I924" s="584" t="s">
        <v>13</v>
      </c>
      <c r="J924" s="584"/>
      <c r="K924" s="584"/>
      <c r="L924" s="576" t="s">
        <v>685</v>
      </c>
    </row>
    <row r="925" spans="1:12" ht="33" customHeight="1" x14ac:dyDescent="0.25">
      <c r="A925" s="644">
        <v>849</v>
      </c>
      <c r="B925" s="770" t="s">
        <v>722</v>
      </c>
      <c r="C925" s="644" t="s">
        <v>39</v>
      </c>
      <c r="D925" s="644" t="s">
        <v>247</v>
      </c>
      <c r="E925" s="644">
        <v>1</v>
      </c>
      <c r="F925" s="644">
        <v>0.19</v>
      </c>
      <c r="G925" s="644">
        <v>0.19</v>
      </c>
      <c r="H925" s="644" t="s">
        <v>12</v>
      </c>
      <c r="I925" s="644" t="s">
        <v>13</v>
      </c>
      <c r="J925" s="648">
        <v>41761</v>
      </c>
      <c r="K925" s="648">
        <v>41761</v>
      </c>
      <c r="L925" s="771" t="s">
        <v>721</v>
      </c>
    </row>
    <row r="926" spans="1:12" ht="30.75" customHeight="1" x14ac:dyDescent="0.25">
      <c r="A926" s="584">
        <v>850</v>
      </c>
      <c r="B926" s="772" t="s">
        <v>720</v>
      </c>
      <c r="C926" s="584" t="s">
        <v>10</v>
      </c>
      <c r="D926" s="584" t="s">
        <v>247</v>
      </c>
      <c r="E926" s="584">
        <v>10</v>
      </c>
      <c r="F926" s="584">
        <v>0.06</v>
      </c>
      <c r="G926" s="584">
        <v>0.6</v>
      </c>
      <c r="H926" s="584" t="s">
        <v>12</v>
      </c>
      <c r="I926" s="584" t="s">
        <v>13</v>
      </c>
      <c r="J926" s="646"/>
      <c r="K926" s="584"/>
      <c r="L926" s="576" t="s">
        <v>685</v>
      </c>
    </row>
    <row r="927" spans="1:12" ht="21" customHeight="1" x14ac:dyDescent="0.25">
      <c r="A927" s="873">
        <v>851</v>
      </c>
      <c r="B927" s="872" t="s">
        <v>700</v>
      </c>
      <c r="C927" s="873" t="s">
        <v>39</v>
      </c>
      <c r="D927" s="873" t="s">
        <v>247</v>
      </c>
      <c r="E927" s="873">
        <v>1</v>
      </c>
      <c r="F927" s="873">
        <v>1.35</v>
      </c>
      <c r="G927" s="873">
        <v>1.35</v>
      </c>
      <c r="H927" s="873" t="s">
        <v>12</v>
      </c>
      <c r="I927" s="873" t="s">
        <v>13</v>
      </c>
      <c r="J927" s="887">
        <v>41722</v>
      </c>
      <c r="K927" s="887">
        <v>41772</v>
      </c>
      <c r="L927" s="889" t="s">
        <v>719</v>
      </c>
    </row>
    <row r="928" spans="1:12" ht="9" customHeight="1" x14ac:dyDescent="0.25">
      <c r="A928" s="871"/>
      <c r="B928" s="871"/>
      <c r="C928" s="871"/>
      <c r="D928" s="871"/>
      <c r="E928" s="871"/>
      <c r="F928" s="871"/>
      <c r="G928" s="871"/>
      <c r="H928" s="871"/>
      <c r="I928" s="871"/>
      <c r="J928" s="887"/>
      <c r="K928" s="871"/>
      <c r="L928" s="871"/>
    </row>
    <row r="929" spans="1:12" ht="17.25" customHeight="1" x14ac:dyDescent="0.25">
      <c r="A929" s="873">
        <v>852</v>
      </c>
      <c r="B929" s="872" t="s">
        <v>718</v>
      </c>
      <c r="C929" s="873" t="s">
        <v>39</v>
      </c>
      <c r="D929" s="873" t="s">
        <v>247</v>
      </c>
      <c r="E929" s="873">
        <v>1</v>
      </c>
      <c r="F929" s="873">
        <v>7.17</v>
      </c>
      <c r="G929" s="873">
        <v>7.17</v>
      </c>
      <c r="H929" s="873" t="s">
        <v>12</v>
      </c>
      <c r="I929" s="873" t="s">
        <v>13</v>
      </c>
      <c r="J929" s="887">
        <v>41727</v>
      </c>
      <c r="K929" s="887">
        <v>41781</v>
      </c>
      <c r="L929" s="889" t="s">
        <v>717</v>
      </c>
    </row>
    <row r="930" spans="1:12" ht="15" customHeight="1" x14ac:dyDescent="0.25">
      <c r="A930" s="871"/>
      <c r="B930" s="871"/>
      <c r="C930" s="871"/>
      <c r="D930" s="871"/>
      <c r="E930" s="871"/>
      <c r="F930" s="871"/>
      <c r="G930" s="871"/>
      <c r="H930" s="871"/>
      <c r="I930" s="871"/>
      <c r="J930" s="887"/>
      <c r="K930" s="871"/>
      <c r="L930" s="871"/>
    </row>
    <row r="931" spans="1:12" ht="18.75" customHeight="1" x14ac:dyDescent="0.25">
      <c r="A931" s="644">
        <v>853</v>
      </c>
      <c r="B931" s="770" t="s">
        <v>716</v>
      </c>
      <c r="C931" s="644" t="s">
        <v>39</v>
      </c>
      <c r="D931" s="644" t="s">
        <v>247</v>
      </c>
      <c r="E931" s="644">
        <v>1</v>
      </c>
      <c r="F931" s="644">
        <v>0.09</v>
      </c>
      <c r="G931" s="644">
        <v>0.09</v>
      </c>
      <c r="H931" s="644" t="s">
        <v>31</v>
      </c>
      <c r="I931" s="644" t="s">
        <v>13</v>
      </c>
      <c r="J931" s="773">
        <v>41727</v>
      </c>
      <c r="K931" s="773">
        <v>41727</v>
      </c>
      <c r="L931" s="771" t="s">
        <v>715</v>
      </c>
    </row>
    <row r="932" spans="1:12" ht="18" hidden="1" customHeight="1" x14ac:dyDescent="0.25">
      <c r="A932" s="644">
        <v>854</v>
      </c>
      <c r="B932" s="770" t="s">
        <v>714</v>
      </c>
      <c r="C932" s="644" t="s">
        <v>39</v>
      </c>
      <c r="D932" s="644" t="s">
        <v>247</v>
      </c>
      <c r="E932" s="644">
        <v>1</v>
      </c>
      <c r="F932" s="644">
        <v>2.8</v>
      </c>
      <c r="G932" s="644">
        <v>2.8</v>
      </c>
      <c r="H932" s="644" t="s">
        <v>31</v>
      </c>
      <c r="I932" s="644" t="s">
        <v>13</v>
      </c>
      <c r="J932" s="644" t="s">
        <v>713</v>
      </c>
      <c r="K932" s="644" t="s">
        <v>712</v>
      </c>
      <c r="L932" s="643" t="s">
        <v>711</v>
      </c>
    </row>
    <row r="933" spans="1:12" ht="35.25" customHeight="1" x14ac:dyDescent="0.25">
      <c r="A933" s="644">
        <v>854</v>
      </c>
      <c r="B933" s="770" t="s">
        <v>710</v>
      </c>
      <c r="C933" s="644" t="s">
        <v>39</v>
      </c>
      <c r="D933" s="644" t="s">
        <v>247</v>
      </c>
      <c r="E933" s="644">
        <v>1</v>
      </c>
      <c r="F933" s="644">
        <v>0.68</v>
      </c>
      <c r="G933" s="644">
        <v>0.68</v>
      </c>
      <c r="H933" s="644" t="s">
        <v>31</v>
      </c>
      <c r="I933" s="644" t="s">
        <v>13</v>
      </c>
      <c r="J933" s="648">
        <v>41775</v>
      </c>
      <c r="K933" s="773">
        <v>41786</v>
      </c>
      <c r="L933" s="771" t="s">
        <v>709</v>
      </c>
    </row>
    <row r="934" spans="1:12" ht="32.25" customHeight="1" x14ac:dyDescent="0.25">
      <c r="A934" s="644">
        <v>855</v>
      </c>
      <c r="B934" s="770" t="s">
        <v>708</v>
      </c>
      <c r="C934" s="644" t="s">
        <v>39</v>
      </c>
      <c r="D934" s="644" t="s">
        <v>247</v>
      </c>
      <c r="E934" s="644">
        <v>1</v>
      </c>
      <c r="F934" s="644">
        <v>1.65</v>
      </c>
      <c r="G934" s="644">
        <v>1.65</v>
      </c>
      <c r="H934" s="644" t="s">
        <v>31</v>
      </c>
      <c r="I934" s="644" t="s">
        <v>13</v>
      </c>
      <c r="J934" s="648">
        <v>41829</v>
      </c>
      <c r="K934" s="648">
        <v>41829</v>
      </c>
      <c r="L934" s="771" t="s">
        <v>707</v>
      </c>
    </row>
    <row r="935" spans="1:12" ht="34.5" customHeight="1" x14ac:dyDescent="0.25">
      <c r="A935" s="644">
        <v>856</v>
      </c>
      <c r="B935" s="770" t="s">
        <v>706</v>
      </c>
      <c r="C935" s="644" t="s">
        <v>39</v>
      </c>
      <c r="D935" s="644" t="s">
        <v>247</v>
      </c>
      <c r="E935" s="644">
        <v>1</v>
      </c>
      <c r="F935" s="644">
        <v>14.6</v>
      </c>
      <c r="G935" s="644">
        <v>14.6</v>
      </c>
      <c r="H935" s="644" t="s">
        <v>31</v>
      </c>
      <c r="I935" s="644" t="s">
        <v>13</v>
      </c>
      <c r="J935" s="648">
        <v>41778</v>
      </c>
      <c r="K935" s="773">
        <v>41786</v>
      </c>
      <c r="L935" s="774" t="s">
        <v>705</v>
      </c>
    </row>
    <row r="936" spans="1:12" ht="32.25" customHeight="1" x14ac:dyDescent="0.25">
      <c r="A936" s="644">
        <v>857</v>
      </c>
      <c r="B936" s="770" t="s">
        <v>704</v>
      </c>
      <c r="C936" s="644" t="s">
        <v>39</v>
      </c>
      <c r="D936" s="644" t="s">
        <v>247</v>
      </c>
      <c r="E936" s="644">
        <v>2</v>
      </c>
      <c r="F936" s="644">
        <v>2.9445999999999999</v>
      </c>
      <c r="G936" s="644">
        <v>2.9445999999999999</v>
      </c>
      <c r="H936" s="644" t="s">
        <v>31</v>
      </c>
      <c r="I936" s="644" t="s">
        <v>13</v>
      </c>
      <c r="J936" s="648">
        <v>41836</v>
      </c>
      <c r="K936" s="773">
        <v>41845</v>
      </c>
      <c r="L936" s="774" t="s">
        <v>703</v>
      </c>
    </row>
    <row r="937" spans="1:12" ht="32.25" customHeight="1" x14ac:dyDescent="0.25">
      <c r="A937" s="644">
        <v>858</v>
      </c>
      <c r="B937" s="770" t="s">
        <v>702</v>
      </c>
      <c r="C937" s="644" t="s">
        <v>39</v>
      </c>
      <c r="D937" s="644" t="s">
        <v>247</v>
      </c>
      <c r="E937" s="644">
        <v>1</v>
      </c>
      <c r="F937" s="644">
        <v>0.69330000000000003</v>
      </c>
      <c r="G937" s="644">
        <v>0.69330000000000003</v>
      </c>
      <c r="H937" s="644" t="s">
        <v>31</v>
      </c>
      <c r="I937" s="644" t="s">
        <v>13</v>
      </c>
      <c r="J937" s="773">
        <v>41886</v>
      </c>
      <c r="K937" s="773">
        <v>41886</v>
      </c>
      <c r="L937" s="771" t="s">
        <v>701</v>
      </c>
    </row>
    <row r="938" spans="1:12" ht="32.25" customHeight="1" x14ac:dyDescent="0.25">
      <c r="A938" s="644">
        <v>859</v>
      </c>
      <c r="B938" s="770" t="s">
        <v>700</v>
      </c>
      <c r="C938" s="644" t="s">
        <v>39</v>
      </c>
      <c r="D938" s="644" t="s">
        <v>247</v>
      </c>
      <c r="E938" s="644">
        <v>1</v>
      </c>
      <c r="F938" s="644">
        <v>1.9</v>
      </c>
      <c r="G938" s="644">
        <v>1.9</v>
      </c>
      <c r="H938" s="644" t="s">
        <v>31</v>
      </c>
      <c r="I938" s="644" t="s">
        <v>13</v>
      </c>
      <c r="J938" s="648">
        <v>41920</v>
      </c>
      <c r="K938" s="773">
        <v>41925</v>
      </c>
      <c r="L938" s="771" t="s">
        <v>699</v>
      </c>
    </row>
    <row r="939" spans="1:12" ht="32.25" customHeight="1" x14ac:dyDescent="0.25">
      <c r="A939" s="644">
        <v>860</v>
      </c>
      <c r="B939" s="770" t="s">
        <v>698</v>
      </c>
      <c r="C939" s="644" t="s">
        <v>39</v>
      </c>
      <c r="D939" s="644" t="s">
        <v>247</v>
      </c>
      <c r="E939" s="644">
        <v>1</v>
      </c>
      <c r="F939" s="644">
        <v>9.4105000000000008</v>
      </c>
      <c r="G939" s="644">
        <v>9.4105000000000008</v>
      </c>
      <c r="H939" s="644" t="s">
        <v>31</v>
      </c>
      <c r="I939" s="644" t="s">
        <v>13</v>
      </c>
      <c r="J939" s="648">
        <v>41921</v>
      </c>
      <c r="K939" s="773">
        <v>41925</v>
      </c>
      <c r="L939" s="771" t="s">
        <v>697</v>
      </c>
    </row>
    <row r="940" spans="1:12" ht="32.25" customHeight="1" x14ac:dyDescent="0.25">
      <c r="A940" s="644">
        <v>861</v>
      </c>
      <c r="B940" s="770" t="s">
        <v>672</v>
      </c>
      <c r="C940" s="644" t="s">
        <v>39</v>
      </c>
      <c r="D940" s="644" t="s">
        <v>247</v>
      </c>
      <c r="E940" s="644">
        <v>1</v>
      </c>
      <c r="F940" s="644">
        <v>0.4</v>
      </c>
      <c r="G940" s="644">
        <v>2</v>
      </c>
      <c r="H940" s="644" t="s">
        <v>12</v>
      </c>
      <c r="I940" s="644" t="s">
        <v>13</v>
      </c>
      <c r="J940" s="648">
        <v>41727</v>
      </c>
      <c r="K940" s="773">
        <v>41733</v>
      </c>
      <c r="L940" s="771" t="s">
        <v>696</v>
      </c>
    </row>
    <row r="941" spans="1:12" ht="45" customHeight="1" x14ac:dyDescent="0.25">
      <c r="A941" s="644">
        <v>862</v>
      </c>
      <c r="B941" s="770" t="s">
        <v>670</v>
      </c>
      <c r="C941" s="644" t="s">
        <v>39</v>
      </c>
      <c r="D941" s="644" t="s">
        <v>247</v>
      </c>
      <c r="E941" s="644">
        <v>1</v>
      </c>
      <c r="F941" s="644">
        <v>0.19303000000000001</v>
      </c>
      <c r="G941" s="644">
        <v>0.19303000000000001</v>
      </c>
      <c r="H941" s="644" t="s">
        <v>666</v>
      </c>
      <c r="I941" s="644" t="s">
        <v>13</v>
      </c>
      <c r="J941" s="648">
        <v>41781</v>
      </c>
      <c r="K941" s="648">
        <v>41781</v>
      </c>
      <c r="L941" s="771" t="s">
        <v>695</v>
      </c>
    </row>
    <row r="942" spans="1:12" ht="45" customHeight="1" x14ac:dyDescent="0.25">
      <c r="A942" s="644">
        <v>863</v>
      </c>
      <c r="B942" s="770" t="s">
        <v>670</v>
      </c>
      <c r="C942" s="644" t="s">
        <v>39</v>
      </c>
      <c r="D942" s="644" t="s">
        <v>247</v>
      </c>
      <c r="E942" s="644">
        <v>1</v>
      </c>
      <c r="F942" s="644">
        <v>4.8000000000000001E-2</v>
      </c>
      <c r="G942" s="644">
        <v>4.8000000000000001E-2</v>
      </c>
      <c r="H942" s="644" t="s">
        <v>666</v>
      </c>
      <c r="I942" s="644" t="s">
        <v>13</v>
      </c>
      <c r="J942" s="648">
        <v>41781</v>
      </c>
      <c r="K942" s="648">
        <v>41781</v>
      </c>
      <c r="L942" s="771" t="s">
        <v>694</v>
      </c>
    </row>
    <row r="943" spans="1:12" ht="45" customHeight="1" x14ac:dyDescent="0.25">
      <c r="A943" s="644">
        <v>864</v>
      </c>
      <c r="B943" s="770" t="s">
        <v>667</v>
      </c>
      <c r="C943" s="644" t="s">
        <v>39</v>
      </c>
      <c r="D943" s="644" t="s">
        <v>247</v>
      </c>
      <c r="E943" s="644">
        <v>1</v>
      </c>
      <c r="F943" s="644">
        <v>5.8746799999999997</v>
      </c>
      <c r="G943" s="644">
        <v>5.8746799999999997</v>
      </c>
      <c r="H943" s="644" t="s">
        <v>666</v>
      </c>
      <c r="I943" s="644" t="s">
        <v>13</v>
      </c>
      <c r="J943" s="648">
        <v>41939</v>
      </c>
      <c r="K943" s="648">
        <v>41939</v>
      </c>
      <c r="L943" s="771" t="s">
        <v>693</v>
      </c>
    </row>
    <row r="944" spans="1:12" ht="45" customHeight="1" x14ac:dyDescent="0.25">
      <c r="A944" s="220">
        <v>865</v>
      </c>
      <c r="B944" s="775" t="s">
        <v>692</v>
      </c>
      <c r="C944" s="220" t="s">
        <v>17</v>
      </c>
      <c r="D944" s="220" t="s">
        <v>247</v>
      </c>
      <c r="E944" s="220">
        <v>5</v>
      </c>
      <c r="F944" s="220">
        <v>0.05</v>
      </c>
      <c r="G944" s="220">
        <v>13.25</v>
      </c>
      <c r="H944" s="220" t="s">
        <v>669</v>
      </c>
      <c r="I944" s="220" t="s">
        <v>13</v>
      </c>
      <c r="J944" s="707">
        <v>42011</v>
      </c>
      <c r="K944" s="220" t="s">
        <v>17</v>
      </c>
      <c r="L944" s="606" t="s">
        <v>690</v>
      </c>
    </row>
    <row r="945" spans="1:12" ht="45" customHeight="1" x14ac:dyDescent="0.25">
      <c r="A945" s="220">
        <v>866</v>
      </c>
      <c r="B945" s="775" t="s">
        <v>691</v>
      </c>
      <c r="C945" s="220" t="s">
        <v>17</v>
      </c>
      <c r="D945" s="220" t="s">
        <v>247</v>
      </c>
      <c r="E945" s="220">
        <v>5</v>
      </c>
      <c r="F945" s="220">
        <v>0.05</v>
      </c>
      <c r="G945" s="220">
        <v>10.75</v>
      </c>
      <c r="H945" s="220" t="s">
        <v>669</v>
      </c>
      <c r="I945" s="220" t="s">
        <v>13</v>
      </c>
      <c r="J945" s="707">
        <v>42019</v>
      </c>
      <c r="K945" s="220" t="s">
        <v>17</v>
      </c>
      <c r="L945" s="606" t="s">
        <v>690</v>
      </c>
    </row>
    <row r="946" spans="1:12" ht="45" customHeight="1" x14ac:dyDescent="0.25">
      <c r="A946" s="644">
        <v>867</v>
      </c>
      <c r="B946" s="770" t="s">
        <v>689</v>
      </c>
      <c r="C946" s="644" t="s">
        <v>39</v>
      </c>
      <c r="D946" s="644" t="s">
        <v>247</v>
      </c>
      <c r="E946" s="644">
        <v>1</v>
      </c>
      <c r="F946" s="644">
        <v>0.30476999999999999</v>
      </c>
      <c r="G946" s="644">
        <v>0.30476999999999999</v>
      </c>
      <c r="H946" s="644" t="s">
        <v>12</v>
      </c>
      <c r="I946" s="644" t="s">
        <v>13</v>
      </c>
      <c r="J946" s="773">
        <v>41684</v>
      </c>
      <c r="K946" s="648">
        <v>41713</v>
      </c>
      <c r="L946" s="643" t="s">
        <v>688</v>
      </c>
    </row>
    <row r="947" spans="1:12" ht="30" customHeight="1" x14ac:dyDescent="0.25">
      <c r="A947" s="644">
        <v>868</v>
      </c>
      <c r="B947" s="770" t="s">
        <v>687</v>
      </c>
      <c r="C947" s="644" t="s">
        <v>39</v>
      </c>
      <c r="D947" s="644" t="s">
        <v>247</v>
      </c>
      <c r="E947" s="644">
        <v>1</v>
      </c>
      <c r="F947" s="644">
        <v>2.71454</v>
      </c>
      <c r="G947" s="644">
        <v>2.71454</v>
      </c>
      <c r="H947" s="644" t="s">
        <v>12</v>
      </c>
      <c r="I947" s="644" t="s">
        <v>13</v>
      </c>
      <c r="J947" s="648">
        <v>41639</v>
      </c>
      <c r="K947" s="648">
        <v>41640</v>
      </c>
      <c r="L947" s="643" t="s">
        <v>686</v>
      </c>
    </row>
    <row r="948" spans="1:12" ht="30" customHeight="1" x14ac:dyDescent="0.25">
      <c r="A948" s="584">
        <v>869</v>
      </c>
      <c r="B948" s="772" t="s">
        <v>665</v>
      </c>
      <c r="C948" s="584" t="s">
        <v>10</v>
      </c>
      <c r="D948" s="584" t="s">
        <v>247</v>
      </c>
      <c r="E948" s="584">
        <v>4</v>
      </c>
      <c r="F948" s="584">
        <v>0.05</v>
      </c>
      <c r="G948" s="584">
        <v>0.2</v>
      </c>
      <c r="H948" s="584" t="s">
        <v>12</v>
      </c>
      <c r="I948" s="584" t="s">
        <v>13</v>
      </c>
      <c r="J948" s="722">
        <v>42065</v>
      </c>
      <c r="K948" s="584" t="s">
        <v>17</v>
      </c>
      <c r="L948" s="576" t="s">
        <v>685</v>
      </c>
    </row>
    <row r="949" spans="1:12" ht="45" customHeight="1" x14ac:dyDescent="0.25">
      <c r="A949" s="776">
        <v>870</v>
      </c>
      <c r="B949" s="772" t="s">
        <v>684</v>
      </c>
      <c r="C949" s="584" t="s">
        <v>10</v>
      </c>
      <c r="D949" s="584" t="s">
        <v>247</v>
      </c>
      <c r="E949" s="584">
        <v>1</v>
      </c>
      <c r="F949" s="584">
        <v>1</v>
      </c>
      <c r="G949" s="584">
        <v>1</v>
      </c>
      <c r="H949" s="584" t="s">
        <v>669</v>
      </c>
      <c r="I949" s="584" t="s">
        <v>13</v>
      </c>
      <c r="J949" s="722">
        <v>42248</v>
      </c>
      <c r="K949" s="584"/>
      <c r="L949" s="576"/>
    </row>
    <row r="950" spans="1:12" ht="45" customHeight="1" x14ac:dyDescent="0.25">
      <c r="A950" s="776">
        <v>871</v>
      </c>
      <c r="B950" s="772" t="s">
        <v>683</v>
      </c>
      <c r="C950" s="584" t="s">
        <v>10</v>
      </c>
      <c r="D950" s="584" t="s">
        <v>247</v>
      </c>
      <c r="E950" s="584">
        <v>1</v>
      </c>
      <c r="F950" s="584">
        <v>0.75</v>
      </c>
      <c r="G950" s="584">
        <v>0.75</v>
      </c>
      <c r="H950" s="584" t="s">
        <v>669</v>
      </c>
      <c r="I950" s="584" t="s">
        <v>13</v>
      </c>
      <c r="J950" s="722">
        <v>42370</v>
      </c>
      <c r="K950" s="584"/>
      <c r="L950" s="576"/>
    </row>
    <row r="951" spans="1:12" ht="45" customHeight="1" x14ac:dyDescent="0.25">
      <c r="A951" s="777">
        <v>872</v>
      </c>
      <c r="B951" s="772" t="s">
        <v>636</v>
      </c>
      <c r="C951" s="584" t="s">
        <v>10</v>
      </c>
      <c r="D951" s="584" t="s">
        <v>247</v>
      </c>
      <c r="E951" s="584">
        <v>1</v>
      </c>
      <c r="F951" s="584">
        <v>0.4</v>
      </c>
      <c r="G951" s="584">
        <v>0.8</v>
      </c>
      <c r="H951" s="584" t="s">
        <v>669</v>
      </c>
      <c r="I951" s="584" t="s">
        <v>13</v>
      </c>
      <c r="J951" s="722">
        <v>42370</v>
      </c>
      <c r="K951" s="584"/>
      <c r="L951" s="576"/>
    </row>
    <row r="952" spans="1:12" ht="45" customHeight="1" x14ac:dyDescent="0.25">
      <c r="A952" s="776">
        <v>873</v>
      </c>
      <c r="B952" s="772" t="s">
        <v>682</v>
      </c>
      <c r="C952" s="584" t="s">
        <v>10</v>
      </c>
      <c r="D952" s="584" t="s">
        <v>247</v>
      </c>
      <c r="E952" s="584">
        <v>1</v>
      </c>
      <c r="F952" s="584">
        <v>0.75</v>
      </c>
      <c r="G952" s="584">
        <v>0.75</v>
      </c>
      <c r="H952" s="584" t="s">
        <v>669</v>
      </c>
      <c r="I952" s="584" t="s">
        <v>13</v>
      </c>
      <c r="J952" s="722">
        <v>42370</v>
      </c>
      <c r="K952" s="584"/>
      <c r="L952" s="576"/>
    </row>
    <row r="953" spans="1:12" ht="45" customHeight="1" x14ac:dyDescent="0.25">
      <c r="A953" s="776">
        <v>874</v>
      </c>
      <c r="B953" s="772" t="s">
        <v>681</v>
      </c>
      <c r="C953" s="584" t="s">
        <v>10</v>
      </c>
      <c r="D953" s="584" t="s">
        <v>247</v>
      </c>
      <c r="E953" s="584">
        <v>1</v>
      </c>
      <c r="F953" s="584">
        <v>0.1</v>
      </c>
      <c r="G953" s="584">
        <v>0.1</v>
      </c>
      <c r="H953" s="584" t="s">
        <v>669</v>
      </c>
      <c r="I953" s="584" t="s">
        <v>13</v>
      </c>
      <c r="J953" s="778">
        <v>42186</v>
      </c>
      <c r="K953" s="584"/>
      <c r="L953" s="576"/>
    </row>
    <row r="954" spans="1:12" ht="45" customHeight="1" x14ac:dyDescent="0.25">
      <c r="A954" s="777">
        <v>875</v>
      </c>
      <c r="B954" s="772" t="s">
        <v>680</v>
      </c>
      <c r="C954" s="584" t="s">
        <v>10</v>
      </c>
      <c r="D954" s="584" t="s">
        <v>247</v>
      </c>
      <c r="E954" s="584">
        <v>1</v>
      </c>
      <c r="F954" s="584">
        <v>0.1</v>
      </c>
      <c r="G954" s="584">
        <v>0.2</v>
      </c>
      <c r="H954" s="584" t="s">
        <v>669</v>
      </c>
      <c r="I954" s="584" t="s">
        <v>13</v>
      </c>
      <c r="J954" s="722">
        <v>42200</v>
      </c>
      <c r="K954" s="584"/>
      <c r="L954" s="576"/>
    </row>
    <row r="955" spans="1:12" ht="45" customHeight="1" x14ac:dyDescent="0.25">
      <c r="A955" s="776">
        <v>876</v>
      </c>
      <c r="B955" s="772" t="s">
        <v>679</v>
      </c>
      <c r="C955" s="584" t="s">
        <v>10</v>
      </c>
      <c r="D955" s="584" t="s">
        <v>247</v>
      </c>
      <c r="E955" s="584">
        <v>1</v>
      </c>
      <c r="F955" s="584">
        <v>0.25</v>
      </c>
      <c r="G955" s="584">
        <v>0.25</v>
      </c>
      <c r="H955" s="584" t="s">
        <v>669</v>
      </c>
      <c r="I955" s="584" t="s">
        <v>13</v>
      </c>
      <c r="J955" s="722">
        <v>42370</v>
      </c>
      <c r="K955" s="584"/>
      <c r="L955" s="576"/>
    </row>
    <row r="956" spans="1:12" x14ac:dyDescent="0.25">
      <c r="A956" s="776">
        <v>877</v>
      </c>
      <c r="B956" s="772" t="s">
        <v>678</v>
      </c>
      <c r="C956" s="584" t="s">
        <v>10</v>
      </c>
      <c r="D956" s="584" t="s">
        <v>247</v>
      </c>
      <c r="E956" s="584">
        <v>10</v>
      </c>
      <c r="F956" s="584">
        <v>7.4999999999999997E-2</v>
      </c>
      <c r="G956" s="584">
        <v>0.75</v>
      </c>
      <c r="H956" s="584" t="s">
        <v>12</v>
      </c>
      <c r="I956" s="584" t="s">
        <v>13</v>
      </c>
      <c r="J956" s="722">
        <v>42309</v>
      </c>
      <c r="K956" s="584"/>
      <c r="L956" s="576"/>
    </row>
    <row r="957" spans="1:12" ht="45" customHeight="1" x14ac:dyDescent="0.25">
      <c r="A957" s="777">
        <v>878</v>
      </c>
      <c r="B957" s="772" t="s">
        <v>677</v>
      </c>
      <c r="C957" s="584" t="s">
        <v>10</v>
      </c>
      <c r="D957" s="584" t="s">
        <v>247</v>
      </c>
      <c r="E957" s="584">
        <v>2</v>
      </c>
      <c r="F957" s="584">
        <v>2.2240000000000002</v>
      </c>
      <c r="G957" s="584">
        <v>2.2240000000000002</v>
      </c>
      <c r="H957" s="584" t="s">
        <v>31</v>
      </c>
      <c r="I957" s="584" t="s">
        <v>13</v>
      </c>
      <c r="J957" s="722">
        <v>42149</v>
      </c>
      <c r="K957" s="584"/>
      <c r="L957" s="576"/>
    </row>
    <row r="958" spans="1:12" ht="45" customHeight="1" x14ac:dyDescent="0.25">
      <c r="A958" s="776">
        <v>879</v>
      </c>
      <c r="B958" s="772" t="s">
        <v>676</v>
      </c>
      <c r="C958" s="584" t="s">
        <v>10</v>
      </c>
      <c r="D958" s="584" t="s">
        <v>247</v>
      </c>
      <c r="E958" s="584">
        <v>4</v>
      </c>
      <c r="F958" s="584">
        <v>20.83</v>
      </c>
      <c r="G958" s="584">
        <v>20.83</v>
      </c>
      <c r="H958" s="584" t="s">
        <v>31</v>
      </c>
      <c r="I958" s="584" t="s">
        <v>13</v>
      </c>
      <c r="J958" s="722">
        <v>42144</v>
      </c>
      <c r="K958" s="584"/>
      <c r="L958" s="584"/>
    </row>
    <row r="959" spans="1:12" ht="45" customHeight="1" x14ac:dyDescent="0.25">
      <c r="A959" s="776">
        <v>880</v>
      </c>
      <c r="B959" s="772" t="s">
        <v>675</v>
      </c>
      <c r="C959" s="584" t="s">
        <v>10</v>
      </c>
      <c r="D959" s="584" t="s">
        <v>247</v>
      </c>
      <c r="E959" s="584">
        <v>1</v>
      </c>
      <c r="F959" s="584">
        <v>0.80500000000000005</v>
      </c>
      <c r="G959" s="584">
        <v>0.8</v>
      </c>
      <c r="H959" s="584" t="s">
        <v>31</v>
      </c>
      <c r="I959" s="584" t="s">
        <v>13</v>
      </c>
      <c r="J959" s="722">
        <v>42248</v>
      </c>
      <c r="K959" s="584"/>
      <c r="L959" s="576"/>
    </row>
    <row r="960" spans="1:12" ht="45" customHeight="1" x14ac:dyDescent="0.25">
      <c r="A960" s="777">
        <v>881</v>
      </c>
      <c r="B960" s="772" t="s">
        <v>674</v>
      </c>
      <c r="C960" s="584" t="s">
        <v>10</v>
      </c>
      <c r="D960" s="584" t="s">
        <v>247</v>
      </c>
      <c r="E960" s="584">
        <v>1</v>
      </c>
      <c r="F960" s="584">
        <v>1.4</v>
      </c>
      <c r="G960" s="584">
        <v>1.4</v>
      </c>
      <c r="H960" s="584" t="s">
        <v>31</v>
      </c>
      <c r="I960" s="584" t="s">
        <v>13</v>
      </c>
      <c r="J960" s="722">
        <v>42248</v>
      </c>
      <c r="K960" s="584"/>
      <c r="L960" s="576"/>
    </row>
    <row r="961" spans="1:12" ht="45" customHeight="1" x14ac:dyDescent="0.25">
      <c r="A961" s="776">
        <v>882</v>
      </c>
      <c r="B961" s="772" t="s">
        <v>673</v>
      </c>
      <c r="C961" s="584" t="s">
        <v>10</v>
      </c>
      <c r="D961" s="584" t="s">
        <v>247</v>
      </c>
      <c r="E961" s="584">
        <v>1</v>
      </c>
      <c r="F961" s="584">
        <v>0.4</v>
      </c>
      <c r="G961" s="584">
        <v>1.6</v>
      </c>
      <c r="H961" s="584" t="s">
        <v>12</v>
      </c>
      <c r="I961" s="584" t="s">
        <v>13</v>
      </c>
      <c r="J961" s="722">
        <v>42131</v>
      </c>
      <c r="K961" s="584"/>
      <c r="L961" s="576"/>
    </row>
    <row r="962" spans="1:12" ht="45" customHeight="1" x14ac:dyDescent="0.25">
      <c r="A962" s="776">
        <v>883</v>
      </c>
      <c r="B962" s="772" t="s">
        <v>672</v>
      </c>
      <c r="C962" s="584" t="s">
        <v>10</v>
      </c>
      <c r="D962" s="584" t="s">
        <v>247</v>
      </c>
      <c r="E962" s="584">
        <v>1</v>
      </c>
      <c r="F962" s="584">
        <v>0.4</v>
      </c>
      <c r="G962" s="584">
        <v>1.6</v>
      </c>
      <c r="H962" s="584" t="s">
        <v>12</v>
      </c>
      <c r="I962" s="584" t="s">
        <v>13</v>
      </c>
      <c r="J962" s="722">
        <v>42159</v>
      </c>
      <c r="K962" s="584"/>
      <c r="L962" s="779"/>
    </row>
    <row r="963" spans="1:12" ht="17.25" customHeight="1" x14ac:dyDescent="0.25">
      <c r="A963" s="777">
        <v>884</v>
      </c>
      <c r="B963" s="772" t="s">
        <v>671</v>
      </c>
      <c r="C963" s="584" t="s">
        <v>10</v>
      </c>
      <c r="D963" s="584" t="s">
        <v>247</v>
      </c>
      <c r="E963" s="584">
        <v>14</v>
      </c>
      <c r="F963" s="584">
        <v>0.4</v>
      </c>
      <c r="G963" s="584">
        <v>5.6</v>
      </c>
      <c r="H963" s="584" t="s">
        <v>12</v>
      </c>
      <c r="I963" s="584" t="s">
        <v>13</v>
      </c>
      <c r="J963" s="722">
        <v>42248</v>
      </c>
      <c r="K963" s="584"/>
      <c r="L963" s="779"/>
    </row>
    <row r="964" spans="1:12" ht="45" customHeight="1" x14ac:dyDescent="0.25">
      <c r="A964" s="776">
        <v>885</v>
      </c>
      <c r="B964" s="772" t="s">
        <v>670</v>
      </c>
      <c r="C964" s="584" t="s">
        <v>10</v>
      </c>
      <c r="D964" s="584" t="s">
        <v>247</v>
      </c>
      <c r="E964" s="584">
        <v>2</v>
      </c>
      <c r="F964" s="584">
        <v>10</v>
      </c>
      <c r="G964" s="584">
        <v>20</v>
      </c>
      <c r="H964" s="584" t="s">
        <v>669</v>
      </c>
      <c r="I964" s="584" t="s">
        <v>13</v>
      </c>
      <c r="J964" s="722">
        <v>42248</v>
      </c>
      <c r="K964" s="584"/>
      <c r="L964" s="576"/>
    </row>
    <row r="965" spans="1:12" ht="45" customHeight="1" x14ac:dyDescent="0.25">
      <c r="A965" s="776">
        <v>886</v>
      </c>
      <c r="B965" s="772" t="s">
        <v>668</v>
      </c>
      <c r="C965" s="584" t="s">
        <v>10</v>
      </c>
      <c r="D965" s="584" t="s">
        <v>247</v>
      </c>
      <c r="E965" s="584">
        <v>15</v>
      </c>
      <c r="F965" s="584">
        <v>4.1500000000000004</v>
      </c>
      <c r="G965" s="584">
        <v>62.5</v>
      </c>
      <c r="H965" s="584" t="s">
        <v>666</v>
      </c>
      <c r="I965" s="584" t="s">
        <v>13</v>
      </c>
      <c r="J965" s="722">
        <v>42339</v>
      </c>
      <c r="K965" s="584"/>
      <c r="L965" s="576"/>
    </row>
    <row r="966" spans="1:12" ht="45" customHeight="1" x14ac:dyDescent="0.25">
      <c r="A966" s="777">
        <v>887</v>
      </c>
      <c r="B966" s="772" t="s">
        <v>667</v>
      </c>
      <c r="C966" s="584" t="s">
        <v>10</v>
      </c>
      <c r="D966" s="584" t="s">
        <v>247</v>
      </c>
      <c r="E966" s="584">
        <v>15</v>
      </c>
      <c r="F966" s="584">
        <v>3.5</v>
      </c>
      <c r="G966" s="584">
        <v>52.5</v>
      </c>
      <c r="H966" s="584" t="s">
        <v>666</v>
      </c>
      <c r="I966" s="584" t="s">
        <v>13</v>
      </c>
      <c r="J966" s="722">
        <v>42186</v>
      </c>
      <c r="K966" s="584"/>
      <c r="L966" s="576"/>
    </row>
    <row r="967" spans="1:12" ht="30" customHeight="1" x14ac:dyDescent="0.25">
      <c r="A967" s="776">
        <v>888</v>
      </c>
      <c r="B967" s="772" t="s">
        <v>665</v>
      </c>
      <c r="C967" s="584" t="s">
        <v>10</v>
      </c>
      <c r="D967" s="584" t="s">
        <v>247</v>
      </c>
      <c r="E967" s="584">
        <v>4</v>
      </c>
      <c r="F967" s="584">
        <v>0.05</v>
      </c>
      <c r="G967" s="584">
        <v>0.2</v>
      </c>
      <c r="H967" s="584" t="s">
        <v>12</v>
      </c>
      <c r="I967" s="584" t="s">
        <v>13</v>
      </c>
      <c r="J967" s="722">
        <v>42309</v>
      </c>
      <c r="K967" s="584"/>
      <c r="L967" s="576"/>
    </row>
    <row r="968" spans="1:12" ht="30" customHeight="1" x14ac:dyDescent="0.25">
      <c r="A968" s="776">
        <v>889</v>
      </c>
      <c r="B968" s="584"/>
      <c r="C968" s="584"/>
      <c r="D968" s="584"/>
      <c r="E968" s="584"/>
      <c r="F968" s="584"/>
      <c r="G968" s="584"/>
      <c r="H968" s="584"/>
      <c r="I968" s="584"/>
      <c r="J968" s="646"/>
      <c r="K968" s="584"/>
      <c r="L968" s="576"/>
    </row>
    <row r="969" spans="1:12" ht="15.75" customHeight="1" x14ac:dyDescent="0.25">
      <c r="A969" s="644">
        <v>890</v>
      </c>
      <c r="B969" s="725" t="s">
        <v>664</v>
      </c>
      <c r="C969" s="769"/>
      <c r="D969" s="769"/>
      <c r="E969" s="769"/>
      <c r="F969" s="769"/>
      <c r="G969" s="769"/>
      <c r="H969" s="769"/>
      <c r="I969" s="769"/>
      <c r="J969" s="780"/>
      <c r="K969" s="769"/>
      <c r="L969" s="700"/>
    </row>
    <row r="970" spans="1:12" ht="45" customHeight="1" x14ac:dyDescent="0.25">
      <c r="A970" s="644">
        <v>891</v>
      </c>
      <c r="B970" s="654" t="s">
        <v>663</v>
      </c>
      <c r="C970" s="654" t="s">
        <v>39</v>
      </c>
      <c r="D970" s="654" t="s">
        <v>247</v>
      </c>
      <c r="E970" s="654">
        <v>12</v>
      </c>
      <c r="F970" s="654">
        <v>2.5</v>
      </c>
      <c r="G970" s="654">
        <v>30</v>
      </c>
      <c r="H970" s="654" t="s">
        <v>660</v>
      </c>
      <c r="I970" s="654" t="s">
        <v>13</v>
      </c>
      <c r="J970" s="656">
        <v>41516</v>
      </c>
      <c r="K970" s="747">
        <v>41708</v>
      </c>
      <c r="L970" s="644" t="s">
        <v>662</v>
      </c>
    </row>
    <row r="971" spans="1:12" ht="72" customHeight="1" x14ac:dyDescent="0.25">
      <c r="A971" s="584">
        <v>892</v>
      </c>
      <c r="B971" s="781" t="s">
        <v>661</v>
      </c>
      <c r="C971" s="654" t="s">
        <v>39</v>
      </c>
      <c r="D971" s="654" t="s">
        <v>247</v>
      </c>
      <c r="E971" s="654">
        <v>24</v>
      </c>
      <c r="F971" s="654">
        <v>2</v>
      </c>
      <c r="G971" s="654">
        <v>48</v>
      </c>
      <c r="H971" s="654" t="s">
        <v>660</v>
      </c>
      <c r="I971" s="654" t="s">
        <v>13</v>
      </c>
      <c r="J971" s="656">
        <v>41516</v>
      </c>
      <c r="K971" s="747">
        <v>41708</v>
      </c>
      <c r="L971" s="774" t="s">
        <v>659</v>
      </c>
    </row>
    <row r="972" spans="1:12" ht="89.25" customHeight="1" x14ac:dyDescent="0.25">
      <c r="A972" s="644">
        <v>893</v>
      </c>
      <c r="B972" s="654" t="s">
        <v>658</v>
      </c>
      <c r="C972" s="654" t="s">
        <v>39</v>
      </c>
      <c r="D972" s="654" t="s">
        <v>247</v>
      </c>
      <c r="E972" s="654">
        <v>42</v>
      </c>
      <c r="F972" s="654">
        <v>7.9569999999999999</v>
      </c>
      <c r="G972" s="654">
        <v>334.19400000000002</v>
      </c>
      <c r="H972" s="654" t="s">
        <v>12</v>
      </c>
      <c r="I972" s="654" t="s">
        <v>13</v>
      </c>
      <c r="J972" s="656">
        <v>41460</v>
      </c>
      <c r="K972" s="747">
        <v>41708</v>
      </c>
      <c r="L972" s="774" t="s">
        <v>657</v>
      </c>
    </row>
    <row r="973" spans="1:12" ht="102" customHeight="1" x14ac:dyDescent="0.25">
      <c r="A973" s="644">
        <v>894</v>
      </c>
      <c r="B973" s="654" t="s">
        <v>656</v>
      </c>
      <c r="C973" s="654" t="s">
        <v>39</v>
      </c>
      <c r="D973" s="654" t="s">
        <v>15</v>
      </c>
      <c r="E973" s="654">
        <v>42</v>
      </c>
      <c r="F973" s="654">
        <v>9.2297600000000006</v>
      </c>
      <c r="G973" s="654">
        <v>387.65</v>
      </c>
      <c r="H973" s="654" t="s">
        <v>12</v>
      </c>
      <c r="I973" s="654" t="s">
        <v>13</v>
      </c>
      <c r="J973" s="656">
        <v>41460</v>
      </c>
      <c r="K973" s="747">
        <v>41708</v>
      </c>
      <c r="L973" s="774" t="s">
        <v>655</v>
      </c>
    </row>
    <row r="974" spans="1:12" ht="18.75" x14ac:dyDescent="0.3">
      <c r="A974" s="584">
        <v>895</v>
      </c>
      <c r="B974" s="782" t="s">
        <v>654</v>
      </c>
      <c r="C974" s="783"/>
      <c r="D974" s="783"/>
      <c r="E974" s="783"/>
      <c r="F974" s="783"/>
      <c r="G974" s="783"/>
      <c r="H974" s="783"/>
      <c r="I974" s="783"/>
      <c r="J974" s="783"/>
      <c r="K974" s="783"/>
      <c r="L974" s="783"/>
    </row>
    <row r="975" spans="1:12" x14ac:dyDescent="0.25">
      <c r="A975" s="219">
        <v>896</v>
      </c>
      <c r="B975" s="218" t="s">
        <v>653</v>
      </c>
      <c r="C975" s="215" t="s">
        <v>39</v>
      </c>
      <c r="D975" s="215" t="s">
        <v>244</v>
      </c>
      <c r="E975" s="215">
        <v>7</v>
      </c>
      <c r="F975" s="215">
        <v>4.4000000000000003E-3</v>
      </c>
      <c r="G975" s="215">
        <v>3.0800000000000001E-2</v>
      </c>
      <c r="H975" s="215" t="s">
        <v>12</v>
      </c>
      <c r="I975" s="215" t="s">
        <v>13</v>
      </c>
      <c r="J975" s="223">
        <v>41431</v>
      </c>
      <c r="K975" s="223">
        <v>41431</v>
      </c>
      <c r="L975" s="224" t="s">
        <v>652</v>
      </c>
    </row>
    <row r="976" spans="1:12" x14ac:dyDescent="0.25">
      <c r="A976" s="219">
        <v>897</v>
      </c>
      <c r="B976" s="218" t="s">
        <v>653</v>
      </c>
      <c r="C976" s="215" t="s">
        <v>39</v>
      </c>
      <c r="D976" s="215" t="s">
        <v>244</v>
      </c>
      <c r="E976" s="215">
        <v>12</v>
      </c>
      <c r="F976" s="215">
        <v>3.65E-3</v>
      </c>
      <c r="G976" s="215">
        <v>4.3799999999999999E-2</v>
      </c>
      <c r="H976" s="215" t="s">
        <v>12</v>
      </c>
      <c r="I976" s="215" t="s">
        <v>13</v>
      </c>
      <c r="J976" s="223">
        <v>41431</v>
      </c>
      <c r="K976" s="223">
        <v>41431</v>
      </c>
      <c r="L976" s="215" t="s">
        <v>652</v>
      </c>
    </row>
    <row r="977" spans="1:12" ht="28.5" customHeight="1" x14ac:dyDescent="0.25">
      <c r="A977" s="220">
        <v>898</v>
      </c>
      <c r="B977" s="222" t="s">
        <v>651</v>
      </c>
      <c r="C977" s="215" t="s">
        <v>39</v>
      </c>
      <c r="D977" s="215" t="s">
        <v>244</v>
      </c>
      <c r="E977" s="215">
        <v>400</v>
      </c>
      <c r="F977" s="215">
        <v>3.5000000000000003E-2</v>
      </c>
      <c r="G977" s="215">
        <v>14</v>
      </c>
      <c r="H977" s="215" t="s">
        <v>12</v>
      </c>
      <c r="I977" s="215" t="s">
        <v>13</v>
      </c>
      <c r="J977" s="217">
        <v>41423</v>
      </c>
      <c r="K977" s="217">
        <v>41442</v>
      </c>
      <c r="L977" s="221" t="s">
        <v>650</v>
      </c>
    </row>
    <row r="978" spans="1:12" ht="26.25" x14ac:dyDescent="0.25">
      <c r="A978" s="219">
        <v>899</v>
      </c>
      <c r="B978" s="221" t="s">
        <v>649</v>
      </c>
      <c r="C978" s="215" t="s">
        <v>39</v>
      </c>
      <c r="D978" s="215" t="s">
        <v>244</v>
      </c>
      <c r="E978" s="215">
        <v>250</v>
      </c>
      <c r="F978" s="215">
        <v>3.5000000000000003E-2</v>
      </c>
      <c r="G978" s="215">
        <v>8.75</v>
      </c>
      <c r="H978" s="215" t="s">
        <v>12</v>
      </c>
      <c r="I978" s="215" t="s">
        <v>13</v>
      </c>
      <c r="J978" s="217">
        <v>41547</v>
      </c>
      <c r="K978" s="217">
        <v>41569</v>
      </c>
      <c r="L978" s="221" t="s">
        <v>648</v>
      </c>
    </row>
    <row r="979" spans="1:12" x14ac:dyDescent="0.25">
      <c r="A979" s="219">
        <v>900</v>
      </c>
      <c r="B979" s="218" t="s">
        <v>647</v>
      </c>
      <c r="C979" s="215" t="s">
        <v>39</v>
      </c>
      <c r="D979" s="215" t="s">
        <v>244</v>
      </c>
      <c r="E979" s="215">
        <v>1</v>
      </c>
      <c r="F979" s="215">
        <v>7.3999999999999996E-2</v>
      </c>
      <c r="G979" s="215">
        <v>7.3999999999999996E-2</v>
      </c>
      <c r="H979" s="215" t="s">
        <v>12</v>
      </c>
      <c r="I979" s="215" t="s">
        <v>13</v>
      </c>
      <c r="J979" s="217">
        <v>41670</v>
      </c>
      <c r="K979" s="217">
        <v>41675</v>
      </c>
      <c r="L979" s="215" t="s">
        <v>645</v>
      </c>
    </row>
    <row r="980" spans="1:12" x14ac:dyDescent="0.25">
      <c r="A980" s="220">
        <v>901</v>
      </c>
      <c r="B980" s="218" t="s">
        <v>646</v>
      </c>
      <c r="C980" s="215" t="s">
        <v>39</v>
      </c>
      <c r="D980" s="215" t="s">
        <v>244</v>
      </c>
      <c r="E980" s="215">
        <v>3</v>
      </c>
      <c r="F980" s="215">
        <v>0.17199999999999999</v>
      </c>
      <c r="G980" s="215">
        <v>0.51600000000000001</v>
      </c>
      <c r="H980" s="215" t="s">
        <v>12</v>
      </c>
      <c r="I980" s="215" t="s">
        <v>13</v>
      </c>
      <c r="J980" s="217">
        <v>41670</v>
      </c>
      <c r="K980" s="217">
        <v>41761</v>
      </c>
      <c r="L980" s="215" t="s">
        <v>645</v>
      </c>
    </row>
    <row r="981" spans="1:12" x14ac:dyDescent="0.25">
      <c r="A981" s="219">
        <v>902</v>
      </c>
      <c r="B981" s="218" t="s">
        <v>644</v>
      </c>
      <c r="C981" s="215" t="s">
        <v>39</v>
      </c>
      <c r="D981" s="215" t="s">
        <v>244</v>
      </c>
      <c r="E981" s="215">
        <v>1</v>
      </c>
      <c r="F981" s="215">
        <v>4.4499999999999998E-2</v>
      </c>
      <c r="G981" s="215">
        <v>4.4499999999999998E-2</v>
      </c>
      <c r="H981" s="215" t="s">
        <v>12</v>
      </c>
      <c r="I981" s="215" t="s">
        <v>13</v>
      </c>
      <c r="J981" s="217">
        <v>41702</v>
      </c>
      <c r="K981" s="217">
        <v>41704</v>
      </c>
      <c r="L981" s="216" t="s">
        <v>641</v>
      </c>
    </row>
    <row r="982" spans="1:12" x14ac:dyDescent="0.25">
      <c r="A982" s="219">
        <v>903</v>
      </c>
      <c r="B982" s="218" t="s">
        <v>643</v>
      </c>
      <c r="C982" s="215" t="s">
        <v>39</v>
      </c>
      <c r="D982" s="215" t="s">
        <v>244</v>
      </c>
      <c r="E982" s="215">
        <v>1</v>
      </c>
      <c r="F982" s="215">
        <v>7.0989999999999998E-2</v>
      </c>
      <c r="G982" s="215">
        <v>7.0989999999999998E-2</v>
      </c>
      <c r="H982" s="215" t="s">
        <v>12</v>
      </c>
      <c r="I982" s="215" t="s">
        <v>13</v>
      </c>
      <c r="J982" s="217">
        <v>41732</v>
      </c>
      <c r="K982" s="217">
        <v>41793</v>
      </c>
      <c r="L982" s="216" t="s">
        <v>641</v>
      </c>
    </row>
    <row r="983" spans="1:12" x14ac:dyDescent="0.25">
      <c r="A983" s="220">
        <v>904</v>
      </c>
      <c r="B983" s="218" t="s">
        <v>642</v>
      </c>
      <c r="C983" s="215" t="s">
        <v>39</v>
      </c>
      <c r="D983" s="215" t="s">
        <v>244</v>
      </c>
      <c r="E983" s="215">
        <v>2</v>
      </c>
      <c r="F983" s="215">
        <v>1.3899999999999999E-2</v>
      </c>
      <c r="G983" s="215">
        <v>2.7799999999999998E-2</v>
      </c>
      <c r="H983" s="215" t="s">
        <v>12</v>
      </c>
      <c r="I983" s="215" t="s">
        <v>13</v>
      </c>
      <c r="J983" s="217">
        <v>41732</v>
      </c>
      <c r="K983" s="217">
        <v>41793</v>
      </c>
      <c r="L983" s="216" t="s">
        <v>641</v>
      </c>
    </row>
    <row r="984" spans="1:12" x14ac:dyDescent="0.25">
      <c r="A984" s="219">
        <v>905</v>
      </c>
      <c r="B984" s="218" t="s">
        <v>640</v>
      </c>
      <c r="C984" s="215" t="s">
        <v>39</v>
      </c>
      <c r="D984" s="215" t="s">
        <v>244</v>
      </c>
      <c r="E984" s="215">
        <v>20</v>
      </c>
      <c r="F984" s="215">
        <v>0.4</v>
      </c>
      <c r="G984" s="215">
        <v>0.8</v>
      </c>
      <c r="H984" s="215" t="s">
        <v>12</v>
      </c>
      <c r="I984" s="215" t="s">
        <v>13</v>
      </c>
      <c r="J984" s="217">
        <v>41993</v>
      </c>
      <c r="K984" s="217">
        <v>41995</v>
      </c>
      <c r="L984" s="216" t="s">
        <v>639</v>
      </c>
    </row>
    <row r="985" spans="1:12" x14ac:dyDescent="0.25">
      <c r="A985" s="220">
        <v>906</v>
      </c>
      <c r="B985" s="218" t="s">
        <v>626</v>
      </c>
      <c r="C985" s="215" t="s">
        <v>39</v>
      </c>
      <c r="D985" s="215" t="s">
        <v>244</v>
      </c>
      <c r="E985" s="215">
        <v>400</v>
      </c>
      <c r="F985" s="215">
        <v>0.4</v>
      </c>
      <c r="G985" s="215">
        <v>16</v>
      </c>
      <c r="H985" s="215" t="s">
        <v>12</v>
      </c>
      <c r="I985" s="215" t="s">
        <v>13</v>
      </c>
      <c r="J985" s="217">
        <v>41782</v>
      </c>
      <c r="K985" s="217">
        <v>41782</v>
      </c>
      <c r="L985" s="216" t="s">
        <v>638</v>
      </c>
    </row>
    <row r="986" spans="1:12" x14ac:dyDescent="0.25">
      <c r="A986" s="219">
        <v>907</v>
      </c>
      <c r="B986" s="218" t="s">
        <v>626</v>
      </c>
      <c r="C986" s="215" t="s">
        <v>39</v>
      </c>
      <c r="D986" s="215" t="s">
        <v>244</v>
      </c>
      <c r="E986" s="215">
        <v>200</v>
      </c>
      <c r="F986" s="215">
        <v>0.4</v>
      </c>
      <c r="G986" s="215">
        <v>8</v>
      </c>
      <c r="H986" s="215" t="s">
        <v>12</v>
      </c>
      <c r="I986" s="215" t="s">
        <v>13</v>
      </c>
      <c r="J986" s="217">
        <v>41961</v>
      </c>
      <c r="K986" s="217">
        <v>41964</v>
      </c>
      <c r="L986" s="216" t="s">
        <v>637</v>
      </c>
    </row>
    <row r="987" spans="1:12" x14ac:dyDescent="0.25">
      <c r="A987" s="776">
        <v>908</v>
      </c>
      <c r="B987" s="784" t="s">
        <v>636</v>
      </c>
      <c r="C987" s="785" t="s">
        <v>10</v>
      </c>
      <c r="D987" s="785" t="s">
        <v>244</v>
      </c>
      <c r="E987" s="785">
        <v>2</v>
      </c>
      <c r="F987" s="785">
        <v>0.45</v>
      </c>
      <c r="G987" s="785">
        <v>0.9</v>
      </c>
      <c r="H987" s="214" t="s">
        <v>12</v>
      </c>
      <c r="I987" s="785" t="s">
        <v>13</v>
      </c>
      <c r="J987" s="786">
        <v>42226</v>
      </c>
      <c r="K987" s="784"/>
      <c r="L987" s="785"/>
    </row>
    <row r="988" spans="1:12" x14ac:dyDescent="0.25">
      <c r="A988" s="776">
        <v>909</v>
      </c>
      <c r="B988" s="784" t="s">
        <v>635</v>
      </c>
      <c r="C988" s="785" t="s">
        <v>10</v>
      </c>
      <c r="D988" s="785" t="s">
        <v>244</v>
      </c>
      <c r="E988" s="785">
        <v>1</v>
      </c>
      <c r="F988" s="785">
        <v>0.95</v>
      </c>
      <c r="G988" s="785">
        <v>0.95</v>
      </c>
      <c r="H988" s="214" t="s">
        <v>12</v>
      </c>
      <c r="I988" s="785" t="s">
        <v>13</v>
      </c>
      <c r="J988" s="786">
        <v>42257</v>
      </c>
      <c r="K988" s="784"/>
      <c r="L988" s="785"/>
    </row>
    <row r="989" spans="1:12" x14ac:dyDescent="0.25">
      <c r="A989" s="777">
        <v>910</v>
      </c>
      <c r="B989" s="784" t="s">
        <v>634</v>
      </c>
      <c r="C989" s="785" t="s">
        <v>10</v>
      </c>
      <c r="D989" s="785" t="s">
        <v>244</v>
      </c>
      <c r="E989" s="785">
        <v>99</v>
      </c>
      <c r="F989" s="785">
        <v>0.05</v>
      </c>
      <c r="G989" s="785">
        <v>4.95</v>
      </c>
      <c r="H989" s="214" t="s">
        <v>12</v>
      </c>
      <c r="I989" s="785" t="s">
        <v>13</v>
      </c>
      <c r="J989" s="786">
        <v>42226</v>
      </c>
      <c r="K989" s="784"/>
      <c r="L989" s="785"/>
    </row>
    <row r="990" spans="1:12" x14ac:dyDescent="0.25">
      <c r="A990" s="776">
        <v>911</v>
      </c>
      <c r="B990" s="784" t="s">
        <v>633</v>
      </c>
      <c r="C990" s="785" t="s">
        <v>10</v>
      </c>
      <c r="D990" s="785" t="s">
        <v>244</v>
      </c>
      <c r="E990" s="785">
        <v>175</v>
      </c>
      <c r="F990" s="785">
        <v>0.05</v>
      </c>
      <c r="G990" s="785">
        <v>8.75</v>
      </c>
      <c r="H990" s="214" t="s">
        <v>12</v>
      </c>
      <c r="I990" s="785" t="s">
        <v>13</v>
      </c>
      <c r="J990" s="786">
        <v>42323</v>
      </c>
      <c r="K990" s="784"/>
      <c r="L990" s="785"/>
    </row>
    <row r="991" spans="1:12" x14ac:dyDescent="0.25">
      <c r="A991" s="644">
        <v>912</v>
      </c>
      <c r="B991" s="787" t="s">
        <v>632</v>
      </c>
      <c r="C991" s="694" t="s">
        <v>39</v>
      </c>
      <c r="D991" s="694" t="s">
        <v>244</v>
      </c>
      <c r="E991" s="694">
        <v>13</v>
      </c>
      <c r="F991" s="694">
        <v>0.45</v>
      </c>
      <c r="G991" s="694">
        <v>5.85</v>
      </c>
      <c r="H991" s="215" t="s">
        <v>12</v>
      </c>
      <c r="I991" s="694" t="s">
        <v>13</v>
      </c>
      <c r="J991" s="788">
        <v>41896</v>
      </c>
      <c r="K991" s="789">
        <v>41898</v>
      </c>
      <c r="L991" s="694" t="s">
        <v>631</v>
      </c>
    </row>
    <row r="992" spans="1:12" x14ac:dyDescent="0.25">
      <c r="A992" s="776">
        <v>913</v>
      </c>
      <c r="B992" s="784" t="s">
        <v>630</v>
      </c>
      <c r="C992" s="785" t="s">
        <v>10</v>
      </c>
      <c r="D992" s="785" t="s">
        <v>244</v>
      </c>
      <c r="E992" s="785">
        <v>1</v>
      </c>
      <c r="F992" s="785">
        <v>0.45</v>
      </c>
      <c r="G992" s="785">
        <v>0.45</v>
      </c>
      <c r="H992" s="214" t="s">
        <v>12</v>
      </c>
      <c r="I992" s="785" t="s">
        <v>13</v>
      </c>
      <c r="J992" s="786">
        <v>42323</v>
      </c>
      <c r="K992" s="784"/>
      <c r="L992" s="785"/>
    </row>
    <row r="993" spans="1:12" x14ac:dyDescent="0.25">
      <c r="A993" s="776">
        <v>914</v>
      </c>
      <c r="B993" s="784" t="s">
        <v>629</v>
      </c>
      <c r="C993" s="785" t="s">
        <v>10</v>
      </c>
      <c r="D993" s="785" t="s">
        <v>244</v>
      </c>
      <c r="E993" s="785">
        <v>4</v>
      </c>
      <c r="F993" s="785">
        <v>0.05</v>
      </c>
      <c r="G993" s="785">
        <v>0.2</v>
      </c>
      <c r="H993" s="214" t="s">
        <v>12</v>
      </c>
      <c r="I993" s="785" t="s">
        <v>13</v>
      </c>
      <c r="J993" s="786">
        <v>42379</v>
      </c>
      <c r="K993" s="784"/>
      <c r="L993" s="785"/>
    </row>
    <row r="994" spans="1:12" x14ac:dyDescent="0.25">
      <c r="A994" s="777">
        <v>915</v>
      </c>
      <c r="B994" s="784" t="s">
        <v>626</v>
      </c>
      <c r="C994" s="785" t="s">
        <v>10</v>
      </c>
      <c r="D994" s="785" t="s">
        <v>244</v>
      </c>
      <c r="E994" s="785">
        <v>200</v>
      </c>
      <c r="F994" s="785">
        <v>0.04</v>
      </c>
      <c r="G994" s="785">
        <v>8</v>
      </c>
      <c r="H994" s="214" t="s">
        <v>12</v>
      </c>
      <c r="I994" s="785" t="s">
        <v>13</v>
      </c>
      <c r="J994" s="786">
        <v>42175</v>
      </c>
      <c r="K994" s="784"/>
      <c r="L994" s="785"/>
    </row>
    <row r="995" spans="1:12" x14ac:dyDescent="0.25">
      <c r="A995" s="776">
        <v>916</v>
      </c>
      <c r="B995" s="784" t="s">
        <v>628</v>
      </c>
      <c r="C995" s="785" t="s">
        <v>10</v>
      </c>
      <c r="D995" s="785" t="s">
        <v>244</v>
      </c>
      <c r="E995" s="785">
        <v>13</v>
      </c>
      <c r="F995" s="785">
        <v>0.1</v>
      </c>
      <c r="G995" s="785">
        <v>1.3</v>
      </c>
      <c r="H995" s="214" t="s">
        <v>12</v>
      </c>
      <c r="I995" s="785" t="s">
        <v>13</v>
      </c>
      <c r="J995" s="786">
        <v>42236</v>
      </c>
      <c r="K995" s="784"/>
      <c r="L995" s="785"/>
    </row>
    <row r="996" spans="1:12" x14ac:dyDescent="0.25">
      <c r="A996" s="776">
        <v>917</v>
      </c>
      <c r="B996" s="784" t="s">
        <v>627</v>
      </c>
      <c r="C996" s="785" t="s">
        <v>10</v>
      </c>
      <c r="D996" s="785" t="s">
        <v>244</v>
      </c>
      <c r="E996" s="785">
        <v>15</v>
      </c>
      <c r="F996" s="785">
        <v>7.0000000000000007E-2</v>
      </c>
      <c r="G996" s="785">
        <v>1.05</v>
      </c>
      <c r="H996" s="214" t="s">
        <v>12</v>
      </c>
      <c r="I996" s="785" t="s">
        <v>13</v>
      </c>
      <c r="J996" s="786">
        <v>42299</v>
      </c>
      <c r="K996" s="785"/>
      <c r="L996" s="785"/>
    </row>
    <row r="997" spans="1:12" x14ac:dyDescent="0.25">
      <c r="A997" s="777">
        <v>918</v>
      </c>
      <c r="B997" s="790" t="s">
        <v>626</v>
      </c>
      <c r="C997" s="791" t="s">
        <v>624</v>
      </c>
      <c r="D997" s="791" t="s">
        <v>244</v>
      </c>
      <c r="E997" s="791">
        <v>130</v>
      </c>
      <c r="F997" s="791">
        <v>0.04</v>
      </c>
      <c r="G997" s="792">
        <v>5.2</v>
      </c>
      <c r="H997" s="791" t="s">
        <v>12</v>
      </c>
      <c r="I997" s="791" t="s">
        <v>13</v>
      </c>
      <c r="J997" s="793">
        <v>42353</v>
      </c>
      <c r="K997" s="790"/>
      <c r="L997" s="794"/>
    </row>
    <row r="998" spans="1:12" ht="43.5" customHeight="1" x14ac:dyDescent="0.25">
      <c r="A998" s="776">
        <v>919</v>
      </c>
      <c r="B998" s="795" t="s">
        <v>625</v>
      </c>
      <c r="C998" s="791" t="s">
        <v>624</v>
      </c>
      <c r="D998" s="791" t="s">
        <v>244</v>
      </c>
      <c r="E998" s="791">
        <v>35</v>
      </c>
      <c r="F998" s="791">
        <v>0.27</v>
      </c>
      <c r="G998" s="792">
        <v>9.4499999999999993</v>
      </c>
      <c r="H998" s="791" t="s">
        <v>12</v>
      </c>
      <c r="I998" s="791" t="s">
        <v>13</v>
      </c>
      <c r="J998" s="793">
        <v>42353</v>
      </c>
      <c r="K998" s="796"/>
      <c r="L998" s="794"/>
    </row>
    <row r="999" spans="1:12" ht="18.75" x14ac:dyDescent="0.3">
      <c r="A999" s="644">
        <v>920</v>
      </c>
      <c r="B999" s="797" t="s">
        <v>623</v>
      </c>
      <c r="C999" s="798"/>
      <c r="D999" s="798"/>
      <c r="E999" s="799"/>
      <c r="F999" s="799"/>
      <c r="G999" s="800"/>
      <c r="H999" s="801"/>
      <c r="I999" s="801"/>
      <c r="J999" s="801"/>
      <c r="K999" s="802"/>
      <c r="L999" s="553"/>
    </row>
    <row r="1000" spans="1:12" ht="25.5" x14ac:dyDescent="0.25">
      <c r="A1000" s="803">
        <v>921</v>
      </c>
      <c r="B1000" s="222" t="s">
        <v>622</v>
      </c>
      <c r="C1000" s="804" t="s">
        <v>571</v>
      </c>
      <c r="D1000" s="804" t="s">
        <v>11</v>
      </c>
      <c r="E1000" s="804">
        <v>3</v>
      </c>
      <c r="F1000" s="215">
        <v>0.12</v>
      </c>
      <c r="G1000" s="215">
        <v>0.12</v>
      </c>
      <c r="H1000" s="215" t="s">
        <v>12</v>
      </c>
      <c r="I1000" s="215" t="s">
        <v>13</v>
      </c>
      <c r="J1000" s="805">
        <v>40816</v>
      </c>
      <c r="K1000" s="805">
        <v>40816</v>
      </c>
      <c r="L1000" s="215" t="s">
        <v>621</v>
      </c>
    </row>
    <row r="1001" spans="1:12" x14ac:dyDescent="0.25">
      <c r="A1001" s="806">
        <v>922</v>
      </c>
      <c r="B1001" s="222" t="s">
        <v>620</v>
      </c>
      <c r="C1001" s="804" t="s">
        <v>571</v>
      </c>
      <c r="D1001" s="804" t="s">
        <v>11</v>
      </c>
      <c r="E1001" s="804">
        <v>1</v>
      </c>
      <c r="F1001" s="215">
        <v>0.14000000000000001</v>
      </c>
      <c r="G1001" s="215">
        <v>0.14000000000000001</v>
      </c>
      <c r="H1001" s="215" t="s">
        <v>12</v>
      </c>
      <c r="I1001" s="215" t="s">
        <v>13</v>
      </c>
      <c r="J1001" s="805">
        <v>40816</v>
      </c>
      <c r="K1001" s="805">
        <v>40816</v>
      </c>
      <c r="L1001" s="215" t="s">
        <v>613</v>
      </c>
    </row>
    <row r="1002" spans="1:12" ht="38.25" x14ac:dyDescent="0.25">
      <c r="A1002" s="806">
        <v>923</v>
      </c>
      <c r="B1002" s="222" t="s">
        <v>619</v>
      </c>
      <c r="C1002" s="804" t="s">
        <v>571</v>
      </c>
      <c r="D1002" s="804" t="s">
        <v>11</v>
      </c>
      <c r="E1002" s="804">
        <v>81</v>
      </c>
      <c r="F1002" s="215">
        <v>0.77</v>
      </c>
      <c r="G1002" s="215">
        <v>0.77</v>
      </c>
      <c r="H1002" s="215" t="s">
        <v>12</v>
      </c>
      <c r="I1002" s="215" t="s">
        <v>13</v>
      </c>
      <c r="J1002" s="805">
        <v>40816</v>
      </c>
      <c r="K1002" s="805">
        <v>40816</v>
      </c>
      <c r="L1002" s="215" t="s">
        <v>615</v>
      </c>
    </row>
    <row r="1003" spans="1:12" ht="38.25" x14ac:dyDescent="0.25">
      <c r="A1003" s="803">
        <v>924</v>
      </c>
      <c r="B1003" s="222" t="s">
        <v>618</v>
      </c>
      <c r="C1003" s="804" t="s">
        <v>571</v>
      </c>
      <c r="D1003" s="804" t="s">
        <v>11</v>
      </c>
      <c r="E1003" s="804">
        <v>9</v>
      </c>
      <c r="F1003" s="215">
        <v>0.55000000000000004</v>
      </c>
      <c r="G1003" s="215">
        <v>0.55000000000000004</v>
      </c>
      <c r="H1003" s="215" t="s">
        <v>12</v>
      </c>
      <c r="I1003" s="215" t="s">
        <v>13</v>
      </c>
      <c r="J1003" s="805">
        <v>40816</v>
      </c>
      <c r="K1003" s="805">
        <v>40816</v>
      </c>
      <c r="L1003" s="215" t="s">
        <v>617</v>
      </c>
    </row>
    <row r="1004" spans="1:12" ht="51" x14ac:dyDescent="0.25">
      <c r="A1004" s="806">
        <v>925</v>
      </c>
      <c r="B1004" s="222" t="s">
        <v>616</v>
      </c>
      <c r="C1004" s="804" t="s">
        <v>571</v>
      </c>
      <c r="D1004" s="804" t="s">
        <v>11</v>
      </c>
      <c r="E1004" s="804">
        <v>99</v>
      </c>
      <c r="F1004" s="215">
        <v>2.59</v>
      </c>
      <c r="G1004" s="215">
        <v>2.59</v>
      </c>
      <c r="H1004" s="215" t="s">
        <v>12</v>
      </c>
      <c r="I1004" s="215" t="s">
        <v>13</v>
      </c>
      <c r="J1004" s="805">
        <v>40968</v>
      </c>
      <c r="K1004" s="805">
        <v>40968</v>
      </c>
      <c r="L1004" s="215" t="s">
        <v>615</v>
      </c>
    </row>
    <row r="1005" spans="1:12" ht="38.25" x14ac:dyDescent="0.25">
      <c r="A1005" s="806">
        <v>926</v>
      </c>
      <c r="B1005" s="222" t="s">
        <v>614</v>
      </c>
      <c r="C1005" s="804" t="s">
        <v>571</v>
      </c>
      <c r="D1005" s="804" t="s">
        <v>11</v>
      </c>
      <c r="E1005" s="804">
        <v>13</v>
      </c>
      <c r="F1005" s="215">
        <v>1.78</v>
      </c>
      <c r="G1005" s="215">
        <v>1.78</v>
      </c>
      <c r="H1005" s="215" t="s">
        <v>12</v>
      </c>
      <c r="I1005" s="215" t="s">
        <v>13</v>
      </c>
      <c r="J1005" s="805">
        <v>40998</v>
      </c>
      <c r="K1005" s="805">
        <v>40998</v>
      </c>
      <c r="L1005" s="215" t="s">
        <v>613</v>
      </c>
    </row>
    <row r="1006" spans="1:12" x14ac:dyDescent="0.25">
      <c r="A1006" s="803">
        <v>927</v>
      </c>
      <c r="B1006" s="221" t="s">
        <v>612</v>
      </c>
      <c r="C1006" s="804" t="s">
        <v>571</v>
      </c>
      <c r="D1006" s="804" t="s">
        <v>11</v>
      </c>
      <c r="E1006" s="804">
        <v>1</v>
      </c>
      <c r="F1006" s="215">
        <v>0.63</v>
      </c>
      <c r="G1006" s="215">
        <v>0.63</v>
      </c>
      <c r="H1006" s="215" t="s">
        <v>12</v>
      </c>
      <c r="I1006" s="215" t="s">
        <v>13</v>
      </c>
      <c r="J1006" s="807">
        <v>40756</v>
      </c>
      <c r="K1006" s="807">
        <v>40756</v>
      </c>
      <c r="L1006" s="215" t="s">
        <v>611</v>
      </c>
    </row>
    <row r="1007" spans="1:12" x14ac:dyDescent="0.25">
      <c r="A1007" s="806">
        <v>928</v>
      </c>
      <c r="B1007" s="221" t="s">
        <v>600</v>
      </c>
      <c r="C1007" s="804" t="s">
        <v>571</v>
      </c>
      <c r="D1007" s="804" t="s">
        <v>11</v>
      </c>
      <c r="E1007" s="804">
        <v>1</v>
      </c>
      <c r="F1007" s="215">
        <v>1.2</v>
      </c>
      <c r="G1007" s="215">
        <v>1.2</v>
      </c>
      <c r="H1007" s="215" t="s">
        <v>12</v>
      </c>
      <c r="I1007" s="215" t="s">
        <v>13</v>
      </c>
      <c r="J1007" s="807">
        <v>40756</v>
      </c>
      <c r="K1007" s="807">
        <v>40756</v>
      </c>
      <c r="L1007" s="215" t="s">
        <v>610</v>
      </c>
    </row>
    <row r="1008" spans="1:12" x14ac:dyDescent="0.25">
      <c r="A1008" s="806">
        <v>929</v>
      </c>
      <c r="B1008" s="221" t="s">
        <v>609</v>
      </c>
      <c r="C1008" s="804" t="s">
        <v>571</v>
      </c>
      <c r="D1008" s="804" t="s">
        <v>11</v>
      </c>
      <c r="E1008" s="804">
        <v>1</v>
      </c>
      <c r="F1008" s="215">
        <v>0.38</v>
      </c>
      <c r="G1008" s="215">
        <v>0.38</v>
      </c>
      <c r="H1008" s="215" t="s">
        <v>12</v>
      </c>
      <c r="I1008" s="215" t="s">
        <v>13</v>
      </c>
      <c r="J1008" s="807">
        <v>40756</v>
      </c>
      <c r="K1008" s="807">
        <v>40756</v>
      </c>
      <c r="L1008" s="215" t="s">
        <v>577</v>
      </c>
    </row>
    <row r="1009" spans="1:12" x14ac:dyDescent="0.25">
      <c r="A1009" s="803">
        <v>930</v>
      </c>
      <c r="B1009" s="221" t="s">
        <v>603</v>
      </c>
      <c r="C1009" s="804" t="s">
        <v>571</v>
      </c>
      <c r="D1009" s="804" t="s">
        <v>11</v>
      </c>
      <c r="E1009" s="804">
        <v>1</v>
      </c>
      <c r="F1009" s="215">
        <v>0.32</v>
      </c>
      <c r="G1009" s="215">
        <v>0.32</v>
      </c>
      <c r="H1009" s="215" t="s">
        <v>12</v>
      </c>
      <c r="I1009" s="215" t="s">
        <v>13</v>
      </c>
      <c r="J1009" s="807">
        <v>40756</v>
      </c>
      <c r="K1009" s="807">
        <v>40756</v>
      </c>
      <c r="L1009" s="215" t="s">
        <v>608</v>
      </c>
    </row>
    <row r="1010" spans="1:12" x14ac:dyDescent="0.25">
      <c r="A1010" s="806">
        <v>931</v>
      </c>
      <c r="B1010" s="221" t="s">
        <v>603</v>
      </c>
      <c r="C1010" s="804" t="s">
        <v>571</v>
      </c>
      <c r="D1010" s="804" t="s">
        <v>11</v>
      </c>
      <c r="E1010" s="804">
        <v>1</v>
      </c>
      <c r="F1010" s="215">
        <v>0.4</v>
      </c>
      <c r="G1010" s="215">
        <v>0.4</v>
      </c>
      <c r="H1010" s="215" t="s">
        <v>12</v>
      </c>
      <c r="I1010" s="215" t="s">
        <v>13</v>
      </c>
      <c r="J1010" s="807">
        <v>40756</v>
      </c>
      <c r="K1010" s="807">
        <v>40756</v>
      </c>
      <c r="L1010" s="215" t="s">
        <v>593</v>
      </c>
    </row>
    <row r="1011" spans="1:12" x14ac:dyDescent="0.25">
      <c r="A1011" s="806">
        <v>932</v>
      </c>
      <c r="B1011" s="221" t="s">
        <v>603</v>
      </c>
      <c r="C1011" s="804" t="s">
        <v>571</v>
      </c>
      <c r="D1011" s="804" t="s">
        <v>11</v>
      </c>
      <c r="E1011" s="804">
        <v>1</v>
      </c>
      <c r="F1011" s="215">
        <v>2.9558</v>
      </c>
      <c r="G1011" s="215">
        <v>2.9558</v>
      </c>
      <c r="H1011" s="215" t="s">
        <v>12</v>
      </c>
      <c r="I1011" s="215" t="s">
        <v>13</v>
      </c>
      <c r="J1011" s="807">
        <v>40756</v>
      </c>
      <c r="K1011" s="807">
        <v>40756</v>
      </c>
      <c r="L1011" s="215" t="s">
        <v>607</v>
      </c>
    </row>
    <row r="1012" spans="1:12" x14ac:dyDescent="0.25">
      <c r="A1012" s="803">
        <v>933</v>
      </c>
      <c r="B1012" s="221" t="s">
        <v>603</v>
      </c>
      <c r="C1012" s="804" t="s">
        <v>571</v>
      </c>
      <c r="D1012" s="804" t="s">
        <v>11</v>
      </c>
      <c r="E1012" s="804">
        <v>1</v>
      </c>
      <c r="F1012" s="215">
        <v>0.92257999999999996</v>
      </c>
      <c r="G1012" s="215">
        <v>0.92257999999999996</v>
      </c>
      <c r="H1012" s="215" t="s">
        <v>12</v>
      </c>
      <c r="I1012" s="215" t="s">
        <v>13</v>
      </c>
      <c r="J1012" s="807">
        <v>40756</v>
      </c>
      <c r="K1012" s="807">
        <v>40756</v>
      </c>
      <c r="L1012" s="215" t="s">
        <v>606</v>
      </c>
    </row>
    <row r="1013" spans="1:12" x14ac:dyDescent="0.25">
      <c r="A1013" s="806">
        <v>934</v>
      </c>
      <c r="B1013" s="221" t="s">
        <v>605</v>
      </c>
      <c r="C1013" s="804" t="s">
        <v>571</v>
      </c>
      <c r="D1013" s="804" t="s">
        <v>11</v>
      </c>
      <c r="E1013" s="804">
        <v>1</v>
      </c>
      <c r="F1013" s="215">
        <v>5.4690000000000003</v>
      </c>
      <c r="G1013" s="215">
        <v>5.4690000000000003</v>
      </c>
      <c r="H1013" s="215" t="s">
        <v>12</v>
      </c>
      <c r="I1013" s="215" t="s">
        <v>13</v>
      </c>
      <c r="J1013" s="217">
        <v>40791</v>
      </c>
      <c r="K1013" s="217">
        <v>40791</v>
      </c>
      <c r="L1013" s="215" t="s">
        <v>604</v>
      </c>
    </row>
    <row r="1014" spans="1:12" x14ac:dyDescent="0.25">
      <c r="A1014" s="806">
        <v>935</v>
      </c>
      <c r="B1014" s="221" t="s">
        <v>603</v>
      </c>
      <c r="C1014" s="804" t="s">
        <v>571</v>
      </c>
      <c r="D1014" s="804" t="s">
        <v>11</v>
      </c>
      <c r="E1014" s="804">
        <v>1</v>
      </c>
      <c r="F1014" s="215">
        <v>1.5649200000000001</v>
      </c>
      <c r="G1014" s="215">
        <v>1.5649200000000001</v>
      </c>
      <c r="H1014" s="215" t="s">
        <v>12</v>
      </c>
      <c r="I1014" s="215" t="s">
        <v>13</v>
      </c>
      <c r="J1014" s="217">
        <v>41090</v>
      </c>
      <c r="K1014" s="217">
        <v>41090</v>
      </c>
      <c r="L1014" s="215" t="s">
        <v>597</v>
      </c>
    </row>
    <row r="1015" spans="1:12" x14ac:dyDescent="0.25">
      <c r="A1015" s="806">
        <v>936</v>
      </c>
      <c r="B1015" s="221" t="s">
        <v>602</v>
      </c>
      <c r="C1015" s="804" t="s">
        <v>571</v>
      </c>
      <c r="D1015" s="804" t="s">
        <v>11</v>
      </c>
      <c r="E1015" s="804">
        <v>1</v>
      </c>
      <c r="F1015" s="215">
        <v>5.4340400000000004</v>
      </c>
      <c r="G1015" s="215">
        <v>5.4340400000000004</v>
      </c>
      <c r="H1015" s="215" t="s">
        <v>12</v>
      </c>
      <c r="I1015" s="215" t="s">
        <v>13</v>
      </c>
      <c r="J1015" s="217">
        <v>41090</v>
      </c>
      <c r="K1015" s="217">
        <v>41090</v>
      </c>
      <c r="L1015" s="215" t="s">
        <v>601</v>
      </c>
    </row>
    <row r="1016" spans="1:12" x14ac:dyDescent="0.25">
      <c r="A1016" s="806">
        <v>937</v>
      </c>
      <c r="B1016" s="221" t="s">
        <v>600</v>
      </c>
      <c r="C1016" s="804" t="s">
        <v>571</v>
      </c>
      <c r="D1016" s="804" t="s">
        <v>11</v>
      </c>
      <c r="E1016" s="804">
        <v>1</v>
      </c>
      <c r="F1016" s="215">
        <v>0.63700000000000001</v>
      </c>
      <c r="G1016" s="215">
        <v>0.63700000000000001</v>
      </c>
      <c r="H1016" s="215" t="s">
        <v>12</v>
      </c>
      <c r="I1016" s="215" t="s">
        <v>13</v>
      </c>
      <c r="J1016" s="217">
        <v>41090</v>
      </c>
      <c r="K1016" s="217">
        <v>41090</v>
      </c>
      <c r="L1016" s="215" t="s">
        <v>599</v>
      </c>
    </row>
    <row r="1017" spans="1:12" ht="26.25" x14ac:dyDescent="0.25">
      <c r="A1017" s="803">
        <v>938</v>
      </c>
      <c r="B1017" s="216" t="s">
        <v>598</v>
      </c>
      <c r="C1017" s="804" t="s">
        <v>571</v>
      </c>
      <c r="D1017" s="804" t="s">
        <v>11</v>
      </c>
      <c r="E1017" s="804">
        <v>1</v>
      </c>
      <c r="F1017" s="215">
        <v>1.92</v>
      </c>
      <c r="G1017" s="215">
        <v>1.92</v>
      </c>
      <c r="H1017" s="215" t="s">
        <v>12</v>
      </c>
      <c r="I1017" s="215" t="s">
        <v>13</v>
      </c>
      <c r="J1017" s="217">
        <v>41182</v>
      </c>
      <c r="K1017" s="217">
        <v>41182</v>
      </c>
      <c r="L1017" s="215" t="s">
        <v>597</v>
      </c>
    </row>
    <row r="1018" spans="1:12" x14ac:dyDescent="0.25">
      <c r="A1018" s="806">
        <v>939</v>
      </c>
      <c r="B1018" s="216" t="s">
        <v>596</v>
      </c>
      <c r="C1018" s="804" t="s">
        <v>571</v>
      </c>
      <c r="D1018" s="804" t="s">
        <v>11</v>
      </c>
      <c r="E1018" s="804">
        <v>1</v>
      </c>
      <c r="F1018" s="215">
        <v>3.79</v>
      </c>
      <c r="G1018" s="215">
        <v>3.79</v>
      </c>
      <c r="H1018" s="215" t="s">
        <v>12</v>
      </c>
      <c r="I1018" s="215" t="s">
        <v>13</v>
      </c>
      <c r="J1018" s="217">
        <v>41182</v>
      </c>
      <c r="K1018" s="217">
        <v>41182</v>
      </c>
      <c r="L1018" s="215" t="s">
        <v>595</v>
      </c>
    </row>
    <row r="1019" spans="1:12" x14ac:dyDescent="0.25">
      <c r="A1019" s="806">
        <v>940</v>
      </c>
      <c r="B1019" s="216" t="s">
        <v>594</v>
      </c>
      <c r="C1019" s="804" t="s">
        <v>571</v>
      </c>
      <c r="D1019" s="804" t="s">
        <v>11</v>
      </c>
      <c r="E1019" s="804">
        <v>1</v>
      </c>
      <c r="F1019" s="215">
        <v>3.23</v>
      </c>
      <c r="G1019" s="215">
        <v>3.23</v>
      </c>
      <c r="H1019" s="215" t="s">
        <v>12</v>
      </c>
      <c r="I1019" s="215" t="s">
        <v>13</v>
      </c>
      <c r="J1019" s="217">
        <v>41182</v>
      </c>
      <c r="K1019" s="217">
        <v>41182</v>
      </c>
      <c r="L1019" s="215" t="s">
        <v>593</v>
      </c>
    </row>
    <row r="1020" spans="1:12" ht="26.25" x14ac:dyDescent="0.25">
      <c r="A1020" s="803">
        <v>941</v>
      </c>
      <c r="B1020" s="216" t="s">
        <v>592</v>
      </c>
      <c r="C1020" s="804" t="s">
        <v>571</v>
      </c>
      <c r="D1020" s="804" t="s">
        <v>11</v>
      </c>
      <c r="E1020" s="804">
        <v>1</v>
      </c>
      <c r="F1020" s="215">
        <v>1.63</v>
      </c>
      <c r="G1020" s="215">
        <v>1.63</v>
      </c>
      <c r="H1020" s="215" t="s">
        <v>12</v>
      </c>
      <c r="I1020" s="215" t="s">
        <v>13</v>
      </c>
      <c r="J1020" s="217">
        <v>41305</v>
      </c>
      <c r="K1020" s="217">
        <v>41305</v>
      </c>
      <c r="L1020" s="215" t="s">
        <v>591</v>
      </c>
    </row>
    <row r="1021" spans="1:12" x14ac:dyDescent="0.25">
      <c r="A1021" s="806">
        <v>942</v>
      </c>
      <c r="B1021" s="221" t="s">
        <v>590</v>
      </c>
      <c r="C1021" s="804" t="s">
        <v>571</v>
      </c>
      <c r="D1021" s="804" t="s">
        <v>11</v>
      </c>
      <c r="E1021" s="804">
        <v>1</v>
      </c>
      <c r="F1021" s="215">
        <v>7.33</v>
      </c>
      <c r="G1021" s="215">
        <v>7.33</v>
      </c>
      <c r="H1021" s="215" t="s">
        <v>12</v>
      </c>
      <c r="I1021" s="215" t="s">
        <v>13</v>
      </c>
      <c r="J1021" s="217">
        <v>41364</v>
      </c>
      <c r="K1021" s="217">
        <v>41364</v>
      </c>
      <c r="L1021" s="215" t="s">
        <v>589</v>
      </c>
    </row>
    <row r="1022" spans="1:12" x14ac:dyDescent="0.25">
      <c r="A1022" s="806">
        <v>943</v>
      </c>
      <c r="B1022" s="808" t="s">
        <v>588</v>
      </c>
      <c r="C1022" s="804" t="s">
        <v>571</v>
      </c>
      <c r="D1022" s="804" t="s">
        <v>11</v>
      </c>
      <c r="E1022" s="804">
        <v>1</v>
      </c>
      <c r="F1022" s="809">
        <v>0.63449999999999995</v>
      </c>
      <c r="G1022" s="809">
        <v>0.63449999999999995</v>
      </c>
      <c r="H1022" s="215" t="s">
        <v>12</v>
      </c>
      <c r="I1022" s="215" t="s">
        <v>13</v>
      </c>
      <c r="J1022" s="810">
        <v>40718</v>
      </c>
      <c r="K1022" s="810">
        <v>40718</v>
      </c>
      <c r="L1022" s="808" t="s">
        <v>587</v>
      </c>
    </row>
    <row r="1023" spans="1:12" x14ac:dyDescent="0.25">
      <c r="A1023" s="803">
        <v>944</v>
      </c>
      <c r="B1023" s="808" t="s">
        <v>586</v>
      </c>
      <c r="C1023" s="804" t="s">
        <v>571</v>
      </c>
      <c r="D1023" s="804" t="s">
        <v>11</v>
      </c>
      <c r="E1023" s="804">
        <v>1</v>
      </c>
      <c r="F1023" s="809">
        <v>0.93413999999999997</v>
      </c>
      <c r="G1023" s="809">
        <v>0.93413999999999997</v>
      </c>
      <c r="H1023" s="215" t="s">
        <v>12</v>
      </c>
      <c r="I1023" s="215" t="s">
        <v>13</v>
      </c>
      <c r="J1023" s="810">
        <v>40718</v>
      </c>
      <c r="K1023" s="810">
        <v>40718</v>
      </c>
      <c r="L1023" s="808" t="s">
        <v>585</v>
      </c>
    </row>
    <row r="1024" spans="1:12" x14ac:dyDescent="0.25">
      <c r="A1024" s="806">
        <v>945</v>
      </c>
      <c r="B1024" s="808" t="s">
        <v>584</v>
      </c>
      <c r="C1024" s="804" t="s">
        <v>571</v>
      </c>
      <c r="D1024" s="804" t="s">
        <v>11</v>
      </c>
      <c r="E1024" s="804">
        <v>1</v>
      </c>
      <c r="F1024" s="809">
        <v>1.2005999999999999</v>
      </c>
      <c r="G1024" s="809">
        <v>1.2005999999999999</v>
      </c>
      <c r="H1024" s="215" t="s">
        <v>12</v>
      </c>
      <c r="I1024" s="215" t="s">
        <v>13</v>
      </c>
      <c r="J1024" s="810">
        <v>40724</v>
      </c>
      <c r="K1024" s="810">
        <v>40724</v>
      </c>
      <c r="L1024" s="808" t="s">
        <v>583</v>
      </c>
    </row>
    <row r="1025" spans="1:12" x14ac:dyDescent="0.25">
      <c r="A1025" s="806">
        <v>946</v>
      </c>
      <c r="B1025" s="808" t="s">
        <v>582</v>
      </c>
      <c r="C1025" s="804" t="s">
        <v>571</v>
      </c>
      <c r="D1025" s="804" t="s">
        <v>11</v>
      </c>
      <c r="E1025" s="804">
        <v>1</v>
      </c>
      <c r="F1025" s="809">
        <v>0.32400000000000001</v>
      </c>
      <c r="G1025" s="809">
        <v>0.32400000000000001</v>
      </c>
      <c r="H1025" s="215" t="s">
        <v>12</v>
      </c>
      <c r="I1025" s="215" t="s">
        <v>13</v>
      </c>
      <c r="J1025" s="810">
        <v>40720</v>
      </c>
      <c r="K1025" s="810">
        <v>40720</v>
      </c>
      <c r="L1025" s="808" t="s">
        <v>581</v>
      </c>
    </row>
    <row r="1026" spans="1:12" x14ac:dyDescent="0.25">
      <c r="A1026" s="803">
        <v>947</v>
      </c>
      <c r="B1026" s="808" t="s">
        <v>580</v>
      </c>
      <c r="C1026" s="804" t="s">
        <v>571</v>
      </c>
      <c r="D1026" s="804" t="s">
        <v>11</v>
      </c>
      <c r="E1026" s="804">
        <v>1</v>
      </c>
      <c r="F1026" s="809">
        <v>0.39689999999999998</v>
      </c>
      <c r="G1026" s="809">
        <v>0.39689999999999998</v>
      </c>
      <c r="H1026" s="215" t="s">
        <v>12</v>
      </c>
      <c r="I1026" s="215" t="s">
        <v>13</v>
      </c>
      <c r="J1026" s="810">
        <v>40716</v>
      </c>
      <c r="K1026" s="810">
        <v>40716</v>
      </c>
      <c r="L1026" s="808" t="s">
        <v>579</v>
      </c>
    </row>
    <row r="1027" spans="1:12" x14ac:dyDescent="0.25">
      <c r="A1027" s="806">
        <v>948</v>
      </c>
      <c r="B1027" s="808" t="s">
        <v>578</v>
      </c>
      <c r="C1027" s="804" t="s">
        <v>571</v>
      </c>
      <c r="D1027" s="804" t="s">
        <v>11</v>
      </c>
      <c r="E1027" s="804">
        <v>1</v>
      </c>
      <c r="F1027" s="809">
        <v>0.38479999999999998</v>
      </c>
      <c r="G1027" s="809">
        <v>0.38479999999999998</v>
      </c>
      <c r="H1027" s="215" t="s">
        <v>12</v>
      </c>
      <c r="I1027" s="215" t="s">
        <v>13</v>
      </c>
      <c r="J1027" s="810">
        <v>40716</v>
      </c>
      <c r="K1027" s="810">
        <v>40716</v>
      </c>
      <c r="L1027" s="808" t="s">
        <v>577</v>
      </c>
    </row>
    <row r="1028" spans="1:12" ht="24.75" x14ac:dyDescent="0.25">
      <c r="A1028" s="806">
        <v>949</v>
      </c>
      <c r="B1028" s="811" t="s">
        <v>576</v>
      </c>
      <c r="C1028" s="804" t="s">
        <v>571</v>
      </c>
      <c r="D1028" s="804" t="s">
        <v>11</v>
      </c>
      <c r="E1028" s="804">
        <v>1</v>
      </c>
      <c r="F1028" s="809">
        <v>2.9558</v>
      </c>
      <c r="G1028" s="809">
        <v>2.9558</v>
      </c>
      <c r="H1028" s="215" t="s">
        <v>12</v>
      </c>
      <c r="I1028" s="215" t="s">
        <v>13</v>
      </c>
      <c r="J1028" s="810">
        <v>40847</v>
      </c>
      <c r="K1028" s="810">
        <v>40847</v>
      </c>
      <c r="L1028" s="808" t="s">
        <v>575</v>
      </c>
    </row>
    <row r="1029" spans="1:12" x14ac:dyDescent="0.25">
      <c r="A1029" s="803">
        <v>950</v>
      </c>
      <c r="B1029" s="808" t="s">
        <v>574</v>
      </c>
      <c r="C1029" s="804" t="s">
        <v>571</v>
      </c>
      <c r="D1029" s="804" t="s">
        <v>11</v>
      </c>
      <c r="E1029" s="804">
        <v>1</v>
      </c>
      <c r="F1029" s="809">
        <v>5.4690000000000003</v>
      </c>
      <c r="G1029" s="809">
        <v>5.4690000000000003</v>
      </c>
      <c r="H1029" s="215" t="s">
        <v>12</v>
      </c>
      <c r="I1029" s="215" t="s">
        <v>13</v>
      </c>
      <c r="J1029" s="810">
        <v>40816</v>
      </c>
      <c r="K1029" s="810">
        <v>40816</v>
      </c>
      <c r="L1029" s="808" t="s">
        <v>573</v>
      </c>
    </row>
    <row r="1030" spans="1:12" x14ac:dyDescent="0.25">
      <c r="A1030" s="806">
        <v>951</v>
      </c>
      <c r="B1030" s="808" t="s">
        <v>572</v>
      </c>
      <c r="C1030" s="804" t="s">
        <v>571</v>
      </c>
      <c r="D1030" s="804" t="s">
        <v>11</v>
      </c>
      <c r="E1030" s="804">
        <v>1</v>
      </c>
      <c r="F1030" s="809">
        <v>0.62580000000000002</v>
      </c>
      <c r="G1030" s="809">
        <v>0.62580000000000002</v>
      </c>
      <c r="H1030" s="215" t="s">
        <v>12</v>
      </c>
      <c r="I1030" s="215" t="s">
        <v>13</v>
      </c>
      <c r="J1030" s="810">
        <v>40836</v>
      </c>
      <c r="K1030" s="810">
        <v>40836</v>
      </c>
      <c r="L1030" s="808" t="s">
        <v>570</v>
      </c>
    </row>
    <row r="1031" spans="1:12" x14ac:dyDescent="0.25">
      <c r="A1031" s="212">
        <v>952</v>
      </c>
      <c r="B1031" s="211" t="s">
        <v>569</v>
      </c>
      <c r="C1031" s="209" t="s">
        <v>39</v>
      </c>
      <c r="D1031" s="209" t="s">
        <v>11</v>
      </c>
      <c r="E1031" s="209">
        <v>1</v>
      </c>
      <c r="F1031" s="209">
        <v>0.06</v>
      </c>
      <c r="G1031" s="209">
        <v>0.06</v>
      </c>
      <c r="H1031" s="211" t="s">
        <v>12</v>
      </c>
      <c r="I1031" s="211" t="s">
        <v>106</v>
      </c>
      <c r="J1031" s="210">
        <v>42139</v>
      </c>
      <c r="K1031" s="210">
        <v>42139</v>
      </c>
      <c r="L1031" s="209" t="s">
        <v>568</v>
      </c>
    </row>
    <row r="1032" spans="1:12" x14ac:dyDescent="0.25">
      <c r="A1032" s="207"/>
      <c r="B1032" s="207"/>
      <c r="C1032" s="208"/>
      <c r="D1032" s="208"/>
      <c r="E1032" s="208"/>
      <c r="F1032" s="208"/>
      <c r="G1032" s="208"/>
      <c r="H1032" s="207"/>
      <c r="I1032" s="207"/>
      <c r="J1032" s="207"/>
      <c r="K1032" s="206"/>
    </row>
    <row r="1033" spans="1:12" x14ac:dyDescent="0.25">
      <c r="A1033" s="207"/>
      <c r="B1033" s="207"/>
      <c r="C1033" s="208"/>
      <c r="D1033" s="208"/>
      <c r="E1033" s="208"/>
      <c r="F1033" s="208"/>
      <c r="G1033" s="208"/>
      <c r="H1033" s="207"/>
      <c r="I1033" s="207"/>
      <c r="J1033" s="207"/>
      <c r="K1033" s="206"/>
    </row>
    <row r="1034" spans="1:12" x14ac:dyDescent="0.25">
      <c r="A1034" s="207"/>
      <c r="B1034" s="207"/>
      <c r="C1034" s="208"/>
      <c r="D1034" s="208"/>
      <c r="E1034" s="208"/>
      <c r="F1034" s="208"/>
      <c r="G1034" s="208"/>
      <c r="H1034" s="207"/>
      <c r="I1034" s="207"/>
      <c r="J1034" s="207"/>
      <c r="K1034" s="206"/>
    </row>
    <row r="1035" spans="1:12" x14ac:dyDescent="0.25">
      <c r="A1035" s="207"/>
      <c r="B1035" s="207"/>
      <c r="C1035" s="208"/>
      <c r="D1035" s="208"/>
      <c r="E1035" s="208"/>
      <c r="F1035" s="208"/>
      <c r="G1035" s="208"/>
      <c r="H1035" s="207"/>
      <c r="I1035" s="207"/>
      <c r="J1035" s="207"/>
      <c r="K1035" s="206"/>
    </row>
    <row r="1036" spans="1:12" x14ac:dyDescent="0.25">
      <c r="A1036" s="207"/>
      <c r="B1036" s="207"/>
      <c r="C1036" s="208"/>
      <c r="D1036" s="208"/>
      <c r="E1036" s="208"/>
      <c r="F1036" s="208"/>
      <c r="G1036" s="208"/>
      <c r="H1036" s="207"/>
      <c r="I1036" s="207"/>
      <c r="J1036" s="207"/>
      <c r="K1036" s="206"/>
    </row>
    <row r="1037" spans="1:12" x14ac:dyDescent="0.25">
      <c r="A1037" s="207"/>
      <c r="B1037" s="207"/>
      <c r="C1037" s="208"/>
      <c r="D1037" s="208"/>
      <c r="E1037" s="208"/>
      <c r="F1037" s="208"/>
      <c r="G1037" s="208"/>
      <c r="H1037" s="207"/>
      <c r="I1037" s="207"/>
      <c r="J1037" s="207"/>
      <c r="K1037" s="206"/>
    </row>
    <row r="1038" spans="1:12" x14ac:dyDescent="0.25">
      <c r="A1038" s="207"/>
      <c r="B1038" s="207"/>
      <c r="C1038" s="208"/>
      <c r="D1038" s="208"/>
      <c r="E1038" s="208"/>
      <c r="F1038" s="208"/>
      <c r="G1038" s="208"/>
      <c r="H1038" s="207"/>
      <c r="I1038" s="207"/>
      <c r="J1038" s="207"/>
      <c r="K1038" s="206"/>
    </row>
    <row r="1039" spans="1:12" x14ac:dyDescent="0.25">
      <c r="A1039" s="207"/>
      <c r="B1039" s="207"/>
      <c r="C1039" s="208"/>
      <c r="D1039" s="208"/>
      <c r="E1039" s="208"/>
      <c r="F1039" s="208"/>
      <c r="G1039" s="208"/>
      <c r="H1039" s="207"/>
      <c r="I1039" s="207"/>
      <c r="J1039" s="207"/>
      <c r="K1039" s="206"/>
    </row>
    <row r="1040" spans="1:12" x14ac:dyDescent="0.25">
      <c r="A1040" s="207"/>
      <c r="B1040" s="207"/>
      <c r="C1040" s="208"/>
      <c r="D1040" s="208"/>
      <c r="E1040" s="208"/>
      <c r="F1040" s="208"/>
      <c r="G1040" s="208"/>
      <c r="H1040" s="207"/>
      <c r="I1040" s="207"/>
      <c r="J1040" s="207"/>
      <c r="K1040" s="206"/>
    </row>
    <row r="1041" spans="1:11" x14ac:dyDescent="0.25">
      <c r="A1041" s="207"/>
      <c r="B1041" s="207"/>
      <c r="C1041" s="208"/>
      <c r="D1041" s="208"/>
      <c r="E1041" s="208"/>
      <c r="F1041" s="208"/>
      <c r="G1041" s="208"/>
      <c r="H1041" s="207"/>
      <c r="I1041" s="207"/>
      <c r="J1041" s="207"/>
      <c r="K1041" s="206"/>
    </row>
    <row r="1042" spans="1:11" x14ac:dyDescent="0.25">
      <c r="A1042" s="207"/>
      <c r="B1042" s="207"/>
      <c r="C1042" s="208"/>
      <c r="D1042" s="208"/>
      <c r="E1042" s="208"/>
      <c r="F1042" s="208"/>
      <c r="G1042" s="208"/>
      <c r="H1042" s="207"/>
      <c r="I1042" s="207"/>
      <c r="J1042" s="207"/>
      <c r="K1042" s="206"/>
    </row>
    <row r="1043" spans="1:11" x14ac:dyDescent="0.25">
      <c r="A1043" s="207"/>
      <c r="B1043" s="207"/>
      <c r="C1043" s="208"/>
      <c r="D1043" s="208"/>
      <c r="E1043" s="208"/>
      <c r="F1043" s="208"/>
      <c r="G1043" s="208"/>
      <c r="H1043" s="207"/>
      <c r="I1043" s="207"/>
      <c r="J1043" s="207"/>
      <c r="K1043" s="206"/>
    </row>
    <row r="1044" spans="1:11" x14ac:dyDescent="0.25">
      <c r="A1044" s="207"/>
      <c r="B1044" s="207"/>
      <c r="C1044" s="208"/>
      <c r="D1044" s="208"/>
      <c r="E1044" s="208"/>
      <c r="F1044" s="208"/>
      <c r="G1044" s="208"/>
      <c r="H1044" s="207"/>
      <c r="I1044" s="207"/>
      <c r="J1044" s="207"/>
      <c r="K1044" s="206"/>
    </row>
    <row r="1045" spans="1:11" x14ac:dyDescent="0.25">
      <c r="A1045" s="207"/>
      <c r="B1045" s="207"/>
      <c r="C1045" s="208"/>
      <c r="D1045" s="208"/>
      <c r="E1045" s="208"/>
      <c r="F1045" s="208"/>
      <c r="G1045" s="208"/>
      <c r="H1045" s="207"/>
      <c r="I1045" s="207"/>
      <c r="J1045" s="207"/>
      <c r="K1045" s="206"/>
    </row>
    <row r="1046" spans="1:11" x14ac:dyDescent="0.25">
      <c r="A1046" s="207"/>
      <c r="B1046" s="207"/>
      <c r="C1046" s="208"/>
      <c r="D1046" s="208"/>
      <c r="E1046" s="208"/>
      <c r="F1046" s="208"/>
      <c r="G1046" s="208"/>
      <c r="H1046" s="207"/>
      <c r="I1046" s="207"/>
      <c r="J1046" s="207"/>
      <c r="K1046" s="206"/>
    </row>
    <row r="1047" spans="1:11" x14ac:dyDescent="0.25">
      <c r="A1047" s="207"/>
      <c r="B1047" s="207"/>
      <c r="C1047" s="208"/>
      <c r="D1047" s="208"/>
      <c r="E1047" s="208"/>
      <c r="F1047" s="208"/>
      <c r="G1047" s="208"/>
      <c r="H1047" s="207"/>
      <c r="I1047" s="207"/>
      <c r="J1047" s="207"/>
      <c r="K1047" s="206"/>
    </row>
    <row r="1048" spans="1:11" x14ac:dyDescent="0.25">
      <c r="A1048" s="207"/>
      <c r="B1048" s="207"/>
      <c r="C1048" s="208"/>
      <c r="D1048" s="208"/>
      <c r="E1048" s="208"/>
      <c r="F1048" s="208"/>
      <c r="G1048" s="208"/>
      <c r="H1048" s="207"/>
      <c r="I1048" s="207"/>
      <c r="J1048" s="207"/>
      <c r="K1048" s="206"/>
    </row>
    <row r="1049" spans="1:11" x14ac:dyDescent="0.25">
      <c r="A1049" s="207"/>
      <c r="B1049" s="207"/>
      <c r="C1049" s="208"/>
      <c r="D1049" s="208"/>
      <c r="E1049" s="208"/>
      <c r="F1049" s="208"/>
      <c r="G1049" s="208"/>
      <c r="H1049" s="207"/>
      <c r="I1049" s="207"/>
      <c r="J1049" s="207"/>
      <c r="K1049" s="206"/>
    </row>
    <row r="1050" spans="1:11" x14ac:dyDescent="0.25">
      <c r="A1050" s="207"/>
      <c r="B1050" s="207"/>
      <c r="C1050" s="208"/>
      <c r="D1050" s="208"/>
      <c r="E1050" s="208"/>
      <c r="F1050" s="208"/>
      <c r="G1050" s="208"/>
      <c r="H1050" s="207"/>
      <c r="I1050" s="207"/>
      <c r="J1050" s="207"/>
      <c r="K1050" s="206"/>
    </row>
    <row r="1051" spans="1:11" x14ac:dyDescent="0.25">
      <c r="A1051" s="207"/>
      <c r="B1051" s="207"/>
      <c r="C1051" s="208"/>
      <c r="D1051" s="208"/>
      <c r="E1051" s="208"/>
      <c r="F1051" s="208"/>
      <c r="G1051" s="208"/>
      <c r="H1051" s="207"/>
      <c r="I1051" s="207"/>
      <c r="J1051" s="207"/>
      <c r="K1051" s="206"/>
    </row>
    <row r="1052" spans="1:11" x14ac:dyDescent="0.25">
      <c r="A1052" s="207"/>
      <c r="B1052" s="207"/>
      <c r="C1052" s="208"/>
      <c r="D1052" s="208"/>
      <c r="E1052" s="208"/>
      <c r="F1052" s="208"/>
      <c r="G1052" s="208"/>
      <c r="H1052" s="207"/>
      <c r="I1052" s="207"/>
      <c r="J1052" s="207"/>
      <c r="K1052" s="206"/>
    </row>
    <row r="1053" spans="1:11" x14ac:dyDescent="0.25">
      <c r="A1053" s="207"/>
      <c r="B1053" s="207"/>
      <c r="C1053" s="208"/>
      <c r="D1053" s="208"/>
      <c r="E1053" s="208"/>
      <c r="F1053" s="208"/>
      <c r="G1053" s="208"/>
      <c r="H1053" s="207"/>
      <c r="I1053" s="207"/>
      <c r="J1053" s="207"/>
      <c r="K1053" s="206"/>
    </row>
    <row r="1054" spans="1:11" x14ac:dyDescent="0.25">
      <c r="A1054" s="207"/>
      <c r="B1054" s="207"/>
      <c r="C1054" s="208"/>
      <c r="D1054" s="208"/>
      <c r="E1054" s="208"/>
      <c r="F1054" s="208"/>
      <c r="G1054" s="208"/>
      <c r="H1054" s="207"/>
      <c r="I1054" s="207"/>
      <c r="J1054" s="207"/>
      <c r="K1054" s="206"/>
    </row>
    <row r="1055" spans="1:11" x14ac:dyDescent="0.25">
      <c r="A1055" s="207"/>
      <c r="B1055" s="207"/>
      <c r="C1055" s="208"/>
      <c r="D1055" s="208"/>
      <c r="E1055" s="208"/>
      <c r="F1055" s="208"/>
      <c r="G1055" s="208"/>
      <c r="H1055" s="207"/>
      <c r="I1055" s="207"/>
      <c r="J1055" s="207"/>
      <c r="K1055" s="206"/>
    </row>
    <row r="1056" spans="1:11" x14ac:dyDescent="0.25">
      <c r="A1056" s="207"/>
      <c r="B1056" s="207"/>
      <c r="C1056" s="208"/>
      <c r="D1056" s="208"/>
      <c r="E1056" s="208"/>
      <c r="F1056" s="208"/>
      <c r="G1056" s="208"/>
      <c r="H1056" s="207"/>
      <c r="I1056" s="207"/>
      <c r="J1056" s="207"/>
      <c r="K1056" s="206"/>
    </row>
    <row r="1057" spans="1:11" x14ac:dyDescent="0.25">
      <c r="A1057" s="207"/>
      <c r="B1057" s="207"/>
      <c r="C1057" s="208"/>
      <c r="D1057" s="208"/>
      <c r="E1057" s="208"/>
      <c r="F1057" s="208"/>
      <c r="G1057" s="208"/>
      <c r="H1057" s="207"/>
      <c r="I1057" s="207"/>
      <c r="J1057" s="207"/>
      <c r="K1057" s="206"/>
    </row>
    <row r="1058" spans="1:11" x14ac:dyDescent="0.25">
      <c r="A1058" s="207"/>
      <c r="B1058" s="207"/>
      <c r="C1058" s="208"/>
      <c r="D1058" s="208"/>
      <c r="E1058" s="208"/>
      <c r="F1058" s="208"/>
      <c r="G1058" s="208"/>
      <c r="H1058" s="207"/>
      <c r="I1058" s="207"/>
      <c r="J1058" s="207"/>
      <c r="K1058" s="206"/>
    </row>
    <row r="1059" spans="1:11" x14ac:dyDescent="0.25">
      <c r="A1059" s="207"/>
      <c r="B1059" s="207"/>
      <c r="C1059" s="208"/>
      <c r="D1059" s="208"/>
      <c r="E1059" s="208"/>
      <c r="F1059" s="208"/>
      <c r="G1059" s="208"/>
      <c r="H1059" s="207"/>
      <c r="I1059" s="207"/>
      <c r="J1059" s="207"/>
      <c r="K1059" s="206"/>
    </row>
    <row r="1060" spans="1:11" x14ac:dyDescent="0.25">
      <c r="A1060" s="207"/>
      <c r="B1060" s="207"/>
      <c r="C1060" s="208"/>
      <c r="D1060" s="208"/>
      <c r="E1060" s="208"/>
      <c r="F1060" s="208"/>
      <c r="G1060" s="208"/>
      <c r="H1060" s="207"/>
      <c r="I1060" s="207"/>
      <c r="J1060" s="207"/>
      <c r="K1060" s="206"/>
    </row>
    <row r="1061" spans="1:11" x14ac:dyDescent="0.25">
      <c r="A1061" s="207"/>
      <c r="B1061" s="207"/>
      <c r="C1061" s="208"/>
      <c r="D1061" s="208"/>
      <c r="E1061" s="208"/>
      <c r="F1061" s="208"/>
      <c r="G1061" s="208"/>
      <c r="H1061" s="207"/>
      <c r="I1061" s="207"/>
      <c r="J1061" s="207"/>
      <c r="K1061" s="206"/>
    </row>
    <row r="1062" spans="1:11" x14ac:dyDescent="0.25">
      <c r="A1062" s="207"/>
      <c r="B1062" s="207"/>
      <c r="C1062" s="208"/>
      <c r="D1062" s="208"/>
      <c r="E1062" s="208"/>
      <c r="F1062" s="208"/>
      <c r="G1062" s="208"/>
      <c r="H1062" s="207"/>
      <c r="I1062" s="207"/>
      <c r="J1062" s="207"/>
      <c r="K1062" s="206"/>
    </row>
    <row r="1063" spans="1:11" x14ac:dyDescent="0.25">
      <c r="A1063" s="207"/>
      <c r="B1063" s="207"/>
      <c r="C1063" s="208"/>
      <c r="D1063" s="208"/>
      <c r="E1063" s="208"/>
      <c r="F1063" s="208"/>
      <c r="G1063" s="208"/>
      <c r="H1063" s="207"/>
      <c r="I1063" s="207"/>
      <c r="J1063" s="207"/>
      <c r="K1063" s="206"/>
    </row>
    <row r="1064" spans="1:11" x14ac:dyDescent="0.25">
      <c r="A1064" s="207"/>
      <c r="B1064" s="207"/>
      <c r="C1064" s="208"/>
      <c r="D1064" s="208"/>
      <c r="E1064" s="208"/>
      <c r="F1064" s="208"/>
      <c r="G1064" s="208"/>
      <c r="H1064" s="207"/>
      <c r="I1064" s="207"/>
      <c r="J1064" s="207"/>
      <c r="K1064" s="206"/>
    </row>
    <row r="1065" spans="1:11" x14ac:dyDescent="0.25">
      <c r="A1065" s="207"/>
      <c r="B1065" s="207"/>
      <c r="C1065" s="208"/>
      <c r="D1065" s="208"/>
      <c r="E1065" s="208"/>
      <c r="F1065" s="208"/>
      <c r="G1065" s="208"/>
      <c r="H1065" s="207"/>
      <c r="I1065" s="207"/>
      <c r="J1065" s="207"/>
      <c r="K1065" s="206"/>
    </row>
    <row r="1066" spans="1:11" x14ac:dyDescent="0.25">
      <c r="A1066" s="207"/>
      <c r="B1066" s="207"/>
      <c r="C1066" s="208"/>
      <c r="D1066" s="208"/>
      <c r="E1066" s="208"/>
      <c r="F1066" s="208"/>
      <c r="G1066" s="208"/>
      <c r="H1066" s="207"/>
      <c r="I1066" s="207"/>
      <c r="J1066" s="207"/>
      <c r="K1066" s="206"/>
    </row>
    <row r="1067" spans="1:11" x14ac:dyDescent="0.25">
      <c r="A1067" s="207"/>
      <c r="B1067" s="207"/>
      <c r="C1067" s="208"/>
      <c r="D1067" s="208"/>
      <c r="E1067" s="208"/>
      <c r="F1067" s="208"/>
      <c r="G1067" s="208"/>
      <c r="H1067" s="207"/>
      <c r="I1067" s="207"/>
      <c r="J1067" s="207"/>
      <c r="K1067" s="206"/>
    </row>
    <row r="1068" spans="1:11" x14ac:dyDescent="0.25">
      <c r="A1068" s="207"/>
      <c r="B1068" s="207"/>
      <c r="C1068" s="208"/>
      <c r="D1068" s="208"/>
      <c r="E1068" s="208"/>
      <c r="F1068" s="208"/>
      <c r="G1068" s="208"/>
      <c r="H1068" s="207"/>
      <c r="I1068" s="207"/>
      <c r="J1068" s="207"/>
      <c r="K1068" s="206"/>
    </row>
    <row r="1069" spans="1:11" x14ac:dyDescent="0.25">
      <c r="A1069" s="207"/>
      <c r="B1069" s="207"/>
      <c r="C1069" s="208"/>
      <c r="D1069" s="208"/>
      <c r="E1069" s="208"/>
      <c r="F1069" s="208"/>
      <c r="G1069" s="208"/>
      <c r="H1069" s="207"/>
      <c r="I1069" s="207"/>
      <c r="J1069" s="207"/>
      <c r="K1069" s="206"/>
    </row>
    <row r="1070" spans="1:11" x14ac:dyDescent="0.25">
      <c r="A1070" s="207"/>
      <c r="B1070" s="207"/>
      <c r="C1070" s="208"/>
      <c r="D1070" s="208"/>
      <c r="E1070" s="208"/>
      <c r="F1070" s="208"/>
      <c r="G1070" s="208"/>
      <c r="H1070" s="207"/>
      <c r="I1070" s="207"/>
      <c r="J1070" s="207"/>
      <c r="K1070" s="206"/>
    </row>
    <row r="1071" spans="1:11" x14ac:dyDescent="0.25">
      <c r="A1071" s="207"/>
      <c r="B1071" s="207"/>
      <c r="C1071" s="208"/>
      <c r="D1071" s="208"/>
      <c r="E1071" s="208"/>
      <c r="F1071" s="208"/>
      <c r="G1071" s="208"/>
      <c r="H1071" s="207"/>
      <c r="I1071" s="207"/>
      <c r="J1071" s="207"/>
      <c r="K1071" s="206"/>
    </row>
    <row r="1072" spans="1:11" x14ac:dyDescent="0.25">
      <c r="A1072" s="207"/>
      <c r="B1072" s="207"/>
      <c r="C1072" s="208"/>
      <c r="D1072" s="208"/>
      <c r="E1072" s="208"/>
      <c r="F1072" s="208"/>
      <c r="G1072" s="208"/>
      <c r="H1072" s="207"/>
      <c r="I1072" s="207"/>
      <c r="J1072" s="207"/>
      <c r="K1072" s="206"/>
    </row>
    <row r="1073" spans="1:11" x14ac:dyDescent="0.25">
      <c r="A1073" s="207"/>
      <c r="B1073" s="207"/>
      <c r="C1073" s="208"/>
      <c r="D1073" s="208"/>
      <c r="E1073" s="208"/>
      <c r="F1073" s="208"/>
      <c r="G1073" s="208"/>
      <c r="H1073" s="207"/>
      <c r="I1073" s="207"/>
      <c r="J1073" s="207"/>
      <c r="K1073" s="206"/>
    </row>
    <row r="1074" spans="1:11" x14ac:dyDescent="0.25">
      <c r="A1074" s="207"/>
      <c r="B1074" s="207"/>
      <c r="C1074" s="208"/>
      <c r="D1074" s="208"/>
      <c r="E1074" s="208"/>
      <c r="F1074" s="208"/>
      <c r="G1074" s="208"/>
      <c r="H1074" s="207"/>
      <c r="I1074" s="207"/>
      <c r="J1074" s="207"/>
      <c r="K1074" s="206"/>
    </row>
    <row r="1075" spans="1:11" x14ac:dyDescent="0.25">
      <c r="A1075" s="207"/>
      <c r="B1075" s="207"/>
      <c r="C1075" s="208"/>
      <c r="D1075" s="208"/>
      <c r="E1075" s="208"/>
      <c r="F1075" s="208"/>
      <c r="G1075" s="208"/>
      <c r="H1075" s="207"/>
      <c r="I1075" s="207"/>
      <c r="J1075" s="207"/>
      <c r="K1075" s="206"/>
    </row>
    <row r="1076" spans="1:11" x14ac:dyDescent="0.25">
      <c r="A1076" s="207"/>
      <c r="B1076" s="207"/>
      <c r="C1076" s="208"/>
      <c r="D1076" s="208"/>
      <c r="E1076" s="208"/>
      <c r="F1076" s="208"/>
      <c r="G1076" s="208"/>
      <c r="H1076" s="207"/>
      <c r="I1076" s="207"/>
      <c r="J1076" s="207"/>
      <c r="K1076" s="206"/>
    </row>
    <row r="1077" spans="1:11" x14ac:dyDescent="0.25">
      <c r="A1077" s="207"/>
      <c r="B1077" s="207"/>
      <c r="C1077" s="208"/>
      <c r="D1077" s="208"/>
      <c r="E1077" s="208"/>
      <c r="F1077" s="208"/>
      <c r="G1077" s="208"/>
      <c r="H1077" s="207"/>
      <c r="I1077" s="207"/>
      <c r="J1077" s="207"/>
      <c r="K1077" s="206"/>
    </row>
    <row r="1078" spans="1:11" x14ac:dyDescent="0.25">
      <c r="A1078" s="207"/>
      <c r="B1078" s="207"/>
      <c r="C1078" s="208"/>
      <c r="D1078" s="208"/>
      <c r="E1078" s="208"/>
      <c r="F1078" s="208"/>
      <c r="G1078" s="208"/>
      <c r="H1078" s="207"/>
      <c r="I1078" s="207"/>
      <c r="J1078" s="207"/>
      <c r="K1078" s="206"/>
    </row>
    <row r="1079" spans="1:11" x14ac:dyDescent="0.25">
      <c r="A1079" s="207"/>
      <c r="B1079" s="207"/>
      <c r="C1079" s="208"/>
      <c r="D1079" s="208"/>
      <c r="E1079" s="208"/>
      <c r="F1079" s="208"/>
      <c r="G1079" s="208"/>
      <c r="H1079" s="207"/>
      <c r="I1079" s="207"/>
      <c r="J1079" s="207"/>
      <c r="K1079" s="206"/>
    </row>
    <row r="1080" spans="1:11" x14ac:dyDescent="0.25">
      <c r="A1080" s="207"/>
      <c r="B1080" s="207"/>
      <c r="C1080" s="208"/>
      <c r="D1080" s="208"/>
      <c r="E1080" s="208"/>
      <c r="F1080" s="208"/>
      <c r="G1080" s="208"/>
      <c r="H1080" s="207"/>
      <c r="I1080" s="207"/>
      <c r="J1080" s="207"/>
      <c r="K1080" s="206"/>
    </row>
    <row r="1081" spans="1:11" x14ac:dyDescent="0.25">
      <c r="A1081" s="207"/>
      <c r="B1081" s="207"/>
      <c r="C1081" s="208"/>
      <c r="D1081" s="208"/>
      <c r="E1081" s="208"/>
      <c r="F1081" s="208"/>
      <c r="G1081" s="208"/>
      <c r="H1081" s="207"/>
      <c r="I1081" s="207"/>
      <c r="J1081" s="207"/>
      <c r="K1081" s="206"/>
    </row>
    <row r="1082" spans="1:11" x14ac:dyDescent="0.25">
      <c r="A1082" s="207"/>
      <c r="B1082" s="207"/>
      <c r="C1082" s="208"/>
      <c r="D1082" s="208"/>
      <c r="E1082" s="208"/>
      <c r="F1082" s="208"/>
      <c r="G1082" s="208"/>
      <c r="H1082" s="207"/>
      <c r="I1082" s="207"/>
      <c r="J1082" s="207"/>
      <c r="K1082" s="206"/>
    </row>
    <row r="1083" spans="1:11" x14ac:dyDescent="0.25">
      <c r="A1083" s="207"/>
      <c r="B1083" s="207"/>
      <c r="C1083" s="208"/>
      <c r="D1083" s="208"/>
      <c r="E1083" s="208"/>
      <c r="F1083" s="208"/>
      <c r="G1083" s="208"/>
      <c r="H1083" s="207"/>
      <c r="I1083" s="207"/>
      <c r="J1083" s="207"/>
      <c r="K1083" s="206"/>
    </row>
    <row r="1084" spans="1:11" x14ac:dyDescent="0.25">
      <c r="A1084" s="207"/>
      <c r="B1084" s="207"/>
      <c r="C1084" s="208"/>
      <c r="D1084" s="208"/>
      <c r="E1084" s="208"/>
      <c r="F1084" s="208"/>
      <c r="G1084" s="208"/>
      <c r="H1084" s="207"/>
      <c r="I1084" s="207"/>
      <c r="J1084" s="207"/>
      <c r="K1084" s="206"/>
    </row>
    <row r="1085" spans="1:11" x14ac:dyDescent="0.25">
      <c r="A1085" s="207"/>
      <c r="B1085" s="207"/>
      <c r="C1085" s="208"/>
      <c r="D1085" s="208"/>
      <c r="E1085" s="208"/>
      <c r="F1085" s="208"/>
      <c r="G1085" s="208"/>
      <c r="H1085" s="207"/>
      <c r="I1085" s="207"/>
      <c r="J1085" s="207"/>
      <c r="K1085" s="206"/>
    </row>
    <row r="1086" spans="1:11" x14ac:dyDescent="0.25">
      <c r="A1086" s="207"/>
      <c r="B1086" s="207"/>
      <c r="C1086" s="208"/>
      <c r="D1086" s="208"/>
      <c r="E1086" s="208"/>
      <c r="F1086" s="208"/>
      <c r="G1086" s="208"/>
      <c r="H1086" s="207"/>
      <c r="I1086" s="207"/>
      <c r="J1086" s="207"/>
      <c r="K1086" s="206"/>
    </row>
    <row r="1087" spans="1:11" x14ac:dyDescent="0.25">
      <c r="A1087" s="207"/>
      <c r="B1087" s="207"/>
      <c r="C1087" s="208"/>
      <c r="D1087" s="208"/>
      <c r="E1087" s="208"/>
      <c r="F1087" s="208"/>
      <c r="G1087" s="208"/>
      <c r="H1087" s="207"/>
      <c r="I1087" s="207"/>
      <c r="J1087" s="207"/>
      <c r="K1087" s="206"/>
    </row>
    <row r="1088" spans="1:11" x14ac:dyDescent="0.25">
      <c r="A1088" s="207"/>
      <c r="B1088" s="207"/>
      <c r="C1088" s="208"/>
      <c r="D1088" s="208"/>
      <c r="E1088" s="208"/>
      <c r="F1088" s="208"/>
      <c r="G1088" s="208"/>
      <c r="H1088" s="207"/>
      <c r="I1088" s="207"/>
      <c r="J1088" s="207"/>
      <c r="K1088" s="206"/>
    </row>
    <row r="1089" spans="1:11" x14ac:dyDescent="0.25">
      <c r="A1089" s="207"/>
      <c r="B1089" s="207"/>
      <c r="C1089" s="208"/>
      <c r="D1089" s="208"/>
      <c r="E1089" s="208"/>
      <c r="F1089" s="208"/>
      <c r="G1089" s="208"/>
      <c r="H1089" s="207"/>
      <c r="I1089" s="207"/>
      <c r="J1089" s="207"/>
      <c r="K1089" s="206"/>
    </row>
    <row r="1090" spans="1:11" x14ac:dyDescent="0.25">
      <c r="A1090" s="207"/>
      <c r="B1090" s="207"/>
      <c r="C1090" s="208"/>
      <c r="D1090" s="208"/>
      <c r="E1090" s="208"/>
      <c r="F1090" s="208"/>
      <c r="G1090" s="208"/>
      <c r="H1090" s="207"/>
      <c r="I1090" s="207"/>
      <c r="J1090" s="207"/>
      <c r="K1090" s="206"/>
    </row>
    <row r="1091" spans="1:11" x14ac:dyDescent="0.25">
      <c r="A1091" s="207"/>
      <c r="B1091" s="207"/>
      <c r="C1091" s="208"/>
      <c r="D1091" s="208"/>
      <c r="E1091" s="208"/>
      <c r="F1091" s="208"/>
      <c r="G1091" s="208"/>
      <c r="H1091" s="207"/>
      <c r="I1091" s="207"/>
      <c r="J1091" s="207"/>
      <c r="K1091" s="206"/>
    </row>
    <row r="1092" spans="1:11" x14ac:dyDescent="0.25">
      <c r="A1092" s="207"/>
      <c r="B1092" s="207"/>
      <c r="C1092" s="208"/>
      <c r="D1092" s="208"/>
      <c r="E1092" s="208"/>
      <c r="F1092" s="208"/>
      <c r="G1092" s="208"/>
      <c r="H1092" s="207"/>
      <c r="I1092" s="207"/>
      <c r="J1092" s="207"/>
      <c r="K1092" s="206"/>
    </row>
    <row r="1093" spans="1:11" x14ac:dyDescent="0.25">
      <c r="A1093" s="207"/>
      <c r="B1093" s="207"/>
      <c r="C1093" s="208"/>
      <c r="D1093" s="208"/>
      <c r="E1093" s="208"/>
      <c r="F1093" s="208"/>
      <c r="G1093" s="208"/>
      <c r="H1093" s="207"/>
      <c r="I1093" s="207"/>
      <c r="J1093" s="207"/>
      <c r="K1093" s="206"/>
    </row>
    <row r="1094" spans="1:11" x14ac:dyDescent="0.25">
      <c r="A1094" s="207"/>
      <c r="B1094" s="207"/>
      <c r="C1094" s="208"/>
      <c r="D1094" s="208"/>
      <c r="E1094" s="208"/>
      <c r="F1094" s="208"/>
      <c r="G1094" s="208"/>
      <c r="H1094" s="207"/>
      <c r="I1094" s="207"/>
      <c r="J1094" s="207"/>
      <c r="K1094" s="206"/>
    </row>
    <row r="1095" spans="1:11" x14ac:dyDescent="0.25">
      <c r="A1095" s="207"/>
      <c r="B1095" s="207"/>
      <c r="C1095" s="208"/>
      <c r="D1095" s="208"/>
      <c r="E1095" s="208"/>
      <c r="F1095" s="208"/>
      <c r="G1095" s="208"/>
      <c r="H1095" s="207"/>
      <c r="I1095" s="207"/>
      <c r="J1095" s="207"/>
      <c r="K1095" s="206"/>
    </row>
    <row r="1096" spans="1:11" x14ac:dyDescent="0.25">
      <c r="A1096" s="207"/>
      <c r="B1096" s="207"/>
      <c r="C1096" s="208"/>
      <c r="D1096" s="208"/>
      <c r="E1096" s="208"/>
      <c r="F1096" s="208"/>
      <c r="G1096" s="208"/>
      <c r="H1096" s="207"/>
      <c r="I1096" s="207"/>
      <c r="J1096" s="207"/>
      <c r="K1096" s="206"/>
    </row>
    <row r="1097" spans="1:11" x14ac:dyDescent="0.25">
      <c r="A1097" s="207"/>
      <c r="B1097" s="207"/>
      <c r="C1097" s="208"/>
      <c r="D1097" s="208"/>
      <c r="E1097" s="208"/>
      <c r="F1097" s="208"/>
      <c r="G1097" s="208"/>
      <c r="H1097" s="207"/>
      <c r="I1097" s="207"/>
      <c r="J1097" s="207"/>
      <c r="K1097" s="206"/>
    </row>
    <row r="1098" spans="1:11" x14ac:dyDescent="0.25">
      <c r="A1098" s="207"/>
      <c r="B1098" s="207"/>
      <c r="C1098" s="208"/>
      <c r="D1098" s="208"/>
      <c r="E1098" s="208"/>
      <c r="F1098" s="208"/>
      <c r="G1098" s="208"/>
      <c r="H1098" s="207"/>
      <c r="I1098" s="207"/>
      <c r="J1098" s="207"/>
      <c r="K1098" s="206"/>
    </row>
    <row r="1099" spans="1:11" x14ac:dyDescent="0.25">
      <c r="A1099" s="207"/>
      <c r="B1099" s="207"/>
      <c r="C1099" s="208"/>
      <c r="D1099" s="208"/>
      <c r="E1099" s="208"/>
      <c r="F1099" s="208"/>
      <c r="G1099" s="208"/>
      <c r="H1099" s="207"/>
      <c r="I1099" s="207"/>
      <c r="J1099" s="207"/>
      <c r="K1099" s="206"/>
    </row>
    <row r="1100" spans="1:11" x14ac:dyDescent="0.25">
      <c r="A1100" s="207"/>
      <c r="B1100" s="207"/>
      <c r="C1100" s="208"/>
      <c r="D1100" s="208"/>
      <c r="E1100" s="208"/>
      <c r="F1100" s="208"/>
      <c r="G1100" s="208"/>
      <c r="H1100" s="207"/>
      <c r="I1100" s="207"/>
      <c r="J1100" s="207"/>
      <c r="K1100" s="206"/>
    </row>
    <row r="1101" spans="1:11" x14ac:dyDescent="0.25">
      <c r="A1101" s="207"/>
      <c r="B1101" s="207"/>
      <c r="C1101" s="208"/>
      <c r="D1101" s="208"/>
      <c r="E1101" s="208"/>
      <c r="F1101" s="208"/>
      <c r="G1101" s="208"/>
      <c r="H1101" s="207"/>
      <c r="I1101" s="207"/>
      <c r="J1101" s="207"/>
      <c r="K1101" s="206"/>
    </row>
    <row r="1102" spans="1:11" x14ac:dyDescent="0.25">
      <c r="A1102" s="207"/>
      <c r="B1102" s="207"/>
      <c r="C1102" s="208"/>
      <c r="D1102" s="208"/>
      <c r="E1102" s="208"/>
      <c r="F1102" s="208"/>
      <c r="G1102" s="208"/>
      <c r="H1102" s="207"/>
      <c r="I1102" s="207"/>
      <c r="J1102" s="207"/>
      <c r="K1102" s="206"/>
    </row>
    <row r="1103" spans="1:11" x14ac:dyDescent="0.25">
      <c r="A1103" s="207"/>
      <c r="B1103" s="207"/>
      <c r="C1103" s="208"/>
      <c r="D1103" s="208"/>
      <c r="E1103" s="208"/>
      <c r="F1103" s="208"/>
      <c r="G1103" s="208"/>
      <c r="H1103" s="207"/>
      <c r="I1103" s="207"/>
      <c r="J1103" s="207"/>
      <c r="K1103" s="206"/>
    </row>
    <row r="1104" spans="1:11" x14ac:dyDescent="0.25">
      <c r="A1104" s="207"/>
      <c r="B1104" s="207"/>
      <c r="C1104" s="208"/>
      <c r="D1104" s="208"/>
      <c r="E1104" s="208"/>
      <c r="F1104" s="208"/>
      <c r="G1104" s="208"/>
      <c r="H1104" s="207"/>
      <c r="I1104" s="207"/>
      <c r="J1104" s="207"/>
      <c r="K1104" s="206"/>
    </row>
    <row r="1105" spans="1:11" x14ac:dyDescent="0.25">
      <c r="A1105" s="207"/>
      <c r="B1105" s="207"/>
      <c r="C1105" s="208"/>
      <c r="D1105" s="208"/>
      <c r="E1105" s="208"/>
      <c r="F1105" s="208"/>
      <c r="G1105" s="208"/>
      <c r="H1105" s="207"/>
      <c r="I1105" s="207"/>
      <c r="J1105" s="207"/>
      <c r="K1105" s="206"/>
    </row>
    <row r="1106" spans="1:11" x14ac:dyDescent="0.25">
      <c r="A1106" s="207"/>
      <c r="B1106" s="207"/>
      <c r="C1106" s="208"/>
      <c r="D1106" s="208"/>
      <c r="E1106" s="208"/>
      <c r="F1106" s="208"/>
      <c r="G1106" s="208"/>
      <c r="H1106" s="207"/>
      <c r="I1106" s="207"/>
      <c r="J1106" s="207"/>
      <c r="K1106" s="206"/>
    </row>
    <row r="1107" spans="1:11" x14ac:dyDescent="0.25">
      <c r="A1107" s="207"/>
      <c r="B1107" s="207"/>
      <c r="C1107" s="208"/>
      <c r="D1107" s="208"/>
      <c r="E1107" s="208"/>
      <c r="F1107" s="208"/>
      <c r="G1107" s="208"/>
      <c r="H1107" s="207"/>
      <c r="I1107" s="207"/>
      <c r="J1107" s="207"/>
      <c r="K1107" s="206"/>
    </row>
    <row r="1108" spans="1:11" x14ac:dyDescent="0.25">
      <c r="A1108" s="207"/>
      <c r="B1108" s="207"/>
      <c r="C1108" s="208"/>
      <c r="D1108" s="208"/>
      <c r="E1108" s="208"/>
      <c r="F1108" s="208"/>
      <c r="G1108" s="208"/>
      <c r="H1108" s="207"/>
      <c r="I1108" s="207"/>
      <c r="J1108" s="207"/>
      <c r="K1108" s="206"/>
    </row>
    <row r="1109" spans="1:11" x14ac:dyDescent="0.25">
      <c r="A1109" s="207"/>
      <c r="B1109" s="207"/>
      <c r="C1109" s="208"/>
      <c r="D1109" s="208"/>
      <c r="E1109" s="208"/>
      <c r="F1109" s="208"/>
      <c r="G1109" s="208"/>
      <c r="H1109" s="207"/>
      <c r="I1109" s="207"/>
      <c r="J1109" s="207"/>
      <c r="K1109" s="206"/>
    </row>
    <row r="1110" spans="1:11" x14ac:dyDescent="0.25">
      <c r="A1110" s="207"/>
      <c r="B1110" s="207"/>
      <c r="C1110" s="208"/>
      <c r="D1110" s="208"/>
      <c r="E1110" s="208"/>
      <c r="F1110" s="208"/>
      <c r="G1110" s="208"/>
      <c r="H1110" s="207"/>
      <c r="I1110" s="207"/>
      <c r="J1110" s="207"/>
      <c r="K1110" s="206"/>
    </row>
    <row r="1111" spans="1:11" x14ac:dyDescent="0.25">
      <c r="A1111" s="207"/>
      <c r="B1111" s="207"/>
      <c r="C1111" s="208"/>
      <c r="D1111" s="208"/>
      <c r="E1111" s="208"/>
      <c r="F1111" s="208"/>
      <c r="G1111" s="208"/>
      <c r="H1111" s="207"/>
      <c r="I1111" s="207"/>
      <c r="J1111" s="207"/>
      <c r="K1111" s="206"/>
    </row>
    <row r="1112" spans="1:11" x14ac:dyDescent="0.25">
      <c r="A1112" s="207"/>
      <c r="B1112" s="207"/>
      <c r="C1112" s="208"/>
      <c r="D1112" s="208"/>
      <c r="E1112" s="208"/>
      <c r="F1112" s="208"/>
      <c r="G1112" s="208"/>
      <c r="H1112" s="207"/>
      <c r="I1112" s="207"/>
      <c r="J1112" s="207"/>
      <c r="K1112" s="206"/>
    </row>
    <row r="1113" spans="1:11" x14ac:dyDescent="0.25">
      <c r="A1113" s="207"/>
      <c r="B1113" s="207"/>
      <c r="C1113" s="208"/>
      <c r="D1113" s="208"/>
      <c r="E1113" s="208"/>
      <c r="F1113" s="208"/>
      <c r="G1113" s="208"/>
      <c r="H1113" s="207"/>
      <c r="I1113" s="207"/>
      <c r="J1113" s="207"/>
      <c r="K1113" s="206"/>
    </row>
    <row r="1114" spans="1:11" x14ac:dyDescent="0.25">
      <c r="A1114" s="207"/>
      <c r="B1114" s="207"/>
      <c r="C1114" s="208"/>
      <c r="D1114" s="208"/>
      <c r="E1114" s="208"/>
      <c r="F1114" s="208"/>
      <c r="G1114" s="208"/>
      <c r="H1114" s="207"/>
      <c r="I1114" s="207"/>
      <c r="J1114" s="207"/>
      <c r="K1114" s="206"/>
    </row>
    <row r="1115" spans="1:11" x14ac:dyDescent="0.25">
      <c r="A1115" s="207"/>
      <c r="B1115" s="207"/>
      <c r="C1115" s="208"/>
      <c r="D1115" s="208"/>
      <c r="E1115" s="208"/>
      <c r="F1115" s="208"/>
      <c r="G1115" s="208"/>
      <c r="H1115" s="207"/>
      <c r="I1115" s="207"/>
      <c r="J1115" s="207"/>
      <c r="K1115" s="206"/>
    </row>
    <row r="1116" spans="1:11" x14ac:dyDescent="0.25">
      <c r="A1116" s="207"/>
      <c r="B1116" s="207"/>
      <c r="C1116" s="208"/>
      <c r="D1116" s="208"/>
      <c r="E1116" s="208"/>
      <c r="F1116" s="208"/>
      <c r="G1116" s="208"/>
      <c r="H1116" s="207"/>
      <c r="I1116" s="207"/>
      <c r="J1116" s="207"/>
      <c r="K1116" s="206"/>
    </row>
    <row r="1117" spans="1:11" x14ac:dyDescent="0.25">
      <c r="A1117" s="207"/>
      <c r="B1117" s="207"/>
      <c r="C1117" s="208"/>
      <c r="D1117" s="208"/>
      <c r="E1117" s="208"/>
      <c r="F1117" s="208"/>
      <c r="G1117" s="208"/>
      <c r="H1117" s="207"/>
      <c r="I1117" s="207"/>
      <c r="J1117" s="207"/>
      <c r="K1117" s="206"/>
    </row>
    <row r="1118" spans="1:11" x14ac:dyDescent="0.25">
      <c r="A1118" s="207"/>
      <c r="B1118" s="207"/>
      <c r="C1118" s="208"/>
      <c r="D1118" s="208"/>
      <c r="E1118" s="208"/>
      <c r="F1118" s="208"/>
      <c r="G1118" s="208"/>
      <c r="H1118" s="207"/>
      <c r="I1118" s="207"/>
      <c r="J1118" s="207"/>
      <c r="K1118" s="206"/>
    </row>
    <row r="1119" spans="1:11" x14ac:dyDescent="0.25">
      <c r="A1119" s="207"/>
      <c r="B1119" s="207"/>
      <c r="C1119" s="208"/>
      <c r="D1119" s="208"/>
      <c r="E1119" s="208"/>
      <c r="F1119" s="208"/>
      <c r="G1119" s="208"/>
      <c r="H1119" s="207"/>
      <c r="I1119" s="207"/>
      <c r="J1119" s="207"/>
      <c r="K1119" s="206"/>
    </row>
    <row r="1120" spans="1:11" x14ac:dyDescent="0.25">
      <c r="A1120" s="207"/>
      <c r="B1120" s="207"/>
      <c r="C1120" s="208"/>
      <c r="D1120" s="208"/>
      <c r="E1120" s="208"/>
      <c r="F1120" s="208"/>
      <c r="G1120" s="208"/>
      <c r="H1120" s="207"/>
      <c r="I1120" s="207"/>
      <c r="J1120" s="207"/>
      <c r="K1120" s="206"/>
    </row>
    <row r="1121" spans="1:11" x14ac:dyDescent="0.25">
      <c r="A1121" s="207"/>
      <c r="B1121" s="207"/>
      <c r="C1121" s="208"/>
      <c r="D1121" s="208"/>
      <c r="E1121" s="208"/>
      <c r="F1121" s="208"/>
      <c r="G1121" s="208"/>
      <c r="H1121" s="207"/>
      <c r="I1121" s="207"/>
      <c r="J1121" s="207"/>
      <c r="K1121" s="206"/>
    </row>
    <row r="1122" spans="1:11" x14ac:dyDescent="0.25">
      <c r="A1122" s="207"/>
      <c r="B1122" s="207"/>
      <c r="C1122" s="208"/>
      <c r="D1122" s="208"/>
      <c r="E1122" s="208"/>
      <c r="F1122" s="208"/>
      <c r="G1122" s="208"/>
      <c r="H1122" s="207"/>
      <c r="I1122" s="207"/>
      <c r="J1122" s="207"/>
      <c r="K1122" s="206"/>
    </row>
    <row r="1123" spans="1:11" x14ac:dyDescent="0.25">
      <c r="A1123" s="207"/>
      <c r="B1123" s="207"/>
      <c r="C1123" s="208"/>
      <c r="D1123" s="208"/>
      <c r="E1123" s="208"/>
      <c r="F1123" s="208"/>
      <c r="G1123" s="208"/>
      <c r="H1123" s="207"/>
      <c r="I1123" s="207"/>
      <c r="J1123" s="207"/>
      <c r="K1123" s="206"/>
    </row>
    <row r="1124" spans="1:11" x14ac:dyDescent="0.25">
      <c r="A1124" s="207"/>
      <c r="B1124" s="207"/>
      <c r="C1124" s="208"/>
      <c r="D1124" s="208"/>
      <c r="E1124" s="208"/>
      <c r="F1124" s="208"/>
      <c r="G1124" s="208"/>
      <c r="H1124" s="207"/>
      <c r="I1124" s="207"/>
      <c r="J1124" s="207"/>
      <c r="K1124" s="206"/>
    </row>
    <row r="1125" spans="1:11" x14ac:dyDescent="0.25">
      <c r="A1125" s="207"/>
      <c r="B1125" s="207"/>
      <c r="C1125" s="208"/>
      <c r="D1125" s="208"/>
      <c r="E1125" s="208"/>
      <c r="F1125" s="208"/>
      <c r="G1125" s="208"/>
      <c r="H1125" s="207"/>
      <c r="I1125" s="207"/>
      <c r="J1125" s="207"/>
      <c r="K1125" s="206"/>
    </row>
    <row r="1126" spans="1:11" x14ac:dyDescent="0.25">
      <c r="A1126" s="207"/>
      <c r="B1126" s="207"/>
      <c r="C1126" s="208"/>
      <c r="D1126" s="208"/>
      <c r="E1126" s="208"/>
      <c r="F1126" s="208"/>
      <c r="G1126" s="208"/>
      <c r="H1126" s="207"/>
      <c r="I1126" s="207"/>
      <c r="J1126" s="207"/>
      <c r="K1126" s="206"/>
    </row>
    <row r="1127" spans="1:11" x14ac:dyDescent="0.25">
      <c r="A1127" s="207"/>
      <c r="B1127" s="207"/>
      <c r="C1127" s="208"/>
      <c r="D1127" s="208"/>
      <c r="E1127" s="208"/>
      <c r="F1127" s="208"/>
      <c r="G1127" s="208"/>
      <c r="H1127" s="207"/>
      <c r="I1127" s="207"/>
      <c r="J1127" s="207"/>
      <c r="K1127" s="206"/>
    </row>
    <row r="1128" spans="1:11" x14ac:dyDescent="0.25">
      <c r="A1128" s="207"/>
      <c r="B1128" s="207"/>
      <c r="C1128" s="208"/>
      <c r="D1128" s="208"/>
      <c r="E1128" s="208"/>
      <c r="F1128" s="208"/>
      <c r="G1128" s="208"/>
      <c r="H1128" s="207"/>
      <c r="I1128" s="207"/>
      <c r="J1128" s="207"/>
      <c r="K1128" s="206"/>
    </row>
    <row r="1129" spans="1:11" x14ac:dyDescent="0.25">
      <c r="A1129" s="207"/>
      <c r="B1129" s="207"/>
      <c r="C1129" s="208"/>
      <c r="D1129" s="208"/>
      <c r="E1129" s="208"/>
      <c r="F1129" s="208"/>
      <c r="G1129" s="208"/>
      <c r="H1129" s="207"/>
      <c r="I1129" s="207"/>
      <c r="J1129" s="207"/>
      <c r="K1129" s="206"/>
    </row>
    <row r="1130" spans="1:11" x14ac:dyDescent="0.25">
      <c r="A1130" s="207"/>
      <c r="B1130" s="207"/>
      <c r="C1130" s="208"/>
      <c r="D1130" s="208"/>
      <c r="E1130" s="208"/>
      <c r="F1130" s="208"/>
      <c r="G1130" s="208"/>
      <c r="H1130" s="207"/>
      <c r="I1130" s="207"/>
      <c r="J1130" s="207"/>
      <c r="K1130" s="206"/>
    </row>
    <row r="1131" spans="1:11" x14ac:dyDescent="0.25">
      <c r="A1131" s="207"/>
      <c r="B1131" s="207"/>
      <c r="C1131" s="208"/>
      <c r="D1131" s="208"/>
      <c r="E1131" s="208"/>
      <c r="F1131" s="208"/>
      <c r="G1131" s="208"/>
      <c r="H1131" s="207"/>
      <c r="I1131" s="207"/>
      <c r="J1131" s="207"/>
      <c r="K1131" s="206"/>
    </row>
    <row r="1132" spans="1:11" x14ac:dyDescent="0.25">
      <c r="A1132" s="207"/>
      <c r="B1132" s="207"/>
      <c r="C1132" s="208"/>
      <c r="D1132" s="208"/>
      <c r="E1132" s="208"/>
      <c r="F1132" s="208"/>
      <c r="G1132" s="208"/>
      <c r="H1132" s="207"/>
      <c r="I1132" s="207"/>
      <c r="J1132" s="207"/>
      <c r="K1132" s="206"/>
    </row>
    <row r="1133" spans="1:11" x14ac:dyDescent="0.25">
      <c r="A1133" s="207"/>
      <c r="B1133" s="207"/>
      <c r="C1133" s="208"/>
      <c r="D1133" s="208"/>
      <c r="E1133" s="208"/>
      <c r="F1133" s="208"/>
      <c r="G1133" s="208"/>
      <c r="H1133" s="207"/>
      <c r="I1133" s="207"/>
      <c r="J1133" s="207"/>
      <c r="K1133" s="206"/>
    </row>
    <row r="1134" spans="1:11" x14ac:dyDescent="0.25">
      <c r="A1134" s="207"/>
      <c r="B1134" s="207"/>
      <c r="C1134" s="208"/>
      <c r="D1134" s="208"/>
      <c r="E1134" s="208"/>
      <c r="F1134" s="208"/>
      <c r="G1134" s="208"/>
      <c r="H1134" s="207"/>
      <c r="I1134" s="207"/>
      <c r="J1134" s="207"/>
      <c r="K1134" s="206"/>
    </row>
    <row r="1135" spans="1:11" x14ac:dyDescent="0.25">
      <c r="A1135" s="207"/>
      <c r="B1135" s="207"/>
      <c r="C1135" s="208"/>
      <c r="D1135" s="208"/>
      <c r="E1135" s="208"/>
      <c r="F1135" s="208"/>
      <c r="G1135" s="208"/>
      <c r="H1135" s="207"/>
      <c r="I1135" s="207"/>
      <c r="J1135" s="207"/>
      <c r="K1135" s="206"/>
    </row>
    <row r="1136" spans="1:11" x14ac:dyDescent="0.25">
      <c r="A1136" s="207"/>
      <c r="B1136" s="207"/>
      <c r="C1136" s="208"/>
      <c r="D1136" s="208"/>
      <c r="E1136" s="208"/>
      <c r="F1136" s="208"/>
      <c r="G1136" s="208"/>
      <c r="H1136" s="207"/>
      <c r="I1136" s="207"/>
      <c r="J1136" s="207"/>
      <c r="K1136" s="206"/>
    </row>
    <row r="1137" spans="1:11" x14ac:dyDescent="0.25">
      <c r="A1137" s="207"/>
      <c r="B1137" s="207"/>
      <c r="C1137" s="208"/>
      <c r="D1137" s="208"/>
      <c r="E1137" s="208"/>
      <c r="F1137" s="208"/>
      <c r="G1137" s="208"/>
      <c r="H1137" s="207"/>
      <c r="I1137" s="207"/>
      <c r="J1137" s="207"/>
      <c r="K1137" s="206"/>
    </row>
    <row r="1138" spans="1:11" x14ac:dyDescent="0.25">
      <c r="A1138" s="207"/>
      <c r="B1138" s="207"/>
      <c r="C1138" s="208"/>
      <c r="D1138" s="208"/>
      <c r="E1138" s="208"/>
      <c r="F1138" s="208"/>
      <c r="G1138" s="208"/>
      <c r="H1138" s="207"/>
      <c r="I1138" s="207"/>
      <c r="J1138" s="207"/>
      <c r="K1138" s="206"/>
    </row>
    <row r="1139" spans="1:11" x14ac:dyDescent="0.25">
      <c r="A1139" s="207"/>
      <c r="B1139" s="207"/>
      <c r="C1139" s="208"/>
      <c r="D1139" s="208"/>
      <c r="E1139" s="208"/>
      <c r="F1139" s="208"/>
      <c r="G1139" s="208"/>
      <c r="H1139" s="207"/>
      <c r="I1139" s="207"/>
      <c r="J1139" s="207"/>
      <c r="K1139" s="206"/>
    </row>
    <row r="1140" spans="1:11" x14ac:dyDescent="0.25">
      <c r="A1140" s="207"/>
      <c r="B1140" s="207"/>
      <c r="C1140" s="208"/>
      <c r="D1140" s="208"/>
      <c r="E1140" s="208"/>
      <c r="F1140" s="208"/>
      <c r="G1140" s="208"/>
      <c r="H1140" s="207"/>
      <c r="I1140" s="207"/>
      <c r="J1140" s="207"/>
      <c r="K1140" s="206"/>
    </row>
    <row r="1141" spans="1:11" x14ac:dyDescent="0.25">
      <c r="A1141" s="207"/>
      <c r="B1141" s="207"/>
      <c r="C1141" s="208"/>
      <c r="D1141" s="208"/>
      <c r="E1141" s="208"/>
      <c r="F1141" s="208"/>
      <c r="G1141" s="208"/>
      <c r="H1141" s="207"/>
      <c r="I1141" s="207"/>
      <c r="J1141" s="207"/>
      <c r="K1141" s="206"/>
    </row>
    <row r="1142" spans="1:11" x14ac:dyDescent="0.25">
      <c r="A1142" s="207"/>
      <c r="B1142" s="207"/>
      <c r="C1142" s="208"/>
      <c r="D1142" s="208"/>
      <c r="E1142" s="208"/>
      <c r="F1142" s="208"/>
      <c r="G1142" s="208"/>
      <c r="H1142" s="207"/>
      <c r="I1142" s="207"/>
      <c r="J1142" s="207"/>
      <c r="K1142" s="206"/>
    </row>
    <row r="1143" spans="1:11" x14ac:dyDescent="0.25">
      <c r="A1143" s="207"/>
      <c r="B1143" s="207"/>
      <c r="C1143" s="208"/>
      <c r="D1143" s="208"/>
      <c r="E1143" s="208"/>
      <c r="F1143" s="208"/>
      <c r="G1143" s="208"/>
      <c r="H1143" s="207"/>
      <c r="I1143" s="207"/>
      <c r="J1143" s="207"/>
      <c r="K1143" s="206"/>
    </row>
    <row r="1144" spans="1:11" x14ac:dyDescent="0.25">
      <c r="A1144" s="207"/>
      <c r="B1144" s="207"/>
      <c r="C1144" s="208"/>
      <c r="D1144" s="208"/>
      <c r="E1144" s="208"/>
      <c r="F1144" s="208"/>
      <c r="G1144" s="208"/>
      <c r="H1144" s="207"/>
      <c r="I1144" s="207"/>
      <c r="J1144" s="207"/>
      <c r="K1144" s="206"/>
    </row>
    <row r="1145" spans="1:11" x14ac:dyDescent="0.25">
      <c r="A1145" s="207"/>
      <c r="B1145" s="207"/>
      <c r="C1145" s="208"/>
      <c r="D1145" s="208"/>
      <c r="E1145" s="208"/>
      <c r="F1145" s="208"/>
      <c r="G1145" s="208"/>
      <c r="H1145" s="207"/>
      <c r="I1145" s="207"/>
      <c r="J1145" s="207"/>
      <c r="K1145" s="206"/>
    </row>
    <row r="1146" spans="1:11" x14ac:dyDescent="0.25">
      <c r="A1146" s="207"/>
      <c r="B1146" s="207"/>
      <c r="C1146" s="208"/>
      <c r="D1146" s="208"/>
      <c r="E1146" s="208"/>
      <c r="F1146" s="208"/>
      <c r="G1146" s="208"/>
      <c r="H1146" s="207"/>
      <c r="I1146" s="207"/>
      <c r="J1146" s="207"/>
      <c r="K1146" s="206"/>
    </row>
    <row r="1147" spans="1:11" x14ac:dyDescent="0.25">
      <c r="A1147" s="207"/>
      <c r="B1147" s="207"/>
      <c r="C1147" s="208"/>
      <c r="D1147" s="208"/>
      <c r="E1147" s="208"/>
      <c r="F1147" s="208"/>
      <c r="G1147" s="208"/>
      <c r="H1147" s="207"/>
      <c r="I1147" s="207"/>
      <c r="J1147" s="207"/>
      <c r="K1147" s="206"/>
    </row>
    <row r="1148" spans="1:11" x14ac:dyDescent="0.25">
      <c r="A1148" s="207"/>
      <c r="B1148" s="207"/>
      <c r="C1148" s="208"/>
      <c r="D1148" s="208"/>
      <c r="E1148" s="208"/>
      <c r="F1148" s="208"/>
      <c r="G1148" s="208"/>
      <c r="H1148" s="207"/>
      <c r="I1148" s="207"/>
      <c r="J1148" s="207"/>
      <c r="K1148" s="206"/>
    </row>
    <row r="1149" spans="1:11" x14ac:dyDescent="0.25">
      <c r="A1149" s="207"/>
      <c r="B1149" s="207"/>
      <c r="C1149" s="208"/>
      <c r="D1149" s="208"/>
      <c r="E1149" s="208"/>
      <c r="F1149" s="208"/>
      <c r="G1149" s="208"/>
      <c r="H1149" s="207"/>
      <c r="I1149" s="207"/>
      <c r="J1149" s="207"/>
      <c r="K1149" s="206"/>
    </row>
    <row r="1150" spans="1:11" x14ac:dyDescent="0.25">
      <c r="A1150" s="207"/>
      <c r="B1150" s="207"/>
      <c r="C1150" s="208"/>
      <c r="D1150" s="208"/>
      <c r="E1150" s="208"/>
      <c r="F1150" s="208"/>
      <c r="G1150" s="208"/>
      <c r="H1150" s="207"/>
      <c r="I1150" s="207"/>
      <c r="J1150" s="207"/>
      <c r="K1150" s="206"/>
    </row>
    <row r="1151" spans="1:11" x14ac:dyDescent="0.25">
      <c r="A1151" s="207"/>
      <c r="B1151" s="207"/>
      <c r="C1151" s="208"/>
      <c r="D1151" s="208"/>
      <c r="E1151" s="208"/>
      <c r="F1151" s="208"/>
      <c r="G1151" s="208"/>
      <c r="H1151" s="207"/>
      <c r="I1151" s="207"/>
      <c r="J1151" s="207"/>
      <c r="K1151" s="206"/>
    </row>
    <row r="1152" spans="1:11" x14ac:dyDescent="0.25">
      <c r="A1152" s="207"/>
      <c r="B1152" s="207"/>
      <c r="C1152" s="208"/>
      <c r="D1152" s="208"/>
      <c r="E1152" s="208"/>
      <c r="F1152" s="208"/>
      <c r="G1152" s="208"/>
      <c r="H1152" s="207"/>
      <c r="I1152" s="207"/>
      <c r="J1152" s="207"/>
      <c r="K1152" s="206"/>
    </row>
    <row r="1153" spans="1:11" x14ac:dyDescent="0.25">
      <c r="A1153" s="207"/>
      <c r="B1153" s="207"/>
      <c r="C1153" s="208"/>
      <c r="D1153" s="208"/>
      <c r="E1153" s="208"/>
      <c r="F1153" s="208"/>
      <c r="G1153" s="208"/>
      <c r="H1153" s="207"/>
      <c r="I1153" s="207"/>
      <c r="J1153" s="207"/>
      <c r="K1153" s="206"/>
    </row>
    <row r="1154" spans="1:11" x14ac:dyDescent="0.25">
      <c r="A1154" s="207"/>
      <c r="B1154" s="207"/>
      <c r="C1154" s="208"/>
      <c r="D1154" s="208"/>
      <c r="E1154" s="208"/>
      <c r="F1154" s="208"/>
      <c r="G1154" s="208"/>
      <c r="H1154" s="207"/>
      <c r="I1154" s="207"/>
      <c r="J1154" s="207"/>
      <c r="K1154" s="206"/>
    </row>
    <row r="1155" spans="1:11" x14ac:dyDescent="0.25">
      <c r="A1155" s="207"/>
      <c r="B1155" s="207"/>
      <c r="C1155" s="208"/>
      <c r="D1155" s="208"/>
      <c r="E1155" s="208"/>
      <c r="F1155" s="208"/>
      <c r="G1155" s="208"/>
      <c r="H1155" s="207"/>
      <c r="I1155" s="207"/>
      <c r="J1155" s="207"/>
      <c r="K1155" s="206"/>
    </row>
    <row r="1156" spans="1:11" x14ac:dyDescent="0.25">
      <c r="A1156" s="207"/>
      <c r="B1156" s="207"/>
      <c r="C1156" s="208"/>
      <c r="D1156" s="208"/>
      <c r="E1156" s="208"/>
      <c r="F1156" s="208"/>
      <c r="G1156" s="208"/>
      <c r="H1156" s="207"/>
      <c r="I1156" s="207"/>
      <c r="J1156" s="207"/>
      <c r="K1156" s="206"/>
    </row>
    <row r="1157" spans="1:11" x14ac:dyDescent="0.25">
      <c r="A1157" s="207"/>
      <c r="B1157" s="207"/>
      <c r="C1157" s="208"/>
      <c r="D1157" s="208"/>
      <c r="E1157" s="208"/>
      <c r="F1157" s="208"/>
      <c r="G1157" s="208"/>
      <c r="H1157" s="207"/>
      <c r="I1157" s="207"/>
      <c r="J1157" s="207"/>
      <c r="K1157" s="206"/>
    </row>
    <row r="1158" spans="1:11" x14ac:dyDescent="0.25">
      <c r="A1158" s="207"/>
      <c r="B1158" s="207"/>
      <c r="C1158" s="208"/>
      <c r="D1158" s="208"/>
      <c r="E1158" s="208"/>
      <c r="F1158" s="208"/>
      <c r="G1158" s="208"/>
      <c r="H1158" s="207"/>
      <c r="I1158" s="207"/>
      <c r="J1158" s="207"/>
      <c r="K1158" s="206"/>
    </row>
    <row r="1159" spans="1:11" x14ac:dyDescent="0.25">
      <c r="A1159" s="207"/>
      <c r="B1159" s="207"/>
      <c r="C1159" s="208"/>
      <c r="D1159" s="208"/>
      <c r="E1159" s="208"/>
      <c r="F1159" s="208"/>
      <c r="G1159" s="208"/>
      <c r="H1159" s="207"/>
      <c r="I1159" s="207"/>
      <c r="J1159" s="207"/>
      <c r="K1159" s="206"/>
    </row>
    <row r="1160" spans="1:11" x14ac:dyDescent="0.25">
      <c r="A1160" s="207"/>
      <c r="B1160" s="207"/>
      <c r="C1160" s="208"/>
      <c r="D1160" s="208"/>
      <c r="E1160" s="208"/>
      <c r="F1160" s="208"/>
      <c r="G1160" s="208"/>
      <c r="H1160" s="207"/>
      <c r="I1160" s="207"/>
      <c r="J1160" s="207"/>
      <c r="K1160" s="206"/>
    </row>
    <row r="1161" spans="1:11" x14ac:dyDescent="0.25">
      <c r="A1161" s="207"/>
      <c r="B1161" s="207"/>
      <c r="C1161" s="208"/>
      <c r="D1161" s="208"/>
      <c r="E1161" s="208"/>
      <c r="F1161" s="208"/>
      <c r="G1161" s="208"/>
      <c r="H1161" s="207"/>
      <c r="I1161" s="207"/>
      <c r="J1161" s="207"/>
      <c r="K1161" s="206"/>
    </row>
    <row r="1162" spans="1:11" x14ac:dyDescent="0.25">
      <c r="A1162" s="207"/>
      <c r="B1162" s="207"/>
      <c r="C1162" s="208"/>
      <c r="D1162" s="208"/>
      <c r="E1162" s="208"/>
      <c r="F1162" s="208"/>
      <c r="G1162" s="208"/>
      <c r="H1162" s="207"/>
      <c r="I1162" s="207"/>
      <c r="J1162" s="207"/>
      <c r="K1162" s="206"/>
    </row>
    <row r="1163" spans="1:11" x14ac:dyDescent="0.25">
      <c r="A1163" s="207"/>
      <c r="B1163" s="207"/>
      <c r="C1163" s="208"/>
      <c r="D1163" s="208"/>
      <c r="E1163" s="208"/>
      <c r="F1163" s="208"/>
      <c r="G1163" s="208"/>
      <c r="H1163" s="207"/>
      <c r="I1163" s="207"/>
      <c r="J1163" s="207"/>
      <c r="K1163" s="206"/>
    </row>
    <row r="1164" spans="1:11" x14ac:dyDescent="0.25">
      <c r="A1164" s="207"/>
      <c r="B1164" s="207"/>
      <c r="C1164" s="208"/>
      <c r="D1164" s="208"/>
      <c r="E1164" s="208"/>
      <c r="F1164" s="208"/>
      <c r="G1164" s="208"/>
      <c r="H1164" s="207"/>
      <c r="I1164" s="207"/>
      <c r="J1164" s="207"/>
      <c r="K1164" s="206"/>
    </row>
    <row r="1165" spans="1:11" x14ac:dyDescent="0.25">
      <c r="A1165" s="207"/>
      <c r="B1165" s="207"/>
      <c r="C1165" s="208"/>
      <c r="D1165" s="208"/>
      <c r="E1165" s="208"/>
      <c r="F1165" s="208"/>
      <c r="G1165" s="208"/>
      <c r="H1165" s="207"/>
      <c r="I1165" s="207"/>
      <c r="J1165" s="207"/>
      <c r="K1165" s="206"/>
    </row>
    <row r="1166" spans="1:11" x14ac:dyDescent="0.25">
      <c r="A1166" s="207"/>
      <c r="B1166" s="207"/>
      <c r="C1166" s="208"/>
      <c r="D1166" s="208"/>
      <c r="E1166" s="208"/>
      <c r="F1166" s="208"/>
      <c r="G1166" s="208"/>
      <c r="H1166" s="207"/>
      <c r="I1166" s="207"/>
      <c r="J1166" s="207"/>
      <c r="K1166" s="206"/>
    </row>
    <row r="1167" spans="1:11" x14ac:dyDescent="0.25">
      <c r="A1167" s="207"/>
      <c r="B1167" s="207"/>
      <c r="C1167" s="208"/>
      <c r="D1167" s="208"/>
      <c r="E1167" s="208"/>
      <c r="F1167" s="208"/>
      <c r="G1167" s="208"/>
      <c r="H1167" s="207"/>
      <c r="I1167" s="207"/>
      <c r="J1167" s="207"/>
      <c r="K1167" s="206"/>
    </row>
    <row r="1168" spans="1:11" x14ac:dyDescent="0.25">
      <c r="A1168" s="207"/>
      <c r="B1168" s="207"/>
      <c r="C1168" s="208"/>
      <c r="D1168" s="208"/>
      <c r="E1168" s="208"/>
      <c r="F1168" s="208"/>
      <c r="G1168" s="208"/>
      <c r="H1168" s="207"/>
      <c r="I1168" s="207"/>
      <c r="J1168" s="207"/>
      <c r="K1168" s="206"/>
    </row>
    <row r="1169" spans="1:11" x14ac:dyDescent="0.25">
      <c r="A1169" s="207"/>
      <c r="B1169" s="207"/>
      <c r="C1169" s="208"/>
      <c r="D1169" s="208"/>
      <c r="E1169" s="208"/>
      <c r="F1169" s="208"/>
      <c r="G1169" s="208"/>
      <c r="H1169" s="207"/>
      <c r="I1169" s="207"/>
      <c r="J1169" s="207"/>
      <c r="K1169" s="206"/>
    </row>
    <row r="1170" spans="1:11" x14ac:dyDescent="0.25">
      <c r="A1170" s="207"/>
      <c r="B1170" s="207"/>
      <c r="C1170" s="208"/>
      <c r="D1170" s="208"/>
      <c r="E1170" s="208"/>
      <c r="F1170" s="208"/>
      <c r="G1170" s="208"/>
      <c r="H1170" s="207"/>
      <c r="I1170" s="207"/>
      <c r="J1170" s="207"/>
      <c r="K1170" s="206"/>
    </row>
    <row r="1171" spans="1:11" x14ac:dyDescent="0.25">
      <c r="A1171" s="207"/>
      <c r="B1171" s="207"/>
      <c r="C1171" s="208"/>
      <c r="D1171" s="208"/>
      <c r="E1171" s="208"/>
      <c r="F1171" s="208"/>
      <c r="G1171" s="208"/>
      <c r="H1171" s="207"/>
      <c r="I1171" s="207"/>
      <c r="J1171" s="207"/>
      <c r="K1171" s="206"/>
    </row>
    <row r="1172" spans="1:11" x14ac:dyDescent="0.25">
      <c r="A1172" s="207"/>
      <c r="B1172" s="207"/>
      <c r="C1172" s="208"/>
      <c r="D1172" s="208"/>
      <c r="E1172" s="208"/>
      <c r="F1172" s="208"/>
      <c r="G1172" s="208"/>
      <c r="H1172" s="207"/>
      <c r="I1172" s="207"/>
      <c r="J1172" s="207"/>
      <c r="K1172" s="206"/>
    </row>
    <row r="1173" spans="1:11" x14ac:dyDescent="0.25">
      <c r="A1173" s="207"/>
      <c r="B1173" s="207"/>
      <c r="C1173" s="208"/>
      <c r="D1173" s="208"/>
      <c r="E1173" s="208"/>
      <c r="F1173" s="208"/>
      <c r="G1173" s="208"/>
      <c r="H1173" s="207"/>
      <c r="I1173" s="207"/>
      <c r="J1173" s="207"/>
      <c r="K1173" s="206"/>
    </row>
    <row r="1174" spans="1:11" x14ac:dyDescent="0.25">
      <c r="A1174" s="207"/>
      <c r="B1174" s="207"/>
      <c r="C1174" s="208"/>
      <c r="D1174" s="208"/>
      <c r="E1174" s="208"/>
      <c r="F1174" s="208"/>
      <c r="G1174" s="208"/>
      <c r="H1174" s="207"/>
      <c r="I1174" s="207"/>
      <c r="J1174" s="207"/>
      <c r="K1174" s="206"/>
    </row>
    <row r="1175" spans="1:11" x14ac:dyDescent="0.25">
      <c r="A1175" s="207"/>
      <c r="B1175" s="207"/>
      <c r="C1175" s="208"/>
      <c r="D1175" s="208"/>
      <c r="E1175" s="208"/>
      <c r="F1175" s="208"/>
      <c r="G1175" s="208"/>
      <c r="H1175" s="207"/>
      <c r="I1175" s="207"/>
      <c r="J1175" s="207"/>
      <c r="K1175" s="206"/>
    </row>
    <row r="1176" spans="1:11" x14ac:dyDescent="0.25">
      <c r="A1176" s="207"/>
      <c r="B1176" s="207"/>
      <c r="C1176" s="208"/>
      <c r="D1176" s="208"/>
      <c r="E1176" s="208"/>
      <c r="F1176" s="208"/>
      <c r="G1176" s="208"/>
      <c r="H1176" s="207"/>
      <c r="I1176" s="207"/>
      <c r="J1176" s="207"/>
      <c r="K1176" s="206"/>
    </row>
    <row r="1177" spans="1:11" x14ac:dyDescent="0.25">
      <c r="A1177" s="207"/>
      <c r="B1177" s="207"/>
      <c r="C1177" s="208"/>
      <c r="D1177" s="208"/>
      <c r="E1177" s="208"/>
      <c r="F1177" s="208"/>
      <c r="G1177" s="208"/>
      <c r="H1177" s="207"/>
      <c r="I1177" s="207"/>
      <c r="J1177" s="207"/>
      <c r="K1177" s="206"/>
    </row>
    <row r="1178" spans="1:11" x14ac:dyDescent="0.25">
      <c r="A1178" s="207"/>
      <c r="B1178" s="207"/>
      <c r="C1178" s="208"/>
      <c r="D1178" s="208"/>
      <c r="E1178" s="208"/>
      <c r="F1178" s="208"/>
      <c r="G1178" s="208"/>
      <c r="H1178" s="207"/>
      <c r="I1178" s="207"/>
      <c r="J1178" s="207"/>
      <c r="K1178" s="206"/>
    </row>
    <row r="1179" spans="1:11" x14ac:dyDescent="0.25">
      <c r="A1179" s="207"/>
      <c r="B1179" s="207"/>
      <c r="C1179" s="208"/>
      <c r="D1179" s="208"/>
      <c r="E1179" s="208"/>
      <c r="F1179" s="208"/>
      <c r="G1179" s="208"/>
      <c r="H1179" s="207"/>
      <c r="I1179" s="207"/>
      <c r="J1179" s="207"/>
      <c r="K1179" s="206"/>
    </row>
    <row r="1180" spans="1:11" x14ac:dyDescent="0.25">
      <c r="A1180" s="207"/>
      <c r="B1180" s="207"/>
      <c r="C1180" s="208"/>
      <c r="D1180" s="208"/>
      <c r="E1180" s="208"/>
      <c r="F1180" s="208"/>
      <c r="G1180" s="208"/>
      <c r="H1180" s="207"/>
      <c r="I1180" s="207"/>
      <c r="J1180" s="207"/>
      <c r="K1180" s="206"/>
    </row>
    <row r="1181" spans="1:11" x14ac:dyDescent="0.25">
      <c r="A1181" s="207"/>
      <c r="B1181" s="207"/>
      <c r="C1181" s="208"/>
      <c r="D1181" s="208"/>
      <c r="E1181" s="208"/>
      <c r="F1181" s="208"/>
      <c r="G1181" s="208"/>
      <c r="H1181" s="207"/>
      <c r="I1181" s="207"/>
      <c r="J1181" s="207"/>
      <c r="K1181" s="206"/>
    </row>
    <row r="1182" spans="1:11" x14ac:dyDescent="0.25">
      <c r="A1182" s="207"/>
      <c r="B1182" s="207"/>
      <c r="C1182" s="208"/>
      <c r="D1182" s="208"/>
      <c r="E1182" s="208"/>
      <c r="F1182" s="208"/>
      <c r="G1182" s="208"/>
      <c r="H1182" s="207"/>
      <c r="I1182" s="207"/>
      <c r="J1182" s="207"/>
      <c r="K1182" s="206"/>
    </row>
    <row r="1183" spans="1:11" x14ac:dyDescent="0.25">
      <c r="A1183" s="207"/>
      <c r="B1183" s="207"/>
      <c r="C1183" s="208"/>
      <c r="D1183" s="208"/>
      <c r="E1183" s="208"/>
      <c r="F1183" s="208"/>
      <c r="G1183" s="208"/>
      <c r="H1183" s="207"/>
      <c r="I1183" s="207"/>
      <c r="J1183" s="207"/>
      <c r="K1183" s="206"/>
    </row>
    <row r="1184" spans="1:11" x14ac:dyDescent="0.25">
      <c r="A1184" s="207"/>
      <c r="B1184" s="207"/>
      <c r="C1184" s="208"/>
      <c r="D1184" s="208"/>
      <c r="E1184" s="208"/>
      <c r="F1184" s="208"/>
      <c r="G1184" s="208"/>
      <c r="H1184" s="207"/>
      <c r="I1184" s="207"/>
      <c r="J1184" s="207"/>
      <c r="K1184" s="206"/>
    </row>
    <row r="1185" spans="1:11" x14ac:dyDescent="0.25">
      <c r="A1185" s="207"/>
      <c r="B1185" s="207"/>
      <c r="C1185" s="208"/>
      <c r="D1185" s="208"/>
      <c r="E1185" s="208"/>
      <c r="F1185" s="208"/>
      <c r="G1185" s="208"/>
      <c r="H1185" s="207"/>
      <c r="I1185" s="207"/>
      <c r="J1185" s="207"/>
      <c r="K1185" s="206"/>
    </row>
    <row r="1186" spans="1:11" x14ac:dyDescent="0.25">
      <c r="A1186" s="207"/>
      <c r="B1186" s="207"/>
      <c r="C1186" s="208"/>
      <c r="D1186" s="208"/>
      <c r="E1186" s="208"/>
      <c r="F1186" s="208"/>
      <c r="G1186" s="208"/>
      <c r="H1186" s="207"/>
      <c r="I1186" s="207"/>
      <c r="J1186" s="207"/>
      <c r="K1186" s="206"/>
    </row>
    <row r="1187" spans="1:11" x14ac:dyDescent="0.25">
      <c r="A1187" s="207"/>
      <c r="B1187" s="207"/>
      <c r="C1187" s="208"/>
      <c r="D1187" s="208"/>
      <c r="E1187" s="208"/>
      <c r="F1187" s="208"/>
      <c r="G1187" s="208"/>
      <c r="H1187" s="207"/>
      <c r="I1187" s="207"/>
      <c r="J1187" s="207"/>
      <c r="K1187" s="206"/>
    </row>
    <row r="1188" spans="1:11" x14ac:dyDescent="0.25">
      <c r="A1188" s="207"/>
      <c r="B1188" s="207"/>
      <c r="C1188" s="208"/>
      <c r="D1188" s="208"/>
      <c r="E1188" s="208"/>
      <c r="F1188" s="208"/>
      <c r="G1188" s="208"/>
      <c r="H1188" s="207"/>
      <c r="I1188" s="207"/>
      <c r="J1188" s="207"/>
      <c r="K1188" s="206"/>
    </row>
    <row r="1189" spans="1:11" x14ac:dyDescent="0.25">
      <c r="A1189" s="207"/>
      <c r="B1189" s="207"/>
      <c r="C1189" s="208"/>
      <c r="D1189" s="208"/>
      <c r="E1189" s="208"/>
      <c r="F1189" s="208"/>
      <c r="G1189" s="208"/>
      <c r="H1189" s="207"/>
      <c r="I1189" s="207"/>
      <c r="J1189" s="207"/>
      <c r="K1189" s="206"/>
    </row>
    <row r="1190" spans="1:11" x14ac:dyDescent="0.25">
      <c r="A1190" s="207"/>
      <c r="B1190" s="207"/>
      <c r="C1190" s="208"/>
      <c r="D1190" s="208"/>
      <c r="E1190" s="208"/>
      <c r="F1190" s="208"/>
      <c r="G1190" s="208"/>
      <c r="H1190" s="207"/>
      <c r="I1190" s="207"/>
      <c r="J1190" s="207"/>
      <c r="K1190" s="206"/>
    </row>
    <row r="1191" spans="1:11" x14ac:dyDescent="0.25">
      <c r="A1191" s="207"/>
      <c r="B1191" s="207"/>
      <c r="C1191" s="208"/>
      <c r="D1191" s="208"/>
      <c r="E1191" s="208"/>
      <c r="F1191" s="208"/>
      <c r="G1191" s="208"/>
      <c r="H1191" s="207"/>
      <c r="I1191" s="207"/>
      <c r="J1191" s="207"/>
      <c r="K1191" s="206"/>
    </row>
    <row r="1192" spans="1:11" x14ac:dyDescent="0.25">
      <c r="A1192" s="207"/>
      <c r="B1192" s="207"/>
      <c r="C1192" s="208"/>
      <c r="D1192" s="208"/>
      <c r="E1192" s="208"/>
      <c r="F1192" s="208"/>
      <c r="G1192" s="208"/>
      <c r="H1192" s="207"/>
      <c r="I1192" s="207"/>
      <c r="J1192" s="207"/>
      <c r="K1192" s="206"/>
    </row>
    <row r="1193" spans="1:11" x14ac:dyDescent="0.25">
      <c r="A1193" s="207"/>
      <c r="B1193" s="207"/>
      <c r="C1193" s="208"/>
      <c r="D1193" s="208"/>
      <c r="E1193" s="208"/>
      <c r="F1193" s="208"/>
      <c r="G1193" s="208"/>
      <c r="H1193" s="207"/>
      <c r="I1193" s="207"/>
      <c r="J1193" s="207"/>
      <c r="K1193" s="206"/>
    </row>
    <row r="1194" spans="1:11" x14ac:dyDescent="0.25">
      <c r="A1194" s="207"/>
      <c r="B1194" s="207"/>
      <c r="C1194" s="208"/>
      <c r="D1194" s="208"/>
      <c r="E1194" s="208"/>
      <c r="F1194" s="208"/>
      <c r="G1194" s="208"/>
      <c r="H1194" s="207"/>
      <c r="I1194" s="207"/>
      <c r="J1194" s="207"/>
      <c r="K1194" s="206"/>
    </row>
    <row r="1195" spans="1:11" x14ac:dyDescent="0.25">
      <c r="A1195" s="207"/>
      <c r="B1195" s="207"/>
      <c r="C1195" s="208"/>
      <c r="D1195" s="208"/>
      <c r="E1195" s="208"/>
      <c r="F1195" s="208"/>
      <c r="G1195" s="208"/>
      <c r="H1195" s="207"/>
      <c r="I1195" s="207"/>
      <c r="J1195" s="207"/>
      <c r="K1195" s="206"/>
    </row>
    <row r="1196" spans="1:11" x14ac:dyDescent="0.25">
      <c r="A1196" s="207"/>
      <c r="B1196" s="207"/>
      <c r="C1196" s="208"/>
      <c r="D1196" s="208"/>
      <c r="E1196" s="208"/>
      <c r="F1196" s="208"/>
      <c r="G1196" s="208"/>
      <c r="H1196" s="207"/>
      <c r="I1196" s="207"/>
      <c r="J1196" s="207"/>
      <c r="K1196" s="206"/>
    </row>
    <row r="1197" spans="1:11" x14ac:dyDescent="0.25">
      <c r="A1197" s="207"/>
      <c r="B1197" s="207"/>
      <c r="C1197" s="208"/>
      <c r="D1197" s="208"/>
      <c r="E1197" s="208"/>
      <c r="F1197" s="208"/>
      <c r="G1197" s="208"/>
      <c r="H1197" s="207"/>
      <c r="I1197" s="207"/>
      <c r="J1197" s="207"/>
      <c r="K1197" s="206"/>
    </row>
    <row r="1198" spans="1:11" x14ac:dyDescent="0.25">
      <c r="A1198" s="207"/>
      <c r="B1198" s="207"/>
      <c r="C1198" s="208"/>
      <c r="D1198" s="208"/>
      <c r="E1198" s="208"/>
      <c r="F1198" s="208"/>
      <c r="G1198" s="208"/>
      <c r="H1198" s="207"/>
      <c r="I1198" s="207"/>
      <c r="J1198" s="207"/>
      <c r="K1198" s="206"/>
    </row>
    <row r="1199" spans="1:11" x14ac:dyDescent="0.25">
      <c r="A1199" s="207"/>
      <c r="B1199" s="207"/>
      <c r="C1199" s="208"/>
      <c r="D1199" s="208"/>
      <c r="E1199" s="208"/>
      <c r="F1199" s="208"/>
      <c r="G1199" s="208"/>
      <c r="H1199" s="207"/>
      <c r="I1199" s="207"/>
      <c r="J1199" s="207"/>
      <c r="K1199" s="206"/>
    </row>
    <row r="1200" spans="1:11" x14ac:dyDescent="0.25">
      <c r="A1200" s="207"/>
      <c r="B1200" s="207"/>
      <c r="C1200" s="208"/>
      <c r="D1200" s="208"/>
      <c r="E1200" s="208"/>
      <c r="F1200" s="208"/>
      <c r="G1200" s="208"/>
      <c r="H1200" s="207"/>
      <c r="I1200" s="207"/>
      <c r="J1200" s="207"/>
      <c r="K1200" s="206"/>
    </row>
    <row r="1201" spans="1:11" x14ac:dyDescent="0.25">
      <c r="A1201" s="207"/>
      <c r="B1201" s="207"/>
      <c r="C1201" s="208"/>
      <c r="D1201" s="208"/>
      <c r="E1201" s="208"/>
      <c r="F1201" s="208"/>
      <c r="G1201" s="208"/>
      <c r="H1201" s="207"/>
      <c r="I1201" s="207"/>
      <c r="J1201" s="207"/>
      <c r="K1201" s="206"/>
    </row>
    <row r="1202" spans="1:11" x14ac:dyDescent="0.25">
      <c r="A1202" s="207"/>
      <c r="B1202" s="207"/>
      <c r="C1202" s="208"/>
      <c r="D1202" s="208"/>
      <c r="E1202" s="208"/>
      <c r="F1202" s="208"/>
      <c r="G1202" s="208"/>
      <c r="H1202" s="207"/>
      <c r="I1202" s="207"/>
      <c r="J1202" s="207"/>
      <c r="K1202" s="206"/>
    </row>
    <row r="1203" spans="1:11" x14ac:dyDescent="0.25">
      <c r="A1203" s="207"/>
      <c r="B1203" s="207"/>
      <c r="C1203" s="208"/>
      <c r="D1203" s="208"/>
      <c r="E1203" s="208"/>
      <c r="F1203" s="208"/>
      <c r="G1203" s="208"/>
      <c r="H1203" s="207"/>
      <c r="I1203" s="207"/>
      <c r="J1203" s="207"/>
      <c r="K1203" s="206"/>
    </row>
    <row r="1204" spans="1:11" x14ac:dyDescent="0.25">
      <c r="A1204" s="207"/>
      <c r="B1204" s="207"/>
      <c r="C1204" s="208"/>
      <c r="D1204" s="208"/>
      <c r="E1204" s="208"/>
      <c r="F1204" s="208"/>
      <c r="G1204" s="208"/>
      <c r="H1204" s="207"/>
      <c r="I1204" s="207"/>
      <c r="J1204" s="207"/>
      <c r="K1204" s="206"/>
    </row>
    <row r="1205" spans="1:11" x14ac:dyDescent="0.25">
      <c r="A1205" s="207"/>
      <c r="B1205" s="207"/>
      <c r="C1205" s="208"/>
      <c r="D1205" s="208"/>
      <c r="E1205" s="208"/>
      <c r="F1205" s="208"/>
      <c r="G1205" s="208"/>
      <c r="H1205" s="207"/>
      <c r="I1205" s="207"/>
      <c r="J1205" s="207"/>
      <c r="K1205" s="206"/>
    </row>
    <row r="1206" spans="1:11" x14ac:dyDescent="0.25">
      <c r="A1206" s="207"/>
      <c r="B1206" s="207"/>
      <c r="C1206" s="208"/>
      <c r="D1206" s="208"/>
      <c r="E1206" s="208"/>
      <c r="F1206" s="208"/>
      <c r="G1206" s="208"/>
      <c r="H1206" s="207"/>
      <c r="I1206" s="207"/>
      <c r="J1206" s="207"/>
      <c r="K1206" s="206"/>
    </row>
    <row r="1207" spans="1:11" x14ac:dyDescent="0.25">
      <c r="A1207" s="207"/>
      <c r="B1207" s="207"/>
      <c r="C1207" s="208"/>
      <c r="D1207" s="208"/>
      <c r="E1207" s="208"/>
      <c r="F1207" s="208"/>
      <c r="G1207" s="208"/>
      <c r="H1207" s="207"/>
      <c r="I1207" s="207"/>
      <c r="J1207" s="207"/>
      <c r="K1207" s="206"/>
    </row>
    <row r="1208" spans="1:11" x14ac:dyDescent="0.25">
      <c r="A1208" s="207"/>
      <c r="B1208" s="207"/>
      <c r="C1208" s="208"/>
      <c r="D1208" s="208"/>
      <c r="E1208" s="208"/>
      <c r="F1208" s="208"/>
      <c r="G1208" s="208"/>
      <c r="H1208" s="207"/>
      <c r="I1208" s="207"/>
      <c r="J1208" s="207"/>
      <c r="K1208" s="206"/>
    </row>
    <row r="1209" spans="1:11" x14ac:dyDescent="0.25">
      <c r="A1209" s="207"/>
      <c r="B1209" s="207"/>
      <c r="C1209" s="208"/>
      <c r="D1209" s="208"/>
      <c r="E1209" s="208"/>
      <c r="F1209" s="208"/>
      <c r="G1209" s="208"/>
      <c r="H1209" s="207"/>
      <c r="I1209" s="207"/>
      <c r="J1209" s="207"/>
      <c r="K1209" s="206"/>
    </row>
    <row r="1210" spans="1:11" x14ac:dyDescent="0.25">
      <c r="A1210" s="207"/>
      <c r="B1210" s="207"/>
      <c r="C1210" s="208"/>
      <c r="D1210" s="208"/>
      <c r="E1210" s="208"/>
      <c r="F1210" s="208"/>
      <c r="G1210" s="208"/>
      <c r="H1210" s="207"/>
      <c r="I1210" s="207"/>
      <c r="J1210" s="207"/>
      <c r="K1210" s="206"/>
    </row>
    <row r="1211" spans="1:11" x14ac:dyDescent="0.25">
      <c r="A1211" s="207"/>
      <c r="B1211" s="207"/>
      <c r="C1211" s="208"/>
      <c r="D1211" s="208"/>
      <c r="E1211" s="208"/>
      <c r="F1211" s="208"/>
      <c r="G1211" s="208"/>
      <c r="H1211" s="207"/>
      <c r="I1211" s="207"/>
      <c r="J1211" s="207"/>
      <c r="K1211" s="206"/>
    </row>
    <row r="1212" spans="1:11" x14ac:dyDescent="0.25">
      <c r="A1212" s="207"/>
      <c r="B1212" s="207"/>
      <c r="C1212" s="208"/>
      <c r="D1212" s="208"/>
      <c r="E1212" s="208"/>
      <c r="F1212" s="208"/>
      <c r="G1212" s="208"/>
      <c r="H1212" s="207"/>
      <c r="I1212" s="207"/>
      <c r="J1212" s="207"/>
      <c r="K1212" s="206"/>
    </row>
    <row r="1213" spans="1:11" x14ac:dyDescent="0.25">
      <c r="A1213" s="207"/>
      <c r="B1213" s="207"/>
      <c r="C1213" s="208"/>
      <c r="D1213" s="208"/>
      <c r="E1213" s="208"/>
      <c r="F1213" s="208"/>
      <c r="G1213" s="208"/>
      <c r="H1213" s="207"/>
      <c r="I1213" s="207"/>
      <c r="J1213" s="207"/>
      <c r="K1213" s="206"/>
    </row>
    <row r="1214" spans="1:11" x14ac:dyDescent="0.25">
      <c r="A1214" s="207"/>
      <c r="B1214" s="207"/>
      <c r="C1214" s="208"/>
      <c r="D1214" s="208"/>
      <c r="E1214" s="208"/>
      <c r="F1214" s="208"/>
      <c r="G1214" s="208"/>
      <c r="H1214" s="207"/>
      <c r="I1214" s="207"/>
      <c r="J1214" s="207"/>
      <c r="K1214" s="206"/>
    </row>
    <row r="1215" spans="1:11" x14ac:dyDescent="0.25">
      <c r="A1215" s="207"/>
      <c r="B1215" s="207"/>
      <c r="C1215" s="208"/>
      <c r="D1215" s="208"/>
      <c r="E1215" s="208"/>
      <c r="F1215" s="208"/>
      <c r="G1215" s="208"/>
      <c r="H1215" s="207"/>
      <c r="I1215" s="207"/>
      <c r="J1215" s="207"/>
      <c r="K1215" s="206"/>
    </row>
    <row r="1216" spans="1:11" x14ac:dyDescent="0.25">
      <c r="A1216" s="207"/>
      <c r="B1216" s="207"/>
      <c r="C1216" s="208"/>
      <c r="D1216" s="208"/>
      <c r="E1216" s="208"/>
      <c r="F1216" s="208"/>
      <c r="G1216" s="208"/>
      <c r="H1216" s="207"/>
      <c r="I1216" s="207"/>
      <c r="J1216" s="207"/>
      <c r="K1216" s="206"/>
    </row>
    <row r="1217" spans="1:11" x14ac:dyDescent="0.25">
      <c r="A1217" s="207"/>
      <c r="B1217" s="207"/>
      <c r="C1217" s="208"/>
      <c r="D1217" s="208"/>
      <c r="E1217" s="208"/>
      <c r="F1217" s="208"/>
      <c r="G1217" s="208"/>
      <c r="H1217" s="207"/>
      <c r="I1217" s="207"/>
      <c r="J1217" s="207"/>
      <c r="K1217" s="206"/>
    </row>
    <row r="1218" spans="1:11" x14ac:dyDescent="0.25">
      <c r="A1218" s="207"/>
      <c r="B1218" s="207"/>
      <c r="C1218" s="208"/>
      <c r="D1218" s="208"/>
      <c r="E1218" s="208"/>
      <c r="F1218" s="208"/>
      <c r="G1218" s="208"/>
      <c r="H1218" s="207"/>
      <c r="I1218" s="207"/>
      <c r="J1218" s="207"/>
      <c r="K1218" s="206"/>
    </row>
    <row r="1219" spans="1:11" x14ac:dyDescent="0.25">
      <c r="A1219" s="207"/>
      <c r="B1219" s="207"/>
      <c r="C1219" s="208"/>
      <c r="D1219" s="208"/>
      <c r="E1219" s="208"/>
      <c r="F1219" s="208"/>
      <c r="G1219" s="208"/>
      <c r="H1219" s="207"/>
      <c r="I1219" s="207"/>
      <c r="J1219" s="207"/>
      <c r="K1219" s="206"/>
    </row>
    <row r="1220" spans="1:11" x14ac:dyDescent="0.25">
      <c r="A1220" s="207"/>
      <c r="B1220" s="207"/>
      <c r="C1220" s="208"/>
      <c r="D1220" s="208"/>
      <c r="E1220" s="208"/>
      <c r="F1220" s="208"/>
      <c r="G1220" s="208"/>
      <c r="H1220" s="207"/>
      <c r="I1220" s="207"/>
      <c r="J1220" s="207"/>
      <c r="K1220" s="206"/>
    </row>
    <row r="1221" spans="1:11" x14ac:dyDescent="0.25">
      <c r="A1221" s="207"/>
      <c r="B1221" s="207"/>
      <c r="C1221" s="208"/>
      <c r="D1221" s="208"/>
      <c r="E1221" s="208"/>
      <c r="F1221" s="208"/>
      <c r="G1221" s="208"/>
      <c r="H1221" s="207"/>
      <c r="I1221" s="207"/>
      <c r="J1221" s="207"/>
      <c r="K1221" s="206"/>
    </row>
    <row r="1222" spans="1:11" x14ac:dyDescent="0.25">
      <c r="A1222" s="207"/>
      <c r="B1222" s="207"/>
      <c r="C1222" s="208"/>
      <c r="D1222" s="208"/>
      <c r="E1222" s="208"/>
      <c r="F1222" s="208"/>
      <c r="G1222" s="208"/>
      <c r="H1222" s="207"/>
      <c r="I1222" s="207"/>
      <c r="J1222" s="207"/>
      <c r="K1222" s="206"/>
    </row>
    <row r="1223" spans="1:11" x14ac:dyDescent="0.25">
      <c r="A1223" s="207"/>
      <c r="B1223" s="207"/>
      <c r="C1223" s="208"/>
      <c r="D1223" s="208"/>
      <c r="E1223" s="208"/>
      <c r="F1223" s="208"/>
      <c r="G1223" s="208"/>
      <c r="H1223" s="207"/>
      <c r="I1223" s="207"/>
      <c r="J1223" s="207"/>
      <c r="K1223" s="206"/>
    </row>
    <row r="1224" spans="1:11" x14ac:dyDescent="0.25">
      <c r="A1224" s="207"/>
      <c r="B1224" s="207"/>
      <c r="C1224" s="208"/>
      <c r="D1224" s="208"/>
      <c r="E1224" s="208"/>
      <c r="F1224" s="208"/>
      <c r="G1224" s="208"/>
      <c r="H1224" s="207"/>
      <c r="I1224" s="207"/>
      <c r="J1224" s="207"/>
      <c r="K1224" s="206"/>
    </row>
    <row r="1225" spans="1:11" x14ac:dyDescent="0.25">
      <c r="A1225" s="207"/>
      <c r="B1225" s="207"/>
      <c r="C1225" s="208"/>
      <c r="D1225" s="208"/>
      <c r="E1225" s="208"/>
      <c r="F1225" s="208"/>
      <c r="G1225" s="208"/>
      <c r="H1225" s="207"/>
      <c r="I1225" s="207"/>
      <c r="J1225" s="207"/>
      <c r="K1225" s="206"/>
    </row>
    <row r="1226" spans="1:11" x14ac:dyDescent="0.25">
      <c r="A1226" s="207"/>
      <c r="B1226" s="207"/>
      <c r="C1226" s="208"/>
      <c r="D1226" s="208"/>
      <c r="E1226" s="208"/>
      <c r="F1226" s="208"/>
      <c r="G1226" s="208"/>
      <c r="H1226" s="207"/>
      <c r="I1226" s="207"/>
      <c r="J1226" s="207"/>
      <c r="K1226" s="206"/>
    </row>
    <row r="1227" spans="1:11" x14ac:dyDescent="0.25">
      <c r="A1227" s="207"/>
      <c r="B1227" s="207"/>
      <c r="C1227" s="208"/>
      <c r="D1227" s="208"/>
      <c r="E1227" s="208"/>
      <c r="F1227" s="208"/>
      <c r="G1227" s="208"/>
      <c r="H1227" s="207"/>
      <c r="I1227" s="207"/>
      <c r="J1227" s="207"/>
      <c r="K1227" s="206"/>
    </row>
    <row r="1228" spans="1:11" x14ac:dyDescent="0.25">
      <c r="A1228" s="207"/>
      <c r="B1228" s="207"/>
      <c r="C1228" s="208"/>
      <c r="D1228" s="208"/>
      <c r="E1228" s="208"/>
      <c r="F1228" s="208"/>
      <c r="G1228" s="208"/>
      <c r="H1228" s="207"/>
      <c r="I1228" s="207"/>
      <c r="J1228" s="207"/>
      <c r="K1228" s="206"/>
    </row>
    <row r="1229" spans="1:11" x14ac:dyDescent="0.25">
      <c r="A1229" s="207"/>
      <c r="B1229" s="207"/>
      <c r="C1229" s="208"/>
      <c r="D1229" s="208"/>
      <c r="E1229" s="208"/>
      <c r="F1229" s="208"/>
      <c r="G1229" s="208"/>
      <c r="H1229" s="207"/>
      <c r="I1229" s="207"/>
      <c r="J1229" s="207"/>
      <c r="K1229" s="206"/>
    </row>
    <row r="1230" spans="1:11" x14ac:dyDescent="0.25">
      <c r="A1230" s="207"/>
      <c r="B1230" s="207"/>
      <c r="C1230" s="208"/>
      <c r="D1230" s="208"/>
      <c r="E1230" s="208"/>
      <c r="F1230" s="208"/>
      <c r="G1230" s="208"/>
      <c r="H1230" s="207"/>
      <c r="I1230" s="207"/>
      <c r="J1230" s="207"/>
      <c r="K1230" s="206"/>
    </row>
    <row r="1231" spans="1:11" x14ac:dyDescent="0.25">
      <c r="A1231" s="207"/>
      <c r="B1231" s="207"/>
      <c r="C1231" s="208"/>
      <c r="D1231" s="208"/>
      <c r="E1231" s="208"/>
      <c r="F1231" s="208"/>
      <c r="G1231" s="208"/>
      <c r="H1231" s="207"/>
      <c r="I1231" s="207"/>
      <c r="J1231" s="207"/>
      <c r="K1231" s="206"/>
    </row>
    <row r="1232" spans="1:11" x14ac:dyDescent="0.25">
      <c r="A1232" s="207"/>
      <c r="B1232" s="207"/>
      <c r="C1232" s="208"/>
      <c r="D1232" s="208"/>
      <c r="E1232" s="208"/>
      <c r="F1232" s="208"/>
      <c r="G1232" s="208"/>
      <c r="H1232" s="207"/>
      <c r="I1232" s="207"/>
      <c r="J1232" s="207"/>
      <c r="K1232" s="206"/>
    </row>
    <row r="1233" spans="1:11" x14ac:dyDescent="0.25">
      <c r="A1233" s="207"/>
      <c r="B1233" s="207"/>
      <c r="C1233" s="208"/>
      <c r="D1233" s="208"/>
      <c r="E1233" s="208"/>
      <c r="F1233" s="208"/>
      <c r="G1233" s="208"/>
      <c r="H1233" s="207"/>
      <c r="I1233" s="207"/>
      <c r="J1233" s="207"/>
      <c r="K1233" s="206"/>
    </row>
    <row r="1234" spans="1:11" x14ac:dyDescent="0.25">
      <c r="A1234" s="207"/>
      <c r="B1234" s="207"/>
      <c r="C1234" s="208"/>
      <c r="D1234" s="208"/>
      <c r="E1234" s="208"/>
      <c r="F1234" s="208"/>
      <c r="G1234" s="208"/>
      <c r="H1234" s="207"/>
      <c r="I1234" s="207"/>
      <c r="J1234" s="207"/>
      <c r="K1234" s="206"/>
    </row>
    <row r="1235" spans="1:11" x14ac:dyDescent="0.25">
      <c r="A1235" s="207"/>
      <c r="B1235" s="207"/>
      <c r="C1235" s="208"/>
      <c r="D1235" s="208"/>
      <c r="E1235" s="208"/>
      <c r="F1235" s="208"/>
      <c r="G1235" s="208"/>
      <c r="H1235" s="207"/>
      <c r="I1235" s="207"/>
      <c r="J1235" s="207"/>
      <c r="K1235" s="206"/>
    </row>
    <row r="1236" spans="1:11" x14ac:dyDescent="0.25">
      <c r="A1236" s="207"/>
      <c r="B1236" s="207"/>
      <c r="C1236" s="208"/>
      <c r="D1236" s="208"/>
      <c r="E1236" s="208"/>
      <c r="F1236" s="208"/>
      <c r="G1236" s="208"/>
      <c r="H1236" s="207"/>
      <c r="I1236" s="207"/>
      <c r="J1236" s="207"/>
      <c r="K1236" s="206"/>
    </row>
    <row r="1237" spans="1:11" x14ac:dyDescent="0.25">
      <c r="A1237" s="207"/>
      <c r="B1237" s="207"/>
      <c r="C1237" s="208"/>
      <c r="D1237" s="208"/>
      <c r="E1237" s="208"/>
      <c r="F1237" s="208"/>
      <c r="G1237" s="208"/>
      <c r="H1237" s="207"/>
      <c r="I1237" s="207"/>
      <c r="J1237" s="207"/>
      <c r="K1237" s="206"/>
    </row>
    <row r="1238" spans="1:11" x14ac:dyDescent="0.25">
      <c r="A1238" s="207"/>
      <c r="B1238" s="207"/>
      <c r="C1238" s="208"/>
      <c r="D1238" s="208"/>
      <c r="E1238" s="208"/>
      <c r="F1238" s="208"/>
      <c r="G1238" s="208"/>
      <c r="H1238" s="207"/>
      <c r="I1238" s="207"/>
      <c r="J1238" s="207"/>
      <c r="K1238" s="206"/>
    </row>
    <row r="1239" spans="1:11" x14ac:dyDescent="0.25">
      <c r="A1239" s="207"/>
      <c r="B1239" s="207"/>
      <c r="C1239" s="208"/>
      <c r="D1239" s="208"/>
      <c r="E1239" s="208"/>
      <c r="F1239" s="208"/>
      <c r="G1239" s="208"/>
      <c r="H1239" s="207"/>
      <c r="I1239" s="207"/>
      <c r="J1239" s="207"/>
      <c r="K1239" s="206"/>
    </row>
    <row r="1240" spans="1:11" x14ac:dyDescent="0.25">
      <c r="A1240" s="207"/>
      <c r="B1240" s="207"/>
      <c r="C1240" s="208"/>
      <c r="D1240" s="208"/>
      <c r="E1240" s="208"/>
      <c r="F1240" s="208"/>
      <c r="G1240" s="208"/>
      <c r="H1240" s="207"/>
      <c r="I1240" s="207"/>
      <c r="J1240" s="207"/>
      <c r="K1240" s="206"/>
    </row>
    <row r="1241" spans="1:11" x14ac:dyDescent="0.25">
      <c r="A1241" s="207"/>
      <c r="B1241" s="207"/>
      <c r="C1241" s="208"/>
      <c r="D1241" s="208"/>
      <c r="E1241" s="208"/>
      <c r="F1241" s="208"/>
      <c r="G1241" s="208"/>
      <c r="H1241" s="207"/>
      <c r="I1241" s="207"/>
      <c r="J1241" s="207"/>
      <c r="K1241" s="206"/>
    </row>
    <row r="1242" spans="1:11" x14ac:dyDescent="0.25">
      <c r="A1242" s="207"/>
      <c r="B1242" s="207"/>
      <c r="C1242" s="208"/>
      <c r="D1242" s="208"/>
      <c r="E1242" s="208"/>
      <c r="F1242" s="208"/>
      <c r="G1242" s="208"/>
      <c r="H1242" s="207"/>
      <c r="I1242" s="207"/>
      <c r="J1242" s="207"/>
      <c r="K1242" s="206"/>
    </row>
    <row r="1243" spans="1:11" x14ac:dyDescent="0.25">
      <c r="A1243" s="207"/>
      <c r="B1243" s="207"/>
      <c r="C1243" s="208"/>
      <c r="D1243" s="208"/>
      <c r="E1243" s="208"/>
      <c r="F1243" s="208"/>
      <c r="G1243" s="208"/>
      <c r="H1243" s="207"/>
      <c r="I1243" s="207"/>
      <c r="J1243" s="207"/>
      <c r="K1243" s="206"/>
    </row>
    <row r="1244" spans="1:11" x14ac:dyDescent="0.25">
      <c r="A1244" s="207"/>
      <c r="B1244" s="207"/>
      <c r="C1244" s="208"/>
      <c r="D1244" s="208"/>
      <c r="E1244" s="208"/>
      <c r="F1244" s="208"/>
      <c r="G1244" s="208"/>
      <c r="H1244" s="207"/>
      <c r="I1244" s="207"/>
      <c r="J1244" s="207"/>
      <c r="K1244" s="206"/>
    </row>
    <row r="1245" spans="1:11" x14ac:dyDescent="0.25">
      <c r="A1245" s="207"/>
      <c r="B1245" s="207"/>
      <c r="C1245" s="208"/>
      <c r="D1245" s="208"/>
      <c r="E1245" s="208"/>
      <c r="F1245" s="208"/>
      <c r="G1245" s="208"/>
      <c r="H1245" s="207"/>
      <c r="I1245" s="207"/>
      <c r="J1245" s="207"/>
      <c r="K1245" s="206"/>
    </row>
    <row r="1246" spans="1:11" x14ac:dyDescent="0.25">
      <c r="A1246" s="207"/>
      <c r="B1246" s="207"/>
      <c r="C1246" s="208"/>
      <c r="D1246" s="208"/>
      <c r="E1246" s="208"/>
      <c r="F1246" s="208"/>
      <c r="G1246" s="208"/>
      <c r="H1246" s="207"/>
      <c r="I1246" s="207"/>
      <c r="J1246" s="207"/>
      <c r="K1246" s="206"/>
    </row>
    <row r="1247" spans="1:11" x14ac:dyDescent="0.25">
      <c r="A1247" s="207"/>
      <c r="B1247" s="207"/>
      <c r="C1247" s="208"/>
      <c r="D1247" s="208"/>
      <c r="E1247" s="208"/>
      <c r="F1247" s="208"/>
      <c r="G1247" s="208"/>
      <c r="H1247" s="207"/>
      <c r="I1247" s="207"/>
      <c r="J1247" s="207"/>
      <c r="K1247" s="206"/>
    </row>
    <row r="1248" spans="1:11" x14ac:dyDescent="0.25">
      <c r="A1248" s="207"/>
      <c r="B1248" s="207"/>
      <c r="C1248" s="208"/>
      <c r="D1248" s="208"/>
      <c r="E1248" s="208"/>
      <c r="F1248" s="208"/>
      <c r="G1248" s="208"/>
      <c r="H1248" s="207"/>
      <c r="I1248" s="207"/>
      <c r="J1248" s="207"/>
      <c r="K1248" s="206"/>
    </row>
    <row r="1249" spans="1:11" x14ac:dyDescent="0.25">
      <c r="A1249" s="207"/>
      <c r="B1249" s="207"/>
      <c r="C1249" s="208"/>
      <c r="D1249" s="208"/>
      <c r="E1249" s="208"/>
      <c r="F1249" s="208"/>
      <c r="G1249" s="208"/>
      <c r="H1249" s="207"/>
      <c r="I1249" s="207"/>
      <c r="J1249" s="207"/>
      <c r="K1249" s="206"/>
    </row>
    <row r="1250" spans="1:11" x14ac:dyDescent="0.25">
      <c r="A1250" s="207"/>
      <c r="B1250" s="207"/>
      <c r="C1250" s="208"/>
      <c r="D1250" s="208"/>
      <c r="E1250" s="208"/>
      <c r="F1250" s="208"/>
      <c r="G1250" s="208"/>
      <c r="H1250" s="207"/>
      <c r="I1250" s="207"/>
      <c r="J1250" s="207"/>
      <c r="K1250" s="206"/>
    </row>
    <row r="1251" spans="1:11" x14ac:dyDescent="0.25">
      <c r="A1251" s="207"/>
      <c r="B1251" s="207"/>
      <c r="C1251" s="208"/>
      <c r="D1251" s="208"/>
      <c r="E1251" s="208"/>
      <c r="F1251" s="208"/>
      <c r="G1251" s="208"/>
      <c r="H1251" s="207"/>
      <c r="I1251" s="207"/>
      <c r="J1251" s="207"/>
      <c r="K1251" s="206"/>
    </row>
    <row r="1252" spans="1:11" x14ac:dyDescent="0.25">
      <c r="A1252" s="207"/>
      <c r="B1252" s="207"/>
      <c r="C1252" s="208"/>
      <c r="D1252" s="208"/>
      <c r="E1252" s="208"/>
      <c r="F1252" s="208"/>
      <c r="G1252" s="208"/>
      <c r="H1252" s="207"/>
      <c r="I1252" s="207"/>
      <c r="J1252" s="207"/>
      <c r="K1252" s="206"/>
    </row>
    <row r="1253" spans="1:11" x14ac:dyDescent="0.25">
      <c r="A1253" s="207"/>
      <c r="B1253" s="207"/>
      <c r="C1253" s="208"/>
      <c r="D1253" s="208"/>
      <c r="E1253" s="208"/>
      <c r="F1253" s="208"/>
      <c r="G1253" s="208"/>
      <c r="H1253" s="207"/>
      <c r="I1253" s="207"/>
      <c r="J1253" s="207"/>
      <c r="K1253" s="206"/>
    </row>
    <row r="1254" spans="1:11" x14ac:dyDescent="0.25">
      <c r="A1254" s="207"/>
      <c r="B1254" s="207"/>
      <c r="C1254" s="208"/>
      <c r="D1254" s="208"/>
      <c r="E1254" s="208"/>
      <c r="F1254" s="208"/>
      <c r="G1254" s="208"/>
      <c r="H1254" s="207"/>
      <c r="I1254" s="207"/>
      <c r="J1254" s="207"/>
      <c r="K1254" s="206"/>
    </row>
    <row r="1255" spans="1:11" x14ac:dyDescent="0.25">
      <c r="A1255" s="207"/>
      <c r="B1255" s="207"/>
      <c r="C1255" s="208"/>
      <c r="D1255" s="208"/>
      <c r="E1255" s="208"/>
      <c r="F1255" s="208"/>
      <c r="G1255" s="208"/>
      <c r="H1255" s="207"/>
      <c r="I1255" s="207"/>
      <c r="J1255" s="207"/>
      <c r="K1255" s="206"/>
    </row>
    <row r="1256" spans="1:11" x14ac:dyDescent="0.25">
      <c r="A1256" s="207"/>
      <c r="B1256" s="207"/>
      <c r="C1256" s="208"/>
      <c r="D1256" s="208"/>
      <c r="E1256" s="208"/>
      <c r="F1256" s="208"/>
      <c r="G1256" s="208"/>
      <c r="H1256" s="207"/>
      <c r="I1256" s="207"/>
      <c r="J1256" s="207"/>
      <c r="K1256" s="206"/>
    </row>
    <row r="1257" spans="1:11" x14ac:dyDescent="0.25">
      <c r="A1257" s="207"/>
      <c r="B1257" s="207"/>
      <c r="C1257" s="208"/>
      <c r="D1257" s="208"/>
      <c r="E1257" s="208"/>
      <c r="F1257" s="208"/>
      <c r="G1257" s="208"/>
      <c r="H1257" s="207"/>
      <c r="I1257" s="207"/>
      <c r="J1257" s="207"/>
      <c r="K1257" s="206"/>
    </row>
    <row r="1258" spans="1:11" x14ac:dyDescent="0.25">
      <c r="A1258" s="207"/>
      <c r="B1258" s="207"/>
      <c r="C1258" s="208"/>
      <c r="D1258" s="208"/>
      <c r="E1258" s="208"/>
      <c r="F1258" s="208"/>
      <c r="G1258" s="208"/>
      <c r="H1258" s="207"/>
      <c r="I1258" s="207"/>
      <c r="J1258" s="207"/>
      <c r="K1258" s="206"/>
    </row>
    <row r="1259" spans="1:11" x14ac:dyDescent="0.25">
      <c r="A1259" s="207"/>
      <c r="B1259" s="207"/>
      <c r="C1259" s="208"/>
      <c r="D1259" s="208"/>
      <c r="E1259" s="208"/>
      <c r="F1259" s="208"/>
      <c r="G1259" s="208"/>
      <c r="H1259" s="207"/>
      <c r="I1259" s="207"/>
      <c r="J1259" s="207"/>
      <c r="K1259" s="206"/>
    </row>
    <row r="1260" spans="1:11" x14ac:dyDescent="0.25">
      <c r="A1260" s="207"/>
      <c r="B1260" s="207"/>
      <c r="C1260" s="208"/>
      <c r="D1260" s="208"/>
      <c r="E1260" s="208"/>
      <c r="F1260" s="208"/>
      <c r="G1260" s="208"/>
      <c r="H1260" s="207"/>
      <c r="I1260" s="207"/>
      <c r="J1260" s="207"/>
      <c r="K1260" s="206"/>
    </row>
    <row r="1261" spans="1:11" x14ac:dyDescent="0.25">
      <c r="A1261" s="207"/>
      <c r="B1261" s="207"/>
      <c r="C1261" s="208"/>
      <c r="D1261" s="208"/>
      <c r="E1261" s="208"/>
      <c r="F1261" s="208"/>
      <c r="G1261" s="208"/>
      <c r="H1261" s="207"/>
      <c r="I1261" s="207"/>
      <c r="J1261" s="207"/>
      <c r="K1261" s="206"/>
    </row>
    <row r="1262" spans="1:11" x14ac:dyDescent="0.25">
      <c r="A1262" s="207"/>
      <c r="B1262" s="207"/>
      <c r="C1262" s="208"/>
      <c r="D1262" s="208"/>
      <c r="E1262" s="208"/>
      <c r="F1262" s="208"/>
      <c r="G1262" s="208"/>
      <c r="H1262" s="207"/>
      <c r="I1262" s="207"/>
      <c r="J1262" s="207"/>
      <c r="K1262" s="206"/>
    </row>
    <row r="1263" spans="1:11" x14ac:dyDescent="0.25">
      <c r="A1263" s="207"/>
      <c r="B1263" s="207"/>
      <c r="C1263" s="208"/>
      <c r="D1263" s="208"/>
      <c r="E1263" s="208"/>
      <c r="F1263" s="208"/>
      <c r="G1263" s="208"/>
      <c r="H1263" s="207"/>
      <c r="I1263" s="207"/>
      <c r="J1263" s="207"/>
      <c r="K1263" s="206"/>
    </row>
    <row r="1264" spans="1:11" x14ac:dyDescent="0.25">
      <c r="A1264" s="207"/>
      <c r="B1264" s="207"/>
      <c r="C1264" s="208"/>
      <c r="D1264" s="208"/>
      <c r="E1264" s="208"/>
      <c r="F1264" s="208"/>
      <c r="G1264" s="208"/>
      <c r="H1264" s="207"/>
      <c r="I1264" s="207"/>
      <c r="J1264" s="207"/>
      <c r="K1264" s="206"/>
    </row>
    <row r="1265" spans="1:11" x14ac:dyDescent="0.25">
      <c r="A1265" s="207"/>
      <c r="B1265" s="207"/>
      <c r="C1265" s="208"/>
      <c r="D1265" s="208"/>
      <c r="E1265" s="208"/>
      <c r="F1265" s="208"/>
      <c r="G1265" s="208"/>
      <c r="H1265" s="207"/>
      <c r="I1265" s="207"/>
      <c r="J1265" s="207"/>
      <c r="K1265" s="206"/>
    </row>
    <row r="1266" spans="1:11" x14ac:dyDescent="0.25">
      <c r="A1266" s="207"/>
      <c r="B1266" s="207"/>
      <c r="C1266" s="208"/>
      <c r="D1266" s="208"/>
      <c r="E1266" s="208"/>
      <c r="F1266" s="208"/>
      <c r="G1266" s="208"/>
      <c r="H1266" s="207"/>
      <c r="I1266" s="207"/>
      <c r="J1266" s="207"/>
      <c r="K1266" s="206"/>
    </row>
    <row r="1267" spans="1:11" x14ac:dyDescent="0.25">
      <c r="A1267" s="207"/>
      <c r="B1267" s="207"/>
      <c r="C1267" s="208"/>
      <c r="D1267" s="208"/>
      <c r="E1267" s="208"/>
      <c r="F1267" s="208"/>
      <c r="G1267" s="208"/>
      <c r="H1267" s="207"/>
      <c r="I1267" s="207"/>
      <c r="J1267" s="207"/>
      <c r="K1267" s="206"/>
    </row>
    <row r="1268" spans="1:11" x14ac:dyDescent="0.25">
      <c r="A1268" s="207"/>
      <c r="B1268" s="207"/>
      <c r="C1268" s="208"/>
      <c r="D1268" s="208"/>
      <c r="E1268" s="208"/>
      <c r="F1268" s="208"/>
      <c r="G1268" s="208"/>
      <c r="H1268" s="207"/>
      <c r="I1268" s="207"/>
      <c r="J1268" s="207"/>
      <c r="K1268" s="206"/>
    </row>
    <row r="1269" spans="1:11" x14ac:dyDescent="0.25">
      <c r="A1269" s="207"/>
      <c r="B1269" s="207"/>
      <c r="C1269" s="208"/>
      <c r="D1269" s="208"/>
      <c r="E1269" s="208"/>
      <c r="F1269" s="208"/>
      <c r="G1269" s="208"/>
      <c r="H1269" s="207"/>
      <c r="I1269" s="207"/>
      <c r="J1269" s="207"/>
      <c r="K1269" s="206"/>
    </row>
    <row r="1270" spans="1:11" x14ac:dyDescent="0.25">
      <c r="A1270" s="207"/>
      <c r="B1270" s="207"/>
      <c r="C1270" s="208"/>
      <c r="D1270" s="208"/>
      <c r="E1270" s="208"/>
      <c r="F1270" s="208"/>
      <c r="G1270" s="208"/>
      <c r="H1270" s="207"/>
      <c r="I1270" s="207"/>
      <c r="J1270" s="207"/>
      <c r="K1270" s="206"/>
    </row>
    <row r="1271" spans="1:11" x14ac:dyDescent="0.25">
      <c r="A1271" s="207"/>
      <c r="B1271" s="207"/>
      <c r="C1271" s="208"/>
      <c r="D1271" s="208"/>
      <c r="E1271" s="208"/>
      <c r="F1271" s="208"/>
      <c r="G1271" s="208"/>
      <c r="H1271" s="207"/>
      <c r="I1271" s="207"/>
      <c r="J1271" s="207"/>
      <c r="K1271" s="206"/>
    </row>
    <row r="1272" spans="1:11" x14ac:dyDescent="0.25">
      <c r="A1272" s="207"/>
      <c r="B1272" s="207"/>
      <c r="C1272" s="208"/>
      <c r="D1272" s="208"/>
      <c r="E1272" s="208"/>
      <c r="F1272" s="208"/>
      <c r="G1272" s="208"/>
      <c r="H1272" s="207"/>
      <c r="I1272" s="207"/>
      <c r="J1272" s="207"/>
      <c r="K1272" s="206"/>
    </row>
    <row r="1273" spans="1:11" x14ac:dyDescent="0.25">
      <c r="A1273" s="207"/>
      <c r="B1273" s="207"/>
      <c r="C1273" s="208"/>
      <c r="D1273" s="208"/>
      <c r="E1273" s="208"/>
      <c r="F1273" s="208"/>
      <c r="G1273" s="208"/>
      <c r="H1273" s="207"/>
      <c r="I1273" s="207"/>
      <c r="J1273" s="207"/>
      <c r="K1273" s="206"/>
    </row>
    <row r="1274" spans="1:11" x14ac:dyDescent="0.25">
      <c r="A1274" s="207"/>
      <c r="B1274" s="207"/>
      <c r="C1274" s="208"/>
      <c r="D1274" s="208"/>
      <c r="E1274" s="208"/>
      <c r="F1274" s="208"/>
      <c r="G1274" s="208"/>
      <c r="H1274" s="207"/>
      <c r="I1274" s="207"/>
      <c r="J1274" s="207"/>
      <c r="K1274" s="206"/>
    </row>
    <row r="1275" spans="1:11" x14ac:dyDescent="0.25">
      <c r="A1275" s="207"/>
      <c r="B1275" s="207"/>
      <c r="C1275" s="208"/>
      <c r="D1275" s="208"/>
      <c r="E1275" s="208"/>
      <c r="F1275" s="208"/>
      <c r="G1275" s="208"/>
      <c r="H1275" s="207"/>
      <c r="I1275" s="207"/>
      <c r="J1275" s="207"/>
      <c r="K1275" s="206"/>
    </row>
    <row r="1276" spans="1:11" x14ac:dyDescent="0.25">
      <c r="A1276" s="207"/>
      <c r="B1276" s="207"/>
      <c r="C1276" s="208"/>
      <c r="D1276" s="208"/>
      <c r="E1276" s="208"/>
      <c r="F1276" s="208"/>
      <c r="G1276" s="208"/>
      <c r="H1276" s="207"/>
      <c r="I1276" s="207"/>
      <c r="J1276" s="207"/>
      <c r="K1276" s="206"/>
    </row>
    <row r="1277" spans="1:11" x14ac:dyDescent="0.25">
      <c r="A1277" s="207"/>
      <c r="B1277" s="207"/>
      <c r="C1277" s="208"/>
      <c r="D1277" s="208"/>
      <c r="E1277" s="208"/>
      <c r="F1277" s="208"/>
      <c r="G1277" s="208"/>
      <c r="H1277" s="207"/>
      <c r="I1277" s="207"/>
      <c r="J1277" s="207"/>
      <c r="K1277" s="206"/>
    </row>
    <row r="1278" spans="1:11" x14ac:dyDescent="0.25">
      <c r="A1278" s="207"/>
      <c r="B1278" s="207"/>
      <c r="C1278" s="208"/>
      <c r="D1278" s="208"/>
      <c r="E1278" s="208"/>
      <c r="F1278" s="208"/>
      <c r="G1278" s="208"/>
      <c r="H1278" s="207"/>
      <c r="I1278" s="207"/>
      <c r="J1278" s="207"/>
      <c r="K1278" s="206"/>
    </row>
    <row r="1279" spans="1:11" x14ac:dyDescent="0.25">
      <c r="A1279" s="207"/>
      <c r="B1279" s="207"/>
      <c r="C1279" s="208"/>
      <c r="D1279" s="208"/>
      <c r="E1279" s="208"/>
      <c r="F1279" s="208"/>
      <c r="G1279" s="208"/>
      <c r="H1279" s="207"/>
      <c r="I1279" s="207"/>
      <c r="J1279" s="207"/>
      <c r="K1279" s="206"/>
    </row>
    <row r="1280" spans="1:11" x14ac:dyDescent="0.25">
      <c r="A1280" s="207"/>
      <c r="B1280" s="207"/>
      <c r="C1280" s="208"/>
      <c r="D1280" s="208"/>
      <c r="E1280" s="208"/>
      <c r="F1280" s="208"/>
      <c r="G1280" s="208"/>
      <c r="H1280" s="207"/>
      <c r="I1280" s="207"/>
      <c r="J1280" s="207"/>
      <c r="K1280" s="206"/>
    </row>
    <row r="1281" spans="1:11" x14ac:dyDescent="0.25">
      <c r="A1281" s="207"/>
      <c r="B1281" s="207"/>
      <c r="C1281" s="208"/>
      <c r="D1281" s="208"/>
      <c r="E1281" s="208"/>
      <c r="F1281" s="208"/>
      <c r="G1281" s="208"/>
      <c r="H1281" s="207"/>
      <c r="I1281" s="207"/>
      <c r="J1281" s="207"/>
      <c r="K1281" s="206"/>
    </row>
    <row r="1282" spans="1:11" x14ac:dyDescent="0.25">
      <c r="A1282" s="207"/>
      <c r="B1282" s="207"/>
      <c r="C1282" s="208"/>
      <c r="D1282" s="208"/>
      <c r="E1282" s="208"/>
      <c r="F1282" s="208"/>
      <c r="G1282" s="208"/>
      <c r="H1282" s="207"/>
      <c r="I1282" s="207"/>
      <c r="J1282" s="207"/>
      <c r="K1282" s="206"/>
    </row>
    <row r="1283" spans="1:11" x14ac:dyDescent="0.25">
      <c r="A1283" s="207"/>
      <c r="B1283" s="207"/>
      <c r="C1283" s="208"/>
      <c r="D1283" s="208"/>
      <c r="E1283" s="208"/>
      <c r="F1283" s="208"/>
      <c r="G1283" s="208"/>
      <c r="H1283" s="207"/>
      <c r="I1283" s="207"/>
      <c r="J1283" s="207"/>
      <c r="K1283" s="206"/>
    </row>
    <row r="1284" spans="1:11" x14ac:dyDescent="0.25">
      <c r="A1284" s="207"/>
      <c r="B1284" s="207"/>
      <c r="C1284" s="208"/>
      <c r="D1284" s="208"/>
      <c r="E1284" s="208"/>
      <c r="F1284" s="208"/>
      <c r="G1284" s="208"/>
      <c r="H1284" s="207"/>
      <c r="I1284" s="207"/>
      <c r="J1284" s="207"/>
      <c r="K1284" s="206"/>
    </row>
    <row r="1285" spans="1:11" x14ac:dyDescent="0.25">
      <c r="A1285" s="207"/>
      <c r="B1285" s="207"/>
      <c r="C1285" s="208"/>
      <c r="D1285" s="208"/>
      <c r="E1285" s="208"/>
      <c r="F1285" s="208"/>
      <c r="G1285" s="208"/>
      <c r="H1285" s="207"/>
      <c r="I1285" s="207"/>
      <c r="J1285" s="207"/>
      <c r="K1285" s="206"/>
    </row>
    <row r="1286" spans="1:11" x14ac:dyDescent="0.25">
      <c r="A1286" s="207"/>
      <c r="B1286" s="207"/>
      <c r="C1286" s="208"/>
      <c r="D1286" s="208"/>
      <c r="E1286" s="208"/>
      <c r="F1286" s="208"/>
      <c r="G1286" s="208"/>
      <c r="H1286" s="207"/>
      <c r="I1286" s="207"/>
      <c r="J1286" s="207"/>
      <c r="K1286" s="206"/>
    </row>
    <row r="1287" spans="1:11" x14ac:dyDescent="0.25">
      <c r="A1287" s="207"/>
      <c r="B1287" s="207"/>
      <c r="C1287" s="208"/>
      <c r="D1287" s="208"/>
      <c r="E1287" s="208"/>
      <c r="F1287" s="208"/>
      <c r="G1287" s="208"/>
      <c r="H1287" s="207"/>
      <c r="I1287" s="207"/>
      <c r="J1287" s="207"/>
      <c r="K1287" s="206"/>
    </row>
    <row r="1288" spans="1:11" x14ac:dyDescent="0.25">
      <c r="A1288" s="207"/>
      <c r="B1288" s="207"/>
      <c r="C1288" s="208"/>
      <c r="D1288" s="208"/>
      <c r="E1288" s="208"/>
      <c r="F1288" s="208"/>
      <c r="G1288" s="208"/>
      <c r="H1288" s="207"/>
      <c r="I1288" s="207"/>
      <c r="J1288" s="207"/>
      <c r="K1288" s="206"/>
    </row>
    <row r="1289" spans="1:11" x14ac:dyDescent="0.25">
      <c r="A1289" s="207"/>
      <c r="B1289" s="207"/>
      <c r="C1289" s="208"/>
      <c r="D1289" s="208"/>
      <c r="E1289" s="208"/>
      <c r="F1289" s="208"/>
      <c r="G1289" s="208"/>
      <c r="H1289" s="207"/>
      <c r="I1289" s="207"/>
      <c r="J1289" s="207"/>
      <c r="K1289" s="206"/>
    </row>
    <row r="1290" spans="1:11" x14ac:dyDescent="0.25">
      <c r="A1290" s="207"/>
      <c r="B1290" s="207"/>
      <c r="C1290" s="208"/>
      <c r="D1290" s="208"/>
      <c r="E1290" s="208"/>
      <c r="F1290" s="208"/>
      <c r="G1290" s="208"/>
      <c r="H1290" s="207"/>
      <c r="I1290" s="207"/>
      <c r="J1290" s="207"/>
      <c r="K1290" s="206"/>
    </row>
    <row r="1291" spans="1:11" x14ac:dyDescent="0.25">
      <c r="A1291" s="207"/>
      <c r="B1291" s="207"/>
      <c r="C1291" s="208"/>
      <c r="D1291" s="208"/>
      <c r="E1291" s="208"/>
      <c r="F1291" s="208"/>
      <c r="G1291" s="208"/>
      <c r="H1291" s="207"/>
      <c r="I1291" s="207"/>
      <c r="J1291" s="207"/>
      <c r="K1291" s="206"/>
    </row>
    <row r="1292" spans="1:11" x14ac:dyDescent="0.25">
      <c r="A1292" s="207"/>
      <c r="B1292" s="207"/>
      <c r="C1292" s="208"/>
      <c r="D1292" s="208"/>
      <c r="E1292" s="208"/>
      <c r="F1292" s="208"/>
      <c r="G1292" s="208"/>
      <c r="H1292" s="207"/>
      <c r="I1292" s="207"/>
      <c r="J1292" s="207"/>
      <c r="K1292" s="206"/>
    </row>
    <row r="1293" spans="1:11" x14ac:dyDescent="0.25">
      <c r="A1293" s="207"/>
      <c r="B1293" s="207"/>
      <c r="C1293" s="208"/>
      <c r="D1293" s="208"/>
      <c r="E1293" s="208"/>
      <c r="F1293" s="208"/>
      <c r="G1293" s="208"/>
      <c r="H1293" s="207"/>
      <c r="I1293" s="207"/>
      <c r="J1293" s="207"/>
      <c r="K1293" s="206"/>
    </row>
    <row r="1294" spans="1:11" x14ac:dyDescent="0.25">
      <c r="A1294" s="207"/>
      <c r="B1294" s="207"/>
      <c r="C1294" s="208"/>
      <c r="D1294" s="208"/>
      <c r="E1294" s="208"/>
      <c r="F1294" s="208"/>
      <c r="G1294" s="208"/>
      <c r="H1294" s="207"/>
      <c r="I1294" s="207"/>
      <c r="J1294" s="207"/>
      <c r="K1294" s="206"/>
    </row>
    <row r="1295" spans="1:11" x14ac:dyDescent="0.25">
      <c r="A1295" s="207"/>
      <c r="B1295" s="207"/>
      <c r="C1295" s="208"/>
      <c r="D1295" s="208"/>
      <c r="E1295" s="208"/>
      <c r="F1295" s="208"/>
      <c r="G1295" s="208"/>
      <c r="H1295" s="207"/>
      <c r="I1295" s="207"/>
      <c r="J1295" s="207"/>
      <c r="K1295" s="206"/>
    </row>
    <row r="1296" spans="1:11" x14ac:dyDescent="0.25">
      <c r="A1296" s="207"/>
      <c r="B1296" s="207"/>
      <c r="C1296" s="208"/>
      <c r="D1296" s="208"/>
      <c r="E1296" s="208"/>
      <c r="F1296" s="208"/>
      <c r="G1296" s="208"/>
      <c r="H1296" s="207"/>
      <c r="I1296" s="207"/>
      <c r="J1296" s="207"/>
      <c r="K1296" s="206"/>
    </row>
    <row r="1297" spans="1:11" x14ac:dyDescent="0.25">
      <c r="A1297" s="207"/>
      <c r="B1297" s="207"/>
      <c r="C1297" s="208"/>
      <c r="D1297" s="208"/>
      <c r="E1297" s="208"/>
      <c r="F1297" s="208"/>
      <c r="G1297" s="208"/>
      <c r="H1297" s="207"/>
      <c r="I1297" s="207"/>
      <c r="J1297" s="207"/>
      <c r="K1297" s="206"/>
    </row>
    <row r="1298" spans="1:11" x14ac:dyDescent="0.25">
      <c r="A1298" s="207"/>
      <c r="B1298" s="207"/>
      <c r="C1298" s="208"/>
      <c r="D1298" s="208"/>
      <c r="E1298" s="208"/>
      <c r="F1298" s="208"/>
      <c r="G1298" s="208"/>
      <c r="H1298" s="207"/>
      <c r="I1298" s="207"/>
      <c r="J1298" s="207"/>
      <c r="K1298" s="206"/>
    </row>
    <row r="1299" spans="1:11" x14ac:dyDescent="0.25">
      <c r="A1299" s="207"/>
      <c r="B1299" s="207"/>
      <c r="C1299" s="208"/>
      <c r="D1299" s="208"/>
      <c r="E1299" s="208"/>
      <c r="F1299" s="208"/>
      <c r="G1299" s="208"/>
      <c r="H1299" s="207"/>
      <c r="I1299" s="207"/>
      <c r="J1299" s="207"/>
      <c r="K1299" s="206"/>
    </row>
    <row r="1300" spans="1:11" x14ac:dyDescent="0.25">
      <c r="A1300" s="207"/>
      <c r="B1300" s="207"/>
      <c r="C1300" s="208"/>
      <c r="D1300" s="208"/>
      <c r="E1300" s="208"/>
      <c r="F1300" s="208"/>
      <c r="G1300" s="208"/>
      <c r="H1300" s="207"/>
      <c r="I1300" s="207"/>
      <c r="J1300" s="207"/>
      <c r="K1300" s="206"/>
    </row>
    <row r="1301" spans="1:11" x14ac:dyDescent="0.25">
      <c r="A1301" s="207"/>
      <c r="B1301" s="207"/>
      <c r="C1301" s="208"/>
      <c r="D1301" s="208"/>
      <c r="E1301" s="208"/>
      <c r="F1301" s="208"/>
      <c r="G1301" s="208"/>
      <c r="H1301" s="207"/>
      <c r="I1301" s="207"/>
      <c r="J1301" s="207"/>
      <c r="K1301" s="206"/>
    </row>
    <row r="1302" spans="1:11" x14ac:dyDescent="0.25">
      <c r="A1302" s="207"/>
      <c r="B1302" s="207"/>
      <c r="C1302" s="208"/>
      <c r="D1302" s="208"/>
      <c r="E1302" s="208"/>
      <c r="F1302" s="208"/>
      <c r="G1302" s="208"/>
      <c r="H1302" s="207"/>
      <c r="I1302" s="207"/>
      <c r="J1302" s="207"/>
      <c r="K1302" s="206"/>
    </row>
    <row r="1303" spans="1:11" x14ac:dyDescent="0.25">
      <c r="A1303" s="207"/>
      <c r="B1303" s="207"/>
      <c r="C1303" s="208"/>
      <c r="D1303" s="208"/>
      <c r="E1303" s="208"/>
      <c r="F1303" s="208"/>
      <c r="G1303" s="208"/>
      <c r="H1303" s="207"/>
      <c r="I1303" s="207"/>
      <c r="J1303" s="207"/>
      <c r="K1303" s="206"/>
    </row>
    <row r="1304" spans="1:11" x14ac:dyDescent="0.25">
      <c r="A1304" s="207"/>
      <c r="B1304" s="207"/>
      <c r="C1304" s="208"/>
      <c r="D1304" s="208"/>
      <c r="E1304" s="208"/>
      <c r="F1304" s="208"/>
      <c r="G1304" s="208"/>
      <c r="H1304" s="207"/>
      <c r="I1304" s="207"/>
      <c r="J1304" s="207"/>
      <c r="K1304" s="206"/>
    </row>
    <row r="1305" spans="1:11" x14ac:dyDescent="0.25">
      <c r="A1305" s="207"/>
      <c r="B1305" s="207"/>
      <c r="C1305" s="208"/>
      <c r="D1305" s="208"/>
      <c r="E1305" s="208"/>
      <c r="F1305" s="208"/>
      <c r="G1305" s="208"/>
      <c r="H1305" s="207"/>
      <c r="I1305" s="207"/>
      <c r="J1305" s="207"/>
      <c r="K1305" s="206"/>
    </row>
    <row r="1306" spans="1:11" x14ac:dyDescent="0.25">
      <c r="A1306" s="207"/>
      <c r="B1306" s="207"/>
      <c r="C1306" s="208"/>
      <c r="D1306" s="208"/>
      <c r="E1306" s="208"/>
      <c r="F1306" s="208"/>
      <c r="G1306" s="208"/>
      <c r="H1306" s="207"/>
      <c r="I1306" s="207"/>
      <c r="J1306" s="207"/>
      <c r="K1306" s="206"/>
    </row>
    <row r="1307" spans="1:11" x14ac:dyDescent="0.25">
      <c r="A1307" s="207"/>
      <c r="B1307" s="207"/>
      <c r="C1307" s="208"/>
      <c r="D1307" s="208"/>
      <c r="E1307" s="208"/>
      <c r="F1307" s="208"/>
      <c r="G1307" s="208"/>
      <c r="H1307" s="207"/>
      <c r="I1307" s="207"/>
      <c r="J1307" s="207"/>
      <c r="K1307" s="206"/>
    </row>
    <row r="1308" spans="1:11" x14ac:dyDescent="0.25">
      <c r="A1308" s="207"/>
      <c r="B1308" s="207"/>
      <c r="C1308" s="208"/>
      <c r="D1308" s="208"/>
      <c r="E1308" s="208"/>
      <c r="F1308" s="208"/>
      <c r="G1308" s="208"/>
      <c r="H1308" s="207"/>
      <c r="I1308" s="207"/>
      <c r="J1308" s="207"/>
      <c r="K1308" s="206"/>
    </row>
    <row r="1309" spans="1:11" x14ac:dyDescent="0.25">
      <c r="A1309" s="207"/>
      <c r="B1309" s="207"/>
      <c r="C1309" s="208"/>
      <c r="D1309" s="208"/>
      <c r="E1309" s="208"/>
      <c r="F1309" s="208"/>
      <c r="G1309" s="208"/>
      <c r="H1309" s="207"/>
      <c r="I1309" s="207"/>
      <c r="J1309" s="207"/>
      <c r="K1309" s="206"/>
    </row>
    <row r="1310" spans="1:11" x14ac:dyDescent="0.25">
      <c r="A1310" s="207"/>
      <c r="B1310" s="207"/>
      <c r="C1310" s="208"/>
      <c r="D1310" s="208"/>
      <c r="E1310" s="208"/>
      <c r="F1310" s="208"/>
      <c r="G1310" s="208"/>
      <c r="H1310" s="207"/>
      <c r="I1310" s="207"/>
      <c r="J1310" s="207"/>
      <c r="K1310" s="206"/>
    </row>
    <row r="1311" spans="1:11" x14ac:dyDescent="0.25">
      <c r="A1311" s="207"/>
      <c r="B1311" s="207"/>
      <c r="C1311" s="208"/>
      <c r="D1311" s="208"/>
      <c r="E1311" s="208"/>
      <c r="F1311" s="208"/>
      <c r="G1311" s="208"/>
      <c r="H1311" s="207"/>
      <c r="I1311" s="207"/>
      <c r="J1311" s="207"/>
      <c r="K1311" s="206"/>
    </row>
    <row r="1312" spans="1:11" x14ac:dyDescent="0.25">
      <c r="A1312" s="207"/>
      <c r="B1312" s="207"/>
      <c r="C1312" s="208"/>
      <c r="D1312" s="208"/>
      <c r="E1312" s="208"/>
      <c r="F1312" s="208"/>
      <c r="G1312" s="208"/>
      <c r="H1312" s="207"/>
      <c r="I1312" s="207"/>
      <c r="J1312" s="207"/>
      <c r="K1312" s="206"/>
    </row>
    <row r="1313" spans="1:11" x14ac:dyDescent="0.25">
      <c r="A1313" s="207"/>
      <c r="B1313" s="207"/>
      <c r="C1313" s="208"/>
      <c r="D1313" s="208"/>
      <c r="E1313" s="208"/>
      <c r="F1313" s="208"/>
      <c r="G1313" s="208"/>
      <c r="H1313" s="207"/>
      <c r="I1313" s="207"/>
      <c r="J1313" s="207"/>
      <c r="K1313" s="206"/>
    </row>
    <row r="1314" spans="1:11" x14ac:dyDescent="0.25">
      <c r="A1314" s="207"/>
      <c r="B1314" s="207"/>
      <c r="C1314" s="208"/>
      <c r="D1314" s="208"/>
      <c r="E1314" s="208"/>
      <c r="F1314" s="208"/>
      <c r="G1314" s="208"/>
      <c r="H1314" s="207"/>
      <c r="I1314" s="207"/>
      <c r="J1314" s="207"/>
      <c r="K1314" s="206"/>
    </row>
    <row r="1315" spans="1:11" x14ac:dyDescent="0.25">
      <c r="A1315" s="207"/>
      <c r="B1315" s="207"/>
      <c r="C1315" s="208"/>
      <c r="D1315" s="208"/>
      <c r="E1315" s="208"/>
      <c r="F1315" s="208"/>
      <c r="G1315" s="208"/>
      <c r="H1315" s="207"/>
      <c r="I1315" s="207"/>
      <c r="J1315" s="207"/>
      <c r="K1315" s="206"/>
    </row>
    <row r="1316" spans="1:11" x14ac:dyDescent="0.25">
      <c r="A1316" s="207"/>
      <c r="B1316" s="207"/>
      <c r="C1316" s="208"/>
      <c r="D1316" s="208"/>
      <c r="E1316" s="208"/>
      <c r="F1316" s="208"/>
      <c r="G1316" s="208"/>
      <c r="H1316" s="207"/>
      <c r="I1316" s="207"/>
      <c r="J1316" s="207"/>
      <c r="K1316" s="206"/>
    </row>
    <row r="1317" spans="1:11" x14ac:dyDescent="0.25">
      <c r="A1317" s="207"/>
      <c r="B1317" s="207"/>
      <c r="C1317" s="208"/>
      <c r="D1317" s="208"/>
      <c r="E1317" s="208"/>
      <c r="F1317" s="208"/>
      <c r="G1317" s="208"/>
      <c r="H1317" s="207"/>
      <c r="I1317" s="207"/>
      <c r="J1317" s="207"/>
      <c r="K1317" s="206"/>
    </row>
    <row r="1318" spans="1:11" x14ac:dyDescent="0.25">
      <c r="A1318" s="207"/>
      <c r="B1318" s="207"/>
      <c r="C1318" s="208"/>
      <c r="D1318" s="208"/>
      <c r="E1318" s="208"/>
      <c r="F1318" s="208"/>
      <c r="G1318" s="208"/>
      <c r="H1318" s="207"/>
      <c r="I1318" s="207"/>
      <c r="J1318" s="207"/>
      <c r="K1318" s="206"/>
    </row>
    <row r="1319" spans="1:11" x14ac:dyDescent="0.25">
      <c r="A1319" s="207"/>
      <c r="B1319" s="207"/>
      <c r="C1319" s="208"/>
      <c r="D1319" s="208"/>
      <c r="E1319" s="208"/>
      <c r="F1319" s="208"/>
      <c r="G1319" s="208"/>
      <c r="H1319" s="207"/>
      <c r="I1319" s="207"/>
      <c r="J1319" s="207"/>
      <c r="K1319" s="206"/>
    </row>
    <row r="1320" spans="1:11" x14ac:dyDescent="0.25">
      <c r="A1320" s="207"/>
      <c r="B1320" s="207"/>
      <c r="C1320" s="208"/>
      <c r="D1320" s="208"/>
      <c r="E1320" s="208"/>
      <c r="F1320" s="208"/>
      <c r="G1320" s="208"/>
      <c r="H1320" s="207"/>
      <c r="I1320" s="207"/>
      <c r="J1320" s="207"/>
      <c r="K1320" s="206"/>
    </row>
    <row r="1321" spans="1:11" x14ac:dyDescent="0.25">
      <c r="A1321" s="207"/>
      <c r="B1321" s="207"/>
      <c r="C1321" s="208"/>
      <c r="D1321" s="208"/>
      <c r="E1321" s="208"/>
      <c r="F1321" s="208"/>
      <c r="G1321" s="208"/>
      <c r="H1321" s="207"/>
      <c r="I1321" s="207"/>
      <c r="J1321" s="207"/>
      <c r="K1321" s="206"/>
    </row>
    <row r="1322" spans="1:11" x14ac:dyDescent="0.25">
      <c r="A1322" s="207"/>
      <c r="B1322" s="207"/>
      <c r="C1322" s="208"/>
      <c r="D1322" s="208"/>
      <c r="E1322" s="208"/>
      <c r="F1322" s="208"/>
      <c r="G1322" s="208"/>
      <c r="H1322" s="207"/>
      <c r="I1322" s="207"/>
      <c r="J1322" s="207"/>
      <c r="K1322" s="206"/>
    </row>
    <row r="1323" spans="1:11" x14ac:dyDescent="0.25">
      <c r="A1323" s="207"/>
      <c r="B1323" s="207"/>
      <c r="C1323" s="208"/>
      <c r="D1323" s="208"/>
      <c r="E1323" s="208"/>
      <c r="F1323" s="208"/>
      <c r="G1323" s="208"/>
      <c r="H1323" s="207"/>
      <c r="I1323" s="207"/>
      <c r="J1323" s="207"/>
      <c r="K1323" s="206"/>
    </row>
    <row r="1324" spans="1:11" x14ac:dyDescent="0.25">
      <c r="A1324" s="207"/>
      <c r="B1324" s="207"/>
      <c r="C1324" s="208"/>
      <c r="D1324" s="208"/>
      <c r="E1324" s="208"/>
      <c r="F1324" s="208"/>
      <c r="G1324" s="208"/>
      <c r="H1324" s="207"/>
      <c r="I1324" s="207"/>
      <c r="J1324" s="207"/>
      <c r="K1324" s="206"/>
    </row>
    <row r="1325" spans="1:11" x14ac:dyDescent="0.25">
      <c r="A1325" s="207"/>
      <c r="B1325" s="207"/>
      <c r="C1325" s="208"/>
      <c r="D1325" s="208"/>
      <c r="E1325" s="208"/>
      <c r="F1325" s="208"/>
      <c r="G1325" s="208"/>
      <c r="H1325" s="207"/>
      <c r="I1325" s="207"/>
      <c r="J1325" s="207"/>
      <c r="K1325" s="206"/>
    </row>
    <row r="1326" spans="1:11" x14ac:dyDescent="0.25">
      <c r="A1326" s="207"/>
      <c r="B1326" s="207"/>
      <c r="C1326" s="208"/>
      <c r="D1326" s="208"/>
      <c r="E1326" s="208"/>
      <c r="F1326" s="208"/>
      <c r="G1326" s="208"/>
      <c r="H1326" s="207"/>
      <c r="I1326" s="207"/>
      <c r="J1326" s="207"/>
      <c r="K1326" s="206"/>
    </row>
    <row r="1327" spans="1:11" x14ac:dyDescent="0.25">
      <c r="A1327" s="207"/>
      <c r="B1327" s="207"/>
      <c r="C1327" s="208"/>
      <c r="D1327" s="208"/>
      <c r="E1327" s="208"/>
      <c r="F1327" s="208"/>
      <c r="G1327" s="208"/>
      <c r="H1327" s="207"/>
      <c r="I1327" s="207"/>
      <c r="J1327" s="207"/>
      <c r="K1327" s="206"/>
    </row>
    <row r="1328" spans="1:11" x14ac:dyDescent="0.25">
      <c r="A1328" s="207"/>
      <c r="B1328" s="207"/>
      <c r="C1328" s="208"/>
      <c r="D1328" s="208"/>
      <c r="E1328" s="208"/>
      <c r="F1328" s="208"/>
      <c r="G1328" s="208"/>
      <c r="H1328" s="207"/>
      <c r="I1328" s="207"/>
      <c r="J1328" s="207"/>
      <c r="K1328" s="206"/>
    </row>
    <row r="1329" spans="1:11" x14ac:dyDescent="0.25">
      <c r="A1329" s="207"/>
      <c r="B1329" s="207"/>
      <c r="C1329" s="208"/>
      <c r="D1329" s="208"/>
      <c r="E1329" s="208"/>
      <c r="F1329" s="208"/>
      <c r="G1329" s="208"/>
      <c r="H1329" s="207"/>
      <c r="I1329" s="207"/>
      <c r="J1329" s="207"/>
      <c r="K1329" s="206"/>
    </row>
    <row r="1330" spans="1:11" x14ac:dyDescent="0.25">
      <c r="A1330" s="207"/>
      <c r="B1330" s="207"/>
      <c r="C1330" s="208"/>
      <c r="D1330" s="208"/>
      <c r="E1330" s="208"/>
      <c r="F1330" s="208"/>
      <c r="G1330" s="208"/>
      <c r="H1330" s="207"/>
      <c r="I1330" s="207"/>
      <c r="J1330" s="207"/>
      <c r="K1330" s="206"/>
    </row>
    <row r="1331" spans="1:11" x14ac:dyDescent="0.25">
      <c r="A1331" s="207"/>
      <c r="B1331" s="207"/>
      <c r="C1331" s="208"/>
      <c r="D1331" s="208"/>
      <c r="E1331" s="208"/>
      <c r="F1331" s="208"/>
      <c r="G1331" s="208"/>
      <c r="H1331" s="207"/>
      <c r="I1331" s="207"/>
      <c r="J1331" s="207"/>
      <c r="K1331" s="206"/>
    </row>
    <row r="1332" spans="1:11" x14ac:dyDescent="0.25">
      <c r="A1332" s="207"/>
      <c r="B1332" s="207"/>
      <c r="C1332" s="208"/>
      <c r="D1332" s="208"/>
      <c r="E1332" s="208"/>
      <c r="F1332" s="208"/>
      <c r="G1332" s="208"/>
      <c r="H1332" s="207"/>
      <c r="I1332" s="207"/>
      <c r="J1332" s="207"/>
      <c r="K1332" s="206"/>
    </row>
    <row r="1333" spans="1:11" x14ac:dyDescent="0.25">
      <c r="A1333" s="207"/>
      <c r="B1333" s="207"/>
      <c r="C1333" s="208"/>
      <c r="D1333" s="208"/>
      <c r="E1333" s="208"/>
      <c r="F1333" s="208"/>
      <c r="G1333" s="208"/>
      <c r="H1333" s="207"/>
      <c r="I1333" s="207"/>
      <c r="J1333" s="207"/>
      <c r="K1333" s="206"/>
    </row>
    <row r="1334" spans="1:11" x14ac:dyDescent="0.25">
      <c r="A1334" s="207"/>
      <c r="B1334" s="207"/>
      <c r="C1334" s="208"/>
      <c r="D1334" s="208"/>
      <c r="E1334" s="208"/>
      <c r="F1334" s="208"/>
      <c r="G1334" s="208"/>
      <c r="H1334" s="207"/>
      <c r="I1334" s="207"/>
      <c r="J1334" s="207"/>
      <c r="K1334" s="206"/>
    </row>
    <row r="1335" spans="1:11" x14ac:dyDescent="0.25">
      <c r="A1335" s="207"/>
      <c r="B1335" s="207"/>
      <c r="C1335" s="208"/>
      <c r="D1335" s="208"/>
      <c r="E1335" s="208"/>
      <c r="F1335" s="208"/>
      <c r="G1335" s="208"/>
      <c r="H1335" s="207"/>
      <c r="I1335" s="207"/>
      <c r="J1335" s="207"/>
      <c r="K1335" s="206"/>
    </row>
    <row r="1336" spans="1:11" x14ac:dyDescent="0.25">
      <c r="A1336" s="207"/>
      <c r="B1336" s="207"/>
      <c r="C1336" s="208"/>
      <c r="D1336" s="208"/>
      <c r="E1336" s="208"/>
      <c r="F1336" s="208"/>
      <c r="G1336" s="208"/>
      <c r="H1336" s="207"/>
      <c r="I1336" s="207"/>
      <c r="J1336" s="207"/>
      <c r="K1336" s="206"/>
    </row>
    <row r="1337" spans="1:11" x14ac:dyDescent="0.25">
      <c r="A1337" s="207"/>
      <c r="B1337" s="207"/>
      <c r="C1337" s="208"/>
      <c r="D1337" s="208"/>
      <c r="E1337" s="208"/>
      <c r="F1337" s="208"/>
      <c r="G1337" s="208"/>
      <c r="H1337" s="207"/>
      <c r="I1337" s="207"/>
      <c r="J1337" s="207"/>
      <c r="K1337" s="206"/>
    </row>
    <row r="1338" spans="1:11" x14ac:dyDescent="0.25">
      <c r="A1338" s="207"/>
      <c r="B1338" s="207"/>
      <c r="C1338" s="208"/>
      <c r="D1338" s="208"/>
      <c r="E1338" s="208"/>
      <c r="F1338" s="208"/>
      <c r="G1338" s="208"/>
      <c r="H1338" s="207"/>
      <c r="I1338" s="207"/>
      <c r="J1338" s="207"/>
      <c r="K1338" s="206"/>
    </row>
    <row r="1339" spans="1:11" x14ac:dyDescent="0.25">
      <c r="A1339" s="207"/>
      <c r="B1339" s="207"/>
      <c r="C1339" s="208"/>
      <c r="D1339" s="208"/>
      <c r="E1339" s="208"/>
      <c r="F1339" s="208"/>
      <c r="G1339" s="208"/>
      <c r="H1339" s="207"/>
      <c r="I1339" s="207"/>
      <c r="J1339" s="207"/>
      <c r="K1339" s="206"/>
    </row>
    <row r="1340" spans="1:11" x14ac:dyDescent="0.25">
      <c r="A1340" s="207"/>
      <c r="B1340" s="207"/>
      <c r="C1340" s="208"/>
      <c r="D1340" s="208"/>
      <c r="E1340" s="208"/>
      <c r="F1340" s="208"/>
      <c r="G1340" s="208"/>
      <c r="H1340" s="207"/>
      <c r="I1340" s="207"/>
      <c r="J1340" s="207"/>
      <c r="K1340" s="206"/>
    </row>
    <row r="1341" spans="1:11" x14ac:dyDescent="0.25">
      <c r="A1341" s="207"/>
      <c r="B1341" s="207"/>
      <c r="C1341" s="208"/>
      <c r="D1341" s="208"/>
      <c r="E1341" s="208"/>
      <c r="F1341" s="208"/>
      <c r="G1341" s="208"/>
      <c r="H1341" s="207"/>
      <c r="I1341" s="207"/>
      <c r="J1341" s="207"/>
      <c r="K1341" s="206"/>
    </row>
    <row r="1342" spans="1:11" x14ac:dyDescent="0.25">
      <c r="A1342" s="207"/>
      <c r="B1342" s="207"/>
      <c r="C1342" s="208"/>
      <c r="D1342" s="208"/>
      <c r="E1342" s="208"/>
      <c r="F1342" s="208"/>
      <c r="G1342" s="208"/>
      <c r="H1342" s="207"/>
      <c r="I1342" s="207"/>
      <c r="J1342" s="207"/>
      <c r="K1342" s="206"/>
    </row>
    <row r="1343" spans="1:11" x14ac:dyDescent="0.25">
      <c r="A1343" s="207"/>
      <c r="B1343" s="207"/>
      <c r="C1343" s="208"/>
      <c r="D1343" s="208"/>
      <c r="E1343" s="208"/>
      <c r="F1343" s="208"/>
      <c r="G1343" s="208"/>
      <c r="H1343" s="207"/>
      <c r="I1343" s="207"/>
      <c r="J1343" s="207"/>
      <c r="K1343" s="206"/>
    </row>
    <row r="1344" spans="1:11" x14ac:dyDescent="0.25">
      <c r="A1344" s="207"/>
      <c r="B1344" s="207"/>
      <c r="C1344" s="208"/>
      <c r="D1344" s="208"/>
      <c r="E1344" s="208"/>
      <c r="F1344" s="208"/>
      <c r="G1344" s="208"/>
      <c r="H1344" s="207"/>
      <c r="I1344" s="207"/>
      <c r="J1344" s="207"/>
      <c r="K1344" s="206"/>
    </row>
    <row r="1345" spans="1:11" x14ac:dyDescent="0.25">
      <c r="A1345" s="207"/>
      <c r="B1345" s="207"/>
      <c r="C1345" s="208"/>
      <c r="D1345" s="208"/>
      <c r="E1345" s="208"/>
      <c r="F1345" s="208"/>
      <c r="G1345" s="208"/>
      <c r="H1345" s="207"/>
      <c r="I1345" s="207"/>
      <c r="J1345" s="207"/>
      <c r="K1345" s="206"/>
    </row>
    <row r="1346" spans="1:11" x14ac:dyDescent="0.25">
      <c r="A1346" s="207"/>
      <c r="B1346" s="207"/>
      <c r="C1346" s="208"/>
      <c r="D1346" s="208"/>
      <c r="E1346" s="208"/>
      <c r="F1346" s="208"/>
      <c r="G1346" s="208"/>
      <c r="H1346" s="207"/>
      <c r="I1346" s="207"/>
      <c r="J1346" s="207"/>
      <c r="K1346" s="206"/>
    </row>
    <row r="1347" spans="1:11" x14ac:dyDescent="0.25">
      <c r="A1347" s="207"/>
      <c r="B1347" s="207"/>
      <c r="C1347" s="208"/>
      <c r="D1347" s="208"/>
      <c r="E1347" s="208"/>
      <c r="F1347" s="208"/>
      <c r="G1347" s="208"/>
      <c r="H1347" s="207"/>
      <c r="I1347" s="207"/>
      <c r="J1347" s="207"/>
      <c r="K1347" s="206"/>
    </row>
    <row r="1348" spans="1:11" x14ac:dyDescent="0.25">
      <c r="A1348" s="207"/>
      <c r="B1348" s="207"/>
      <c r="C1348" s="208"/>
      <c r="D1348" s="208"/>
      <c r="E1348" s="208"/>
      <c r="F1348" s="208"/>
      <c r="G1348" s="208"/>
      <c r="H1348" s="207"/>
      <c r="I1348" s="207"/>
      <c r="J1348" s="207"/>
      <c r="K1348" s="206"/>
    </row>
    <row r="1349" spans="1:11" x14ac:dyDescent="0.25">
      <c r="A1349" s="207"/>
      <c r="B1349" s="207"/>
      <c r="C1349" s="208"/>
      <c r="D1349" s="208"/>
      <c r="E1349" s="208"/>
      <c r="F1349" s="208"/>
      <c r="G1349" s="208"/>
      <c r="H1349" s="207"/>
      <c r="I1349" s="207"/>
      <c r="J1349" s="207"/>
      <c r="K1349" s="206"/>
    </row>
    <row r="1350" spans="1:11" x14ac:dyDescent="0.25">
      <c r="A1350" s="207"/>
      <c r="B1350" s="207"/>
      <c r="C1350" s="208"/>
      <c r="D1350" s="208"/>
      <c r="E1350" s="208"/>
      <c r="F1350" s="208"/>
      <c r="G1350" s="208"/>
      <c r="H1350" s="207"/>
      <c r="I1350" s="207"/>
      <c r="J1350" s="207"/>
      <c r="K1350" s="206"/>
    </row>
    <row r="1351" spans="1:11" x14ac:dyDescent="0.25">
      <c r="A1351" s="207"/>
      <c r="B1351" s="207"/>
      <c r="C1351" s="208"/>
      <c r="D1351" s="208"/>
      <c r="E1351" s="208"/>
      <c r="F1351" s="208"/>
      <c r="G1351" s="208"/>
      <c r="H1351" s="207"/>
      <c r="I1351" s="207"/>
      <c r="J1351" s="207"/>
      <c r="K1351" s="206"/>
    </row>
    <row r="1352" spans="1:11" x14ac:dyDescent="0.25">
      <c r="A1352" s="207"/>
      <c r="B1352" s="207"/>
      <c r="C1352" s="208"/>
      <c r="D1352" s="208"/>
      <c r="E1352" s="208"/>
      <c r="F1352" s="208"/>
      <c r="G1352" s="208"/>
      <c r="H1352" s="207"/>
      <c r="I1352" s="207"/>
      <c r="J1352" s="207"/>
      <c r="K1352" s="206"/>
    </row>
    <row r="1353" spans="1:11" x14ac:dyDescent="0.25">
      <c r="A1353" s="207"/>
      <c r="B1353" s="207"/>
      <c r="C1353" s="208"/>
      <c r="D1353" s="208"/>
      <c r="E1353" s="208"/>
      <c r="F1353" s="208"/>
      <c r="G1353" s="208"/>
      <c r="H1353" s="207"/>
      <c r="I1353" s="207"/>
      <c r="J1353" s="207"/>
      <c r="K1353" s="206"/>
    </row>
    <row r="1354" spans="1:11" x14ac:dyDescent="0.25">
      <c r="A1354" s="207"/>
      <c r="B1354" s="207"/>
      <c r="C1354" s="208"/>
      <c r="D1354" s="208"/>
      <c r="E1354" s="208"/>
      <c r="F1354" s="208"/>
      <c r="G1354" s="208"/>
      <c r="H1354" s="207"/>
      <c r="I1354" s="207"/>
      <c r="J1354" s="207"/>
      <c r="K1354" s="206"/>
    </row>
    <row r="1355" spans="1:11" x14ac:dyDescent="0.25">
      <c r="A1355" s="207"/>
      <c r="B1355" s="207"/>
      <c r="C1355" s="208"/>
      <c r="D1355" s="208"/>
      <c r="E1355" s="208"/>
      <c r="F1355" s="208"/>
      <c r="G1355" s="208"/>
      <c r="H1355" s="207"/>
      <c r="I1355" s="207"/>
      <c r="J1355" s="207"/>
      <c r="K1355" s="206"/>
    </row>
    <row r="1356" spans="1:11" x14ac:dyDescent="0.25">
      <c r="A1356" s="207"/>
      <c r="B1356" s="207"/>
      <c r="C1356" s="208"/>
      <c r="D1356" s="208"/>
      <c r="E1356" s="208"/>
      <c r="F1356" s="208"/>
      <c r="G1356" s="208"/>
      <c r="H1356" s="207"/>
      <c r="I1356" s="207"/>
      <c r="J1356" s="207"/>
      <c r="K1356" s="206"/>
    </row>
    <row r="1357" spans="1:11" x14ac:dyDescent="0.25">
      <c r="A1357" s="207"/>
      <c r="B1357" s="207"/>
      <c r="C1357" s="208"/>
      <c r="D1357" s="208"/>
      <c r="E1357" s="208"/>
      <c r="F1357" s="208"/>
      <c r="G1357" s="208"/>
      <c r="H1357" s="207"/>
      <c r="I1357" s="207"/>
      <c r="J1357" s="207"/>
      <c r="K1357" s="206"/>
    </row>
    <row r="1358" spans="1:11" x14ac:dyDescent="0.25">
      <c r="A1358" s="207"/>
      <c r="B1358" s="207"/>
      <c r="C1358" s="208"/>
      <c r="D1358" s="208"/>
      <c r="E1358" s="208"/>
      <c r="F1358" s="208"/>
      <c r="G1358" s="208"/>
      <c r="H1358" s="207"/>
      <c r="I1358" s="207"/>
      <c r="J1358" s="207"/>
      <c r="K1358" s="206"/>
    </row>
    <row r="1359" spans="1:11" x14ac:dyDescent="0.25">
      <c r="A1359" s="207"/>
      <c r="B1359" s="207"/>
      <c r="C1359" s="208"/>
      <c r="D1359" s="208"/>
      <c r="E1359" s="208"/>
      <c r="F1359" s="208"/>
      <c r="G1359" s="208"/>
      <c r="H1359" s="207"/>
      <c r="I1359" s="207"/>
      <c r="J1359" s="207"/>
      <c r="K1359" s="206"/>
    </row>
    <row r="1360" spans="1:11" x14ac:dyDescent="0.25">
      <c r="A1360" s="207"/>
      <c r="B1360" s="207"/>
      <c r="C1360" s="208"/>
      <c r="D1360" s="208"/>
      <c r="E1360" s="208"/>
      <c r="F1360" s="208"/>
      <c r="G1360" s="208"/>
      <c r="H1360" s="207"/>
      <c r="I1360" s="207"/>
      <c r="J1360" s="207"/>
      <c r="K1360" s="206"/>
    </row>
    <row r="1361" spans="1:11" x14ac:dyDescent="0.25">
      <c r="A1361" s="207"/>
      <c r="B1361" s="207"/>
      <c r="C1361" s="208"/>
      <c r="D1361" s="208"/>
      <c r="E1361" s="208"/>
      <c r="F1361" s="208"/>
      <c r="G1361" s="208"/>
      <c r="H1361" s="207"/>
      <c r="I1361" s="207"/>
      <c r="J1361" s="207"/>
      <c r="K1361" s="206"/>
    </row>
    <row r="1362" spans="1:11" x14ac:dyDescent="0.25">
      <c r="A1362" s="207"/>
      <c r="B1362" s="207"/>
      <c r="C1362" s="208"/>
      <c r="D1362" s="208"/>
      <c r="E1362" s="208"/>
      <c r="F1362" s="208"/>
      <c r="G1362" s="208"/>
      <c r="H1362" s="207"/>
      <c r="I1362" s="207"/>
      <c r="J1362" s="207"/>
      <c r="K1362" s="206"/>
    </row>
    <row r="1363" spans="1:11" x14ac:dyDescent="0.25">
      <c r="A1363" s="207"/>
      <c r="B1363" s="207"/>
      <c r="C1363" s="208"/>
      <c r="D1363" s="208"/>
      <c r="E1363" s="208"/>
      <c r="F1363" s="208"/>
      <c r="G1363" s="208"/>
      <c r="H1363" s="207"/>
      <c r="I1363" s="207"/>
      <c r="J1363" s="207"/>
      <c r="K1363" s="206"/>
    </row>
    <row r="1364" spans="1:11" x14ac:dyDescent="0.25">
      <c r="A1364" s="207"/>
      <c r="B1364" s="207"/>
      <c r="C1364" s="208"/>
      <c r="D1364" s="208"/>
      <c r="E1364" s="208"/>
      <c r="F1364" s="208"/>
      <c r="G1364" s="208"/>
      <c r="H1364" s="207"/>
      <c r="I1364" s="207"/>
      <c r="J1364" s="207"/>
      <c r="K1364" s="206"/>
    </row>
    <row r="1365" spans="1:11" x14ac:dyDescent="0.25">
      <c r="A1365" s="207"/>
      <c r="B1365" s="207"/>
      <c r="C1365" s="208"/>
      <c r="D1365" s="208"/>
      <c r="E1365" s="208"/>
      <c r="F1365" s="208"/>
      <c r="G1365" s="208"/>
      <c r="H1365" s="207"/>
      <c r="I1365" s="207"/>
      <c r="J1365" s="207"/>
      <c r="K1365" s="206"/>
    </row>
    <row r="1366" spans="1:11" x14ac:dyDescent="0.25">
      <c r="A1366" s="207"/>
      <c r="B1366" s="207"/>
      <c r="C1366" s="208"/>
      <c r="D1366" s="208"/>
      <c r="E1366" s="208"/>
      <c r="F1366" s="208"/>
      <c r="G1366" s="208"/>
      <c r="H1366" s="207"/>
      <c r="I1366" s="207"/>
      <c r="J1366" s="207"/>
      <c r="K1366" s="206"/>
    </row>
    <row r="1367" spans="1:11" x14ac:dyDescent="0.25">
      <c r="A1367" s="207"/>
      <c r="B1367" s="207"/>
      <c r="C1367" s="208"/>
      <c r="D1367" s="208"/>
      <c r="E1367" s="208"/>
      <c r="F1367" s="208"/>
      <c r="G1367" s="208"/>
      <c r="H1367" s="207"/>
      <c r="I1367" s="207"/>
      <c r="J1367" s="207"/>
      <c r="K1367" s="206"/>
    </row>
    <row r="1368" spans="1:11" x14ac:dyDescent="0.25">
      <c r="A1368" s="207"/>
      <c r="B1368" s="207"/>
      <c r="C1368" s="208"/>
      <c r="D1368" s="208"/>
      <c r="E1368" s="208"/>
      <c r="F1368" s="208"/>
      <c r="G1368" s="208"/>
      <c r="H1368" s="207"/>
      <c r="I1368" s="207"/>
      <c r="J1368" s="207"/>
      <c r="K1368" s="206"/>
    </row>
    <row r="1369" spans="1:11" x14ac:dyDescent="0.25">
      <c r="A1369" s="207"/>
      <c r="B1369" s="207"/>
      <c r="C1369" s="208"/>
      <c r="D1369" s="208"/>
      <c r="E1369" s="208"/>
      <c r="F1369" s="208"/>
      <c r="G1369" s="208"/>
      <c r="H1369" s="207"/>
      <c r="I1369" s="207"/>
      <c r="J1369" s="207"/>
      <c r="K1369" s="206"/>
    </row>
    <row r="1370" spans="1:11" x14ac:dyDescent="0.25">
      <c r="A1370" s="207"/>
      <c r="B1370" s="207"/>
      <c r="C1370" s="208"/>
      <c r="D1370" s="208"/>
      <c r="E1370" s="208"/>
      <c r="F1370" s="208"/>
      <c r="G1370" s="208"/>
      <c r="H1370" s="207"/>
      <c r="I1370" s="207"/>
      <c r="J1370" s="207"/>
      <c r="K1370" s="206"/>
    </row>
    <row r="1371" spans="1:11" x14ac:dyDescent="0.25">
      <c r="A1371" s="207"/>
      <c r="B1371" s="207"/>
      <c r="C1371" s="208"/>
      <c r="D1371" s="208"/>
      <c r="E1371" s="208"/>
      <c r="F1371" s="208"/>
      <c r="G1371" s="208"/>
      <c r="H1371" s="207"/>
      <c r="I1371" s="207"/>
      <c r="J1371" s="207"/>
      <c r="K1371" s="206"/>
    </row>
    <row r="1372" spans="1:11" x14ac:dyDescent="0.25">
      <c r="A1372" s="207"/>
      <c r="B1372" s="207"/>
      <c r="C1372" s="208"/>
      <c r="D1372" s="208"/>
      <c r="E1372" s="208"/>
      <c r="F1372" s="208"/>
      <c r="G1372" s="208"/>
      <c r="H1372" s="207"/>
      <c r="I1372" s="207"/>
      <c r="J1372" s="207"/>
      <c r="K1372" s="206"/>
    </row>
    <row r="1373" spans="1:11" x14ac:dyDescent="0.25">
      <c r="A1373" s="207"/>
      <c r="B1373" s="207"/>
      <c r="C1373" s="208"/>
      <c r="D1373" s="208"/>
      <c r="E1373" s="208"/>
      <c r="F1373" s="208"/>
      <c r="G1373" s="208"/>
      <c r="H1373" s="207"/>
      <c r="I1373" s="207"/>
      <c r="J1373" s="207"/>
      <c r="K1373" s="206"/>
    </row>
    <row r="1374" spans="1:11" x14ac:dyDescent="0.25">
      <c r="A1374" s="207"/>
      <c r="B1374" s="207"/>
      <c r="C1374" s="208"/>
      <c r="D1374" s="208"/>
      <c r="E1374" s="208"/>
      <c r="F1374" s="208"/>
      <c r="G1374" s="208"/>
      <c r="H1374" s="207"/>
      <c r="I1374" s="207"/>
      <c r="J1374" s="207"/>
      <c r="K1374" s="206"/>
    </row>
    <row r="1375" spans="1:11" x14ac:dyDescent="0.25">
      <c r="A1375" s="207"/>
      <c r="B1375" s="207"/>
      <c r="C1375" s="208"/>
      <c r="D1375" s="208"/>
      <c r="E1375" s="208"/>
      <c r="F1375" s="208"/>
      <c r="G1375" s="208"/>
      <c r="H1375" s="207"/>
      <c r="I1375" s="207"/>
      <c r="J1375" s="207"/>
      <c r="K1375" s="206"/>
    </row>
    <row r="1376" spans="1:11" x14ac:dyDescent="0.25">
      <c r="A1376" s="207"/>
      <c r="B1376" s="207"/>
      <c r="C1376" s="208"/>
      <c r="D1376" s="208"/>
      <c r="E1376" s="208"/>
      <c r="F1376" s="208"/>
      <c r="G1376" s="208"/>
      <c r="H1376" s="207"/>
      <c r="I1376" s="207"/>
      <c r="J1376" s="207"/>
      <c r="K1376" s="206"/>
    </row>
    <row r="1377" spans="1:11" x14ac:dyDescent="0.25">
      <c r="A1377" s="207"/>
      <c r="B1377" s="207"/>
      <c r="C1377" s="208"/>
      <c r="D1377" s="208"/>
      <c r="E1377" s="208"/>
      <c r="F1377" s="208"/>
      <c r="G1377" s="208"/>
      <c r="H1377" s="207"/>
      <c r="I1377" s="207"/>
      <c r="J1377" s="207"/>
      <c r="K1377" s="206"/>
    </row>
    <row r="1378" spans="1:11" x14ac:dyDescent="0.25">
      <c r="A1378" s="207"/>
      <c r="B1378" s="207"/>
      <c r="C1378" s="208"/>
      <c r="D1378" s="208"/>
      <c r="E1378" s="208"/>
      <c r="F1378" s="208"/>
      <c r="G1378" s="208"/>
      <c r="H1378" s="207"/>
      <c r="I1378" s="207"/>
      <c r="J1378" s="207"/>
      <c r="K1378" s="206"/>
    </row>
    <row r="1379" spans="1:11" x14ac:dyDescent="0.25">
      <c r="A1379" s="207"/>
      <c r="B1379" s="207"/>
      <c r="C1379" s="208"/>
      <c r="D1379" s="208"/>
      <c r="E1379" s="208"/>
      <c r="F1379" s="208"/>
      <c r="G1379" s="208"/>
      <c r="H1379" s="207"/>
      <c r="I1379" s="207"/>
      <c r="J1379" s="207"/>
      <c r="K1379" s="206"/>
    </row>
    <row r="1380" spans="1:11" x14ac:dyDescent="0.25">
      <c r="A1380" s="207"/>
      <c r="B1380" s="207"/>
      <c r="C1380" s="208"/>
      <c r="D1380" s="208"/>
      <c r="E1380" s="208"/>
      <c r="F1380" s="208"/>
      <c r="G1380" s="208"/>
      <c r="H1380" s="207"/>
      <c r="I1380" s="207"/>
      <c r="J1380" s="207"/>
      <c r="K1380" s="206"/>
    </row>
    <row r="1381" spans="1:11" x14ac:dyDescent="0.25">
      <c r="A1381" s="207"/>
      <c r="B1381" s="207"/>
      <c r="C1381" s="208"/>
      <c r="D1381" s="208"/>
      <c r="E1381" s="208"/>
      <c r="F1381" s="208"/>
      <c r="G1381" s="208"/>
      <c r="H1381" s="207"/>
      <c r="I1381" s="207"/>
      <c r="J1381" s="207"/>
      <c r="K1381" s="206"/>
    </row>
    <row r="1382" spans="1:11" x14ac:dyDescent="0.25">
      <c r="A1382" s="207"/>
      <c r="B1382" s="207"/>
      <c r="C1382" s="208"/>
      <c r="D1382" s="208"/>
      <c r="E1382" s="208"/>
      <c r="F1382" s="208"/>
      <c r="G1382" s="208"/>
      <c r="H1382" s="207"/>
      <c r="I1382" s="207"/>
      <c r="J1382" s="207"/>
      <c r="K1382" s="206"/>
    </row>
    <row r="1383" spans="1:11" x14ac:dyDescent="0.25">
      <c r="A1383" s="207"/>
      <c r="B1383" s="207"/>
      <c r="C1383" s="208"/>
      <c r="D1383" s="208"/>
      <c r="E1383" s="208"/>
      <c r="F1383" s="208"/>
      <c r="G1383" s="208"/>
      <c r="H1383" s="207"/>
      <c r="I1383" s="207"/>
      <c r="J1383" s="207"/>
      <c r="K1383" s="206"/>
    </row>
    <row r="1384" spans="1:11" x14ac:dyDescent="0.25">
      <c r="A1384" s="207"/>
      <c r="B1384" s="207"/>
      <c r="C1384" s="208"/>
      <c r="D1384" s="208"/>
      <c r="E1384" s="208"/>
      <c r="F1384" s="208"/>
      <c r="G1384" s="208"/>
      <c r="H1384" s="207"/>
      <c r="I1384" s="207"/>
      <c r="J1384" s="207"/>
      <c r="K1384" s="206"/>
    </row>
    <row r="1385" spans="1:11" x14ac:dyDescent="0.25">
      <c r="A1385" s="207"/>
      <c r="B1385" s="207"/>
      <c r="C1385" s="208"/>
      <c r="D1385" s="208"/>
      <c r="E1385" s="208"/>
      <c r="F1385" s="208"/>
      <c r="G1385" s="208"/>
      <c r="H1385" s="207"/>
      <c r="I1385" s="207"/>
      <c r="J1385" s="207"/>
      <c r="K1385" s="206"/>
    </row>
    <row r="1386" spans="1:11" x14ac:dyDescent="0.25">
      <c r="A1386" s="207"/>
      <c r="B1386" s="207"/>
      <c r="C1386" s="208"/>
      <c r="D1386" s="208"/>
      <c r="E1386" s="208"/>
      <c r="F1386" s="208"/>
      <c r="G1386" s="208"/>
      <c r="H1386" s="207"/>
      <c r="I1386" s="207"/>
      <c r="J1386" s="207"/>
      <c r="K1386" s="206"/>
    </row>
    <row r="1387" spans="1:11" x14ac:dyDescent="0.25">
      <c r="A1387" s="207"/>
      <c r="B1387" s="207"/>
      <c r="C1387" s="208"/>
      <c r="D1387" s="208"/>
      <c r="E1387" s="208"/>
      <c r="F1387" s="208"/>
      <c r="G1387" s="208"/>
      <c r="H1387" s="207"/>
      <c r="I1387" s="207"/>
      <c r="J1387" s="207"/>
      <c r="K1387" s="206"/>
    </row>
    <row r="1388" spans="1:11" x14ac:dyDescent="0.25">
      <c r="A1388" s="207"/>
      <c r="B1388" s="207"/>
      <c r="C1388" s="208"/>
      <c r="D1388" s="208"/>
      <c r="E1388" s="208"/>
      <c r="F1388" s="208"/>
      <c r="G1388" s="208"/>
      <c r="H1388" s="207"/>
      <c r="I1388" s="207"/>
      <c r="J1388" s="207"/>
      <c r="K1388" s="206"/>
    </row>
    <row r="1389" spans="1:11" x14ac:dyDescent="0.25">
      <c r="A1389" s="207"/>
      <c r="B1389" s="207"/>
      <c r="C1389" s="208"/>
      <c r="D1389" s="208"/>
      <c r="E1389" s="208"/>
      <c r="F1389" s="208"/>
      <c r="G1389" s="208"/>
      <c r="H1389" s="207"/>
      <c r="I1389" s="207"/>
      <c r="J1389" s="207"/>
      <c r="K1389" s="206"/>
    </row>
    <row r="1390" spans="1:11" x14ac:dyDescent="0.25">
      <c r="A1390" s="207"/>
      <c r="B1390" s="207"/>
      <c r="C1390" s="208"/>
      <c r="D1390" s="208"/>
      <c r="E1390" s="208"/>
      <c r="F1390" s="208"/>
      <c r="G1390" s="208"/>
      <c r="H1390" s="207"/>
      <c r="I1390" s="207"/>
      <c r="J1390" s="207"/>
      <c r="K1390" s="206"/>
    </row>
    <row r="1391" spans="1:11" x14ac:dyDescent="0.25">
      <c r="A1391" s="207"/>
      <c r="B1391" s="207"/>
      <c r="C1391" s="208"/>
      <c r="D1391" s="208"/>
      <c r="E1391" s="208"/>
      <c r="F1391" s="208"/>
      <c r="G1391" s="208"/>
      <c r="H1391" s="207"/>
      <c r="I1391" s="207"/>
      <c r="J1391" s="207"/>
      <c r="K1391" s="206"/>
    </row>
    <row r="1392" spans="1:11" x14ac:dyDescent="0.25">
      <c r="A1392" s="207"/>
      <c r="B1392" s="207"/>
      <c r="C1392" s="208"/>
      <c r="D1392" s="208"/>
      <c r="E1392" s="208"/>
      <c r="F1392" s="208"/>
      <c r="G1392" s="208"/>
      <c r="H1392" s="207"/>
      <c r="I1392" s="207"/>
      <c r="J1392" s="207"/>
      <c r="K1392" s="206"/>
    </row>
    <row r="1393" spans="1:11" x14ac:dyDescent="0.25">
      <c r="A1393" s="207"/>
      <c r="B1393" s="207"/>
      <c r="C1393" s="208"/>
      <c r="D1393" s="208"/>
      <c r="E1393" s="208"/>
      <c r="F1393" s="208"/>
      <c r="G1393" s="208"/>
      <c r="H1393" s="207"/>
      <c r="I1393" s="207"/>
      <c r="J1393" s="207"/>
      <c r="K1393" s="206"/>
    </row>
    <row r="1394" spans="1:11" x14ac:dyDescent="0.25">
      <c r="A1394" s="207"/>
      <c r="B1394" s="207"/>
      <c r="C1394" s="208"/>
      <c r="D1394" s="208"/>
      <c r="E1394" s="208"/>
      <c r="F1394" s="208"/>
      <c r="G1394" s="208"/>
      <c r="H1394" s="207"/>
      <c r="I1394" s="207"/>
      <c r="J1394" s="207"/>
      <c r="K1394" s="206"/>
    </row>
    <row r="1395" spans="1:11" x14ac:dyDescent="0.25">
      <c r="A1395" s="207"/>
      <c r="B1395" s="207"/>
      <c r="C1395" s="208"/>
      <c r="D1395" s="208"/>
      <c r="E1395" s="208"/>
      <c r="F1395" s="208"/>
      <c r="G1395" s="208"/>
      <c r="H1395" s="207"/>
      <c r="I1395" s="207"/>
      <c r="J1395" s="207"/>
      <c r="K1395" s="206"/>
    </row>
    <row r="1396" spans="1:11" x14ac:dyDescent="0.25">
      <c r="A1396" s="207"/>
      <c r="B1396" s="207"/>
      <c r="C1396" s="208"/>
      <c r="D1396" s="208"/>
      <c r="E1396" s="208"/>
      <c r="F1396" s="208"/>
      <c r="G1396" s="208"/>
      <c r="H1396" s="207"/>
      <c r="I1396" s="207"/>
      <c r="J1396" s="207"/>
      <c r="K1396" s="206"/>
    </row>
    <row r="1397" spans="1:11" x14ac:dyDescent="0.25">
      <c r="A1397" s="207"/>
      <c r="B1397" s="207"/>
      <c r="C1397" s="208"/>
      <c r="D1397" s="208"/>
      <c r="E1397" s="208"/>
      <c r="F1397" s="208"/>
      <c r="G1397" s="208"/>
      <c r="H1397" s="207"/>
      <c r="I1397" s="207"/>
      <c r="J1397" s="207"/>
      <c r="K1397" s="206"/>
    </row>
    <row r="1398" spans="1:11" x14ac:dyDescent="0.25">
      <c r="A1398" s="207"/>
      <c r="B1398" s="207"/>
      <c r="C1398" s="208"/>
      <c r="D1398" s="208"/>
      <c r="E1398" s="208"/>
      <c r="F1398" s="208"/>
      <c r="G1398" s="208"/>
      <c r="H1398" s="207"/>
      <c r="I1398" s="207"/>
      <c r="J1398" s="207"/>
      <c r="K1398" s="206"/>
    </row>
    <row r="1399" spans="1:11" x14ac:dyDescent="0.25">
      <c r="A1399" s="207"/>
      <c r="B1399" s="207"/>
      <c r="C1399" s="208"/>
      <c r="D1399" s="208"/>
      <c r="E1399" s="208"/>
      <c r="F1399" s="208"/>
      <c r="G1399" s="208"/>
      <c r="H1399" s="207"/>
      <c r="I1399" s="207"/>
      <c r="J1399" s="207"/>
      <c r="K1399" s="206"/>
    </row>
    <row r="1400" spans="1:11" x14ac:dyDescent="0.25">
      <c r="A1400" s="207"/>
      <c r="B1400" s="207"/>
      <c r="C1400" s="208"/>
      <c r="D1400" s="208"/>
      <c r="E1400" s="208"/>
      <c r="F1400" s="208"/>
      <c r="G1400" s="208"/>
      <c r="H1400" s="207"/>
      <c r="I1400" s="207"/>
      <c r="J1400" s="207"/>
      <c r="K1400" s="206"/>
    </row>
    <row r="1401" spans="1:11" x14ac:dyDescent="0.25">
      <c r="A1401" s="207"/>
      <c r="B1401" s="207"/>
      <c r="C1401" s="208"/>
      <c r="D1401" s="208"/>
      <c r="E1401" s="208"/>
      <c r="F1401" s="208"/>
      <c r="G1401" s="208"/>
      <c r="H1401" s="207"/>
      <c r="I1401" s="207"/>
      <c r="J1401" s="207"/>
      <c r="K1401" s="206"/>
    </row>
    <row r="1402" spans="1:11" x14ac:dyDescent="0.25">
      <c r="A1402" s="207"/>
      <c r="B1402" s="207"/>
      <c r="C1402" s="208"/>
      <c r="D1402" s="208"/>
      <c r="E1402" s="208"/>
      <c r="F1402" s="208"/>
      <c r="G1402" s="208"/>
      <c r="H1402" s="207"/>
      <c r="I1402" s="207"/>
      <c r="J1402" s="207"/>
      <c r="K1402" s="206"/>
    </row>
    <row r="1403" spans="1:11" x14ac:dyDescent="0.25">
      <c r="A1403" s="207"/>
      <c r="B1403" s="207"/>
      <c r="C1403" s="208"/>
      <c r="D1403" s="208"/>
      <c r="E1403" s="208"/>
      <c r="F1403" s="208"/>
      <c r="G1403" s="208"/>
      <c r="H1403" s="207"/>
      <c r="I1403" s="207"/>
      <c r="J1403" s="207"/>
      <c r="K1403" s="206"/>
    </row>
    <row r="1404" spans="1:11" x14ac:dyDescent="0.25">
      <c r="A1404" s="207"/>
      <c r="B1404" s="207"/>
      <c r="C1404" s="208"/>
      <c r="D1404" s="208"/>
      <c r="E1404" s="208"/>
      <c r="F1404" s="208"/>
      <c r="G1404" s="208"/>
      <c r="H1404" s="207"/>
      <c r="I1404" s="207"/>
      <c r="J1404" s="207"/>
      <c r="K1404" s="206"/>
    </row>
    <row r="1405" spans="1:11" x14ac:dyDescent="0.25">
      <c r="A1405" s="207"/>
      <c r="B1405" s="207"/>
      <c r="C1405" s="208"/>
      <c r="D1405" s="208"/>
      <c r="E1405" s="208"/>
      <c r="F1405" s="208"/>
      <c r="G1405" s="208"/>
      <c r="H1405" s="207"/>
      <c r="I1405" s="207"/>
      <c r="J1405" s="207"/>
      <c r="K1405" s="206"/>
    </row>
    <row r="1406" spans="1:11" x14ac:dyDescent="0.25">
      <c r="A1406" s="207"/>
      <c r="B1406" s="207"/>
      <c r="C1406" s="208"/>
      <c r="D1406" s="208"/>
      <c r="E1406" s="208"/>
      <c r="F1406" s="208"/>
      <c r="G1406" s="208"/>
      <c r="H1406" s="207"/>
      <c r="I1406" s="207"/>
      <c r="J1406" s="207"/>
      <c r="K1406" s="206"/>
    </row>
    <row r="1407" spans="1:11" x14ac:dyDescent="0.25">
      <c r="A1407" s="207"/>
      <c r="B1407" s="207"/>
      <c r="C1407" s="208"/>
      <c r="D1407" s="208"/>
      <c r="E1407" s="208"/>
      <c r="F1407" s="208"/>
      <c r="G1407" s="208"/>
      <c r="H1407" s="207"/>
      <c r="I1407" s="207"/>
      <c r="J1407" s="207"/>
      <c r="K1407" s="206"/>
    </row>
    <row r="1408" spans="1:11" x14ac:dyDescent="0.25">
      <c r="A1408" s="207"/>
      <c r="B1408" s="207"/>
      <c r="C1408" s="208"/>
      <c r="D1408" s="208"/>
      <c r="E1408" s="208"/>
      <c r="F1408" s="208"/>
      <c r="G1408" s="208"/>
      <c r="H1408" s="207"/>
      <c r="I1408" s="207"/>
      <c r="J1408" s="207"/>
      <c r="K1408" s="206"/>
    </row>
    <row r="1409" spans="1:11" x14ac:dyDescent="0.25">
      <c r="A1409" s="207"/>
      <c r="B1409" s="207"/>
      <c r="C1409" s="208"/>
      <c r="D1409" s="208"/>
      <c r="E1409" s="208"/>
      <c r="F1409" s="208"/>
      <c r="G1409" s="208"/>
      <c r="H1409" s="207"/>
      <c r="I1409" s="207"/>
      <c r="J1409" s="207"/>
      <c r="K1409" s="206"/>
    </row>
    <row r="1410" spans="1:11" x14ac:dyDescent="0.25">
      <c r="A1410" s="207"/>
      <c r="B1410" s="207"/>
      <c r="C1410" s="208"/>
      <c r="D1410" s="208"/>
      <c r="E1410" s="208"/>
      <c r="F1410" s="208"/>
      <c r="G1410" s="208"/>
      <c r="H1410" s="207"/>
      <c r="I1410" s="207"/>
      <c r="J1410" s="207"/>
      <c r="K1410" s="206"/>
    </row>
    <row r="1411" spans="1:11" x14ac:dyDescent="0.25">
      <c r="A1411" s="207"/>
      <c r="B1411" s="207"/>
      <c r="C1411" s="208"/>
      <c r="D1411" s="208"/>
      <c r="E1411" s="208"/>
      <c r="F1411" s="208"/>
      <c r="G1411" s="208"/>
      <c r="H1411" s="207"/>
      <c r="I1411" s="207"/>
      <c r="J1411" s="207"/>
      <c r="K1411" s="206"/>
    </row>
    <row r="1412" spans="1:11" x14ac:dyDescent="0.25">
      <c r="A1412" s="207"/>
      <c r="B1412" s="207"/>
      <c r="C1412" s="208"/>
      <c r="D1412" s="208"/>
      <c r="E1412" s="208"/>
      <c r="F1412" s="208"/>
      <c r="G1412" s="208"/>
      <c r="H1412" s="207"/>
      <c r="I1412" s="207"/>
      <c r="J1412" s="207"/>
      <c r="K1412" s="206"/>
    </row>
    <row r="1413" spans="1:11" x14ac:dyDescent="0.25">
      <c r="A1413" s="207"/>
      <c r="B1413" s="207"/>
      <c r="C1413" s="208"/>
      <c r="D1413" s="208"/>
      <c r="E1413" s="208"/>
      <c r="F1413" s="208"/>
      <c r="G1413" s="208"/>
      <c r="H1413" s="207"/>
      <c r="I1413" s="207"/>
      <c r="J1413" s="207"/>
      <c r="K1413" s="206"/>
    </row>
    <row r="1414" spans="1:11" x14ac:dyDescent="0.25">
      <c r="A1414" s="207"/>
      <c r="B1414" s="207"/>
      <c r="C1414" s="208"/>
      <c r="D1414" s="208"/>
      <c r="E1414" s="208"/>
      <c r="F1414" s="208"/>
      <c r="G1414" s="208"/>
      <c r="H1414" s="207"/>
      <c r="I1414" s="207"/>
      <c r="J1414" s="207"/>
      <c r="K1414" s="206"/>
    </row>
    <row r="1415" spans="1:11" x14ac:dyDescent="0.25">
      <c r="A1415" s="207"/>
      <c r="B1415" s="207"/>
      <c r="C1415" s="208"/>
      <c r="D1415" s="208"/>
      <c r="E1415" s="208"/>
      <c r="F1415" s="208"/>
      <c r="G1415" s="208"/>
      <c r="H1415" s="207"/>
      <c r="I1415" s="207"/>
      <c r="J1415" s="207"/>
      <c r="K1415" s="206"/>
    </row>
    <row r="1416" spans="1:11" x14ac:dyDescent="0.25">
      <c r="A1416" s="207"/>
      <c r="B1416" s="207"/>
      <c r="C1416" s="208"/>
      <c r="D1416" s="208"/>
      <c r="E1416" s="208"/>
      <c r="F1416" s="208"/>
      <c r="G1416" s="208"/>
      <c r="H1416" s="207"/>
      <c r="I1416" s="207"/>
      <c r="J1416" s="207"/>
      <c r="K1416" s="206"/>
    </row>
    <row r="1417" spans="1:11" x14ac:dyDescent="0.25">
      <c r="A1417" s="207"/>
      <c r="B1417" s="207"/>
      <c r="C1417" s="208"/>
      <c r="D1417" s="208"/>
      <c r="E1417" s="208"/>
      <c r="F1417" s="208"/>
      <c r="G1417" s="208"/>
      <c r="H1417" s="207"/>
      <c r="I1417" s="207"/>
      <c r="J1417" s="207"/>
      <c r="K1417" s="206"/>
    </row>
    <row r="1418" spans="1:11" x14ac:dyDescent="0.25">
      <c r="A1418" s="207"/>
      <c r="B1418" s="207"/>
      <c r="C1418" s="208"/>
      <c r="D1418" s="208"/>
      <c r="E1418" s="208"/>
      <c r="F1418" s="208"/>
      <c r="G1418" s="208"/>
      <c r="H1418" s="207"/>
      <c r="I1418" s="207"/>
      <c r="J1418" s="207"/>
      <c r="K1418" s="206"/>
    </row>
    <row r="1419" spans="1:11" x14ac:dyDescent="0.25">
      <c r="A1419" s="207"/>
      <c r="B1419" s="207"/>
      <c r="C1419" s="208"/>
      <c r="D1419" s="208"/>
      <c r="E1419" s="208"/>
      <c r="F1419" s="208"/>
      <c r="G1419" s="208"/>
      <c r="H1419" s="207"/>
      <c r="I1419" s="207"/>
      <c r="J1419" s="207"/>
      <c r="K1419" s="206"/>
    </row>
    <row r="1420" spans="1:11" x14ac:dyDescent="0.25">
      <c r="A1420" s="207"/>
      <c r="B1420" s="207"/>
      <c r="C1420" s="208"/>
      <c r="D1420" s="208"/>
      <c r="E1420" s="208"/>
      <c r="F1420" s="208"/>
      <c r="G1420" s="208"/>
      <c r="H1420" s="207"/>
      <c r="I1420" s="207"/>
      <c r="J1420" s="207"/>
      <c r="K1420" s="206"/>
    </row>
    <row r="1421" spans="1:11" x14ac:dyDescent="0.25">
      <c r="A1421" s="207"/>
      <c r="B1421" s="207"/>
      <c r="C1421" s="208"/>
      <c r="D1421" s="208"/>
      <c r="E1421" s="208"/>
      <c r="F1421" s="208"/>
      <c r="G1421" s="208"/>
      <c r="H1421" s="207"/>
      <c r="I1421" s="207"/>
      <c r="J1421" s="207"/>
      <c r="K1421" s="206"/>
    </row>
    <row r="1422" spans="1:11" x14ac:dyDescent="0.25">
      <c r="A1422" s="207"/>
      <c r="B1422" s="207"/>
      <c r="C1422" s="208"/>
      <c r="D1422" s="208"/>
      <c r="E1422" s="208"/>
      <c r="F1422" s="208"/>
      <c r="G1422" s="208"/>
      <c r="H1422" s="207"/>
      <c r="I1422" s="207"/>
      <c r="J1422" s="207"/>
      <c r="K1422" s="206"/>
    </row>
    <row r="1423" spans="1:11" x14ac:dyDescent="0.25">
      <c r="A1423" s="207"/>
      <c r="B1423" s="207"/>
      <c r="C1423" s="208"/>
      <c r="D1423" s="208"/>
      <c r="E1423" s="208"/>
      <c r="F1423" s="208"/>
      <c r="G1423" s="208"/>
      <c r="H1423" s="207"/>
      <c r="I1423" s="207"/>
      <c r="J1423" s="207"/>
      <c r="K1423" s="206"/>
    </row>
    <row r="1424" spans="1:11" x14ac:dyDescent="0.25">
      <c r="A1424" s="207"/>
      <c r="B1424" s="207"/>
      <c r="C1424" s="208"/>
      <c r="D1424" s="208"/>
      <c r="E1424" s="208"/>
      <c r="F1424" s="208"/>
      <c r="G1424" s="208"/>
      <c r="H1424" s="207"/>
      <c r="I1424" s="207"/>
      <c r="J1424" s="207"/>
      <c r="K1424" s="206"/>
    </row>
    <row r="1425" spans="1:11" x14ac:dyDescent="0.25">
      <c r="A1425" s="207"/>
      <c r="B1425" s="207"/>
      <c r="C1425" s="208"/>
      <c r="D1425" s="208"/>
      <c r="E1425" s="208"/>
      <c r="F1425" s="208"/>
      <c r="G1425" s="208"/>
      <c r="H1425" s="207"/>
      <c r="I1425" s="207"/>
      <c r="J1425" s="207"/>
      <c r="K1425" s="206"/>
    </row>
    <row r="1426" spans="1:11" x14ac:dyDescent="0.25">
      <c r="A1426" s="207"/>
      <c r="B1426" s="207"/>
      <c r="C1426" s="208"/>
      <c r="D1426" s="208"/>
      <c r="E1426" s="208"/>
      <c r="F1426" s="208"/>
      <c r="G1426" s="208"/>
      <c r="H1426" s="207"/>
      <c r="I1426" s="207"/>
      <c r="J1426" s="207"/>
      <c r="K1426" s="206"/>
    </row>
    <row r="1427" spans="1:11" x14ac:dyDescent="0.25">
      <c r="A1427" s="207"/>
      <c r="B1427" s="207"/>
      <c r="C1427" s="208"/>
      <c r="D1427" s="208"/>
      <c r="E1427" s="208"/>
      <c r="F1427" s="208"/>
      <c r="G1427" s="208"/>
      <c r="H1427" s="207"/>
      <c r="I1427" s="207"/>
      <c r="J1427" s="207"/>
      <c r="K1427" s="206"/>
    </row>
    <row r="1428" spans="1:11" x14ac:dyDescent="0.25">
      <c r="A1428" s="207"/>
      <c r="B1428" s="207"/>
      <c r="C1428" s="208"/>
      <c r="D1428" s="208"/>
      <c r="E1428" s="208"/>
      <c r="F1428" s="208"/>
      <c r="G1428" s="208"/>
      <c r="H1428" s="207"/>
      <c r="I1428" s="207"/>
      <c r="J1428" s="207"/>
      <c r="K1428" s="206"/>
    </row>
    <row r="1429" spans="1:11" x14ac:dyDescent="0.25">
      <c r="A1429" s="207"/>
      <c r="B1429" s="207"/>
      <c r="C1429" s="208"/>
      <c r="D1429" s="208"/>
      <c r="E1429" s="208"/>
      <c r="F1429" s="208"/>
      <c r="G1429" s="208"/>
      <c r="H1429" s="207"/>
      <c r="I1429" s="207"/>
      <c r="J1429" s="207"/>
      <c r="K1429" s="206"/>
    </row>
    <row r="1430" spans="1:11" x14ac:dyDescent="0.25">
      <c r="A1430" s="207"/>
      <c r="B1430" s="207"/>
      <c r="C1430" s="208"/>
      <c r="D1430" s="208"/>
      <c r="E1430" s="208"/>
      <c r="F1430" s="208"/>
      <c r="G1430" s="208"/>
      <c r="H1430" s="207"/>
      <c r="I1430" s="207"/>
      <c r="J1430" s="207"/>
      <c r="K1430" s="206"/>
    </row>
    <row r="1431" spans="1:11" x14ac:dyDescent="0.25">
      <c r="A1431" s="207"/>
      <c r="B1431" s="207"/>
      <c r="C1431" s="208"/>
      <c r="D1431" s="208"/>
      <c r="E1431" s="208"/>
      <c r="F1431" s="208"/>
      <c r="G1431" s="208"/>
      <c r="H1431" s="207"/>
      <c r="I1431" s="207"/>
      <c r="J1431" s="207"/>
      <c r="K1431" s="206"/>
    </row>
    <row r="1432" spans="1:11" x14ac:dyDescent="0.25">
      <c r="A1432" s="207"/>
      <c r="B1432" s="207"/>
      <c r="C1432" s="208"/>
      <c r="D1432" s="208"/>
      <c r="E1432" s="208"/>
      <c r="F1432" s="208"/>
      <c r="G1432" s="208"/>
      <c r="H1432" s="207"/>
      <c r="I1432" s="207"/>
      <c r="J1432" s="207"/>
      <c r="K1432" s="206"/>
    </row>
    <row r="1433" spans="1:11" x14ac:dyDescent="0.25">
      <c r="A1433" s="207"/>
      <c r="B1433" s="207"/>
      <c r="C1433" s="208"/>
      <c r="D1433" s="208"/>
      <c r="E1433" s="208"/>
      <c r="F1433" s="208"/>
      <c r="G1433" s="208"/>
      <c r="H1433" s="207"/>
      <c r="I1433" s="207"/>
      <c r="J1433" s="207"/>
      <c r="K1433" s="206"/>
    </row>
    <row r="1434" spans="1:11" x14ac:dyDescent="0.25">
      <c r="A1434" s="207"/>
      <c r="B1434" s="207"/>
      <c r="C1434" s="208"/>
      <c r="D1434" s="208"/>
      <c r="E1434" s="208"/>
      <c r="F1434" s="208"/>
      <c r="G1434" s="208"/>
      <c r="H1434" s="207"/>
      <c r="I1434" s="207"/>
      <c r="J1434" s="207"/>
      <c r="K1434" s="206"/>
    </row>
    <row r="1435" spans="1:11" x14ac:dyDescent="0.25">
      <c r="A1435" s="207"/>
      <c r="B1435" s="207"/>
      <c r="C1435" s="208"/>
      <c r="D1435" s="208"/>
      <c r="E1435" s="208"/>
      <c r="F1435" s="208"/>
      <c r="G1435" s="208"/>
      <c r="H1435" s="207"/>
      <c r="I1435" s="207"/>
      <c r="J1435" s="207"/>
      <c r="K1435" s="206"/>
    </row>
    <row r="1436" spans="1:11" x14ac:dyDescent="0.25">
      <c r="A1436" s="207"/>
      <c r="B1436" s="207"/>
      <c r="C1436" s="208"/>
      <c r="D1436" s="208"/>
      <c r="E1436" s="208"/>
      <c r="F1436" s="208"/>
      <c r="G1436" s="208"/>
      <c r="H1436" s="207"/>
      <c r="I1436" s="207"/>
      <c r="J1436" s="207"/>
      <c r="K1436" s="206"/>
    </row>
    <row r="1437" spans="1:11" x14ac:dyDescent="0.25">
      <c r="A1437" s="207"/>
      <c r="B1437" s="207"/>
      <c r="C1437" s="208"/>
      <c r="D1437" s="208"/>
      <c r="E1437" s="208"/>
      <c r="F1437" s="208"/>
      <c r="G1437" s="208"/>
      <c r="H1437" s="207"/>
      <c r="I1437" s="207"/>
      <c r="J1437" s="207"/>
      <c r="K1437" s="206"/>
    </row>
    <row r="1438" spans="1:11" x14ac:dyDescent="0.25">
      <c r="A1438" s="207"/>
      <c r="B1438" s="207"/>
      <c r="C1438" s="208"/>
      <c r="D1438" s="208"/>
      <c r="E1438" s="208"/>
      <c r="F1438" s="208"/>
      <c r="G1438" s="208"/>
      <c r="H1438" s="207"/>
      <c r="I1438" s="207"/>
      <c r="J1438" s="207"/>
      <c r="K1438" s="206"/>
    </row>
    <row r="1439" spans="1:11" x14ac:dyDescent="0.25">
      <c r="A1439" s="207"/>
      <c r="B1439" s="207"/>
      <c r="C1439" s="208"/>
      <c r="D1439" s="208"/>
      <c r="E1439" s="208"/>
      <c r="F1439" s="208"/>
      <c r="G1439" s="208"/>
      <c r="H1439" s="207"/>
      <c r="I1439" s="207"/>
      <c r="J1439" s="207"/>
      <c r="K1439" s="206"/>
    </row>
    <row r="1440" spans="1:11" x14ac:dyDescent="0.25">
      <c r="A1440" s="207"/>
      <c r="B1440" s="207"/>
      <c r="C1440" s="208"/>
      <c r="D1440" s="208"/>
      <c r="E1440" s="208"/>
      <c r="F1440" s="208"/>
      <c r="G1440" s="208"/>
      <c r="H1440" s="207"/>
      <c r="I1440" s="207"/>
      <c r="J1440" s="207"/>
      <c r="K1440" s="206"/>
    </row>
    <row r="1441" spans="1:11" x14ac:dyDescent="0.25">
      <c r="A1441" s="207"/>
      <c r="B1441" s="207"/>
      <c r="C1441" s="208"/>
      <c r="D1441" s="208"/>
      <c r="E1441" s="208"/>
      <c r="F1441" s="208"/>
      <c r="G1441" s="208"/>
      <c r="H1441" s="207"/>
      <c r="I1441" s="207"/>
      <c r="J1441" s="207"/>
      <c r="K1441" s="206"/>
    </row>
    <row r="1442" spans="1:11" x14ac:dyDescent="0.25">
      <c r="A1442" s="207"/>
      <c r="B1442" s="207"/>
      <c r="C1442" s="208"/>
      <c r="D1442" s="208"/>
      <c r="E1442" s="208"/>
      <c r="F1442" s="208"/>
      <c r="G1442" s="208"/>
      <c r="H1442" s="207"/>
      <c r="I1442" s="207"/>
      <c r="J1442" s="207"/>
      <c r="K1442" s="206"/>
    </row>
    <row r="1443" spans="1:11" x14ac:dyDescent="0.25">
      <c r="A1443" s="207"/>
      <c r="B1443" s="207"/>
      <c r="C1443" s="208"/>
      <c r="D1443" s="208"/>
      <c r="E1443" s="208"/>
      <c r="F1443" s="208"/>
      <c r="G1443" s="208"/>
      <c r="H1443" s="207"/>
      <c r="I1443" s="207"/>
      <c r="J1443" s="207"/>
      <c r="K1443" s="206"/>
    </row>
    <row r="1444" spans="1:11" x14ac:dyDescent="0.25">
      <c r="A1444" s="207"/>
      <c r="B1444" s="207"/>
      <c r="C1444" s="208"/>
      <c r="D1444" s="208"/>
      <c r="E1444" s="208"/>
      <c r="F1444" s="208"/>
      <c r="G1444" s="208"/>
      <c r="H1444" s="207"/>
      <c r="I1444" s="207"/>
      <c r="J1444" s="207"/>
      <c r="K1444" s="206"/>
    </row>
    <row r="1445" spans="1:11" x14ac:dyDescent="0.25">
      <c r="A1445" s="207"/>
      <c r="B1445" s="207"/>
      <c r="C1445" s="208"/>
      <c r="D1445" s="208"/>
      <c r="E1445" s="208"/>
      <c r="F1445" s="208"/>
      <c r="G1445" s="208"/>
      <c r="H1445" s="207"/>
      <c r="I1445" s="207"/>
      <c r="J1445" s="207"/>
      <c r="K1445" s="206"/>
    </row>
    <row r="1446" spans="1:11" x14ac:dyDescent="0.25">
      <c r="A1446" s="207"/>
      <c r="B1446" s="207"/>
      <c r="C1446" s="208"/>
      <c r="D1446" s="208"/>
      <c r="E1446" s="208"/>
      <c r="F1446" s="208"/>
      <c r="G1446" s="208"/>
      <c r="H1446" s="207"/>
      <c r="I1446" s="207"/>
      <c r="J1446" s="207"/>
      <c r="K1446" s="206"/>
    </row>
    <row r="1447" spans="1:11" x14ac:dyDescent="0.25">
      <c r="A1447" s="207"/>
      <c r="B1447" s="207"/>
      <c r="C1447" s="208"/>
      <c r="D1447" s="208"/>
      <c r="E1447" s="208"/>
      <c r="F1447" s="208"/>
      <c r="G1447" s="208"/>
      <c r="H1447" s="207"/>
      <c r="I1447" s="207"/>
      <c r="J1447" s="207"/>
      <c r="K1447" s="206"/>
    </row>
    <row r="1448" spans="1:11" x14ac:dyDescent="0.25">
      <c r="A1448" s="207"/>
      <c r="B1448" s="207"/>
      <c r="C1448" s="208"/>
      <c r="D1448" s="208"/>
      <c r="E1448" s="208"/>
      <c r="F1448" s="208"/>
      <c r="G1448" s="208"/>
      <c r="H1448" s="207"/>
      <c r="I1448" s="207"/>
      <c r="J1448" s="207"/>
      <c r="K1448" s="206"/>
    </row>
    <row r="1449" spans="1:11" x14ac:dyDescent="0.25">
      <c r="A1449" s="207"/>
      <c r="B1449" s="207"/>
      <c r="C1449" s="208"/>
      <c r="D1449" s="208"/>
      <c r="E1449" s="208"/>
      <c r="F1449" s="208"/>
      <c r="G1449" s="208"/>
      <c r="H1449" s="207"/>
      <c r="I1449" s="207"/>
      <c r="J1449" s="207"/>
      <c r="K1449" s="206"/>
    </row>
    <row r="1450" spans="1:11" x14ac:dyDescent="0.25">
      <c r="A1450" s="207"/>
      <c r="B1450" s="207"/>
      <c r="C1450" s="208"/>
      <c r="D1450" s="208"/>
      <c r="E1450" s="208"/>
      <c r="F1450" s="208"/>
      <c r="G1450" s="208"/>
      <c r="H1450" s="207"/>
      <c r="I1450" s="207"/>
      <c r="J1450" s="207"/>
      <c r="K1450" s="206"/>
    </row>
    <row r="1451" spans="1:11" x14ac:dyDescent="0.25">
      <c r="A1451" s="207"/>
      <c r="B1451" s="207"/>
      <c r="C1451" s="208"/>
      <c r="D1451" s="208"/>
      <c r="E1451" s="208"/>
      <c r="F1451" s="208"/>
      <c r="G1451" s="208"/>
      <c r="H1451" s="207"/>
      <c r="I1451" s="207"/>
      <c r="J1451" s="207"/>
      <c r="K1451" s="206"/>
    </row>
    <row r="1452" spans="1:11" x14ac:dyDescent="0.25">
      <c r="A1452" s="207"/>
      <c r="B1452" s="207"/>
      <c r="C1452" s="208"/>
      <c r="D1452" s="208"/>
      <c r="E1452" s="208"/>
      <c r="F1452" s="208"/>
      <c r="G1452" s="208"/>
      <c r="H1452" s="207"/>
      <c r="I1452" s="207"/>
      <c r="J1452" s="207"/>
      <c r="K1452" s="206"/>
    </row>
    <row r="1453" spans="1:11" x14ac:dyDescent="0.25">
      <c r="A1453" s="207"/>
      <c r="B1453" s="207"/>
      <c r="C1453" s="208"/>
      <c r="D1453" s="208"/>
      <c r="E1453" s="208"/>
      <c r="F1453" s="208"/>
      <c r="G1453" s="208"/>
      <c r="H1453" s="207"/>
      <c r="I1453" s="207"/>
      <c r="J1453" s="207"/>
      <c r="K1453" s="206"/>
    </row>
    <row r="1454" spans="1:11" x14ac:dyDescent="0.25">
      <c r="A1454" s="207"/>
      <c r="B1454" s="207"/>
      <c r="C1454" s="208"/>
      <c r="D1454" s="208"/>
      <c r="E1454" s="208"/>
      <c r="F1454" s="208"/>
      <c r="G1454" s="208"/>
      <c r="H1454" s="207"/>
      <c r="I1454" s="207"/>
      <c r="J1454" s="207"/>
      <c r="K1454" s="206"/>
    </row>
    <row r="1455" spans="1:11" x14ac:dyDescent="0.25">
      <c r="A1455" s="207"/>
      <c r="B1455" s="207"/>
      <c r="C1455" s="208"/>
      <c r="D1455" s="208"/>
      <c r="E1455" s="208"/>
      <c r="F1455" s="208"/>
      <c r="G1455" s="208"/>
      <c r="H1455" s="207"/>
      <c r="I1455" s="207"/>
      <c r="J1455" s="207"/>
      <c r="K1455" s="206"/>
    </row>
    <row r="1456" spans="1:11" x14ac:dyDescent="0.25">
      <c r="A1456" s="207"/>
      <c r="B1456" s="207"/>
      <c r="C1456" s="208"/>
      <c r="D1456" s="208"/>
      <c r="E1456" s="208"/>
      <c r="F1456" s="208"/>
      <c r="G1456" s="208"/>
      <c r="H1456" s="207"/>
      <c r="I1456" s="207"/>
      <c r="J1456" s="207"/>
      <c r="K1456" s="206"/>
    </row>
    <row r="1457" spans="1:11" x14ac:dyDescent="0.25">
      <c r="A1457" s="207"/>
      <c r="B1457" s="207"/>
      <c r="C1457" s="208"/>
      <c r="D1457" s="208"/>
      <c r="E1457" s="208"/>
      <c r="F1457" s="208"/>
      <c r="G1457" s="208"/>
      <c r="H1457" s="207"/>
      <c r="I1457" s="207"/>
      <c r="J1457" s="207"/>
      <c r="K1457" s="206"/>
    </row>
    <row r="1458" spans="1:11" x14ac:dyDescent="0.25">
      <c r="A1458" s="207"/>
      <c r="B1458" s="207"/>
      <c r="C1458" s="208"/>
      <c r="D1458" s="208"/>
      <c r="E1458" s="208"/>
      <c r="F1458" s="208"/>
      <c r="G1458" s="208"/>
      <c r="H1458" s="207"/>
      <c r="I1458" s="207"/>
      <c r="J1458" s="207"/>
      <c r="K1458" s="206"/>
    </row>
    <row r="1459" spans="1:11" x14ac:dyDescent="0.25">
      <c r="A1459" s="207"/>
      <c r="B1459" s="207"/>
      <c r="C1459" s="208"/>
      <c r="D1459" s="208"/>
      <c r="E1459" s="208"/>
      <c r="F1459" s="208"/>
      <c r="G1459" s="208"/>
      <c r="H1459" s="207"/>
      <c r="I1459" s="207"/>
      <c r="J1459" s="207"/>
      <c r="K1459" s="206"/>
    </row>
    <row r="1460" spans="1:11" x14ac:dyDescent="0.25">
      <c r="A1460" s="207"/>
      <c r="B1460" s="207"/>
      <c r="C1460" s="208"/>
      <c r="D1460" s="208"/>
      <c r="E1460" s="208"/>
      <c r="F1460" s="208"/>
      <c r="G1460" s="208"/>
      <c r="H1460" s="207"/>
      <c r="I1460" s="207"/>
      <c r="J1460" s="207"/>
      <c r="K1460" s="206"/>
    </row>
    <row r="1461" spans="1:11" x14ac:dyDescent="0.25">
      <c r="A1461" s="207"/>
      <c r="B1461" s="207"/>
      <c r="C1461" s="208"/>
      <c r="D1461" s="208"/>
      <c r="E1461" s="208"/>
      <c r="F1461" s="208"/>
      <c r="G1461" s="208"/>
      <c r="H1461" s="207"/>
      <c r="I1461" s="207"/>
      <c r="J1461" s="207"/>
      <c r="K1461" s="206"/>
    </row>
    <row r="1462" spans="1:11" x14ac:dyDescent="0.25">
      <c r="A1462" s="207"/>
      <c r="B1462" s="207"/>
      <c r="C1462" s="208"/>
      <c r="D1462" s="208"/>
      <c r="E1462" s="208"/>
      <c r="F1462" s="208"/>
      <c r="G1462" s="208"/>
      <c r="H1462" s="207"/>
      <c r="I1462" s="207"/>
      <c r="J1462" s="207"/>
      <c r="K1462" s="206"/>
    </row>
    <row r="1463" spans="1:11" x14ac:dyDescent="0.25">
      <c r="A1463" s="207"/>
      <c r="B1463" s="207"/>
      <c r="C1463" s="208"/>
      <c r="D1463" s="208"/>
      <c r="E1463" s="208"/>
      <c r="F1463" s="208"/>
      <c r="G1463" s="208"/>
      <c r="H1463" s="207"/>
      <c r="I1463" s="207"/>
      <c r="J1463" s="207"/>
      <c r="K1463" s="206"/>
    </row>
    <row r="1464" spans="1:11" x14ac:dyDescent="0.25">
      <c r="A1464" s="207"/>
      <c r="B1464" s="207"/>
      <c r="C1464" s="208"/>
      <c r="D1464" s="208"/>
      <c r="E1464" s="208"/>
      <c r="F1464" s="208"/>
      <c r="G1464" s="208"/>
      <c r="H1464" s="207"/>
      <c r="I1464" s="207"/>
      <c r="J1464" s="207"/>
      <c r="K1464" s="206"/>
    </row>
    <row r="1465" spans="1:11" x14ac:dyDescent="0.25">
      <c r="A1465" s="207"/>
      <c r="B1465" s="207"/>
      <c r="C1465" s="208"/>
      <c r="D1465" s="208"/>
      <c r="E1465" s="208"/>
      <c r="F1465" s="208"/>
      <c r="G1465" s="208"/>
      <c r="H1465" s="207"/>
      <c r="I1465" s="207"/>
      <c r="J1465" s="207"/>
      <c r="K1465" s="206"/>
    </row>
    <row r="1466" spans="1:11" x14ac:dyDescent="0.25">
      <c r="A1466" s="207"/>
      <c r="B1466" s="207"/>
      <c r="C1466" s="208"/>
      <c r="D1466" s="208"/>
      <c r="E1466" s="208"/>
      <c r="F1466" s="208"/>
      <c r="G1466" s="208"/>
      <c r="H1466" s="207"/>
      <c r="I1466" s="207"/>
      <c r="J1466" s="207"/>
      <c r="K1466" s="206"/>
    </row>
    <row r="1467" spans="1:11" x14ac:dyDescent="0.25">
      <c r="A1467" s="207"/>
      <c r="B1467" s="207"/>
      <c r="C1467" s="208"/>
      <c r="D1467" s="208"/>
      <c r="E1467" s="208"/>
      <c r="F1467" s="208"/>
      <c r="G1467" s="208"/>
      <c r="H1467" s="207"/>
      <c r="I1467" s="207"/>
      <c r="J1467" s="207"/>
      <c r="K1467" s="206"/>
    </row>
    <row r="1468" spans="1:11" x14ac:dyDescent="0.25">
      <c r="A1468" s="207"/>
      <c r="B1468" s="207"/>
      <c r="C1468" s="208"/>
      <c r="D1468" s="208"/>
      <c r="E1468" s="208"/>
      <c r="F1468" s="208"/>
      <c r="G1468" s="208"/>
      <c r="H1468" s="207"/>
      <c r="I1468" s="207"/>
      <c r="J1468" s="207"/>
      <c r="K1468" s="206"/>
    </row>
    <row r="1469" spans="1:11" x14ac:dyDescent="0.25">
      <c r="A1469" s="207"/>
      <c r="B1469" s="207"/>
      <c r="C1469" s="208"/>
      <c r="D1469" s="208"/>
      <c r="E1469" s="208"/>
      <c r="F1469" s="208"/>
      <c r="G1469" s="208"/>
      <c r="H1469" s="207"/>
      <c r="I1469" s="207"/>
      <c r="J1469" s="207"/>
      <c r="K1469" s="206"/>
    </row>
    <row r="1470" spans="1:11" x14ac:dyDescent="0.25">
      <c r="A1470" s="207"/>
      <c r="B1470" s="207"/>
      <c r="C1470" s="208"/>
      <c r="D1470" s="208"/>
      <c r="E1470" s="208"/>
      <c r="F1470" s="208"/>
      <c r="G1470" s="208"/>
      <c r="H1470" s="207"/>
      <c r="I1470" s="207"/>
      <c r="J1470" s="207"/>
      <c r="K1470" s="206"/>
    </row>
    <row r="1471" spans="1:11" x14ac:dyDescent="0.25">
      <c r="A1471" s="207"/>
      <c r="B1471" s="207"/>
      <c r="C1471" s="208"/>
      <c r="D1471" s="208"/>
      <c r="E1471" s="208"/>
      <c r="F1471" s="208"/>
      <c r="G1471" s="208"/>
      <c r="H1471" s="207"/>
      <c r="I1471" s="207"/>
      <c r="J1471" s="207"/>
      <c r="K1471" s="206"/>
    </row>
    <row r="1472" spans="1:11" x14ac:dyDescent="0.25">
      <c r="A1472" s="207"/>
      <c r="B1472" s="207"/>
      <c r="C1472" s="208"/>
      <c r="D1472" s="208"/>
      <c r="E1472" s="208"/>
      <c r="F1472" s="208"/>
      <c r="G1472" s="208"/>
      <c r="H1472" s="207"/>
      <c r="I1472" s="207"/>
      <c r="J1472" s="207"/>
      <c r="K1472" s="206"/>
    </row>
    <row r="1473" spans="1:11" x14ac:dyDescent="0.25">
      <c r="A1473" s="207"/>
      <c r="B1473" s="207"/>
      <c r="C1473" s="208"/>
      <c r="D1473" s="208"/>
      <c r="E1473" s="208"/>
      <c r="F1473" s="208"/>
      <c r="G1473" s="208"/>
      <c r="H1473" s="207"/>
      <c r="I1473" s="207"/>
      <c r="J1473" s="207"/>
      <c r="K1473" s="206"/>
    </row>
    <row r="1474" spans="1:11" x14ac:dyDescent="0.25">
      <c r="A1474" s="207"/>
      <c r="B1474" s="207"/>
      <c r="C1474" s="208"/>
      <c r="D1474" s="208"/>
      <c r="E1474" s="208"/>
      <c r="F1474" s="208"/>
      <c r="G1474" s="208"/>
      <c r="H1474" s="207"/>
      <c r="I1474" s="207"/>
      <c r="J1474" s="207"/>
      <c r="K1474" s="206"/>
    </row>
    <row r="1475" spans="1:11" x14ac:dyDescent="0.25">
      <c r="A1475" s="207"/>
      <c r="B1475" s="207"/>
      <c r="C1475" s="208"/>
      <c r="D1475" s="208"/>
      <c r="E1475" s="208"/>
      <c r="F1475" s="208"/>
      <c r="G1475" s="208"/>
      <c r="H1475" s="207"/>
      <c r="I1475" s="207"/>
      <c r="J1475" s="207"/>
      <c r="K1475" s="206"/>
    </row>
    <row r="1476" spans="1:11" x14ac:dyDescent="0.25">
      <c r="A1476" s="207"/>
      <c r="B1476" s="207"/>
      <c r="C1476" s="208"/>
      <c r="D1476" s="208"/>
      <c r="E1476" s="208"/>
      <c r="F1476" s="208"/>
      <c r="G1476" s="208"/>
      <c r="H1476" s="207"/>
      <c r="I1476" s="207"/>
      <c r="J1476" s="207"/>
      <c r="K1476" s="206"/>
    </row>
    <row r="1477" spans="1:11" x14ac:dyDescent="0.25">
      <c r="A1477" s="207"/>
      <c r="B1477" s="207"/>
      <c r="C1477" s="208"/>
      <c r="D1477" s="208"/>
      <c r="E1477" s="208"/>
      <c r="F1477" s="208"/>
      <c r="G1477" s="208"/>
      <c r="H1477" s="207"/>
      <c r="I1477" s="207"/>
      <c r="J1477" s="207"/>
      <c r="K1477" s="206"/>
    </row>
    <row r="1478" spans="1:11" x14ac:dyDescent="0.25">
      <c r="A1478" s="207"/>
      <c r="B1478" s="207"/>
      <c r="C1478" s="208"/>
      <c r="D1478" s="208"/>
      <c r="E1478" s="208"/>
      <c r="F1478" s="208"/>
      <c r="G1478" s="208"/>
      <c r="H1478" s="207"/>
      <c r="I1478" s="207"/>
      <c r="J1478" s="207"/>
      <c r="K1478" s="206"/>
    </row>
    <row r="1479" spans="1:11" x14ac:dyDescent="0.25">
      <c r="A1479" s="207"/>
      <c r="B1479" s="207"/>
      <c r="C1479" s="208"/>
      <c r="D1479" s="208"/>
      <c r="E1479" s="208"/>
      <c r="F1479" s="208"/>
      <c r="G1479" s="208"/>
      <c r="H1479" s="207"/>
      <c r="I1479" s="207"/>
      <c r="J1479" s="207"/>
      <c r="K1479" s="206"/>
    </row>
    <row r="1480" spans="1:11" x14ac:dyDescent="0.25">
      <c r="A1480" s="207"/>
      <c r="B1480" s="207"/>
      <c r="C1480" s="208"/>
      <c r="D1480" s="208"/>
      <c r="E1480" s="208"/>
      <c r="F1480" s="208"/>
      <c r="G1480" s="208"/>
      <c r="H1480" s="207"/>
      <c r="I1480" s="207"/>
      <c r="J1480" s="207"/>
      <c r="K1480" s="206"/>
    </row>
    <row r="1481" spans="1:11" x14ac:dyDescent="0.25">
      <c r="A1481" s="207"/>
      <c r="B1481" s="207"/>
      <c r="C1481" s="208"/>
      <c r="D1481" s="208"/>
      <c r="E1481" s="208"/>
      <c r="F1481" s="208"/>
      <c r="G1481" s="208"/>
      <c r="H1481" s="207"/>
      <c r="I1481" s="207"/>
      <c r="J1481" s="207"/>
      <c r="K1481" s="206"/>
    </row>
    <row r="1482" spans="1:11" x14ac:dyDescent="0.25">
      <c r="A1482" s="207"/>
      <c r="B1482" s="207"/>
      <c r="C1482" s="208"/>
      <c r="D1482" s="208"/>
      <c r="E1482" s="208"/>
      <c r="F1482" s="208"/>
      <c r="G1482" s="208"/>
      <c r="H1482" s="207"/>
      <c r="I1482" s="207"/>
      <c r="J1482" s="207"/>
      <c r="K1482" s="206"/>
    </row>
    <row r="1483" spans="1:11" x14ac:dyDescent="0.25">
      <c r="A1483" s="207"/>
      <c r="B1483" s="207"/>
      <c r="C1483" s="208"/>
      <c r="D1483" s="208"/>
      <c r="E1483" s="208"/>
      <c r="F1483" s="208"/>
      <c r="G1483" s="208"/>
      <c r="H1483" s="207"/>
      <c r="I1483" s="207"/>
      <c r="J1483" s="207"/>
      <c r="K1483" s="206"/>
    </row>
    <row r="1484" spans="1:11" x14ac:dyDescent="0.25">
      <c r="A1484" s="207"/>
      <c r="B1484" s="207"/>
      <c r="C1484" s="208"/>
      <c r="D1484" s="208"/>
      <c r="E1484" s="208"/>
      <c r="F1484" s="208"/>
      <c r="G1484" s="208"/>
      <c r="H1484" s="207"/>
      <c r="I1484" s="207"/>
      <c r="J1484" s="207"/>
      <c r="K1484" s="206"/>
    </row>
    <row r="1485" spans="1:11" x14ac:dyDescent="0.25">
      <c r="A1485" s="207"/>
      <c r="B1485" s="207"/>
      <c r="C1485" s="208"/>
      <c r="D1485" s="208"/>
      <c r="E1485" s="208"/>
      <c r="F1485" s="208"/>
      <c r="G1485" s="208"/>
      <c r="H1485" s="207"/>
      <c r="I1485" s="207"/>
      <c r="J1485" s="207"/>
      <c r="K1485" s="206"/>
    </row>
    <row r="1486" spans="1:11" x14ac:dyDescent="0.25">
      <c r="A1486" s="207"/>
      <c r="B1486" s="207"/>
      <c r="C1486" s="208"/>
      <c r="D1486" s="208"/>
      <c r="E1486" s="208"/>
      <c r="F1486" s="208"/>
      <c r="G1486" s="208"/>
      <c r="H1486" s="207"/>
      <c r="I1486" s="207"/>
      <c r="J1486" s="207"/>
      <c r="K1486" s="206"/>
    </row>
    <row r="1487" spans="1:11" x14ac:dyDescent="0.25">
      <c r="A1487" s="207"/>
      <c r="B1487" s="207"/>
      <c r="C1487" s="208"/>
      <c r="D1487" s="208"/>
      <c r="E1487" s="208"/>
      <c r="F1487" s="208"/>
      <c r="G1487" s="208"/>
      <c r="H1487" s="207"/>
      <c r="I1487" s="207"/>
      <c r="J1487" s="207"/>
      <c r="K1487" s="206"/>
    </row>
    <row r="1488" spans="1:11" x14ac:dyDescent="0.25">
      <c r="A1488" s="207"/>
      <c r="B1488" s="207"/>
      <c r="C1488" s="208"/>
      <c r="D1488" s="208"/>
      <c r="E1488" s="208"/>
      <c r="F1488" s="208"/>
      <c r="G1488" s="208"/>
      <c r="H1488" s="207"/>
      <c r="I1488" s="207"/>
      <c r="J1488" s="207"/>
      <c r="K1488" s="206"/>
    </row>
    <row r="1489" spans="1:11" x14ac:dyDescent="0.25">
      <c r="A1489" s="207"/>
      <c r="B1489" s="207"/>
      <c r="C1489" s="208"/>
      <c r="D1489" s="208"/>
      <c r="E1489" s="208"/>
      <c r="F1489" s="208"/>
      <c r="G1489" s="208"/>
      <c r="H1489" s="207"/>
      <c r="I1489" s="207"/>
      <c r="J1489" s="207"/>
      <c r="K1489" s="206"/>
    </row>
    <row r="1490" spans="1:11" x14ac:dyDescent="0.25">
      <c r="A1490" s="207"/>
      <c r="B1490" s="207"/>
      <c r="C1490" s="208"/>
      <c r="D1490" s="208"/>
      <c r="E1490" s="208"/>
      <c r="F1490" s="208"/>
      <c r="G1490" s="208"/>
      <c r="H1490" s="207"/>
      <c r="I1490" s="207"/>
      <c r="J1490" s="207"/>
      <c r="K1490" s="206"/>
    </row>
    <row r="1491" spans="1:11" x14ac:dyDescent="0.25">
      <c r="A1491" s="207"/>
      <c r="B1491" s="207"/>
      <c r="C1491" s="208"/>
      <c r="D1491" s="208"/>
      <c r="E1491" s="208"/>
      <c r="F1491" s="208"/>
      <c r="G1491" s="208"/>
      <c r="H1491" s="207"/>
      <c r="I1491" s="207"/>
      <c r="J1491" s="207"/>
      <c r="K1491" s="206"/>
    </row>
    <row r="1492" spans="1:11" x14ac:dyDescent="0.25">
      <c r="A1492" s="207"/>
      <c r="B1492" s="207"/>
      <c r="C1492" s="208"/>
      <c r="D1492" s="208"/>
      <c r="E1492" s="208"/>
      <c r="F1492" s="208"/>
      <c r="G1492" s="208"/>
      <c r="H1492" s="207"/>
      <c r="I1492" s="207"/>
      <c r="J1492" s="207"/>
      <c r="K1492" s="206"/>
    </row>
    <row r="1493" spans="1:11" x14ac:dyDescent="0.25">
      <c r="A1493" s="207"/>
      <c r="B1493" s="207"/>
      <c r="C1493" s="208"/>
      <c r="D1493" s="208"/>
      <c r="E1493" s="208"/>
      <c r="F1493" s="208"/>
      <c r="G1493" s="208"/>
      <c r="H1493" s="207"/>
      <c r="I1493" s="207"/>
      <c r="J1493" s="207"/>
      <c r="K1493" s="206"/>
    </row>
    <row r="1494" spans="1:11" x14ac:dyDescent="0.25">
      <c r="A1494" s="207"/>
      <c r="B1494" s="207"/>
      <c r="C1494" s="208"/>
      <c r="D1494" s="208"/>
      <c r="E1494" s="208"/>
      <c r="F1494" s="208"/>
      <c r="G1494" s="208"/>
      <c r="H1494" s="207"/>
      <c r="I1494" s="207"/>
      <c r="J1494" s="207"/>
      <c r="K1494" s="206"/>
    </row>
    <row r="1495" spans="1:11" x14ac:dyDescent="0.25">
      <c r="A1495" s="207"/>
      <c r="B1495" s="207"/>
      <c r="C1495" s="208"/>
      <c r="D1495" s="208"/>
      <c r="E1495" s="208"/>
      <c r="F1495" s="208"/>
      <c r="G1495" s="208"/>
      <c r="H1495" s="207"/>
      <c r="I1495" s="207"/>
      <c r="J1495" s="207"/>
      <c r="K1495" s="206"/>
    </row>
    <row r="1496" spans="1:11" x14ac:dyDescent="0.25">
      <c r="A1496" s="207"/>
      <c r="B1496" s="207"/>
      <c r="C1496" s="208"/>
      <c r="D1496" s="208"/>
      <c r="E1496" s="208"/>
      <c r="F1496" s="208"/>
      <c r="G1496" s="208"/>
      <c r="H1496" s="207"/>
      <c r="I1496" s="207"/>
      <c r="J1496" s="207"/>
      <c r="K1496" s="206"/>
    </row>
    <row r="1497" spans="1:11" x14ac:dyDescent="0.25">
      <c r="A1497" s="207"/>
      <c r="B1497" s="207"/>
      <c r="C1497" s="208"/>
      <c r="D1497" s="208"/>
      <c r="E1497" s="208"/>
      <c r="F1497" s="208"/>
      <c r="G1497" s="208"/>
      <c r="H1497" s="207"/>
      <c r="I1497" s="207"/>
      <c r="J1497" s="207"/>
      <c r="K1497" s="206"/>
    </row>
    <row r="1498" spans="1:11" x14ac:dyDescent="0.25">
      <c r="A1498" s="207"/>
      <c r="B1498" s="207"/>
      <c r="C1498" s="208"/>
      <c r="D1498" s="208"/>
      <c r="E1498" s="208"/>
      <c r="F1498" s="208"/>
      <c r="G1498" s="208"/>
      <c r="H1498" s="207"/>
      <c r="I1498" s="207"/>
      <c r="J1498" s="207"/>
      <c r="K1498" s="206"/>
    </row>
    <row r="1499" spans="1:11" x14ac:dyDescent="0.25">
      <c r="A1499" s="207"/>
      <c r="B1499" s="207"/>
      <c r="C1499" s="208"/>
      <c r="D1499" s="208"/>
      <c r="E1499" s="208"/>
      <c r="F1499" s="208"/>
      <c r="G1499" s="208"/>
      <c r="H1499" s="207"/>
      <c r="I1499" s="207"/>
      <c r="J1499" s="207"/>
      <c r="K1499" s="206"/>
    </row>
    <row r="1500" spans="1:11" x14ac:dyDescent="0.25">
      <c r="A1500" s="207"/>
      <c r="B1500" s="207"/>
      <c r="C1500" s="208"/>
      <c r="D1500" s="208"/>
      <c r="E1500" s="208"/>
      <c r="F1500" s="208"/>
      <c r="G1500" s="208"/>
      <c r="H1500" s="207"/>
      <c r="I1500" s="207"/>
      <c r="J1500" s="207"/>
      <c r="K1500" s="206"/>
    </row>
    <row r="1501" spans="1:11" x14ac:dyDescent="0.25">
      <c r="A1501" s="207"/>
      <c r="B1501" s="207"/>
      <c r="C1501" s="208"/>
      <c r="D1501" s="208"/>
      <c r="E1501" s="208"/>
      <c r="F1501" s="208"/>
      <c r="G1501" s="208"/>
      <c r="H1501" s="207"/>
      <c r="I1501" s="207"/>
      <c r="J1501" s="207"/>
      <c r="K1501" s="206"/>
    </row>
    <row r="1502" spans="1:11" x14ac:dyDescent="0.25">
      <c r="A1502" s="207"/>
      <c r="B1502" s="207"/>
      <c r="C1502" s="208"/>
      <c r="D1502" s="208"/>
      <c r="E1502" s="208"/>
      <c r="F1502" s="208"/>
      <c r="G1502" s="208"/>
      <c r="H1502" s="207"/>
      <c r="I1502" s="207"/>
      <c r="J1502" s="207"/>
      <c r="K1502" s="206"/>
    </row>
    <row r="1503" spans="1:11" x14ac:dyDescent="0.25">
      <c r="A1503" s="207"/>
      <c r="B1503" s="207"/>
      <c r="C1503" s="208"/>
      <c r="D1503" s="208"/>
      <c r="E1503" s="208"/>
      <c r="F1503" s="208"/>
      <c r="G1503" s="208"/>
      <c r="H1503" s="207"/>
      <c r="I1503" s="207"/>
      <c r="J1503" s="207"/>
      <c r="K1503" s="206"/>
    </row>
    <row r="1504" spans="1:11" x14ac:dyDescent="0.25">
      <c r="A1504" s="207"/>
      <c r="B1504" s="207"/>
      <c r="C1504" s="208"/>
      <c r="D1504" s="208"/>
      <c r="E1504" s="208"/>
      <c r="F1504" s="208"/>
      <c r="G1504" s="208"/>
      <c r="H1504" s="207"/>
      <c r="I1504" s="207"/>
      <c r="J1504" s="207"/>
      <c r="K1504" s="206"/>
    </row>
    <row r="1505" spans="1:11" x14ac:dyDescent="0.25">
      <c r="A1505" s="207"/>
      <c r="B1505" s="207"/>
      <c r="C1505" s="208"/>
      <c r="D1505" s="208"/>
      <c r="E1505" s="208"/>
      <c r="F1505" s="208"/>
      <c r="G1505" s="208"/>
      <c r="H1505" s="207"/>
      <c r="I1505" s="207"/>
      <c r="J1505" s="207"/>
      <c r="K1505" s="206"/>
    </row>
    <row r="1506" spans="1:11" x14ac:dyDescent="0.25">
      <c r="A1506" s="207"/>
      <c r="B1506" s="207"/>
      <c r="C1506" s="208"/>
      <c r="D1506" s="208"/>
      <c r="E1506" s="208"/>
      <c r="F1506" s="208"/>
      <c r="G1506" s="208"/>
      <c r="H1506" s="207"/>
      <c r="I1506" s="207"/>
      <c r="J1506" s="207"/>
      <c r="K1506" s="206"/>
    </row>
    <row r="1507" spans="1:11" x14ac:dyDescent="0.25">
      <c r="A1507" s="207"/>
      <c r="B1507" s="207"/>
      <c r="C1507" s="208"/>
      <c r="D1507" s="208"/>
      <c r="E1507" s="208"/>
      <c r="F1507" s="208"/>
      <c r="G1507" s="208"/>
      <c r="H1507" s="207"/>
      <c r="I1507" s="207"/>
      <c r="J1507" s="207"/>
      <c r="K1507" s="206"/>
    </row>
    <row r="1508" spans="1:11" x14ac:dyDescent="0.25">
      <c r="A1508" s="207"/>
      <c r="B1508" s="207"/>
      <c r="C1508" s="208"/>
      <c r="D1508" s="208"/>
      <c r="E1508" s="208"/>
      <c r="F1508" s="208"/>
      <c r="G1508" s="208"/>
      <c r="H1508" s="207"/>
      <c r="I1508" s="207"/>
      <c r="J1508" s="207"/>
      <c r="K1508" s="206"/>
    </row>
    <row r="1509" spans="1:11" x14ac:dyDescent="0.25">
      <c r="A1509" s="207"/>
      <c r="B1509" s="207"/>
      <c r="C1509" s="208"/>
      <c r="D1509" s="208"/>
      <c r="E1509" s="208"/>
      <c r="F1509" s="208"/>
      <c r="G1509" s="208"/>
      <c r="H1509" s="207"/>
      <c r="I1509" s="207"/>
      <c r="J1509" s="207"/>
      <c r="K1509" s="206"/>
    </row>
    <row r="1510" spans="1:11" x14ac:dyDescent="0.25">
      <c r="A1510" s="207"/>
      <c r="B1510" s="207"/>
      <c r="C1510" s="208"/>
      <c r="D1510" s="208"/>
      <c r="E1510" s="208"/>
      <c r="F1510" s="208"/>
      <c r="G1510" s="208"/>
      <c r="H1510" s="207"/>
      <c r="I1510" s="207"/>
      <c r="J1510" s="207"/>
      <c r="K1510" s="206"/>
    </row>
    <row r="1511" spans="1:11" x14ac:dyDescent="0.25">
      <c r="A1511" s="207"/>
      <c r="B1511" s="207"/>
      <c r="C1511" s="208"/>
      <c r="D1511" s="208"/>
      <c r="E1511" s="208"/>
      <c r="F1511" s="208"/>
      <c r="G1511" s="208"/>
      <c r="H1511" s="207"/>
      <c r="I1511" s="207"/>
      <c r="J1511" s="207"/>
      <c r="K1511" s="206"/>
    </row>
    <row r="1512" spans="1:11" x14ac:dyDescent="0.25">
      <c r="A1512" s="207"/>
      <c r="B1512" s="207"/>
      <c r="C1512" s="208"/>
      <c r="D1512" s="208"/>
      <c r="E1512" s="208"/>
      <c r="F1512" s="208"/>
      <c r="G1512" s="208"/>
      <c r="H1512" s="207"/>
      <c r="I1512" s="207"/>
      <c r="J1512" s="207"/>
      <c r="K1512" s="206"/>
    </row>
    <row r="1513" spans="1:11" x14ac:dyDescent="0.25">
      <c r="A1513" s="207"/>
      <c r="B1513" s="207"/>
      <c r="C1513" s="208"/>
      <c r="D1513" s="208"/>
      <c r="E1513" s="208"/>
      <c r="F1513" s="208"/>
      <c r="G1513" s="208"/>
      <c r="H1513" s="207"/>
      <c r="I1513" s="207"/>
      <c r="J1513" s="207"/>
      <c r="K1513" s="206"/>
    </row>
    <row r="1514" spans="1:11" x14ac:dyDescent="0.25">
      <c r="A1514" s="207"/>
      <c r="B1514" s="207"/>
      <c r="C1514" s="208"/>
      <c r="D1514" s="208"/>
      <c r="E1514" s="208"/>
      <c r="F1514" s="208"/>
      <c r="G1514" s="208"/>
      <c r="H1514" s="207"/>
      <c r="I1514" s="207"/>
      <c r="J1514" s="207"/>
      <c r="K1514" s="206"/>
    </row>
    <row r="1515" spans="1:11" x14ac:dyDescent="0.25">
      <c r="A1515" s="207"/>
      <c r="B1515" s="207"/>
      <c r="C1515" s="208"/>
      <c r="D1515" s="208"/>
      <c r="E1515" s="208"/>
      <c r="F1515" s="208"/>
      <c r="G1515" s="208"/>
      <c r="H1515" s="207"/>
      <c r="I1515" s="207"/>
      <c r="J1515" s="207"/>
      <c r="K1515" s="206"/>
    </row>
    <row r="1516" spans="1:11" x14ac:dyDescent="0.25">
      <c r="A1516" s="207"/>
      <c r="B1516" s="207"/>
      <c r="C1516" s="208"/>
      <c r="D1516" s="208"/>
      <c r="E1516" s="208"/>
      <c r="F1516" s="208"/>
      <c r="G1516" s="208"/>
      <c r="H1516" s="207"/>
      <c r="I1516" s="207"/>
      <c r="J1516" s="207"/>
      <c r="K1516" s="206"/>
    </row>
    <row r="1517" spans="1:11" x14ac:dyDescent="0.25">
      <c r="A1517" s="207"/>
      <c r="B1517" s="207"/>
      <c r="C1517" s="208"/>
      <c r="D1517" s="208"/>
      <c r="E1517" s="208"/>
      <c r="F1517" s="208"/>
      <c r="G1517" s="208"/>
      <c r="H1517" s="207"/>
      <c r="I1517" s="207"/>
      <c r="J1517" s="207"/>
      <c r="K1517" s="206"/>
    </row>
    <row r="1518" spans="1:11" x14ac:dyDescent="0.25">
      <c r="A1518" s="207"/>
      <c r="B1518" s="207"/>
      <c r="C1518" s="208"/>
      <c r="D1518" s="208"/>
      <c r="E1518" s="208"/>
      <c r="F1518" s="208"/>
      <c r="G1518" s="208"/>
      <c r="H1518" s="207"/>
      <c r="I1518" s="207"/>
      <c r="J1518" s="207"/>
      <c r="K1518" s="206"/>
    </row>
    <row r="1519" spans="1:11" x14ac:dyDescent="0.25">
      <c r="A1519" s="207"/>
      <c r="B1519" s="207"/>
      <c r="C1519" s="208"/>
      <c r="D1519" s="208"/>
      <c r="E1519" s="208"/>
      <c r="F1519" s="208"/>
      <c r="G1519" s="208"/>
      <c r="H1519" s="207"/>
      <c r="I1519" s="207"/>
      <c r="J1519" s="207"/>
      <c r="K1519" s="206"/>
    </row>
    <row r="1520" spans="1:11" x14ac:dyDescent="0.25">
      <c r="A1520" s="207"/>
      <c r="B1520" s="207"/>
      <c r="C1520" s="208"/>
      <c r="D1520" s="208"/>
      <c r="E1520" s="208"/>
      <c r="F1520" s="208"/>
      <c r="G1520" s="208"/>
      <c r="H1520" s="207"/>
      <c r="I1520" s="207"/>
      <c r="J1520" s="207"/>
      <c r="K1520" s="206"/>
    </row>
    <row r="1521" spans="1:11" x14ac:dyDescent="0.25">
      <c r="A1521" s="207"/>
      <c r="B1521" s="207"/>
      <c r="C1521" s="208"/>
      <c r="D1521" s="208"/>
      <c r="E1521" s="208"/>
      <c r="F1521" s="208"/>
      <c r="G1521" s="208"/>
      <c r="H1521" s="207"/>
      <c r="I1521" s="207"/>
      <c r="J1521" s="207"/>
      <c r="K1521" s="206"/>
    </row>
    <row r="1522" spans="1:11" x14ac:dyDescent="0.25">
      <c r="A1522" s="207"/>
      <c r="B1522" s="207"/>
      <c r="C1522" s="208"/>
      <c r="D1522" s="208"/>
      <c r="E1522" s="208"/>
      <c r="F1522" s="208"/>
      <c r="G1522" s="208"/>
      <c r="H1522" s="207"/>
      <c r="I1522" s="207"/>
      <c r="J1522" s="207"/>
      <c r="K1522" s="206"/>
    </row>
    <row r="1523" spans="1:11" x14ac:dyDescent="0.25">
      <c r="A1523" s="207"/>
      <c r="B1523" s="207"/>
      <c r="C1523" s="208"/>
      <c r="D1523" s="208"/>
      <c r="E1523" s="208"/>
      <c r="F1523" s="208"/>
      <c r="G1523" s="208"/>
      <c r="H1523" s="207"/>
      <c r="I1523" s="207"/>
      <c r="J1523" s="207"/>
      <c r="K1523" s="206"/>
    </row>
    <row r="1524" spans="1:11" x14ac:dyDescent="0.25">
      <c r="A1524" s="207"/>
      <c r="B1524" s="207"/>
      <c r="C1524" s="208"/>
      <c r="D1524" s="208"/>
      <c r="E1524" s="208"/>
      <c r="F1524" s="208"/>
      <c r="G1524" s="208"/>
      <c r="H1524" s="207"/>
      <c r="I1524" s="207"/>
      <c r="J1524" s="207"/>
      <c r="K1524" s="206"/>
    </row>
    <row r="1525" spans="1:11" x14ac:dyDescent="0.25">
      <c r="A1525" s="207"/>
      <c r="B1525" s="207"/>
      <c r="C1525" s="208"/>
      <c r="D1525" s="208"/>
      <c r="E1525" s="208"/>
      <c r="F1525" s="208"/>
      <c r="G1525" s="208"/>
      <c r="H1525" s="207"/>
      <c r="I1525" s="207"/>
      <c r="J1525" s="207"/>
      <c r="K1525" s="206"/>
    </row>
    <row r="1526" spans="1:11" x14ac:dyDescent="0.25">
      <c r="A1526" s="207"/>
      <c r="B1526" s="207"/>
      <c r="C1526" s="208"/>
      <c r="D1526" s="208"/>
      <c r="E1526" s="208"/>
      <c r="F1526" s="208"/>
      <c r="G1526" s="208"/>
      <c r="H1526" s="207"/>
      <c r="I1526" s="207"/>
      <c r="J1526" s="207"/>
      <c r="K1526" s="206"/>
    </row>
    <row r="1527" spans="1:11" x14ac:dyDescent="0.25">
      <c r="A1527" s="207"/>
      <c r="B1527" s="207"/>
      <c r="C1527" s="208"/>
      <c r="D1527" s="208"/>
      <c r="E1527" s="208"/>
      <c r="F1527" s="208"/>
      <c r="G1527" s="208"/>
      <c r="H1527" s="207"/>
      <c r="I1527" s="207"/>
      <c r="J1527" s="207"/>
      <c r="K1527" s="206"/>
    </row>
    <row r="1528" spans="1:11" x14ac:dyDescent="0.25">
      <c r="A1528" s="207"/>
      <c r="B1528" s="207"/>
      <c r="C1528" s="208"/>
      <c r="D1528" s="208"/>
      <c r="E1528" s="208"/>
      <c r="F1528" s="208"/>
      <c r="G1528" s="208"/>
      <c r="H1528" s="207"/>
      <c r="I1528" s="207"/>
      <c r="J1528" s="207"/>
      <c r="K1528" s="206"/>
    </row>
    <row r="1529" spans="1:11" x14ac:dyDescent="0.25">
      <c r="A1529" s="207"/>
      <c r="B1529" s="207"/>
      <c r="C1529" s="208"/>
      <c r="D1529" s="208"/>
      <c r="E1529" s="208"/>
      <c r="F1529" s="208"/>
      <c r="G1529" s="208"/>
      <c r="H1529" s="207"/>
      <c r="I1529" s="207"/>
      <c r="J1529" s="207"/>
      <c r="K1529" s="206"/>
    </row>
    <row r="1530" spans="1:11" x14ac:dyDescent="0.25">
      <c r="A1530" s="207"/>
      <c r="B1530" s="207"/>
      <c r="C1530" s="208"/>
      <c r="D1530" s="208"/>
      <c r="E1530" s="208"/>
      <c r="F1530" s="208"/>
      <c r="G1530" s="208"/>
      <c r="H1530" s="207"/>
      <c r="I1530" s="207"/>
      <c r="J1530" s="207"/>
      <c r="K1530" s="206"/>
    </row>
    <row r="1531" spans="1:11" x14ac:dyDescent="0.25">
      <c r="A1531" s="207"/>
      <c r="B1531" s="207"/>
      <c r="C1531" s="208"/>
      <c r="D1531" s="208"/>
      <c r="E1531" s="208"/>
      <c r="F1531" s="208"/>
      <c r="G1531" s="208"/>
      <c r="H1531" s="207"/>
      <c r="I1531" s="207"/>
      <c r="J1531" s="207"/>
      <c r="K1531" s="206"/>
    </row>
    <row r="1532" spans="1:11" x14ac:dyDescent="0.25">
      <c r="A1532" s="207"/>
      <c r="B1532" s="207"/>
      <c r="C1532" s="208"/>
      <c r="D1532" s="208"/>
      <c r="E1532" s="208"/>
      <c r="F1532" s="208"/>
      <c r="G1532" s="208"/>
      <c r="H1532" s="207"/>
      <c r="I1532" s="207"/>
      <c r="J1532" s="207"/>
      <c r="K1532" s="206"/>
    </row>
    <row r="1533" spans="1:11" x14ac:dyDescent="0.25">
      <c r="A1533" s="207"/>
      <c r="B1533" s="207"/>
      <c r="C1533" s="208"/>
      <c r="D1533" s="208"/>
      <c r="E1533" s="208"/>
      <c r="F1533" s="208"/>
      <c r="G1533" s="208"/>
      <c r="H1533" s="207"/>
      <c r="I1533" s="207"/>
      <c r="J1533" s="207"/>
      <c r="K1533" s="206"/>
    </row>
    <row r="1534" spans="1:11" x14ac:dyDescent="0.25">
      <c r="A1534" s="207"/>
      <c r="B1534" s="207"/>
      <c r="C1534" s="208"/>
      <c r="D1534" s="208"/>
      <c r="E1534" s="208"/>
      <c r="F1534" s="208"/>
      <c r="G1534" s="208"/>
      <c r="H1534" s="207"/>
      <c r="I1534" s="207"/>
      <c r="J1534" s="207"/>
      <c r="K1534" s="206"/>
    </row>
    <row r="1535" spans="1:11" x14ac:dyDescent="0.25">
      <c r="A1535" s="207"/>
      <c r="B1535" s="207"/>
      <c r="C1535" s="208"/>
      <c r="D1535" s="208"/>
      <c r="E1535" s="208"/>
      <c r="F1535" s="208"/>
      <c r="G1535" s="208"/>
      <c r="H1535" s="207"/>
      <c r="I1535" s="207"/>
      <c r="J1535" s="207"/>
      <c r="K1535" s="206"/>
    </row>
    <row r="1536" spans="1:11" x14ac:dyDescent="0.25">
      <c r="A1536" s="207"/>
      <c r="B1536" s="207"/>
      <c r="C1536" s="208"/>
      <c r="D1536" s="208"/>
      <c r="E1536" s="208"/>
      <c r="F1536" s="208"/>
      <c r="G1536" s="208"/>
      <c r="H1536" s="207"/>
      <c r="I1536" s="207"/>
      <c r="J1536" s="207"/>
      <c r="K1536" s="206"/>
    </row>
    <row r="1537" spans="1:11" x14ac:dyDescent="0.25">
      <c r="A1537" s="207"/>
      <c r="B1537" s="207"/>
      <c r="C1537" s="208"/>
      <c r="D1537" s="208"/>
      <c r="E1537" s="208"/>
      <c r="F1537" s="208"/>
      <c r="G1537" s="208"/>
      <c r="H1537" s="207"/>
      <c r="I1537" s="207"/>
      <c r="J1537" s="207"/>
      <c r="K1537" s="206"/>
    </row>
    <row r="1538" spans="1:11" x14ac:dyDescent="0.25">
      <c r="A1538" s="207"/>
      <c r="B1538" s="207"/>
      <c r="C1538" s="208"/>
      <c r="D1538" s="208"/>
      <c r="E1538" s="208"/>
      <c r="F1538" s="208"/>
      <c r="G1538" s="208"/>
      <c r="H1538" s="207"/>
      <c r="I1538" s="207"/>
      <c r="J1538" s="207"/>
      <c r="K1538" s="206"/>
    </row>
    <row r="1539" spans="1:11" x14ac:dyDescent="0.25">
      <c r="A1539" s="207"/>
      <c r="B1539" s="207"/>
      <c r="C1539" s="208"/>
      <c r="D1539" s="208"/>
      <c r="E1539" s="208"/>
      <c r="F1539" s="208"/>
      <c r="G1539" s="208"/>
      <c r="H1539" s="207"/>
      <c r="I1539" s="207"/>
      <c r="J1539" s="207"/>
      <c r="K1539" s="206"/>
    </row>
    <row r="1540" spans="1:11" x14ac:dyDescent="0.25">
      <c r="A1540" s="207"/>
      <c r="B1540" s="207"/>
      <c r="C1540" s="208"/>
      <c r="D1540" s="208"/>
      <c r="E1540" s="208"/>
      <c r="F1540" s="208"/>
      <c r="G1540" s="208"/>
      <c r="H1540" s="207"/>
      <c r="I1540" s="207"/>
      <c r="J1540" s="207"/>
      <c r="K1540" s="206"/>
    </row>
    <row r="1541" spans="1:11" x14ac:dyDescent="0.25">
      <c r="A1541" s="207"/>
      <c r="B1541" s="207"/>
      <c r="C1541" s="208"/>
      <c r="D1541" s="208"/>
      <c r="E1541" s="208"/>
      <c r="F1541" s="208"/>
      <c r="G1541" s="208"/>
      <c r="H1541" s="207"/>
      <c r="I1541" s="207"/>
      <c r="J1541" s="207"/>
      <c r="K1541" s="206"/>
    </row>
    <row r="1542" spans="1:11" x14ac:dyDescent="0.25">
      <c r="A1542" s="207"/>
      <c r="B1542" s="207"/>
      <c r="C1542" s="208"/>
      <c r="D1542" s="208"/>
      <c r="E1542" s="208"/>
      <c r="F1542" s="208"/>
      <c r="G1542" s="208"/>
      <c r="H1542" s="207"/>
      <c r="I1542" s="207"/>
      <c r="J1542" s="207"/>
      <c r="K1542" s="206"/>
    </row>
    <row r="1543" spans="1:11" x14ac:dyDescent="0.25">
      <c r="A1543" s="207"/>
      <c r="B1543" s="207"/>
      <c r="C1543" s="208"/>
      <c r="D1543" s="208"/>
      <c r="E1543" s="208"/>
      <c r="F1543" s="208"/>
      <c r="G1543" s="208"/>
      <c r="H1543" s="207"/>
      <c r="I1543" s="207"/>
      <c r="J1543" s="207"/>
      <c r="K1543" s="206"/>
    </row>
    <row r="1544" spans="1:11" x14ac:dyDescent="0.25">
      <c r="A1544" s="207"/>
      <c r="B1544" s="207"/>
      <c r="C1544" s="208"/>
      <c r="D1544" s="208"/>
      <c r="E1544" s="208"/>
      <c r="F1544" s="208"/>
      <c r="G1544" s="208"/>
      <c r="H1544" s="207"/>
      <c r="I1544" s="207"/>
      <c r="J1544" s="207"/>
      <c r="K1544" s="206"/>
    </row>
    <row r="1545" spans="1:11" x14ac:dyDescent="0.25">
      <c r="A1545" s="207"/>
      <c r="B1545" s="207"/>
      <c r="C1545" s="208"/>
      <c r="D1545" s="208"/>
      <c r="E1545" s="208"/>
      <c r="F1545" s="208"/>
      <c r="G1545" s="208"/>
      <c r="H1545" s="207"/>
      <c r="I1545" s="207"/>
      <c r="J1545" s="207"/>
      <c r="K1545" s="206"/>
    </row>
    <row r="1546" spans="1:11" x14ac:dyDescent="0.25">
      <c r="A1546" s="207"/>
      <c r="B1546" s="207"/>
      <c r="C1546" s="208"/>
      <c r="D1546" s="208"/>
      <c r="E1546" s="208"/>
      <c r="F1546" s="208"/>
      <c r="G1546" s="208"/>
      <c r="H1546" s="207"/>
      <c r="I1546" s="207"/>
      <c r="J1546" s="207"/>
      <c r="K1546" s="206"/>
    </row>
    <row r="1547" spans="1:11" x14ac:dyDescent="0.25">
      <c r="A1547" s="207"/>
      <c r="B1547" s="207"/>
      <c r="C1547" s="208"/>
      <c r="D1547" s="208"/>
      <c r="E1547" s="208"/>
      <c r="F1547" s="208"/>
      <c r="G1547" s="208"/>
      <c r="H1547" s="207"/>
      <c r="I1547" s="207"/>
      <c r="J1547" s="207"/>
      <c r="K1547" s="206"/>
    </row>
    <row r="1548" spans="1:11" x14ac:dyDescent="0.25">
      <c r="A1548" s="207"/>
      <c r="B1548" s="207"/>
      <c r="C1548" s="208"/>
      <c r="D1548" s="208"/>
      <c r="E1548" s="208"/>
      <c r="F1548" s="208"/>
      <c r="G1548" s="208"/>
      <c r="H1548" s="207"/>
      <c r="I1548" s="207"/>
      <c r="J1548" s="207"/>
      <c r="K1548" s="206"/>
    </row>
    <row r="1549" spans="1:11" x14ac:dyDescent="0.25">
      <c r="A1549" s="207"/>
      <c r="B1549" s="207"/>
      <c r="C1549" s="208"/>
      <c r="D1549" s="208"/>
      <c r="E1549" s="208"/>
      <c r="F1549" s="208"/>
      <c r="G1549" s="208"/>
      <c r="H1549" s="207"/>
      <c r="I1549" s="207"/>
      <c r="J1549" s="207"/>
      <c r="K1549" s="206"/>
    </row>
    <row r="1550" spans="1:11" x14ac:dyDescent="0.25">
      <c r="A1550" s="207"/>
      <c r="B1550" s="207"/>
      <c r="C1550" s="208"/>
      <c r="D1550" s="208"/>
      <c r="E1550" s="208"/>
      <c r="F1550" s="208"/>
      <c r="G1550" s="208"/>
      <c r="H1550" s="207"/>
      <c r="I1550" s="207"/>
      <c r="J1550" s="207"/>
      <c r="K1550" s="206"/>
    </row>
    <row r="1551" spans="1:11" x14ac:dyDescent="0.25">
      <c r="A1551" s="207"/>
      <c r="B1551" s="207"/>
      <c r="C1551" s="208"/>
      <c r="D1551" s="208"/>
      <c r="E1551" s="208"/>
      <c r="F1551" s="208"/>
      <c r="G1551" s="208"/>
      <c r="H1551" s="207"/>
      <c r="I1551" s="207"/>
      <c r="J1551" s="207"/>
      <c r="K1551" s="206"/>
    </row>
    <row r="1552" spans="1:11" x14ac:dyDescent="0.25">
      <c r="A1552" s="207"/>
      <c r="B1552" s="207"/>
      <c r="C1552" s="208"/>
      <c r="D1552" s="208"/>
      <c r="E1552" s="208"/>
      <c r="F1552" s="208"/>
      <c r="G1552" s="208"/>
      <c r="H1552" s="207"/>
      <c r="I1552" s="207"/>
      <c r="J1552" s="207"/>
      <c r="K1552" s="206"/>
    </row>
    <row r="1553" spans="1:11" x14ac:dyDescent="0.25">
      <c r="A1553" s="207"/>
      <c r="B1553" s="207"/>
      <c r="C1553" s="208"/>
      <c r="D1553" s="208"/>
      <c r="E1553" s="208"/>
      <c r="F1553" s="208"/>
      <c r="G1553" s="208"/>
      <c r="H1553" s="207"/>
      <c r="I1553" s="207"/>
      <c r="J1553" s="207"/>
      <c r="K1553" s="206"/>
    </row>
    <row r="1554" spans="1:11" x14ac:dyDescent="0.25">
      <c r="A1554" s="207"/>
      <c r="B1554" s="207"/>
      <c r="C1554" s="208"/>
      <c r="D1554" s="208"/>
      <c r="E1554" s="208"/>
      <c r="F1554" s="208"/>
      <c r="G1554" s="208"/>
      <c r="H1554" s="207"/>
      <c r="I1554" s="207"/>
      <c r="J1554" s="207"/>
      <c r="K1554" s="206"/>
    </row>
    <row r="1555" spans="1:11" x14ac:dyDescent="0.25">
      <c r="A1555" s="207"/>
      <c r="B1555" s="207"/>
      <c r="C1555" s="208"/>
      <c r="D1555" s="208"/>
      <c r="E1555" s="208"/>
      <c r="F1555" s="208"/>
      <c r="G1555" s="208"/>
      <c r="H1555" s="207"/>
      <c r="I1555" s="207"/>
      <c r="J1555" s="207"/>
      <c r="K1555" s="206"/>
    </row>
    <row r="1556" spans="1:11" x14ac:dyDescent="0.25">
      <c r="A1556" s="207"/>
      <c r="B1556" s="207"/>
      <c r="C1556" s="208"/>
      <c r="D1556" s="208"/>
      <c r="E1556" s="208"/>
      <c r="F1556" s="208"/>
      <c r="G1556" s="208"/>
      <c r="H1556" s="207"/>
      <c r="I1556" s="207"/>
      <c r="J1556" s="207"/>
      <c r="K1556" s="206"/>
    </row>
    <row r="1557" spans="1:11" x14ac:dyDescent="0.25">
      <c r="A1557" s="207"/>
      <c r="B1557" s="207"/>
      <c r="C1557" s="208"/>
      <c r="D1557" s="208"/>
      <c r="E1557" s="208"/>
      <c r="F1557" s="208"/>
      <c r="G1557" s="208"/>
      <c r="H1557" s="207"/>
      <c r="I1557" s="207"/>
      <c r="J1557" s="207"/>
      <c r="K1557" s="206"/>
    </row>
    <row r="1558" spans="1:11" x14ac:dyDescent="0.25">
      <c r="A1558" s="207"/>
      <c r="B1558" s="207"/>
      <c r="C1558" s="208"/>
      <c r="D1558" s="208"/>
      <c r="E1558" s="208"/>
      <c r="F1558" s="208"/>
      <c r="G1558" s="208"/>
      <c r="H1558" s="207"/>
      <c r="I1558" s="207"/>
      <c r="J1558" s="207"/>
      <c r="K1558" s="206"/>
    </row>
    <row r="1559" spans="1:11" x14ac:dyDescent="0.25">
      <c r="A1559" s="207"/>
      <c r="B1559" s="207"/>
      <c r="C1559" s="208"/>
      <c r="D1559" s="208"/>
      <c r="E1559" s="208"/>
      <c r="F1559" s="208"/>
      <c r="G1559" s="208"/>
      <c r="H1559" s="207"/>
      <c r="I1559" s="207"/>
      <c r="J1559" s="207"/>
      <c r="K1559" s="206"/>
    </row>
    <row r="1560" spans="1:11" x14ac:dyDescent="0.25">
      <c r="A1560" s="207"/>
      <c r="B1560" s="207"/>
      <c r="C1560" s="208"/>
      <c r="D1560" s="208"/>
      <c r="E1560" s="208"/>
      <c r="F1560" s="208"/>
      <c r="G1560" s="208"/>
      <c r="H1560" s="207"/>
      <c r="I1560" s="207"/>
      <c r="J1560" s="207"/>
      <c r="K1560" s="206"/>
    </row>
    <row r="1561" spans="1:11" x14ac:dyDescent="0.25">
      <c r="A1561" s="207"/>
      <c r="B1561" s="207"/>
      <c r="C1561" s="208"/>
      <c r="D1561" s="208"/>
      <c r="E1561" s="208"/>
      <c r="F1561" s="208"/>
      <c r="G1561" s="208"/>
      <c r="H1561" s="207"/>
      <c r="I1561" s="207"/>
      <c r="J1561" s="207"/>
      <c r="K1561" s="206"/>
    </row>
    <row r="1562" spans="1:11" x14ac:dyDescent="0.25">
      <c r="A1562" s="207"/>
      <c r="B1562" s="207"/>
      <c r="C1562" s="208"/>
      <c r="D1562" s="208"/>
      <c r="E1562" s="208"/>
      <c r="F1562" s="208"/>
      <c r="G1562" s="208"/>
      <c r="H1562" s="207"/>
      <c r="I1562" s="207"/>
      <c r="J1562" s="207"/>
      <c r="K1562" s="206"/>
    </row>
    <row r="1563" spans="1:11" x14ac:dyDescent="0.25">
      <c r="A1563" s="207"/>
      <c r="B1563" s="207"/>
      <c r="C1563" s="208"/>
      <c r="D1563" s="208"/>
      <c r="E1563" s="208"/>
      <c r="F1563" s="208"/>
      <c r="G1563" s="208"/>
      <c r="H1563" s="207"/>
      <c r="I1563" s="207"/>
      <c r="J1563" s="207"/>
      <c r="K1563" s="206"/>
    </row>
    <row r="1564" spans="1:11" x14ac:dyDescent="0.25">
      <c r="A1564" s="207"/>
      <c r="B1564" s="207"/>
      <c r="C1564" s="208"/>
      <c r="D1564" s="208"/>
      <c r="E1564" s="208"/>
      <c r="F1564" s="208"/>
      <c r="G1564" s="208"/>
      <c r="H1564" s="207"/>
      <c r="I1564" s="207"/>
      <c r="J1564" s="207"/>
      <c r="K1564" s="206"/>
    </row>
    <row r="1565" spans="1:11" x14ac:dyDescent="0.25">
      <c r="A1565" s="207"/>
      <c r="B1565" s="207"/>
      <c r="C1565" s="208"/>
      <c r="D1565" s="208"/>
      <c r="E1565" s="208"/>
      <c r="F1565" s="208"/>
      <c r="G1565" s="208"/>
      <c r="H1565" s="207"/>
      <c r="I1565" s="207"/>
      <c r="J1565" s="207"/>
      <c r="K1565" s="206"/>
    </row>
    <row r="1566" spans="1:11" x14ac:dyDescent="0.25">
      <c r="A1566" s="207"/>
      <c r="B1566" s="207"/>
      <c r="C1566" s="208"/>
      <c r="D1566" s="208"/>
      <c r="E1566" s="208"/>
      <c r="F1566" s="208"/>
      <c r="G1566" s="208"/>
      <c r="H1566" s="207"/>
      <c r="I1566" s="207"/>
      <c r="J1566" s="207"/>
      <c r="K1566" s="206"/>
    </row>
    <row r="1567" spans="1:11" x14ac:dyDescent="0.25">
      <c r="A1567" s="207"/>
      <c r="B1567" s="207"/>
      <c r="C1567" s="208"/>
      <c r="D1567" s="208"/>
      <c r="E1567" s="208"/>
      <c r="F1567" s="208"/>
      <c r="G1567" s="208"/>
      <c r="H1567" s="207"/>
      <c r="I1567" s="207"/>
      <c r="J1567" s="207"/>
      <c r="K1567" s="206"/>
    </row>
    <row r="1568" spans="1:11" x14ac:dyDescent="0.25">
      <c r="A1568" s="207"/>
      <c r="B1568" s="207"/>
      <c r="C1568" s="208"/>
      <c r="D1568" s="208"/>
      <c r="E1568" s="208"/>
      <c r="F1568" s="208"/>
      <c r="G1568" s="208"/>
      <c r="H1568" s="207"/>
      <c r="I1568" s="207"/>
      <c r="J1568" s="207"/>
      <c r="K1568" s="206"/>
    </row>
    <row r="1569" spans="1:11" x14ac:dyDescent="0.25">
      <c r="A1569" s="207"/>
      <c r="B1569" s="207"/>
      <c r="C1569" s="208"/>
      <c r="D1569" s="208"/>
      <c r="E1569" s="208"/>
      <c r="F1569" s="208"/>
      <c r="G1569" s="208"/>
      <c r="H1569" s="207"/>
      <c r="I1569" s="207"/>
      <c r="J1569" s="207"/>
      <c r="K1569" s="206"/>
    </row>
    <row r="1570" spans="1:11" x14ac:dyDescent="0.25">
      <c r="A1570" s="207"/>
      <c r="B1570" s="207"/>
      <c r="C1570" s="208"/>
      <c r="D1570" s="208"/>
      <c r="E1570" s="208"/>
      <c r="F1570" s="208"/>
      <c r="G1570" s="208"/>
      <c r="H1570" s="207"/>
      <c r="I1570" s="207"/>
      <c r="J1570" s="207"/>
      <c r="K1570" s="206"/>
    </row>
    <row r="1571" spans="1:11" x14ac:dyDescent="0.25">
      <c r="A1571" s="207"/>
      <c r="B1571" s="207"/>
      <c r="C1571" s="208"/>
      <c r="D1571" s="208"/>
      <c r="E1571" s="208"/>
      <c r="F1571" s="208"/>
      <c r="G1571" s="208"/>
      <c r="H1571" s="207"/>
      <c r="I1571" s="207"/>
      <c r="J1571" s="207"/>
      <c r="K1571" s="206"/>
    </row>
    <row r="1572" spans="1:11" x14ac:dyDescent="0.25">
      <c r="A1572" s="207"/>
      <c r="B1572" s="207"/>
      <c r="C1572" s="208"/>
      <c r="D1572" s="208"/>
      <c r="E1572" s="208"/>
      <c r="F1572" s="208"/>
      <c r="G1572" s="208"/>
      <c r="H1572" s="207"/>
      <c r="I1572" s="207"/>
      <c r="J1572" s="207"/>
      <c r="K1572" s="206"/>
    </row>
    <row r="1573" spans="1:11" x14ac:dyDescent="0.25">
      <c r="A1573" s="207"/>
      <c r="B1573" s="207"/>
      <c r="C1573" s="208"/>
      <c r="D1573" s="208"/>
      <c r="E1573" s="208"/>
      <c r="F1573" s="208"/>
      <c r="G1573" s="208"/>
      <c r="H1573" s="207"/>
      <c r="I1573" s="207"/>
      <c r="J1573" s="207"/>
      <c r="K1573" s="206"/>
    </row>
    <row r="1574" spans="1:11" x14ac:dyDescent="0.25">
      <c r="A1574" s="207"/>
      <c r="B1574" s="207"/>
      <c r="C1574" s="208"/>
      <c r="D1574" s="208"/>
      <c r="E1574" s="208"/>
      <c r="F1574" s="208"/>
      <c r="G1574" s="208"/>
      <c r="H1574" s="207"/>
      <c r="I1574" s="207"/>
      <c r="J1574" s="207"/>
      <c r="K1574" s="206"/>
    </row>
    <row r="1575" spans="1:11" x14ac:dyDescent="0.25">
      <c r="A1575" s="207"/>
      <c r="B1575" s="207"/>
      <c r="C1575" s="208"/>
      <c r="D1575" s="208"/>
      <c r="E1575" s="208"/>
      <c r="F1575" s="208"/>
      <c r="G1575" s="208"/>
      <c r="H1575" s="207"/>
      <c r="I1575" s="207"/>
      <c r="J1575" s="207"/>
      <c r="K1575" s="206"/>
    </row>
    <row r="1576" spans="1:11" x14ac:dyDescent="0.25">
      <c r="A1576" s="207"/>
      <c r="B1576" s="207"/>
      <c r="C1576" s="208"/>
      <c r="D1576" s="208"/>
      <c r="E1576" s="208"/>
      <c r="F1576" s="208"/>
      <c r="G1576" s="208"/>
      <c r="H1576" s="207"/>
      <c r="I1576" s="207"/>
      <c r="J1576" s="207"/>
      <c r="K1576" s="206"/>
    </row>
    <row r="1577" spans="1:11" x14ac:dyDescent="0.25">
      <c r="A1577" s="207"/>
      <c r="B1577" s="207"/>
      <c r="C1577" s="208"/>
      <c r="D1577" s="208"/>
      <c r="E1577" s="208"/>
      <c r="F1577" s="208"/>
      <c r="G1577" s="208"/>
      <c r="H1577" s="207"/>
      <c r="I1577" s="207"/>
      <c r="J1577" s="207"/>
      <c r="K1577" s="206"/>
    </row>
    <row r="1578" spans="1:11" x14ac:dyDescent="0.25">
      <c r="A1578" s="207"/>
      <c r="B1578" s="207"/>
      <c r="C1578" s="208"/>
      <c r="D1578" s="208"/>
      <c r="E1578" s="208"/>
      <c r="F1578" s="208"/>
      <c r="G1578" s="208"/>
      <c r="H1578" s="207"/>
      <c r="I1578" s="207"/>
      <c r="J1578" s="207"/>
      <c r="K1578" s="206"/>
    </row>
    <row r="1579" spans="1:11" x14ac:dyDescent="0.25">
      <c r="A1579" s="207"/>
      <c r="B1579" s="207"/>
      <c r="C1579" s="208"/>
      <c r="D1579" s="208"/>
      <c r="E1579" s="208"/>
      <c r="F1579" s="208"/>
      <c r="G1579" s="208"/>
      <c r="H1579" s="207"/>
      <c r="I1579" s="207"/>
      <c r="J1579" s="207"/>
      <c r="K1579" s="206"/>
    </row>
    <row r="1580" spans="1:11" x14ac:dyDescent="0.25">
      <c r="A1580" s="207"/>
      <c r="B1580" s="207"/>
      <c r="C1580" s="208"/>
      <c r="D1580" s="208"/>
      <c r="E1580" s="208"/>
      <c r="F1580" s="208"/>
      <c r="G1580" s="208"/>
      <c r="H1580" s="207"/>
      <c r="I1580" s="207"/>
      <c r="J1580" s="207"/>
      <c r="K1580" s="206"/>
    </row>
    <row r="1581" spans="1:11" x14ac:dyDescent="0.25">
      <c r="A1581" s="207"/>
      <c r="B1581" s="207"/>
      <c r="C1581" s="208"/>
      <c r="D1581" s="208"/>
      <c r="E1581" s="208"/>
      <c r="F1581" s="208"/>
      <c r="G1581" s="208"/>
      <c r="H1581" s="207"/>
      <c r="I1581" s="207"/>
      <c r="J1581" s="207"/>
      <c r="K1581" s="206"/>
    </row>
    <row r="1582" spans="1:11" x14ac:dyDescent="0.25">
      <c r="A1582" s="207"/>
      <c r="B1582" s="207"/>
      <c r="C1582" s="208"/>
      <c r="D1582" s="208"/>
      <c r="E1582" s="208"/>
      <c r="F1582" s="208"/>
      <c r="G1582" s="208"/>
      <c r="H1582" s="207"/>
      <c r="I1582" s="207"/>
      <c r="J1582" s="207"/>
      <c r="K1582" s="206"/>
    </row>
    <row r="1583" spans="1:11" x14ac:dyDescent="0.25">
      <c r="A1583" s="207"/>
      <c r="B1583" s="207"/>
      <c r="C1583" s="208"/>
      <c r="D1583" s="208"/>
      <c r="E1583" s="208"/>
      <c r="F1583" s="208"/>
      <c r="G1583" s="208"/>
      <c r="H1583" s="207"/>
      <c r="I1583" s="207"/>
      <c r="J1583" s="207"/>
      <c r="K1583" s="206"/>
    </row>
    <row r="1584" spans="1:11" x14ac:dyDescent="0.25">
      <c r="A1584" s="207"/>
      <c r="B1584" s="207"/>
      <c r="C1584" s="208"/>
      <c r="D1584" s="208"/>
      <c r="E1584" s="208"/>
      <c r="F1584" s="208"/>
      <c r="G1584" s="208"/>
      <c r="H1584" s="207"/>
      <c r="I1584" s="207"/>
      <c r="J1584" s="207"/>
      <c r="K1584" s="206"/>
    </row>
    <row r="1585" spans="1:11" x14ac:dyDescent="0.25">
      <c r="A1585" s="207"/>
      <c r="B1585" s="207"/>
      <c r="C1585" s="208"/>
      <c r="D1585" s="208"/>
      <c r="E1585" s="208"/>
      <c r="F1585" s="208"/>
      <c r="G1585" s="208"/>
      <c r="H1585" s="207"/>
      <c r="I1585" s="207"/>
      <c r="J1585" s="207"/>
      <c r="K1585" s="206"/>
    </row>
    <row r="1586" spans="1:11" x14ac:dyDescent="0.25">
      <c r="A1586" s="207"/>
      <c r="B1586" s="207"/>
      <c r="C1586" s="208"/>
      <c r="D1586" s="208"/>
      <c r="E1586" s="208"/>
      <c r="F1586" s="208"/>
      <c r="G1586" s="208"/>
      <c r="H1586" s="207"/>
      <c r="I1586" s="207"/>
      <c r="J1586" s="207"/>
      <c r="K1586" s="206"/>
    </row>
    <row r="1587" spans="1:11" x14ac:dyDescent="0.25">
      <c r="A1587" s="207"/>
      <c r="B1587" s="207"/>
      <c r="C1587" s="208"/>
      <c r="D1587" s="208"/>
      <c r="E1587" s="208"/>
      <c r="F1587" s="208"/>
      <c r="G1587" s="208"/>
      <c r="H1587" s="207"/>
      <c r="I1587" s="207"/>
      <c r="J1587" s="207"/>
      <c r="K1587" s="206"/>
    </row>
    <row r="1588" spans="1:11" x14ac:dyDescent="0.25">
      <c r="A1588" s="207"/>
      <c r="B1588" s="207"/>
      <c r="C1588" s="208"/>
      <c r="D1588" s="208"/>
      <c r="E1588" s="208"/>
      <c r="F1588" s="208"/>
      <c r="G1588" s="208"/>
      <c r="H1588" s="207"/>
      <c r="I1588" s="207"/>
      <c r="J1588" s="207"/>
      <c r="K1588" s="206"/>
    </row>
    <row r="1589" spans="1:11" x14ac:dyDescent="0.25">
      <c r="A1589" s="207"/>
      <c r="B1589" s="207"/>
      <c r="C1589" s="208"/>
      <c r="D1589" s="208"/>
      <c r="E1589" s="208"/>
      <c r="F1589" s="208"/>
      <c r="G1589" s="208"/>
      <c r="H1589" s="207"/>
      <c r="I1589" s="207"/>
      <c r="J1589" s="207"/>
      <c r="K1589" s="206"/>
    </row>
    <row r="1590" spans="1:11" x14ac:dyDescent="0.25">
      <c r="A1590" s="207"/>
      <c r="B1590" s="207"/>
      <c r="C1590" s="208"/>
      <c r="D1590" s="208"/>
      <c r="E1590" s="208"/>
      <c r="F1590" s="208"/>
      <c r="G1590" s="208"/>
      <c r="H1590" s="207"/>
      <c r="I1590" s="207"/>
      <c r="J1590" s="207"/>
      <c r="K1590" s="206"/>
    </row>
    <row r="1591" spans="1:11" x14ac:dyDescent="0.25">
      <c r="A1591" s="207"/>
      <c r="B1591" s="207"/>
      <c r="C1591" s="208"/>
      <c r="D1591" s="208"/>
      <c r="E1591" s="208"/>
      <c r="F1591" s="208"/>
      <c r="G1591" s="208"/>
      <c r="H1591" s="207"/>
      <c r="I1591" s="207"/>
      <c r="J1591" s="207"/>
      <c r="K1591" s="206"/>
    </row>
    <row r="1592" spans="1:11" x14ac:dyDescent="0.25">
      <c r="A1592" s="207"/>
      <c r="B1592" s="207"/>
      <c r="C1592" s="208"/>
      <c r="D1592" s="208"/>
      <c r="E1592" s="208"/>
      <c r="F1592" s="208"/>
      <c r="G1592" s="208"/>
      <c r="H1592" s="207"/>
      <c r="I1592" s="207"/>
      <c r="J1592" s="207"/>
      <c r="K1592" s="206"/>
    </row>
    <row r="1593" spans="1:11" x14ac:dyDescent="0.25">
      <c r="A1593" s="207"/>
      <c r="B1593" s="207"/>
      <c r="C1593" s="208"/>
      <c r="D1593" s="208"/>
      <c r="E1593" s="208"/>
      <c r="F1593" s="208"/>
      <c r="G1593" s="208"/>
      <c r="H1593" s="207"/>
      <c r="I1593" s="207"/>
      <c r="J1593" s="207"/>
      <c r="K1593" s="206"/>
    </row>
    <row r="1594" spans="1:11" x14ac:dyDescent="0.25">
      <c r="A1594" s="207"/>
      <c r="B1594" s="207"/>
      <c r="C1594" s="208"/>
      <c r="D1594" s="208"/>
      <c r="E1594" s="208"/>
      <c r="F1594" s="208"/>
      <c r="G1594" s="208"/>
      <c r="H1594" s="207"/>
      <c r="I1594" s="207"/>
      <c r="J1594" s="207"/>
      <c r="K1594" s="206"/>
    </row>
    <row r="1595" spans="1:11" x14ac:dyDescent="0.25">
      <c r="A1595" s="207"/>
      <c r="B1595" s="207"/>
      <c r="C1595" s="208"/>
      <c r="D1595" s="208"/>
      <c r="E1595" s="208"/>
      <c r="F1595" s="208"/>
      <c r="G1595" s="208"/>
      <c r="H1595" s="207"/>
      <c r="I1595" s="207"/>
      <c r="J1595" s="207"/>
      <c r="K1595" s="206"/>
    </row>
    <row r="1596" spans="1:11" x14ac:dyDescent="0.25">
      <c r="A1596" s="207"/>
      <c r="B1596" s="207"/>
      <c r="C1596" s="208"/>
      <c r="D1596" s="208"/>
      <c r="E1596" s="208"/>
      <c r="F1596" s="208"/>
      <c r="G1596" s="208"/>
      <c r="H1596" s="207"/>
      <c r="I1596" s="207"/>
      <c r="J1596" s="207"/>
      <c r="K1596" s="206"/>
    </row>
    <row r="1597" spans="1:11" x14ac:dyDescent="0.25">
      <c r="A1597" s="207"/>
      <c r="B1597" s="207"/>
      <c r="C1597" s="208"/>
      <c r="D1597" s="208"/>
      <c r="E1597" s="208"/>
      <c r="F1597" s="208"/>
      <c r="G1597" s="208"/>
      <c r="H1597" s="207"/>
      <c r="I1597" s="207"/>
      <c r="J1597" s="207"/>
      <c r="K1597" s="206"/>
    </row>
    <row r="1598" spans="1:11" x14ac:dyDescent="0.25">
      <c r="A1598" s="207"/>
      <c r="B1598" s="207"/>
      <c r="C1598" s="208"/>
      <c r="D1598" s="208"/>
      <c r="E1598" s="208"/>
      <c r="F1598" s="208"/>
      <c r="G1598" s="208"/>
      <c r="H1598" s="207"/>
      <c r="I1598" s="207"/>
      <c r="J1598" s="207"/>
      <c r="K1598" s="206"/>
    </row>
    <row r="1599" spans="1:11" x14ac:dyDescent="0.25">
      <c r="A1599" s="207"/>
      <c r="B1599" s="207"/>
      <c r="C1599" s="208"/>
      <c r="D1599" s="208"/>
      <c r="E1599" s="208"/>
      <c r="F1599" s="208"/>
      <c r="G1599" s="208"/>
      <c r="H1599" s="207"/>
      <c r="I1599" s="207"/>
      <c r="J1599" s="207"/>
      <c r="K1599" s="206"/>
    </row>
    <row r="1600" spans="1:11" x14ac:dyDescent="0.25">
      <c r="A1600" s="207"/>
      <c r="B1600" s="207"/>
      <c r="C1600" s="208"/>
      <c r="D1600" s="208"/>
      <c r="E1600" s="208"/>
      <c r="F1600" s="208"/>
      <c r="G1600" s="208"/>
      <c r="H1600" s="207"/>
      <c r="I1600" s="207"/>
      <c r="J1600" s="207"/>
      <c r="K1600" s="206"/>
    </row>
    <row r="1601" spans="1:11" x14ac:dyDescent="0.25">
      <c r="A1601" s="207"/>
      <c r="B1601" s="207"/>
      <c r="C1601" s="208"/>
      <c r="D1601" s="208"/>
      <c r="E1601" s="208"/>
      <c r="F1601" s="208"/>
      <c r="G1601" s="208"/>
      <c r="H1601" s="207"/>
      <c r="I1601" s="207"/>
      <c r="J1601" s="207"/>
      <c r="K1601" s="206"/>
    </row>
    <row r="1602" spans="1:11" x14ac:dyDescent="0.25">
      <c r="A1602" s="207"/>
      <c r="B1602" s="207"/>
      <c r="C1602" s="208"/>
      <c r="D1602" s="208"/>
      <c r="E1602" s="208"/>
      <c r="F1602" s="208"/>
      <c r="G1602" s="208"/>
      <c r="H1602" s="207"/>
      <c r="I1602" s="207"/>
      <c r="J1602" s="207"/>
      <c r="K1602" s="206"/>
    </row>
    <row r="1603" spans="1:11" x14ac:dyDescent="0.25">
      <c r="A1603" s="207"/>
      <c r="B1603" s="207"/>
      <c r="C1603" s="208"/>
      <c r="D1603" s="208"/>
      <c r="E1603" s="208"/>
      <c r="F1603" s="208"/>
      <c r="G1603" s="208"/>
      <c r="H1603" s="207"/>
      <c r="I1603" s="207"/>
      <c r="J1603" s="207"/>
      <c r="K1603" s="206"/>
    </row>
    <row r="1604" spans="1:11" x14ac:dyDescent="0.25">
      <c r="A1604" s="207"/>
      <c r="B1604" s="207"/>
      <c r="C1604" s="208"/>
      <c r="D1604" s="208"/>
      <c r="E1604" s="208"/>
      <c r="F1604" s="208"/>
      <c r="G1604" s="208"/>
      <c r="H1604" s="207"/>
      <c r="I1604" s="207"/>
      <c r="J1604" s="207"/>
      <c r="K1604" s="206"/>
    </row>
    <row r="1605" spans="1:11" x14ac:dyDescent="0.25">
      <c r="A1605" s="207"/>
      <c r="B1605" s="207"/>
      <c r="C1605" s="208"/>
      <c r="D1605" s="208"/>
      <c r="E1605" s="208"/>
      <c r="F1605" s="208"/>
      <c r="G1605" s="208"/>
      <c r="H1605" s="207"/>
      <c r="I1605" s="207"/>
      <c r="J1605" s="207"/>
      <c r="K1605" s="206"/>
    </row>
    <row r="1606" spans="1:11" x14ac:dyDescent="0.25">
      <c r="A1606" s="207"/>
      <c r="B1606" s="207"/>
      <c r="C1606" s="208"/>
      <c r="D1606" s="208"/>
      <c r="E1606" s="208"/>
      <c r="F1606" s="208"/>
      <c r="G1606" s="208"/>
      <c r="H1606" s="207"/>
      <c r="I1606" s="207"/>
      <c r="J1606" s="207"/>
      <c r="K1606" s="206"/>
    </row>
    <row r="1607" spans="1:11" x14ac:dyDescent="0.25">
      <c r="A1607" s="207"/>
      <c r="B1607" s="207"/>
      <c r="C1607" s="208"/>
      <c r="D1607" s="208"/>
      <c r="E1607" s="208"/>
      <c r="F1607" s="208"/>
      <c r="G1607" s="208"/>
      <c r="H1607" s="207"/>
      <c r="I1607" s="207"/>
      <c r="J1607" s="207"/>
      <c r="K1607" s="206"/>
    </row>
    <row r="1608" spans="1:11" x14ac:dyDescent="0.25">
      <c r="A1608" s="207"/>
      <c r="B1608" s="207"/>
      <c r="C1608" s="208"/>
      <c r="D1608" s="208"/>
      <c r="E1608" s="208"/>
      <c r="F1608" s="208"/>
      <c r="G1608" s="208"/>
      <c r="H1608" s="207"/>
      <c r="I1608" s="207"/>
      <c r="J1608" s="207"/>
      <c r="K1608" s="206"/>
    </row>
    <row r="1609" spans="1:11" x14ac:dyDescent="0.25">
      <c r="A1609" s="207"/>
      <c r="B1609" s="207"/>
      <c r="C1609" s="208"/>
      <c r="D1609" s="208"/>
      <c r="E1609" s="208"/>
      <c r="F1609" s="208"/>
      <c r="G1609" s="208"/>
      <c r="H1609" s="207"/>
      <c r="I1609" s="207"/>
      <c r="J1609" s="207"/>
      <c r="K1609" s="206"/>
    </row>
    <row r="1610" spans="1:11" x14ac:dyDescent="0.25">
      <c r="A1610" s="207"/>
      <c r="B1610" s="207"/>
      <c r="C1610" s="208"/>
      <c r="D1610" s="208"/>
      <c r="E1610" s="208"/>
      <c r="F1610" s="208"/>
      <c r="G1610" s="208"/>
      <c r="H1610" s="207"/>
      <c r="I1610" s="207"/>
      <c r="J1610" s="207"/>
      <c r="K1610" s="206"/>
    </row>
    <row r="1611" spans="1:11" x14ac:dyDescent="0.25">
      <c r="A1611" s="207"/>
      <c r="B1611" s="207"/>
      <c r="C1611" s="208"/>
      <c r="D1611" s="208"/>
      <c r="E1611" s="208"/>
      <c r="F1611" s="208"/>
      <c r="G1611" s="208"/>
      <c r="H1611" s="207"/>
      <c r="I1611" s="207"/>
      <c r="J1611" s="207"/>
      <c r="K1611" s="206"/>
    </row>
    <row r="1612" spans="1:11" x14ac:dyDescent="0.25">
      <c r="A1612" s="207"/>
      <c r="B1612" s="207"/>
      <c r="C1612" s="208"/>
      <c r="D1612" s="208"/>
      <c r="E1612" s="208"/>
      <c r="F1612" s="208"/>
      <c r="G1612" s="208"/>
      <c r="H1612" s="207"/>
      <c r="I1612" s="207"/>
      <c r="J1612" s="207"/>
      <c r="K1612" s="206"/>
    </row>
    <row r="1613" spans="1:11" x14ac:dyDescent="0.25">
      <c r="A1613" s="207"/>
      <c r="B1613" s="207"/>
      <c r="C1613" s="208"/>
      <c r="D1613" s="208"/>
      <c r="E1613" s="208"/>
      <c r="F1613" s="208"/>
      <c r="G1613" s="208"/>
      <c r="H1613" s="207"/>
      <c r="I1613" s="207"/>
      <c r="J1613" s="207"/>
      <c r="K1613" s="206"/>
    </row>
    <row r="1614" spans="1:11" x14ac:dyDescent="0.25">
      <c r="A1614" s="207"/>
      <c r="B1614" s="207"/>
      <c r="C1614" s="208"/>
      <c r="D1614" s="208"/>
      <c r="E1614" s="208"/>
      <c r="F1614" s="208"/>
      <c r="G1614" s="208"/>
      <c r="H1614" s="207"/>
      <c r="I1614" s="207"/>
      <c r="J1614" s="207"/>
      <c r="K1614" s="206"/>
    </row>
    <row r="1615" spans="1:11" x14ac:dyDescent="0.25">
      <c r="A1615" s="207"/>
      <c r="B1615" s="207"/>
      <c r="C1615" s="208"/>
      <c r="D1615" s="208"/>
      <c r="E1615" s="208"/>
      <c r="F1615" s="208"/>
      <c r="G1615" s="208"/>
      <c r="H1615" s="207"/>
      <c r="I1615" s="207"/>
      <c r="J1615" s="207"/>
      <c r="K1615" s="206"/>
    </row>
    <row r="1616" spans="1:11" x14ac:dyDescent="0.25">
      <c r="A1616" s="207"/>
      <c r="B1616" s="207"/>
      <c r="C1616" s="208"/>
      <c r="D1616" s="208"/>
      <c r="E1616" s="208"/>
      <c r="F1616" s="208"/>
      <c r="G1616" s="208"/>
      <c r="H1616" s="207"/>
      <c r="I1616" s="207"/>
      <c r="J1616" s="207"/>
      <c r="K1616" s="206"/>
    </row>
    <row r="1617" spans="1:11" x14ac:dyDescent="0.25">
      <c r="A1617" s="207"/>
      <c r="B1617" s="207"/>
      <c r="C1617" s="208"/>
      <c r="D1617" s="208"/>
      <c r="E1617" s="208"/>
      <c r="F1617" s="208"/>
      <c r="G1617" s="208"/>
      <c r="H1617" s="207"/>
      <c r="I1617" s="207"/>
      <c r="J1617" s="207"/>
      <c r="K1617" s="206"/>
    </row>
    <row r="1618" spans="1:11" x14ac:dyDescent="0.25">
      <c r="A1618" s="207"/>
      <c r="B1618" s="207"/>
      <c r="C1618" s="208"/>
      <c r="D1618" s="208"/>
      <c r="E1618" s="208"/>
      <c r="F1618" s="208"/>
      <c r="G1618" s="208"/>
      <c r="H1618" s="207"/>
      <c r="I1618" s="207"/>
      <c r="J1618" s="207"/>
      <c r="K1618" s="206"/>
    </row>
    <row r="1619" spans="1:11" x14ac:dyDescent="0.25">
      <c r="A1619" s="207"/>
      <c r="B1619" s="207"/>
      <c r="C1619" s="208"/>
      <c r="D1619" s="208"/>
      <c r="E1619" s="208"/>
      <c r="F1619" s="208"/>
      <c r="G1619" s="208"/>
      <c r="H1619" s="207"/>
      <c r="I1619" s="207"/>
      <c r="J1619" s="207"/>
      <c r="K1619" s="206"/>
    </row>
    <row r="1620" spans="1:11" x14ac:dyDescent="0.25">
      <c r="A1620" s="207"/>
      <c r="B1620" s="207"/>
      <c r="C1620" s="208"/>
      <c r="D1620" s="208"/>
      <c r="E1620" s="208"/>
      <c r="F1620" s="208"/>
      <c r="G1620" s="208"/>
      <c r="H1620" s="207"/>
      <c r="I1620" s="207"/>
      <c r="J1620" s="207"/>
      <c r="K1620" s="206"/>
    </row>
    <row r="1621" spans="1:11" x14ac:dyDescent="0.25">
      <c r="A1621" s="207"/>
      <c r="B1621" s="207"/>
      <c r="C1621" s="208"/>
      <c r="D1621" s="208"/>
      <c r="E1621" s="208"/>
      <c r="F1621" s="208"/>
      <c r="G1621" s="208"/>
      <c r="H1621" s="207"/>
      <c r="I1621" s="207"/>
      <c r="J1621" s="207"/>
      <c r="K1621" s="206"/>
    </row>
    <row r="1622" spans="1:11" x14ac:dyDescent="0.25">
      <c r="A1622" s="207"/>
      <c r="B1622" s="207"/>
      <c r="C1622" s="208"/>
      <c r="D1622" s="208"/>
      <c r="E1622" s="208"/>
      <c r="F1622" s="208"/>
      <c r="G1622" s="208"/>
      <c r="H1622" s="207"/>
      <c r="I1622" s="207"/>
      <c r="J1622" s="207"/>
      <c r="K1622" s="206"/>
    </row>
    <row r="1623" spans="1:11" x14ac:dyDescent="0.25">
      <c r="A1623" s="207"/>
      <c r="B1623" s="207"/>
      <c r="C1623" s="208"/>
      <c r="D1623" s="208"/>
      <c r="E1623" s="208"/>
      <c r="F1623" s="208"/>
      <c r="G1623" s="208"/>
      <c r="H1623" s="207"/>
      <c r="I1623" s="207"/>
      <c r="J1623" s="207"/>
      <c r="K1623" s="206"/>
    </row>
    <row r="1624" spans="1:11" x14ac:dyDescent="0.25">
      <c r="A1624" s="207"/>
      <c r="B1624" s="207"/>
      <c r="C1624" s="208"/>
      <c r="D1624" s="208"/>
      <c r="E1624" s="208"/>
      <c r="F1624" s="208"/>
      <c r="G1624" s="208"/>
      <c r="H1624" s="207"/>
      <c r="I1624" s="207"/>
      <c r="J1624" s="207"/>
      <c r="K1624" s="206"/>
    </row>
    <row r="1625" spans="1:11" x14ac:dyDescent="0.25">
      <c r="A1625" s="207"/>
      <c r="B1625" s="207"/>
      <c r="C1625" s="208"/>
      <c r="D1625" s="208"/>
      <c r="E1625" s="208"/>
      <c r="F1625" s="208"/>
      <c r="G1625" s="208"/>
      <c r="H1625" s="207"/>
      <c r="I1625" s="207"/>
      <c r="J1625" s="207"/>
      <c r="K1625" s="206"/>
    </row>
    <row r="1626" spans="1:11" x14ac:dyDescent="0.25">
      <c r="A1626" s="207"/>
      <c r="B1626" s="207"/>
      <c r="C1626" s="208"/>
      <c r="D1626" s="208"/>
      <c r="E1626" s="208"/>
      <c r="F1626" s="208"/>
      <c r="G1626" s="208"/>
      <c r="H1626" s="207"/>
      <c r="I1626" s="207"/>
      <c r="J1626" s="207"/>
      <c r="K1626" s="206"/>
    </row>
    <row r="1627" spans="1:11" x14ac:dyDescent="0.25">
      <c r="A1627" s="207"/>
      <c r="B1627" s="207"/>
      <c r="C1627" s="208"/>
      <c r="D1627" s="208"/>
      <c r="E1627" s="208"/>
      <c r="F1627" s="208"/>
      <c r="G1627" s="208"/>
      <c r="H1627" s="207"/>
      <c r="I1627" s="207"/>
      <c r="J1627" s="207"/>
      <c r="K1627" s="206"/>
    </row>
    <row r="1628" spans="1:11" x14ac:dyDescent="0.25">
      <c r="A1628" s="207"/>
      <c r="B1628" s="207"/>
      <c r="C1628" s="208"/>
      <c r="D1628" s="208"/>
      <c r="E1628" s="208"/>
      <c r="F1628" s="208"/>
      <c r="G1628" s="208"/>
      <c r="H1628" s="207"/>
      <c r="I1628" s="207"/>
      <c r="J1628" s="207"/>
      <c r="K1628" s="206"/>
    </row>
    <row r="1629" spans="1:11" x14ac:dyDescent="0.25">
      <c r="A1629" s="207"/>
      <c r="B1629" s="207"/>
      <c r="C1629" s="208"/>
      <c r="D1629" s="208"/>
      <c r="E1629" s="208"/>
      <c r="F1629" s="208"/>
      <c r="G1629" s="208"/>
      <c r="H1629" s="207"/>
      <c r="I1629" s="207"/>
      <c r="J1629" s="207"/>
      <c r="K1629" s="206"/>
    </row>
    <row r="1630" spans="1:11" x14ac:dyDescent="0.25">
      <c r="A1630" s="207"/>
      <c r="B1630" s="207"/>
      <c r="C1630" s="208"/>
      <c r="D1630" s="208"/>
      <c r="E1630" s="208"/>
      <c r="F1630" s="208"/>
      <c r="G1630" s="208"/>
      <c r="H1630" s="207"/>
      <c r="I1630" s="207"/>
      <c r="J1630" s="207"/>
      <c r="K1630" s="206"/>
    </row>
    <row r="1631" spans="1:11" x14ac:dyDescent="0.25">
      <c r="A1631" s="207"/>
      <c r="B1631" s="207"/>
      <c r="C1631" s="208"/>
      <c r="D1631" s="208"/>
      <c r="E1631" s="208"/>
      <c r="F1631" s="208"/>
      <c r="G1631" s="208"/>
      <c r="H1631" s="207"/>
      <c r="I1631" s="207"/>
      <c r="J1631" s="207"/>
      <c r="K1631" s="206"/>
    </row>
    <row r="1632" spans="1:11" x14ac:dyDescent="0.25">
      <c r="A1632" s="207"/>
      <c r="B1632" s="207"/>
      <c r="C1632" s="208"/>
      <c r="D1632" s="208"/>
      <c r="E1632" s="208"/>
      <c r="F1632" s="208"/>
      <c r="G1632" s="208"/>
      <c r="H1632" s="207"/>
      <c r="I1632" s="207"/>
      <c r="J1632" s="207"/>
      <c r="K1632" s="206"/>
    </row>
    <row r="1633" spans="1:11" x14ac:dyDescent="0.25">
      <c r="A1633" s="207"/>
      <c r="B1633" s="207"/>
      <c r="C1633" s="208"/>
      <c r="D1633" s="208"/>
      <c r="E1633" s="208"/>
      <c r="F1633" s="208"/>
      <c r="G1633" s="208"/>
      <c r="H1633" s="207"/>
      <c r="I1633" s="207"/>
      <c r="J1633" s="207"/>
      <c r="K1633" s="206"/>
    </row>
    <row r="1634" spans="1:11" x14ac:dyDescent="0.25">
      <c r="A1634" s="207"/>
      <c r="B1634" s="207"/>
      <c r="C1634" s="208"/>
      <c r="D1634" s="208"/>
      <c r="E1634" s="208"/>
      <c r="F1634" s="208"/>
      <c r="G1634" s="208"/>
      <c r="H1634" s="207"/>
      <c r="I1634" s="207"/>
      <c r="J1634" s="207"/>
      <c r="K1634" s="206"/>
    </row>
    <row r="1635" spans="1:11" x14ac:dyDescent="0.25">
      <c r="A1635" s="207"/>
      <c r="B1635" s="207"/>
      <c r="C1635" s="208"/>
      <c r="D1635" s="208"/>
      <c r="E1635" s="208"/>
      <c r="F1635" s="208"/>
      <c r="G1635" s="208"/>
      <c r="H1635" s="207"/>
      <c r="I1635" s="207"/>
      <c r="J1635" s="207"/>
      <c r="K1635" s="206"/>
    </row>
    <row r="1636" spans="1:11" x14ac:dyDescent="0.25">
      <c r="A1636" s="207"/>
      <c r="B1636" s="207"/>
      <c r="C1636" s="208"/>
      <c r="D1636" s="208"/>
      <c r="E1636" s="208"/>
      <c r="F1636" s="208"/>
      <c r="G1636" s="208"/>
      <c r="H1636" s="207"/>
      <c r="I1636" s="207"/>
      <c r="J1636" s="207"/>
      <c r="K1636" s="206"/>
    </row>
    <row r="1637" spans="1:11" x14ac:dyDescent="0.25">
      <c r="A1637" s="207"/>
      <c r="B1637" s="207"/>
      <c r="C1637" s="208"/>
      <c r="D1637" s="208"/>
      <c r="E1637" s="208"/>
      <c r="F1637" s="208"/>
      <c r="G1637" s="208"/>
      <c r="H1637" s="207"/>
      <c r="I1637" s="207"/>
      <c r="J1637" s="207"/>
      <c r="K1637" s="206"/>
    </row>
    <row r="1638" spans="1:11" x14ac:dyDescent="0.25">
      <c r="A1638" s="207"/>
      <c r="B1638" s="207"/>
      <c r="C1638" s="208"/>
      <c r="D1638" s="208"/>
      <c r="E1638" s="208"/>
      <c r="F1638" s="208"/>
      <c r="G1638" s="208"/>
      <c r="H1638" s="207"/>
      <c r="I1638" s="207"/>
      <c r="J1638" s="207"/>
      <c r="K1638" s="206"/>
    </row>
    <row r="1639" spans="1:11" x14ac:dyDescent="0.25">
      <c r="A1639" s="207"/>
      <c r="B1639" s="207"/>
      <c r="C1639" s="208"/>
      <c r="D1639" s="208"/>
      <c r="E1639" s="208"/>
      <c r="F1639" s="208"/>
      <c r="G1639" s="208"/>
      <c r="H1639" s="207"/>
      <c r="I1639" s="207"/>
      <c r="J1639" s="207"/>
      <c r="K1639" s="206"/>
    </row>
    <row r="1640" spans="1:11" x14ac:dyDescent="0.25">
      <c r="A1640" s="207"/>
      <c r="B1640" s="207"/>
      <c r="C1640" s="208"/>
      <c r="D1640" s="208"/>
      <c r="E1640" s="208"/>
      <c r="F1640" s="208"/>
      <c r="G1640" s="208"/>
      <c r="H1640" s="207"/>
      <c r="I1640" s="207"/>
      <c r="J1640" s="207"/>
      <c r="K1640" s="206"/>
    </row>
    <row r="1641" spans="1:11" x14ac:dyDescent="0.25">
      <c r="A1641" s="207"/>
      <c r="B1641" s="207"/>
      <c r="C1641" s="208"/>
      <c r="D1641" s="208"/>
      <c r="E1641" s="208"/>
      <c r="F1641" s="208"/>
      <c r="G1641" s="208"/>
      <c r="H1641" s="207"/>
      <c r="I1641" s="207"/>
      <c r="J1641" s="207"/>
      <c r="K1641" s="206"/>
    </row>
    <row r="1642" spans="1:11" x14ac:dyDescent="0.25">
      <c r="A1642" s="207"/>
      <c r="B1642" s="207"/>
      <c r="C1642" s="208"/>
      <c r="D1642" s="208"/>
      <c r="E1642" s="208"/>
      <c r="F1642" s="208"/>
      <c r="G1642" s="208"/>
      <c r="H1642" s="207"/>
      <c r="I1642" s="207"/>
      <c r="J1642" s="207"/>
      <c r="K1642" s="206"/>
    </row>
    <row r="1643" spans="1:11" x14ac:dyDescent="0.25">
      <c r="A1643" s="207"/>
      <c r="B1643" s="207"/>
      <c r="C1643" s="208"/>
      <c r="D1643" s="208"/>
      <c r="E1643" s="208"/>
      <c r="F1643" s="208"/>
      <c r="G1643" s="208"/>
      <c r="H1643" s="207"/>
      <c r="I1643" s="207"/>
      <c r="J1643" s="207"/>
      <c r="K1643" s="206"/>
    </row>
    <row r="1644" spans="1:11" x14ac:dyDescent="0.25">
      <c r="A1644" s="207"/>
      <c r="B1644" s="207"/>
      <c r="C1644" s="208"/>
      <c r="D1644" s="208"/>
      <c r="E1644" s="208"/>
      <c r="F1644" s="208"/>
      <c r="G1644" s="208"/>
      <c r="H1644" s="207"/>
      <c r="I1644" s="207"/>
      <c r="J1644" s="207"/>
      <c r="K1644" s="206"/>
    </row>
    <row r="1645" spans="1:11" x14ac:dyDescent="0.25">
      <c r="A1645" s="207"/>
      <c r="B1645" s="207"/>
      <c r="C1645" s="208"/>
      <c r="D1645" s="208"/>
      <c r="E1645" s="208"/>
      <c r="F1645" s="208"/>
      <c r="G1645" s="208"/>
      <c r="H1645" s="207"/>
      <c r="I1645" s="207"/>
      <c r="J1645" s="207"/>
      <c r="K1645" s="206"/>
    </row>
    <row r="1646" spans="1:11" x14ac:dyDescent="0.25">
      <c r="A1646" s="207"/>
      <c r="B1646" s="207"/>
      <c r="C1646" s="208"/>
      <c r="D1646" s="208"/>
      <c r="E1646" s="208"/>
      <c r="F1646" s="208"/>
      <c r="G1646" s="208"/>
      <c r="H1646" s="207"/>
      <c r="I1646" s="207"/>
      <c r="J1646" s="207"/>
      <c r="K1646" s="206"/>
    </row>
    <row r="1647" spans="1:11" x14ac:dyDescent="0.25">
      <c r="A1647" s="207"/>
      <c r="B1647" s="207"/>
      <c r="C1647" s="208"/>
      <c r="D1647" s="208"/>
      <c r="E1647" s="208"/>
      <c r="F1647" s="208"/>
      <c r="G1647" s="208"/>
      <c r="H1647" s="207"/>
      <c r="I1647" s="207"/>
      <c r="J1647" s="207"/>
      <c r="K1647" s="206"/>
    </row>
    <row r="1648" spans="1:11" x14ac:dyDescent="0.25">
      <c r="A1648" s="207"/>
      <c r="B1648" s="207"/>
      <c r="C1648" s="208"/>
      <c r="D1648" s="208"/>
      <c r="E1648" s="208"/>
      <c r="F1648" s="208"/>
      <c r="G1648" s="208"/>
      <c r="H1648" s="207"/>
      <c r="I1648" s="207"/>
      <c r="J1648" s="207"/>
      <c r="K1648" s="206"/>
    </row>
    <row r="1649" spans="1:11" x14ac:dyDescent="0.25">
      <c r="A1649" s="207"/>
      <c r="B1649" s="207"/>
      <c r="C1649" s="208"/>
      <c r="D1649" s="208"/>
      <c r="E1649" s="208"/>
      <c r="F1649" s="208"/>
      <c r="G1649" s="208"/>
      <c r="H1649" s="207"/>
      <c r="I1649" s="207"/>
      <c r="J1649" s="207"/>
      <c r="K1649" s="206"/>
    </row>
    <row r="1650" spans="1:11" x14ac:dyDescent="0.25">
      <c r="A1650" s="207"/>
      <c r="B1650" s="207"/>
      <c r="C1650" s="208"/>
      <c r="D1650" s="208"/>
      <c r="E1650" s="208"/>
      <c r="F1650" s="208"/>
      <c r="G1650" s="208"/>
      <c r="H1650" s="207"/>
      <c r="I1650" s="207"/>
      <c r="J1650" s="207"/>
      <c r="K1650" s="206"/>
    </row>
    <row r="1651" spans="1:11" x14ac:dyDescent="0.25">
      <c r="A1651" s="207"/>
      <c r="B1651" s="207"/>
      <c r="C1651" s="208"/>
      <c r="D1651" s="208"/>
      <c r="E1651" s="208"/>
      <c r="F1651" s="208"/>
      <c r="G1651" s="208"/>
      <c r="H1651" s="207"/>
      <c r="I1651" s="207"/>
      <c r="J1651" s="207"/>
      <c r="K1651" s="206"/>
    </row>
    <row r="1652" spans="1:11" x14ac:dyDescent="0.25">
      <c r="A1652" s="207"/>
      <c r="B1652" s="207"/>
      <c r="C1652" s="208"/>
      <c r="D1652" s="208"/>
      <c r="E1652" s="208"/>
      <c r="F1652" s="208"/>
      <c r="G1652" s="208"/>
      <c r="H1652" s="207"/>
      <c r="I1652" s="207"/>
      <c r="J1652" s="207"/>
      <c r="K1652" s="206"/>
    </row>
    <row r="1653" spans="1:11" x14ac:dyDescent="0.25">
      <c r="A1653" s="207"/>
      <c r="B1653" s="207"/>
      <c r="C1653" s="208"/>
      <c r="D1653" s="208"/>
      <c r="E1653" s="208"/>
      <c r="F1653" s="208"/>
      <c r="G1653" s="208"/>
      <c r="H1653" s="207"/>
      <c r="I1653" s="207"/>
      <c r="J1653" s="207"/>
      <c r="K1653" s="206"/>
    </row>
    <row r="1654" spans="1:11" x14ac:dyDescent="0.25">
      <c r="A1654" s="207"/>
      <c r="B1654" s="207"/>
      <c r="C1654" s="208"/>
      <c r="D1654" s="208"/>
      <c r="E1654" s="208"/>
      <c r="F1654" s="208"/>
      <c r="G1654" s="208"/>
      <c r="H1654" s="207"/>
      <c r="I1654" s="207"/>
      <c r="J1654" s="207"/>
      <c r="K1654" s="206"/>
    </row>
    <row r="1655" spans="1:11" x14ac:dyDescent="0.25">
      <c r="A1655" s="207"/>
      <c r="B1655" s="207"/>
      <c r="C1655" s="208"/>
      <c r="D1655" s="208"/>
      <c r="E1655" s="208"/>
      <c r="F1655" s="208"/>
      <c r="G1655" s="208"/>
      <c r="H1655" s="207"/>
      <c r="I1655" s="207"/>
      <c r="J1655" s="207"/>
      <c r="K1655" s="206"/>
    </row>
    <row r="1656" spans="1:11" x14ac:dyDescent="0.25">
      <c r="A1656" s="207"/>
      <c r="B1656" s="207"/>
      <c r="C1656" s="208"/>
      <c r="D1656" s="208"/>
      <c r="E1656" s="208"/>
      <c r="F1656" s="208"/>
      <c r="G1656" s="208"/>
      <c r="H1656" s="207"/>
      <c r="I1656" s="207"/>
      <c r="J1656" s="207"/>
      <c r="K1656" s="206"/>
    </row>
    <row r="1657" spans="1:11" x14ac:dyDescent="0.25">
      <c r="A1657" s="207"/>
      <c r="B1657" s="207"/>
      <c r="C1657" s="208"/>
      <c r="D1657" s="208"/>
      <c r="E1657" s="208"/>
      <c r="F1657" s="208"/>
      <c r="G1657" s="208"/>
      <c r="H1657" s="207"/>
      <c r="I1657" s="207"/>
      <c r="J1657" s="207"/>
      <c r="K1657" s="206"/>
    </row>
    <row r="1658" spans="1:11" x14ac:dyDescent="0.25">
      <c r="A1658" s="207"/>
      <c r="B1658" s="207"/>
      <c r="C1658" s="208"/>
      <c r="D1658" s="208"/>
      <c r="E1658" s="208"/>
      <c r="F1658" s="208"/>
      <c r="G1658" s="208"/>
      <c r="H1658" s="207"/>
      <c r="I1658" s="207"/>
      <c r="J1658" s="207"/>
      <c r="K1658" s="206"/>
    </row>
    <row r="1659" spans="1:11" x14ac:dyDescent="0.25">
      <c r="A1659" s="207"/>
      <c r="B1659" s="207"/>
      <c r="C1659" s="208"/>
      <c r="D1659" s="208"/>
      <c r="E1659" s="208"/>
      <c r="F1659" s="208"/>
      <c r="G1659" s="208"/>
      <c r="H1659" s="207"/>
      <c r="I1659" s="207"/>
      <c r="J1659" s="207"/>
      <c r="K1659" s="206"/>
    </row>
    <row r="1660" spans="1:11" x14ac:dyDescent="0.25">
      <c r="A1660" s="207"/>
      <c r="B1660" s="207"/>
      <c r="C1660" s="208"/>
      <c r="D1660" s="208"/>
      <c r="E1660" s="208"/>
      <c r="F1660" s="208"/>
      <c r="G1660" s="208"/>
      <c r="H1660" s="207"/>
      <c r="I1660" s="207"/>
      <c r="J1660" s="207"/>
      <c r="K1660" s="206"/>
    </row>
    <row r="1661" spans="1:11" x14ac:dyDescent="0.25">
      <c r="A1661" s="207"/>
      <c r="B1661" s="207"/>
      <c r="C1661" s="208"/>
      <c r="D1661" s="208"/>
      <c r="E1661" s="208"/>
      <c r="F1661" s="208"/>
      <c r="G1661" s="208"/>
      <c r="H1661" s="207"/>
      <c r="I1661" s="207"/>
      <c r="J1661" s="207"/>
      <c r="K1661" s="206"/>
    </row>
    <row r="1662" spans="1:11" x14ac:dyDescent="0.25">
      <c r="A1662" s="207"/>
      <c r="B1662" s="207"/>
      <c r="C1662" s="208"/>
      <c r="D1662" s="208"/>
      <c r="E1662" s="208"/>
      <c r="F1662" s="208"/>
      <c r="G1662" s="208"/>
      <c r="H1662" s="207"/>
      <c r="I1662" s="207"/>
      <c r="J1662" s="207"/>
      <c r="K1662" s="206"/>
    </row>
    <row r="1663" spans="1:11" x14ac:dyDescent="0.25">
      <c r="A1663" s="207"/>
      <c r="B1663" s="207"/>
      <c r="C1663" s="208"/>
      <c r="D1663" s="208"/>
      <c r="E1663" s="208"/>
      <c r="F1663" s="208"/>
      <c r="G1663" s="208"/>
      <c r="H1663" s="207"/>
      <c r="I1663" s="207"/>
      <c r="J1663" s="207"/>
      <c r="K1663" s="206"/>
    </row>
    <row r="1664" spans="1:11" x14ac:dyDescent="0.25">
      <c r="A1664" s="207"/>
      <c r="B1664" s="207"/>
      <c r="C1664" s="208"/>
      <c r="D1664" s="208"/>
      <c r="E1664" s="208"/>
      <c r="F1664" s="208"/>
      <c r="G1664" s="208"/>
      <c r="H1664" s="207"/>
      <c r="I1664" s="207"/>
      <c r="J1664" s="207"/>
      <c r="K1664" s="206"/>
    </row>
    <row r="1665" spans="1:11" x14ac:dyDescent="0.25">
      <c r="A1665" s="207"/>
      <c r="B1665" s="207"/>
      <c r="C1665" s="208"/>
      <c r="D1665" s="208"/>
      <c r="E1665" s="208"/>
      <c r="F1665" s="208"/>
      <c r="G1665" s="208"/>
      <c r="H1665" s="207"/>
      <c r="I1665" s="207"/>
      <c r="J1665" s="207"/>
      <c r="K1665" s="206"/>
    </row>
    <row r="1666" spans="1:11" x14ac:dyDescent="0.25">
      <c r="A1666" s="207"/>
      <c r="B1666" s="207"/>
      <c r="C1666" s="208"/>
      <c r="D1666" s="208"/>
      <c r="E1666" s="208"/>
      <c r="F1666" s="208"/>
      <c r="G1666" s="208"/>
      <c r="H1666" s="207"/>
      <c r="I1666" s="207"/>
      <c r="J1666" s="207"/>
      <c r="K1666" s="206"/>
    </row>
    <row r="1667" spans="1:11" x14ac:dyDescent="0.25">
      <c r="A1667" s="207"/>
      <c r="B1667" s="207"/>
      <c r="C1667" s="208"/>
      <c r="D1667" s="208"/>
      <c r="E1667" s="208"/>
      <c r="F1667" s="208"/>
      <c r="G1667" s="208"/>
      <c r="H1667" s="207"/>
      <c r="I1667" s="207"/>
      <c r="J1667" s="207"/>
      <c r="K1667" s="206"/>
    </row>
    <row r="1668" spans="1:11" x14ac:dyDescent="0.25">
      <c r="A1668" s="207"/>
      <c r="B1668" s="207"/>
      <c r="C1668" s="208"/>
      <c r="D1668" s="208"/>
      <c r="E1668" s="208"/>
      <c r="F1668" s="208"/>
      <c r="G1668" s="208"/>
      <c r="H1668" s="207"/>
      <c r="I1668" s="207"/>
      <c r="J1668" s="207"/>
      <c r="K1668" s="206"/>
    </row>
    <row r="1669" spans="1:11" x14ac:dyDescent="0.25">
      <c r="A1669" s="207"/>
      <c r="B1669" s="207"/>
      <c r="C1669" s="208"/>
      <c r="D1669" s="208"/>
      <c r="E1669" s="208"/>
      <c r="F1669" s="208"/>
      <c r="G1669" s="208"/>
      <c r="H1669" s="207"/>
      <c r="I1669" s="207"/>
      <c r="J1669" s="207"/>
      <c r="K1669" s="206"/>
    </row>
    <row r="1670" spans="1:11" x14ac:dyDescent="0.25">
      <c r="A1670" s="207"/>
      <c r="B1670" s="207"/>
      <c r="C1670" s="208"/>
      <c r="D1670" s="208"/>
      <c r="E1670" s="208"/>
      <c r="F1670" s="208"/>
      <c r="G1670" s="208"/>
      <c r="H1670" s="207"/>
      <c r="I1670" s="207"/>
      <c r="J1670" s="207"/>
      <c r="K1670" s="206"/>
    </row>
    <row r="1671" spans="1:11" x14ac:dyDescent="0.25">
      <c r="A1671" s="207"/>
      <c r="B1671" s="207"/>
      <c r="C1671" s="208"/>
      <c r="D1671" s="208"/>
      <c r="E1671" s="208"/>
      <c r="F1671" s="208"/>
      <c r="G1671" s="208"/>
      <c r="H1671" s="207"/>
      <c r="I1671" s="207"/>
      <c r="J1671" s="207"/>
      <c r="K1671" s="206"/>
    </row>
    <row r="1672" spans="1:11" x14ac:dyDescent="0.25">
      <c r="A1672" s="207"/>
      <c r="B1672" s="207"/>
      <c r="C1672" s="208"/>
      <c r="D1672" s="208"/>
      <c r="E1672" s="208"/>
      <c r="F1672" s="208"/>
      <c r="G1672" s="208"/>
      <c r="H1672" s="207"/>
      <c r="I1672" s="207"/>
      <c r="J1672" s="207"/>
      <c r="K1672" s="206"/>
    </row>
    <row r="1673" spans="1:11" x14ac:dyDescent="0.25">
      <c r="A1673" s="207"/>
      <c r="B1673" s="207"/>
      <c r="C1673" s="208"/>
      <c r="D1673" s="208"/>
      <c r="E1673" s="208"/>
      <c r="F1673" s="208"/>
      <c r="G1673" s="208"/>
      <c r="H1673" s="207"/>
      <c r="I1673" s="207"/>
      <c r="J1673" s="207"/>
      <c r="K1673" s="206"/>
    </row>
    <row r="1674" spans="1:11" x14ac:dyDescent="0.25">
      <c r="A1674" s="207"/>
      <c r="B1674" s="207"/>
      <c r="C1674" s="208"/>
      <c r="D1674" s="208"/>
      <c r="E1674" s="208"/>
      <c r="F1674" s="208"/>
      <c r="G1674" s="208"/>
      <c r="H1674" s="207"/>
      <c r="I1674" s="207"/>
      <c r="J1674" s="207"/>
      <c r="K1674" s="206"/>
    </row>
    <row r="1675" spans="1:11" x14ac:dyDescent="0.25">
      <c r="A1675" s="207"/>
      <c r="B1675" s="207"/>
      <c r="C1675" s="208"/>
      <c r="D1675" s="208"/>
      <c r="E1675" s="208"/>
      <c r="F1675" s="208"/>
      <c r="G1675" s="208"/>
      <c r="H1675" s="207"/>
      <c r="I1675" s="207"/>
      <c r="J1675" s="207"/>
      <c r="K1675" s="206"/>
    </row>
    <row r="1676" spans="1:11" x14ac:dyDescent="0.25">
      <c r="A1676" s="207"/>
      <c r="B1676" s="207"/>
      <c r="C1676" s="208"/>
      <c r="D1676" s="208"/>
      <c r="E1676" s="208"/>
      <c r="F1676" s="208"/>
      <c r="G1676" s="208"/>
      <c r="H1676" s="207"/>
      <c r="I1676" s="207"/>
      <c r="J1676" s="207"/>
      <c r="K1676" s="206"/>
    </row>
    <row r="1677" spans="1:11" x14ac:dyDescent="0.25">
      <c r="A1677" s="207"/>
      <c r="B1677" s="207"/>
      <c r="C1677" s="208"/>
      <c r="D1677" s="208"/>
      <c r="E1677" s="208"/>
      <c r="F1677" s="208"/>
      <c r="G1677" s="208"/>
      <c r="H1677" s="207"/>
      <c r="I1677" s="207"/>
      <c r="J1677" s="207"/>
      <c r="K1677" s="206"/>
    </row>
    <row r="1678" spans="1:11" x14ac:dyDescent="0.25">
      <c r="A1678" s="207"/>
      <c r="B1678" s="207"/>
      <c r="C1678" s="208"/>
      <c r="D1678" s="208"/>
      <c r="E1678" s="208"/>
      <c r="F1678" s="208"/>
      <c r="G1678" s="208"/>
      <c r="H1678" s="207"/>
      <c r="I1678" s="207"/>
      <c r="J1678" s="207"/>
      <c r="K1678" s="206"/>
    </row>
    <row r="1679" spans="1:11" x14ac:dyDescent="0.25">
      <c r="A1679" s="207"/>
      <c r="B1679" s="207"/>
      <c r="C1679" s="208"/>
      <c r="D1679" s="208"/>
      <c r="E1679" s="208"/>
      <c r="F1679" s="208"/>
      <c r="G1679" s="208"/>
      <c r="H1679" s="207"/>
      <c r="I1679" s="207"/>
      <c r="J1679" s="207"/>
      <c r="K1679" s="206"/>
    </row>
    <row r="1680" spans="1:11" x14ac:dyDescent="0.25">
      <c r="A1680" s="207"/>
      <c r="B1680" s="207"/>
      <c r="C1680" s="208"/>
      <c r="D1680" s="208"/>
      <c r="E1680" s="208"/>
      <c r="F1680" s="208"/>
      <c r="G1680" s="208"/>
      <c r="H1680" s="207"/>
      <c r="I1680" s="207"/>
      <c r="J1680" s="207"/>
      <c r="K1680" s="206"/>
    </row>
    <row r="1681" spans="1:11" x14ac:dyDescent="0.25">
      <c r="A1681" s="207"/>
      <c r="B1681" s="207"/>
      <c r="C1681" s="208"/>
      <c r="D1681" s="208"/>
      <c r="E1681" s="208"/>
      <c r="F1681" s="208"/>
      <c r="G1681" s="208"/>
      <c r="H1681" s="207"/>
      <c r="I1681" s="207"/>
      <c r="J1681" s="207"/>
      <c r="K1681" s="206"/>
    </row>
    <row r="1682" spans="1:11" x14ac:dyDescent="0.25">
      <c r="A1682" s="207"/>
      <c r="B1682" s="207"/>
      <c r="C1682" s="208"/>
      <c r="D1682" s="208"/>
      <c r="E1682" s="208"/>
      <c r="F1682" s="208"/>
      <c r="G1682" s="208"/>
      <c r="H1682" s="207"/>
      <c r="I1682" s="207"/>
      <c r="J1682" s="207"/>
      <c r="K1682" s="206"/>
    </row>
    <row r="1683" spans="1:11" x14ac:dyDescent="0.25">
      <c r="A1683" s="207"/>
      <c r="B1683" s="207"/>
      <c r="C1683" s="208"/>
      <c r="D1683" s="208"/>
      <c r="E1683" s="208"/>
      <c r="F1683" s="208"/>
      <c r="G1683" s="208"/>
      <c r="H1683" s="207"/>
      <c r="I1683" s="207"/>
      <c r="J1683" s="207"/>
      <c r="K1683" s="206"/>
    </row>
    <row r="1684" spans="1:11" x14ac:dyDescent="0.25">
      <c r="A1684" s="207"/>
      <c r="B1684" s="207"/>
      <c r="C1684" s="208"/>
      <c r="D1684" s="208"/>
      <c r="E1684" s="208"/>
      <c r="F1684" s="208"/>
      <c r="G1684" s="208"/>
      <c r="H1684" s="207"/>
      <c r="I1684" s="207"/>
      <c r="J1684" s="207"/>
      <c r="K1684" s="206"/>
    </row>
    <row r="1685" spans="1:11" x14ac:dyDescent="0.25">
      <c r="A1685" s="207"/>
      <c r="B1685" s="207"/>
      <c r="C1685" s="208"/>
      <c r="D1685" s="208"/>
      <c r="E1685" s="208"/>
      <c r="F1685" s="208"/>
      <c r="G1685" s="208"/>
      <c r="H1685" s="207"/>
      <c r="I1685" s="207"/>
      <c r="J1685" s="207"/>
      <c r="K1685" s="206"/>
    </row>
    <row r="1686" spans="1:11" x14ac:dyDescent="0.25">
      <c r="A1686" s="207"/>
      <c r="B1686" s="207"/>
      <c r="C1686" s="208"/>
      <c r="D1686" s="208"/>
      <c r="E1686" s="208"/>
      <c r="F1686" s="208"/>
      <c r="G1686" s="208"/>
      <c r="H1686" s="207"/>
      <c r="I1686" s="207"/>
      <c r="J1686" s="207"/>
      <c r="K1686" s="206"/>
    </row>
    <row r="1687" spans="1:11" x14ac:dyDescent="0.25">
      <c r="A1687" s="207"/>
      <c r="B1687" s="207"/>
      <c r="C1687" s="208"/>
      <c r="D1687" s="208"/>
      <c r="E1687" s="208"/>
      <c r="F1687" s="208"/>
      <c r="G1687" s="208"/>
      <c r="H1687" s="207"/>
      <c r="I1687" s="207"/>
      <c r="J1687" s="207"/>
      <c r="K1687" s="206"/>
    </row>
    <row r="1688" spans="1:11" x14ac:dyDescent="0.25">
      <c r="A1688" s="207"/>
      <c r="B1688" s="207"/>
      <c r="C1688" s="208"/>
      <c r="D1688" s="208"/>
      <c r="E1688" s="208"/>
      <c r="F1688" s="208"/>
      <c r="G1688" s="208"/>
      <c r="H1688" s="207"/>
      <c r="I1688" s="207"/>
      <c r="J1688" s="207"/>
      <c r="K1688" s="206"/>
    </row>
    <row r="1689" spans="1:11" x14ac:dyDescent="0.25">
      <c r="A1689" s="207"/>
      <c r="B1689" s="207"/>
      <c r="C1689" s="208"/>
      <c r="D1689" s="208"/>
      <c r="E1689" s="208"/>
      <c r="F1689" s="208"/>
      <c r="G1689" s="208"/>
      <c r="H1689" s="207"/>
      <c r="I1689" s="207"/>
      <c r="J1689" s="207"/>
      <c r="K1689" s="206"/>
    </row>
    <row r="1690" spans="1:11" x14ac:dyDescent="0.25">
      <c r="A1690" s="207"/>
      <c r="B1690" s="207"/>
      <c r="C1690" s="208"/>
      <c r="D1690" s="208"/>
      <c r="E1690" s="208"/>
      <c r="F1690" s="208"/>
      <c r="G1690" s="208"/>
      <c r="H1690" s="207"/>
      <c r="I1690" s="207"/>
      <c r="J1690" s="207"/>
      <c r="K1690" s="206"/>
    </row>
    <row r="1691" spans="1:11" x14ac:dyDescent="0.25">
      <c r="A1691" s="207"/>
      <c r="B1691" s="207"/>
      <c r="C1691" s="208"/>
      <c r="D1691" s="208"/>
      <c r="E1691" s="208"/>
      <c r="F1691" s="208"/>
      <c r="G1691" s="208"/>
      <c r="H1691" s="207"/>
      <c r="I1691" s="207"/>
      <c r="J1691" s="207"/>
      <c r="K1691" s="206"/>
    </row>
    <row r="1692" spans="1:11" x14ac:dyDescent="0.25">
      <c r="A1692" s="207"/>
      <c r="B1692" s="207"/>
      <c r="C1692" s="208"/>
      <c r="D1692" s="208"/>
      <c r="E1692" s="208"/>
      <c r="F1692" s="208"/>
      <c r="G1692" s="208"/>
      <c r="H1692" s="207"/>
      <c r="I1692" s="207"/>
      <c r="J1692" s="207"/>
      <c r="K1692" s="206"/>
    </row>
    <row r="1693" spans="1:11" x14ac:dyDescent="0.25">
      <c r="A1693" s="207"/>
      <c r="B1693" s="207"/>
      <c r="C1693" s="208"/>
      <c r="D1693" s="208"/>
      <c r="E1693" s="208"/>
      <c r="F1693" s="208"/>
      <c r="G1693" s="208"/>
      <c r="H1693" s="207"/>
      <c r="I1693" s="207"/>
      <c r="J1693" s="207"/>
      <c r="K1693" s="206"/>
    </row>
    <row r="1694" spans="1:11" x14ac:dyDescent="0.25">
      <c r="A1694" s="207"/>
      <c r="B1694" s="207"/>
      <c r="C1694" s="208"/>
      <c r="D1694" s="208"/>
      <c r="E1694" s="208"/>
      <c r="F1694" s="208"/>
      <c r="G1694" s="208"/>
      <c r="H1694" s="207"/>
      <c r="I1694" s="207"/>
      <c r="J1694" s="207"/>
      <c r="K1694" s="206"/>
    </row>
    <row r="1695" spans="1:11" x14ac:dyDescent="0.25">
      <c r="A1695" s="207"/>
      <c r="B1695" s="207"/>
      <c r="C1695" s="208"/>
      <c r="D1695" s="208"/>
      <c r="E1695" s="208"/>
      <c r="F1695" s="208"/>
      <c r="G1695" s="208"/>
      <c r="H1695" s="207"/>
      <c r="I1695" s="207"/>
      <c r="J1695" s="207"/>
      <c r="K1695" s="206"/>
    </row>
    <row r="1696" spans="1:11" x14ac:dyDescent="0.25">
      <c r="A1696" s="207"/>
      <c r="B1696" s="207"/>
      <c r="C1696" s="208"/>
      <c r="D1696" s="208"/>
      <c r="E1696" s="208"/>
      <c r="F1696" s="208"/>
      <c r="G1696" s="208"/>
      <c r="H1696" s="207"/>
      <c r="I1696" s="207"/>
      <c r="J1696" s="207"/>
      <c r="K1696" s="206"/>
    </row>
    <row r="1697" spans="1:11" x14ac:dyDescent="0.25">
      <c r="A1697" s="207"/>
      <c r="B1697" s="207"/>
      <c r="C1697" s="208"/>
      <c r="D1697" s="208"/>
      <c r="E1697" s="208"/>
      <c r="F1697" s="208"/>
      <c r="G1697" s="208"/>
      <c r="H1697" s="207"/>
      <c r="I1697" s="207"/>
      <c r="J1697" s="207"/>
      <c r="K1697" s="206"/>
    </row>
    <row r="1698" spans="1:11" x14ac:dyDescent="0.25">
      <c r="A1698" s="207"/>
      <c r="B1698" s="207"/>
      <c r="C1698" s="208"/>
      <c r="D1698" s="208"/>
      <c r="E1698" s="208"/>
      <c r="F1698" s="208"/>
      <c r="G1698" s="208"/>
      <c r="H1698" s="207"/>
      <c r="I1698" s="207"/>
      <c r="J1698" s="207"/>
      <c r="K1698" s="206"/>
    </row>
    <row r="1699" spans="1:11" x14ac:dyDescent="0.25">
      <c r="A1699" s="207"/>
      <c r="B1699" s="207"/>
      <c r="C1699" s="208"/>
      <c r="D1699" s="208"/>
      <c r="E1699" s="208"/>
      <c r="F1699" s="208"/>
      <c r="G1699" s="208"/>
      <c r="H1699" s="207"/>
      <c r="I1699" s="207"/>
      <c r="J1699" s="207"/>
      <c r="K1699" s="206"/>
    </row>
    <row r="1700" spans="1:11" x14ac:dyDescent="0.25">
      <c r="A1700" s="207"/>
      <c r="B1700" s="207"/>
      <c r="C1700" s="208"/>
      <c r="D1700" s="208"/>
      <c r="E1700" s="208"/>
      <c r="F1700" s="208"/>
      <c r="G1700" s="208"/>
      <c r="H1700" s="207"/>
      <c r="I1700" s="207"/>
      <c r="J1700" s="207"/>
      <c r="K1700" s="206"/>
    </row>
    <row r="1701" spans="1:11" x14ac:dyDescent="0.25">
      <c r="A1701" s="207"/>
      <c r="B1701" s="207"/>
      <c r="C1701" s="208"/>
      <c r="D1701" s="208"/>
      <c r="E1701" s="208"/>
      <c r="F1701" s="208"/>
      <c r="G1701" s="208"/>
      <c r="H1701" s="207"/>
      <c r="I1701" s="207"/>
      <c r="J1701" s="207"/>
      <c r="K1701" s="206"/>
    </row>
    <row r="1702" spans="1:11" x14ac:dyDescent="0.25">
      <c r="A1702" s="207"/>
      <c r="B1702" s="207"/>
      <c r="C1702" s="208"/>
      <c r="D1702" s="208"/>
      <c r="E1702" s="208"/>
      <c r="F1702" s="208"/>
      <c r="G1702" s="208"/>
      <c r="H1702" s="207"/>
      <c r="I1702" s="207"/>
      <c r="J1702" s="207"/>
      <c r="K1702" s="206"/>
    </row>
    <row r="1703" spans="1:11" x14ac:dyDescent="0.25">
      <c r="A1703" s="207"/>
      <c r="B1703" s="207"/>
      <c r="C1703" s="208"/>
      <c r="D1703" s="208"/>
      <c r="E1703" s="208"/>
      <c r="F1703" s="208"/>
      <c r="G1703" s="208"/>
      <c r="H1703" s="207"/>
      <c r="I1703" s="207"/>
      <c r="J1703" s="207"/>
      <c r="K1703" s="206"/>
    </row>
    <row r="1704" spans="1:11" x14ac:dyDescent="0.25">
      <c r="A1704" s="207"/>
      <c r="B1704" s="207"/>
      <c r="C1704" s="208"/>
      <c r="D1704" s="208"/>
      <c r="E1704" s="208"/>
      <c r="F1704" s="208"/>
      <c r="G1704" s="208"/>
      <c r="H1704" s="207"/>
      <c r="I1704" s="207"/>
      <c r="J1704" s="207"/>
      <c r="K1704" s="206"/>
    </row>
    <row r="1705" spans="1:11" x14ac:dyDescent="0.25">
      <c r="A1705" s="207"/>
      <c r="B1705" s="207"/>
      <c r="C1705" s="208"/>
      <c r="D1705" s="208"/>
      <c r="E1705" s="208"/>
      <c r="F1705" s="208"/>
      <c r="G1705" s="208"/>
      <c r="H1705" s="207"/>
      <c r="I1705" s="207"/>
      <c r="J1705" s="207"/>
      <c r="K1705" s="206"/>
    </row>
    <row r="1706" spans="1:11" x14ac:dyDescent="0.25">
      <c r="A1706" s="207"/>
      <c r="B1706" s="207"/>
      <c r="C1706" s="208"/>
      <c r="D1706" s="208"/>
      <c r="E1706" s="208"/>
      <c r="F1706" s="208"/>
      <c r="G1706" s="208"/>
      <c r="H1706" s="207"/>
      <c r="I1706" s="207"/>
      <c r="J1706" s="207"/>
      <c r="K1706" s="206"/>
    </row>
    <row r="1707" spans="1:11" x14ac:dyDescent="0.25">
      <c r="A1707" s="207"/>
      <c r="B1707" s="207"/>
      <c r="C1707" s="208"/>
      <c r="D1707" s="208"/>
      <c r="E1707" s="208"/>
      <c r="F1707" s="208"/>
      <c r="G1707" s="208"/>
      <c r="H1707" s="207"/>
      <c r="I1707" s="207"/>
      <c r="J1707" s="207"/>
      <c r="K1707" s="206"/>
    </row>
    <row r="1708" spans="1:11" x14ac:dyDescent="0.25">
      <c r="A1708" s="207"/>
      <c r="B1708" s="207"/>
      <c r="C1708" s="208"/>
      <c r="D1708" s="208"/>
      <c r="E1708" s="208"/>
      <c r="F1708" s="208"/>
      <c r="G1708" s="208"/>
      <c r="H1708" s="207"/>
      <c r="I1708" s="207"/>
      <c r="J1708" s="207"/>
      <c r="K1708" s="206"/>
    </row>
    <row r="1709" spans="1:11" x14ac:dyDescent="0.25">
      <c r="A1709" s="207"/>
      <c r="B1709" s="207"/>
      <c r="C1709" s="208"/>
      <c r="D1709" s="208"/>
      <c r="E1709" s="208"/>
      <c r="F1709" s="208"/>
      <c r="G1709" s="208"/>
      <c r="H1709" s="207"/>
      <c r="I1709" s="207"/>
      <c r="J1709" s="207"/>
      <c r="K1709" s="206"/>
    </row>
    <row r="1710" spans="1:11" x14ac:dyDescent="0.25">
      <c r="A1710" s="207"/>
      <c r="B1710" s="207"/>
      <c r="C1710" s="208"/>
      <c r="D1710" s="208"/>
      <c r="E1710" s="208"/>
      <c r="F1710" s="208"/>
      <c r="G1710" s="208"/>
      <c r="H1710" s="207"/>
      <c r="I1710" s="207"/>
      <c r="J1710" s="207"/>
      <c r="K1710" s="206"/>
    </row>
    <row r="1711" spans="1:11" x14ac:dyDescent="0.25">
      <c r="A1711" s="207"/>
      <c r="B1711" s="207"/>
      <c r="C1711" s="208"/>
      <c r="D1711" s="208"/>
      <c r="E1711" s="208"/>
      <c r="F1711" s="208"/>
      <c r="G1711" s="208"/>
      <c r="H1711" s="207"/>
      <c r="I1711" s="207"/>
      <c r="J1711" s="207"/>
      <c r="K1711" s="206"/>
    </row>
    <row r="1712" spans="1:11" x14ac:dyDescent="0.25">
      <c r="A1712" s="207"/>
      <c r="B1712" s="207"/>
      <c r="C1712" s="208"/>
      <c r="D1712" s="208"/>
      <c r="E1712" s="208"/>
      <c r="F1712" s="208"/>
      <c r="G1712" s="208"/>
      <c r="H1712" s="207"/>
      <c r="I1712" s="207"/>
      <c r="J1712" s="207"/>
      <c r="K1712" s="206"/>
    </row>
    <row r="1713" spans="1:11" x14ac:dyDescent="0.25">
      <c r="A1713" s="207"/>
      <c r="B1713" s="207"/>
      <c r="C1713" s="208"/>
      <c r="D1713" s="208"/>
      <c r="E1713" s="208"/>
      <c r="F1713" s="208"/>
      <c r="G1713" s="208"/>
      <c r="H1713" s="207"/>
      <c r="I1713" s="207"/>
      <c r="J1713" s="207"/>
      <c r="K1713" s="206"/>
    </row>
    <row r="1714" spans="1:11" x14ac:dyDescent="0.25">
      <c r="A1714" s="207"/>
      <c r="B1714" s="207"/>
      <c r="C1714" s="208"/>
      <c r="D1714" s="208"/>
      <c r="E1714" s="208"/>
      <c r="F1714" s="208"/>
      <c r="G1714" s="208"/>
      <c r="H1714" s="207"/>
      <c r="I1714" s="207"/>
      <c r="J1714" s="207"/>
      <c r="K1714" s="206"/>
    </row>
    <row r="1715" spans="1:11" x14ac:dyDescent="0.25">
      <c r="A1715" s="207"/>
      <c r="B1715" s="207"/>
      <c r="C1715" s="208"/>
      <c r="D1715" s="208"/>
      <c r="E1715" s="208"/>
      <c r="F1715" s="208"/>
      <c r="G1715" s="208"/>
      <c r="H1715" s="207"/>
      <c r="I1715" s="207"/>
      <c r="J1715" s="207"/>
      <c r="K1715" s="206"/>
    </row>
    <row r="1716" spans="1:11" x14ac:dyDescent="0.25">
      <c r="A1716" s="207"/>
      <c r="B1716" s="207"/>
      <c r="C1716" s="208"/>
      <c r="D1716" s="208"/>
      <c r="E1716" s="208"/>
      <c r="F1716" s="208"/>
      <c r="G1716" s="208"/>
      <c r="H1716" s="207"/>
      <c r="I1716" s="207"/>
      <c r="J1716" s="207"/>
      <c r="K1716" s="206"/>
    </row>
    <row r="1717" spans="1:11" x14ac:dyDescent="0.25">
      <c r="A1717" s="207"/>
      <c r="B1717" s="207"/>
      <c r="C1717" s="208"/>
      <c r="D1717" s="208"/>
      <c r="E1717" s="208"/>
      <c r="F1717" s="208"/>
      <c r="G1717" s="208"/>
      <c r="H1717" s="207"/>
      <c r="I1717" s="207"/>
      <c r="J1717" s="207"/>
      <c r="K1717" s="206"/>
    </row>
    <row r="1718" spans="1:11" x14ac:dyDescent="0.25">
      <c r="A1718" s="207"/>
      <c r="B1718" s="207"/>
      <c r="C1718" s="208"/>
      <c r="D1718" s="208"/>
      <c r="E1718" s="208"/>
      <c r="F1718" s="208"/>
      <c r="G1718" s="208"/>
      <c r="H1718" s="207"/>
      <c r="I1718" s="207"/>
      <c r="J1718" s="207"/>
      <c r="K1718" s="206"/>
    </row>
    <row r="1719" spans="1:11" x14ac:dyDescent="0.25">
      <c r="A1719" s="207"/>
      <c r="B1719" s="207"/>
      <c r="C1719" s="208"/>
      <c r="D1719" s="208"/>
      <c r="E1719" s="208"/>
      <c r="F1719" s="208"/>
      <c r="G1719" s="208"/>
      <c r="H1719" s="207"/>
      <c r="I1719" s="207"/>
      <c r="J1719" s="207"/>
      <c r="K1719" s="206"/>
    </row>
    <row r="1720" spans="1:11" x14ac:dyDescent="0.25">
      <c r="A1720" s="207"/>
      <c r="B1720" s="207"/>
      <c r="C1720" s="208"/>
      <c r="D1720" s="208"/>
      <c r="E1720" s="208"/>
      <c r="F1720" s="208"/>
      <c r="G1720" s="208"/>
      <c r="H1720" s="207"/>
      <c r="I1720" s="207"/>
      <c r="J1720" s="207"/>
      <c r="K1720" s="206"/>
    </row>
    <row r="1721" spans="1:11" x14ac:dyDescent="0.25">
      <c r="A1721" s="207"/>
      <c r="B1721" s="207"/>
      <c r="C1721" s="208"/>
      <c r="D1721" s="208"/>
      <c r="E1721" s="208"/>
      <c r="F1721" s="208"/>
      <c r="G1721" s="208"/>
      <c r="H1721" s="207"/>
      <c r="I1721" s="207"/>
      <c r="J1721" s="207"/>
      <c r="K1721" s="206"/>
    </row>
    <row r="1722" spans="1:11" x14ac:dyDescent="0.25">
      <c r="A1722" s="207"/>
      <c r="B1722" s="207"/>
      <c r="C1722" s="208"/>
      <c r="D1722" s="208"/>
      <c r="E1722" s="208"/>
      <c r="F1722" s="208"/>
      <c r="G1722" s="208"/>
      <c r="H1722" s="207"/>
      <c r="I1722" s="207"/>
      <c r="J1722" s="207"/>
      <c r="K1722" s="206"/>
    </row>
    <row r="1723" spans="1:11" x14ac:dyDescent="0.25">
      <c r="A1723" s="207"/>
      <c r="B1723" s="207"/>
      <c r="C1723" s="208"/>
      <c r="D1723" s="208"/>
      <c r="E1723" s="208"/>
      <c r="F1723" s="208"/>
      <c r="G1723" s="208"/>
      <c r="H1723" s="207"/>
      <c r="I1723" s="207"/>
      <c r="J1723" s="207"/>
      <c r="K1723" s="206"/>
    </row>
    <row r="1724" spans="1:11" x14ac:dyDescent="0.25">
      <c r="A1724" s="207"/>
      <c r="B1724" s="207"/>
      <c r="C1724" s="208"/>
      <c r="D1724" s="208"/>
      <c r="E1724" s="208"/>
      <c r="F1724" s="208"/>
      <c r="G1724" s="208"/>
      <c r="H1724" s="207"/>
      <c r="I1724" s="207"/>
      <c r="J1724" s="207"/>
      <c r="K1724" s="206"/>
    </row>
    <row r="1725" spans="1:11" x14ac:dyDescent="0.25">
      <c r="A1725" s="207"/>
      <c r="B1725" s="207"/>
      <c r="C1725" s="208"/>
      <c r="D1725" s="208"/>
      <c r="E1725" s="208"/>
      <c r="F1725" s="208"/>
      <c r="G1725" s="208"/>
      <c r="H1725" s="207"/>
      <c r="I1725" s="207"/>
      <c r="J1725" s="207"/>
      <c r="K1725" s="206"/>
    </row>
    <row r="1726" spans="1:11" x14ac:dyDescent="0.25">
      <c r="A1726" s="207"/>
      <c r="B1726" s="207"/>
      <c r="C1726" s="208"/>
      <c r="D1726" s="208"/>
      <c r="E1726" s="208"/>
      <c r="F1726" s="208"/>
      <c r="G1726" s="208"/>
      <c r="H1726" s="207"/>
      <c r="I1726" s="207"/>
      <c r="J1726" s="207"/>
      <c r="K1726" s="206"/>
    </row>
    <row r="1727" spans="1:11" x14ac:dyDescent="0.25">
      <c r="A1727" s="207"/>
      <c r="B1727" s="207"/>
      <c r="C1727" s="208"/>
      <c r="D1727" s="208"/>
      <c r="E1727" s="208"/>
      <c r="F1727" s="208"/>
      <c r="G1727" s="208"/>
      <c r="H1727" s="207"/>
      <c r="I1727" s="207"/>
      <c r="J1727" s="207"/>
      <c r="K1727" s="206"/>
    </row>
    <row r="1728" spans="1:11" x14ac:dyDescent="0.25">
      <c r="A1728" s="207"/>
      <c r="B1728" s="207"/>
      <c r="C1728" s="208"/>
      <c r="D1728" s="208"/>
      <c r="E1728" s="208"/>
      <c r="F1728" s="208"/>
      <c r="G1728" s="208"/>
      <c r="H1728" s="207"/>
      <c r="I1728" s="207"/>
      <c r="J1728" s="207"/>
      <c r="K1728" s="206"/>
    </row>
    <row r="1729" spans="1:11" x14ac:dyDescent="0.25">
      <c r="A1729" s="207"/>
      <c r="B1729" s="207"/>
      <c r="C1729" s="208"/>
      <c r="D1729" s="208"/>
      <c r="E1729" s="208"/>
      <c r="F1729" s="208"/>
      <c r="G1729" s="208"/>
      <c r="H1729" s="207"/>
      <c r="I1729" s="207"/>
      <c r="J1729" s="207"/>
      <c r="K1729" s="206"/>
    </row>
    <row r="1730" spans="1:11" x14ac:dyDescent="0.25">
      <c r="A1730" s="207"/>
      <c r="B1730" s="207"/>
      <c r="C1730" s="208"/>
      <c r="D1730" s="208"/>
      <c r="E1730" s="208"/>
      <c r="F1730" s="208"/>
      <c r="G1730" s="208"/>
      <c r="H1730" s="207"/>
      <c r="I1730" s="207"/>
      <c r="J1730" s="207"/>
      <c r="K1730" s="206"/>
    </row>
    <row r="1731" spans="1:11" x14ac:dyDescent="0.25">
      <c r="A1731" s="207"/>
      <c r="B1731" s="207"/>
      <c r="C1731" s="208"/>
      <c r="D1731" s="208"/>
      <c r="E1731" s="208"/>
      <c r="F1731" s="208"/>
      <c r="G1731" s="208"/>
      <c r="H1731" s="207"/>
      <c r="I1731" s="207"/>
      <c r="J1731" s="207"/>
      <c r="K1731" s="206"/>
    </row>
    <row r="1732" spans="1:11" x14ac:dyDescent="0.25">
      <c r="A1732" s="207"/>
      <c r="B1732" s="207"/>
      <c r="C1732" s="208"/>
      <c r="D1732" s="208"/>
      <c r="E1732" s="208"/>
      <c r="F1732" s="208"/>
      <c r="G1732" s="208"/>
      <c r="H1732" s="207"/>
      <c r="I1732" s="207"/>
      <c r="J1732" s="207"/>
      <c r="K1732" s="206"/>
    </row>
    <row r="1733" spans="1:11" x14ac:dyDescent="0.25">
      <c r="A1733" s="207"/>
      <c r="B1733" s="207"/>
      <c r="C1733" s="208"/>
      <c r="D1733" s="208"/>
      <c r="E1733" s="208"/>
      <c r="F1733" s="208"/>
      <c r="G1733" s="208"/>
      <c r="H1733" s="207"/>
      <c r="I1733" s="207"/>
      <c r="J1733" s="207"/>
      <c r="K1733" s="206"/>
    </row>
    <row r="1734" spans="1:11" x14ac:dyDescent="0.25">
      <c r="A1734" s="207"/>
      <c r="B1734" s="207"/>
      <c r="C1734" s="208"/>
      <c r="D1734" s="208"/>
      <c r="E1734" s="208"/>
      <c r="F1734" s="208"/>
      <c r="G1734" s="208"/>
      <c r="H1734" s="207"/>
      <c r="I1734" s="207"/>
      <c r="J1734" s="207"/>
      <c r="K1734" s="206"/>
    </row>
    <row r="1735" spans="1:11" x14ac:dyDescent="0.25">
      <c r="A1735" s="207"/>
      <c r="B1735" s="207"/>
      <c r="C1735" s="208"/>
      <c r="D1735" s="208"/>
      <c r="E1735" s="208"/>
      <c r="F1735" s="208"/>
      <c r="G1735" s="208"/>
      <c r="H1735" s="207"/>
      <c r="I1735" s="207"/>
      <c r="J1735" s="207"/>
      <c r="K1735" s="206"/>
    </row>
    <row r="1736" spans="1:11" x14ac:dyDescent="0.25">
      <c r="A1736" s="207"/>
      <c r="B1736" s="207"/>
      <c r="C1736" s="208"/>
      <c r="D1736" s="208"/>
      <c r="E1736" s="208"/>
      <c r="F1736" s="208"/>
      <c r="G1736" s="208"/>
      <c r="H1736" s="207"/>
      <c r="I1736" s="207"/>
      <c r="J1736" s="207"/>
      <c r="K1736" s="206"/>
    </row>
    <row r="1737" spans="1:11" x14ac:dyDescent="0.25">
      <c r="A1737" s="207"/>
      <c r="B1737" s="207"/>
      <c r="C1737" s="208"/>
      <c r="D1737" s="208"/>
      <c r="E1737" s="208"/>
      <c r="F1737" s="208"/>
      <c r="G1737" s="208"/>
      <c r="H1737" s="207"/>
      <c r="I1737" s="207"/>
      <c r="J1737" s="207"/>
      <c r="K1737" s="206"/>
    </row>
    <row r="1738" spans="1:11" x14ac:dyDescent="0.25">
      <c r="A1738" s="207"/>
      <c r="B1738" s="207"/>
      <c r="C1738" s="208"/>
      <c r="D1738" s="208"/>
      <c r="E1738" s="208"/>
      <c r="F1738" s="208"/>
      <c r="G1738" s="208"/>
      <c r="H1738" s="207"/>
      <c r="I1738" s="207"/>
      <c r="J1738" s="207"/>
      <c r="K1738" s="206"/>
    </row>
    <row r="1739" spans="1:11" x14ac:dyDescent="0.25">
      <c r="A1739" s="207"/>
      <c r="B1739" s="207"/>
      <c r="C1739" s="208"/>
      <c r="D1739" s="208"/>
      <c r="E1739" s="208"/>
      <c r="F1739" s="208"/>
      <c r="G1739" s="208"/>
      <c r="H1739" s="207"/>
      <c r="I1739" s="207"/>
      <c r="J1739" s="207"/>
      <c r="K1739" s="206"/>
    </row>
    <row r="1740" spans="1:11" x14ac:dyDescent="0.25">
      <c r="A1740" s="207"/>
      <c r="B1740" s="207"/>
      <c r="C1740" s="208"/>
      <c r="D1740" s="208"/>
      <c r="E1740" s="208"/>
      <c r="F1740" s="208"/>
      <c r="G1740" s="208"/>
      <c r="H1740" s="207"/>
      <c r="I1740" s="207"/>
      <c r="J1740" s="207"/>
      <c r="K1740" s="206"/>
    </row>
    <row r="1741" spans="1:11" x14ac:dyDescent="0.25">
      <c r="A1741" s="207"/>
      <c r="B1741" s="207"/>
      <c r="C1741" s="208"/>
      <c r="D1741" s="208"/>
      <c r="E1741" s="208"/>
      <c r="F1741" s="208"/>
      <c r="G1741" s="208"/>
      <c r="H1741" s="207"/>
      <c r="I1741" s="207"/>
      <c r="J1741" s="207"/>
      <c r="K1741" s="206"/>
    </row>
    <row r="1742" spans="1:11" x14ac:dyDescent="0.25">
      <c r="A1742" s="207"/>
      <c r="B1742" s="207"/>
      <c r="C1742" s="208"/>
      <c r="D1742" s="208"/>
      <c r="E1742" s="208"/>
      <c r="F1742" s="208"/>
      <c r="G1742" s="208"/>
      <c r="H1742" s="207"/>
      <c r="I1742" s="207"/>
      <c r="J1742" s="207"/>
      <c r="K1742" s="206"/>
    </row>
    <row r="1743" spans="1:11" x14ac:dyDescent="0.25">
      <c r="A1743" s="207"/>
      <c r="B1743" s="207"/>
      <c r="C1743" s="208"/>
      <c r="D1743" s="208"/>
      <c r="E1743" s="208"/>
      <c r="F1743" s="208"/>
      <c r="G1743" s="208"/>
      <c r="H1743" s="207"/>
      <c r="I1743" s="207"/>
      <c r="J1743" s="207"/>
      <c r="K1743" s="206"/>
    </row>
    <row r="1744" spans="1:11" x14ac:dyDescent="0.25">
      <c r="A1744" s="207"/>
      <c r="B1744" s="207"/>
      <c r="C1744" s="208"/>
      <c r="D1744" s="208"/>
      <c r="E1744" s="208"/>
      <c r="F1744" s="208"/>
      <c r="G1744" s="208"/>
      <c r="H1744" s="207"/>
      <c r="I1744" s="207"/>
      <c r="J1744" s="207"/>
      <c r="K1744" s="206"/>
    </row>
    <row r="1745" spans="1:11" x14ac:dyDescent="0.25">
      <c r="A1745" s="207"/>
      <c r="B1745" s="207"/>
      <c r="C1745" s="208"/>
      <c r="D1745" s="208"/>
      <c r="E1745" s="208"/>
      <c r="F1745" s="208"/>
      <c r="G1745" s="208"/>
      <c r="H1745" s="207"/>
      <c r="I1745" s="207"/>
      <c r="J1745" s="207"/>
      <c r="K1745" s="206"/>
    </row>
    <row r="1746" spans="1:11" x14ac:dyDescent="0.25">
      <c r="A1746" s="207"/>
      <c r="B1746" s="207"/>
      <c r="C1746" s="208"/>
      <c r="D1746" s="208"/>
      <c r="E1746" s="208"/>
      <c r="F1746" s="208"/>
      <c r="G1746" s="208"/>
      <c r="H1746" s="207"/>
      <c r="I1746" s="207"/>
      <c r="J1746" s="207"/>
      <c r="K1746" s="206"/>
    </row>
    <row r="1747" spans="1:11" x14ac:dyDescent="0.25">
      <c r="A1747" s="207"/>
      <c r="B1747" s="207"/>
      <c r="C1747" s="208"/>
      <c r="D1747" s="208"/>
      <c r="E1747" s="208"/>
      <c r="F1747" s="208"/>
      <c r="G1747" s="208"/>
      <c r="H1747" s="207"/>
      <c r="I1747" s="207"/>
      <c r="J1747" s="207"/>
      <c r="K1747" s="206"/>
    </row>
    <row r="1748" spans="1:11" x14ac:dyDescent="0.25">
      <c r="A1748" s="207"/>
      <c r="B1748" s="207"/>
      <c r="C1748" s="208"/>
      <c r="D1748" s="208"/>
      <c r="E1748" s="208"/>
      <c r="F1748" s="208"/>
      <c r="G1748" s="208"/>
      <c r="H1748" s="207"/>
      <c r="I1748" s="207"/>
      <c r="J1748" s="207"/>
      <c r="K1748" s="206"/>
    </row>
    <row r="1749" spans="1:11" x14ac:dyDescent="0.25">
      <c r="A1749" s="207"/>
      <c r="B1749" s="207"/>
      <c r="C1749" s="208"/>
      <c r="D1749" s="208"/>
      <c r="E1749" s="208"/>
      <c r="F1749" s="208"/>
      <c r="G1749" s="208"/>
      <c r="H1749" s="207"/>
      <c r="I1749" s="207"/>
      <c r="J1749" s="207"/>
      <c r="K1749" s="206"/>
    </row>
    <row r="1750" spans="1:11" x14ac:dyDescent="0.25">
      <c r="A1750" s="207"/>
      <c r="B1750" s="207"/>
      <c r="C1750" s="208"/>
      <c r="D1750" s="208"/>
      <c r="E1750" s="208"/>
      <c r="F1750" s="208"/>
      <c r="G1750" s="208"/>
      <c r="H1750" s="207"/>
      <c r="I1750" s="207"/>
      <c r="J1750" s="207"/>
      <c r="K1750" s="206"/>
    </row>
    <row r="1751" spans="1:11" x14ac:dyDescent="0.25">
      <c r="A1751" s="207"/>
      <c r="B1751" s="207"/>
      <c r="C1751" s="208"/>
      <c r="D1751" s="208"/>
      <c r="E1751" s="208"/>
      <c r="F1751" s="208"/>
      <c r="G1751" s="208"/>
      <c r="H1751" s="207"/>
      <c r="I1751" s="207"/>
      <c r="J1751" s="207"/>
      <c r="K1751" s="206"/>
    </row>
    <row r="1752" spans="1:11" x14ac:dyDescent="0.25">
      <c r="A1752" s="207"/>
      <c r="B1752" s="207"/>
      <c r="C1752" s="208"/>
      <c r="D1752" s="208"/>
      <c r="E1752" s="208"/>
      <c r="F1752" s="208"/>
      <c r="G1752" s="208"/>
      <c r="H1752" s="207"/>
      <c r="I1752" s="207"/>
      <c r="J1752" s="207"/>
      <c r="K1752" s="206"/>
    </row>
    <row r="1753" spans="1:11" x14ac:dyDescent="0.25">
      <c r="A1753" s="207"/>
      <c r="B1753" s="207"/>
      <c r="C1753" s="208"/>
      <c r="D1753" s="208"/>
      <c r="E1753" s="208"/>
      <c r="F1753" s="208"/>
      <c r="G1753" s="208"/>
      <c r="H1753" s="207"/>
      <c r="I1753" s="207"/>
      <c r="J1753" s="207"/>
      <c r="K1753" s="206"/>
    </row>
    <row r="1754" spans="1:11" x14ac:dyDescent="0.25">
      <c r="A1754" s="207"/>
      <c r="B1754" s="207"/>
      <c r="C1754" s="208"/>
      <c r="D1754" s="208"/>
      <c r="E1754" s="208"/>
      <c r="F1754" s="208"/>
      <c r="G1754" s="208"/>
      <c r="H1754" s="207"/>
      <c r="I1754" s="207"/>
      <c r="J1754" s="207"/>
      <c r="K1754" s="206"/>
    </row>
    <row r="1755" spans="1:11" x14ac:dyDescent="0.25">
      <c r="A1755" s="207"/>
      <c r="B1755" s="207"/>
      <c r="C1755" s="208"/>
      <c r="D1755" s="208"/>
      <c r="E1755" s="208"/>
      <c r="F1755" s="208"/>
      <c r="G1755" s="208"/>
      <c r="H1755" s="207"/>
      <c r="I1755" s="207"/>
      <c r="J1755" s="207"/>
      <c r="K1755" s="206"/>
    </row>
    <row r="1756" spans="1:11" x14ac:dyDescent="0.25">
      <c r="A1756" s="207"/>
      <c r="B1756" s="207"/>
      <c r="C1756" s="208"/>
      <c r="D1756" s="208"/>
      <c r="E1756" s="208"/>
      <c r="F1756" s="208"/>
      <c r="G1756" s="208"/>
      <c r="H1756" s="207"/>
      <c r="I1756" s="207"/>
      <c r="J1756" s="207"/>
      <c r="K1756" s="206"/>
    </row>
    <row r="1757" spans="1:11" x14ac:dyDescent="0.25">
      <c r="A1757" s="207"/>
      <c r="B1757" s="207"/>
      <c r="C1757" s="208"/>
      <c r="D1757" s="208"/>
      <c r="E1757" s="208"/>
      <c r="F1757" s="208"/>
      <c r="G1757" s="208"/>
      <c r="H1757" s="207"/>
      <c r="I1757" s="207"/>
      <c r="J1757" s="207"/>
      <c r="K1757" s="206"/>
    </row>
    <row r="1758" spans="1:11" x14ac:dyDescent="0.25">
      <c r="A1758" s="207"/>
      <c r="B1758" s="207"/>
      <c r="C1758" s="208"/>
      <c r="D1758" s="208"/>
      <c r="E1758" s="208"/>
      <c r="F1758" s="208"/>
      <c r="G1758" s="208"/>
      <c r="H1758" s="207"/>
      <c r="I1758" s="207"/>
      <c r="J1758" s="207"/>
      <c r="K1758" s="206"/>
    </row>
    <row r="1759" spans="1:11" x14ac:dyDescent="0.25">
      <c r="A1759" s="207"/>
      <c r="B1759" s="207"/>
      <c r="C1759" s="208"/>
      <c r="D1759" s="208"/>
      <c r="E1759" s="208"/>
      <c r="F1759" s="208"/>
      <c r="G1759" s="208"/>
      <c r="H1759" s="207"/>
      <c r="I1759" s="207"/>
      <c r="J1759" s="207"/>
      <c r="K1759" s="206"/>
    </row>
    <row r="1760" spans="1:11" x14ac:dyDescent="0.25">
      <c r="A1760" s="207"/>
      <c r="B1760" s="207"/>
      <c r="C1760" s="208"/>
      <c r="D1760" s="208"/>
      <c r="E1760" s="208"/>
      <c r="F1760" s="208"/>
      <c r="G1760" s="208"/>
      <c r="H1760" s="207"/>
      <c r="I1760" s="207"/>
      <c r="J1760" s="207"/>
      <c r="K1760" s="206"/>
    </row>
    <row r="1761" spans="1:11" x14ac:dyDescent="0.25">
      <c r="A1761" s="207"/>
      <c r="B1761" s="207"/>
      <c r="C1761" s="208"/>
      <c r="D1761" s="208"/>
      <c r="E1761" s="208"/>
      <c r="F1761" s="208"/>
      <c r="G1761" s="208"/>
      <c r="H1761" s="207"/>
      <c r="I1761" s="207"/>
      <c r="J1761" s="207"/>
      <c r="K1761" s="206"/>
    </row>
    <row r="1762" spans="1:11" x14ac:dyDescent="0.25">
      <c r="A1762" s="207"/>
      <c r="B1762" s="207"/>
      <c r="C1762" s="208"/>
      <c r="D1762" s="208"/>
      <c r="E1762" s="208"/>
      <c r="F1762" s="208"/>
      <c r="G1762" s="208"/>
      <c r="H1762" s="207"/>
      <c r="I1762" s="207"/>
      <c r="J1762" s="207"/>
      <c r="K1762" s="206"/>
    </row>
    <row r="1763" spans="1:11" x14ac:dyDescent="0.25">
      <c r="A1763" s="207"/>
      <c r="B1763" s="207"/>
      <c r="C1763" s="208"/>
      <c r="D1763" s="208"/>
      <c r="E1763" s="208"/>
      <c r="F1763" s="208"/>
      <c r="G1763" s="208"/>
      <c r="H1763" s="207"/>
      <c r="I1763" s="207"/>
      <c r="J1763" s="207"/>
      <c r="K1763" s="206"/>
    </row>
    <row r="1764" spans="1:11" x14ac:dyDescent="0.25">
      <c r="A1764" s="207"/>
      <c r="B1764" s="207"/>
      <c r="C1764" s="208"/>
      <c r="D1764" s="208"/>
      <c r="E1764" s="208"/>
      <c r="F1764" s="208"/>
      <c r="G1764" s="208"/>
      <c r="H1764" s="207"/>
      <c r="I1764" s="207"/>
      <c r="J1764" s="207"/>
      <c r="K1764" s="206"/>
    </row>
    <row r="1765" spans="1:11" x14ac:dyDescent="0.25">
      <c r="A1765" s="207"/>
      <c r="B1765" s="207"/>
      <c r="C1765" s="208"/>
      <c r="D1765" s="208"/>
      <c r="E1765" s="208"/>
      <c r="F1765" s="208"/>
      <c r="G1765" s="208"/>
      <c r="H1765" s="207"/>
      <c r="I1765" s="207"/>
      <c r="J1765" s="207"/>
      <c r="K1765" s="206"/>
    </row>
    <row r="1766" spans="1:11" x14ac:dyDescent="0.25">
      <c r="A1766" s="207"/>
      <c r="B1766" s="207"/>
      <c r="C1766" s="208"/>
      <c r="D1766" s="208"/>
      <c r="E1766" s="208"/>
      <c r="F1766" s="208"/>
      <c r="G1766" s="208"/>
      <c r="H1766" s="207"/>
      <c r="I1766" s="207"/>
      <c r="J1766" s="207"/>
      <c r="K1766" s="206"/>
    </row>
    <row r="1767" spans="1:11" x14ac:dyDescent="0.25">
      <c r="A1767" s="207"/>
      <c r="B1767" s="207"/>
      <c r="C1767" s="208"/>
      <c r="D1767" s="208"/>
      <c r="E1767" s="208"/>
      <c r="F1767" s="208"/>
      <c r="G1767" s="208"/>
      <c r="H1767" s="207"/>
      <c r="I1767" s="207"/>
      <c r="J1767" s="207"/>
      <c r="K1767" s="206"/>
    </row>
    <row r="1768" spans="1:11" x14ac:dyDescent="0.25">
      <c r="A1768" s="207"/>
      <c r="B1768" s="207"/>
      <c r="C1768" s="208"/>
      <c r="D1768" s="208"/>
      <c r="E1768" s="208"/>
      <c r="F1768" s="208"/>
      <c r="G1768" s="208"/>
      <c r="H1768" s="207"/>
      <c r="I1768" s="207"/>
      <c r="J1768" s="207"/>
      <c r="K1768" s="206"/>
    </row>
    <row r="1769" spans="1:11" x14ac:dyDescent="0.25">
      <c r="A1769" s="207"/>
      <c r="B1769" s="207"/>
      <c r="C1769" s="208"/>
      <c r="D1769" s="208"/>
      <c r="E1769" s="208"/>
      <c r="F1769" s="208"/>
      <c r="G1769" s="208"/>
      <c r="H1769" s="207"/>
      <c r="I1769" s="207"/>
      <c r="J1769" s="207"/>
      <c r="K1769" s="206"/>
    </row>
    <row r="1770" spans="1:11" x14ac:dyDescent="0.25">
      <c r="A1770" s="207"/>
      <c r="B1770" s="207"/>
      <c r="C1770" s="208"/>
      <c r="D1770" s="208"/>
      <c r="E1770" s="208"/>
      <c r="F1770" s="208"/>
      <c r="G1770" s="208"/>
      <c r="H1770" s="207"/>
      <c r="I1770" s="207"/>
      <c r="J1770" s="207"/>
      <c r="K1770" s="206"/>
    </row>
    <row r="1771" spans="1:11" x14ac:dyDescent="0.25">
      <c r="A1771" s="207"/>
      <c r="B1771" s="207"/>
      <c r="C1771" s="208"/>
      <c r="D1771" s="208"/>
      <c r="E1771" s="208"/>
      <c r="F1771" s="208"/>
      <c r="G1771" s="208"/>
      <c r="H1771" s="207"/>
      <c r="I1771" s="207"/>
      <c r="J1771" s="207"/>
      <c r="K1771" s="206"/>
    </row>
    <row r="1772" spans="1:11" x14ac:dyDescent="0.25">
      <c r="A1772" s="207"/>
      <c r="B1772" s="207"/>
      <c r="C1772" s="208"/>
      <c r="D1772" s="208"/>
      <c r="E1772" s="208"/>
      <c r="F1772" s="208"/>
      <c r="G1772" s="208"/>
      <c r="H1772" s="207"/>
      <c r="I1772" s="207"/>
      <c r="J1772" s="207"/>
      <c r="K1772" s="206"/>
    </row>
    <row r="1773" spans="1:11" x14ac:dyDescent="0.25">
      <c r="A1773" s="207"/>
      <c r="B1773" s="207"/>
      <c r="C1773" s="208"/>
      <c r="D1773" s="208"/>
      <c r="E1773" s="208"/>
      <c r="F1773" s="208"/>
      <c r="G1773" s="208"/>
      <c r="H1773" s="207"/>
      <c r="I1773" s="207"/>
      <c r="J1773" s="207"/>
      <c r="K1773" s="206"/>
    </row>
    <row r="1774" spans="1:11" x14ac:dyDescent="0.25">
      <c r="A1774" s="207"/>
      <c r="B1774" s="207"/>
      <c r="C1774" s="208"/>
      <c r="D1774" s="208"/>
      <c r="E1774" s="208"/>
      <c r="F1774" s="208"/>
      <c r="G1774" s="208"/>
      <c r="H1774" s="207"/>
      <c r="I1774" s="207"/>
      <c r="J1774" s="207"/>
      <c r="K1774" s="206"/>
    </row>
    <row r="1775" spans="1:11" x14ac:dyDescent="0.25">
      <c r="A1775" s="207"/>
      <c r="B1775" s="207"/>
      <c r="C1775" s="208"/>
      <c r="D1775" s="208"/>
      <c r="E1775" s="208"/>
      <c r="F1775" s="208"/>
      <c r="G1775" s="208"/>
      <c r="H1775" s="207"/>
      <c r="I1775" s="207"/>
      <c r="J1775" s="207"/>
      <c r="K1775" s="206"/>
    </row>
    <row r="1776" spans="1:11" x14ac:dyDescent="0.25">
      <c r="A1776" s="207"/>
      <c r="B1776" s="207"/>
      <c r="C1776" s="208"/>
      <c r="D1776" s="208"/>
      <c r="E1776" s="208"/>
      <c r="F1776" s="208"/>
      <c r="G1776" s="208"/>
      <c r="H1776" s="207"/>
      <c r="I1776" s="207"/>
      <c r="J1776" s="207"/>
      <c r="K1776" s="206"/>
    </row>
    <row r="1777" spans="1:11" x14ac:dyDescent="0.25">
      <c r="A1777" s="207"/>
      <c r="B1777" s="207"/>
      <c r="C1777" s="208"/>
      <c r="D1777" s="208"/>
      <c r="E1777" s="208"/>
      <c r="F1777" s="208"/>
      <c r="G1777" s="208"/>
      <c r="H1777" s="207"/>
      <c r="I1777" s="207"/>
      <c r="J1777" s="207"/>
      <c r="K1777" s="206"/>
    </row>
    <row r="1778" spans="1:11" x14ac:dyDescent="0.25">
      <c r="A1778" s="207"/>
      <c r="B1778" s="207"/>
      <c r="C1778" s="208"/>
      <c r="D1778" s="208"/>
      <c r="E1778" s="208"/>
      <c r="F1778" s="208"/>
      <c r="G1778" s="208"/>
      <c r="H1778" s="207"/>
      <c r="I1778" s="207"/>
      <c r="J1778" s="207"/>
      <c r="K1778" s="206"/>
    </row>
    <row r="1779" spans="1:11" x14ac:dyDescent="0.25">
      <c r="A1779" s="207"/>
      <c r="B1779" s="207"/>
      <c r="C1779" s="208"/>
      <c r="D1779" s="208"/>
      <c r="E1779" s="208"/>
      <c r="F1779" s="208"/>
      <c r="G1779" s="208"/>
      <c r="H1779" s="207"/>
      <c r="I1779" s="207"/>
      <c r="J1779" s="207"/>
      <c r="K1779" s="206"/>
    </row>
    <row r="1780" spans="1:11" x14ac:dyDescent="0.25">
      <c r="A1780" s="207"/>
      <c r="B1780" s="207"/>
      <c r="C1780" s="208"/>
      <c r="D1780" s="208"/>
      <c r="E1780" s="208"/>
      <c r="F1780" s="208"/>
      <c r="G1780" s="208"/>
      <c r="H1780" s="207"/>
      <c r="I1780" s="207"/>
      <c r="J1780" s="207"/>
      <c r="K1780" s="206"/>
    </row>
    <row r="1781" spans="1:11" x14ac:dyDescent="0.25">
      <c r="A1781" s="207"/>
      <c r="B1781" s="207"/>
      <c r="C1781" s="208"/>
      <c r="D1781" s="208"/>
      <c r="E1781" s="208"/>
      <c r="F1781" s="208"/>
      <c r="G1781" s="208"/>
      <c r="H1781" s="207"/>
      <c r="I1781" s="207"/>
      <c r="J1781" s="207"/>
      <c r="K1781" s="206"/>
    </row>
    <row r="1782" spans="1:11" x14ac:dyDescent="0.25">
      <c r="A1782" s="207"/>
      <c r="B1782" s="207"/>
      <c r="C1782" s="208"/>
      <c r="D1782" s="208"/>
      <c r="E1782" s="208"/>
      <c r="F1782" s="208"/>
      <c r="G1782" s="208"/>
      <c r="H1782" s="207"/>
      <c r="I1782" s="207"/>
      <c r="J1782" s="207"/>
      <c r="K1782" s="206"/>
    </row>
    <row r="1783" spans="1:11" x14ac:dyDescent="0.25">
      <c r="A1783" s="207"/>
      <c r="B1783" s="207"/>
      <c r="C1783" s="208"/>
      <c r="D1783" s="208"/>
      <c r="E1783" s="208"/>
      <c r="F1783" s="208"/>
      <c r="G1783" s="208"/>
      <c r="H1783" s="207"/>
      <c r="I1783" s="207"/>
      <c r="J1783" s="207"/>
      <c r="K1783" s="206"/>
    </row>
    <row r="1784" spans="1:11" x14ac:dyDescent="0.25">
      <c r="A1784" s="207"/>
      <c r="B1784" s="207"/>
      <c r="C1784" s="208"/>
      <c r="D1784" s="208"/>
      <c r="E1784" s="208"/>
      <c r="F1784" s="208"/>
      <c r="G1784" s="208"/>
      <c r="H1784" s="207"/>
      <c r="I1784" s="207"/>
      <c r="J1784" s="207"/>
      <c r="K1784" s="206"/>
    </row>
    <row r="1785" spans="1:11" x14ac:dyDescent="0.25">
      <c r="A1785" s="207"/>
      <c r="B1785" s="207"/>
      <c r="C1785" s="208"/>
      <c r="D1785" s="208"/>
      <c r="E1785" s="208"/>
      <c r="F1785" s="208"/>
      <c r="G1785" s="208"/>
      <c r="H1785" s="207"/>
      <c r="I1785" s="207"/>
      <c r="J1785" s="207"/>
      <c r="K1785" s="206"/>
    </row>
    <row r="1786" spans="1:11" x14ac:dyDescent="0.25">
      <c r="A1786" s="207"/>
      <c r="B1786" s="207"/>
      <c r="C1786" s="208"/>
      <c r="D1786" s="208"/>
      <c r="E1786" s="208"/>
      <c r="F1786" s="208"/>
      <c r="G1786" s="208"/>
      <c r="H1786" s="207"/>
      <c r="I1786" s="207"/>
      <c r="J1786" s="207"/>
      <c r="K1786" s="206"/>
    </row>
    <row r="1787" spans="1:11" x14ac:dyDescent="0.25">
      <c r="A1787" s="207"/>
      <c r="B1787" s="207"/>
      <c r="C1787" s="208"/>
      <c r="D1787" s="208"/>
      <c r="E1787" s="208"/>
      <c r="F1787" s="208"/>
      <c r="G1787" s="208"/>
      <c r="H1787" s="207"/>
      <c r="I1787" s="207"/>
      <c r="J1787" s="207"/>
      <c r="K1787" s="206"/>
    </row>
    <row r="1788" spans="1:11" x14ac:dyDescent="0.25">
      <c r="A1788" s="207"/>
      <c r="B1788" s="207"/>
      <c r="C1788" s="208"/>
      <c r="D1788" s="208"/>
      <c r="E1788" s="208"/>
      <c r="F1788" s="208"/>
      <c r="G1788" s="208"/>
      <c r="H1788" s="207"/>
      <c r="I1788" s="207"/>
      <c r="J1788" s="207"/>
      <c r="K1788" s="206"/>
    </row>
    <row r="1789" spans="1:11" x14ac:dyDescent="0.25">
      <c r="A1789" s="207"/>
      <c r="B1789" s="207"/>
      <c r="C1789" s="208"/>
      <c r="D1789" s="208"/>
      <c r="E1789" s="208"/>
      <c r="F1789" s="208"/>
      <c r="G1789" s="208"/>
      <c r="H1789" s="207"/>
      <c r="I1789" s="207"/>
      <c r="J1789" s="207"/>
      <c r="K1789" s="206"/>
    </row>
    <row r="1790" spans="1:11" x14ac:dyDescent="0.25">
      <c r="A1790" s="207"/>
      <c r="B1790" s="207"/>
      <c r="C1790" s="208"/>
      <c r="D1790" s="208"/>
      <c r="E1790" s="208"/>
      <c r="F1790" s="208"/>
      <c r="G1790" s="208"/>
      <c r="H1790" s="207"/>
      <c r="I1790" s="207"/>
      <c r="J1790" s="207"/>
      <c r="K1790" s="206"/>
    </row>
    <row r="1791" spans="1:11" x14ac:dyDescent="0.25">
      <c r="A1791" s="207"/>
      <c r="B1791" s="207"/>
      <c r="C1791" s="208"/>
      <c r="D1791" s="208"/>
      <c r="E1791" s="208"/>
      <c r="F1791" s="208"/>
      <c r="G1791" s="208"/>
      <c r="H1791" s="207"/>
      <c r="I1791" s="207"/>
      <c r="J1791" s="207"/>
      <c r="K1791" s="206"/>
    </row>
    <row r="1792" spans="1:11" x14ac:dyDescent="0.25">
      <c r="A1792" s="207"/>
      <c r="B1792" s="207"/>
      <c r="C1792" s="208"/>
      <c r="D1792" s="208"/>
      <c r="E1792" s="208"/>
      <c r="F1792" s="208"/>
      <c r="G1792" s="208"/>
      <c r="H1792" s="207"/>
      <c r="I1792" s="207"/>
      <c r="J1792" s="207"/>
      <c r="K1792" s="206"/>
    </row>
    <row r="1793" spans="1:11" x14ac:dyDescent="0.25">
      <c r="A1793" s="207"/>
      <c r="B1793" s="207"/>
      <c r="C1793" s="208"/>
      <c r="D1793" s="208"/>
      <c r="E1793" s="208"/>
      <c r="F1793" s="208"/>
      <c r="G1793" s="208"/>
      <c r="H1793" s="207"/>
      <c r="I1793" s="207"/>
      <c r="J1793" s="207"/>
      <c r="K1793" s="206"/>
    </row>
    <row r="1794" spans="1:11" x14ac:dyDescent="0.25">
      <c r="A1794" s="207"/>
      <c r="B1794" s="207"/>
      <c r="C1794" s="208"/>
      <c r="D1794" s="208"/>
      <c r="E1794" s="208"/>
      <c r="F1794" s="208"/>
      <c r="G1794" s="208"/>
      <c r="H1794" s="207"/>
      <c r="I1794" s="207"/>
      <c r="J1794" s="207"/>
      <c r="K1794" s="206"/>
    </row>
    <row r="1795" spans="1:11" x14ac:dyDescent="0.25">
      <c r="A1795" s="207"/>
      <c r="B1795" s="207"/>
      <c r="C1795" s="208"/>
      <c r="D1795" s="208"/>
      <c r="E1795" s="208"/>
      <c r="F1795" s="208"/>
      <c r="G1795" s="208"/>
      <c r="H1795" s="207"/>
      <c r="I1795" s="207"/>
      <c r="J1795" s="207"/>
      <c r="K1795" s="206"/>
    </row>
    <row r="1796" spans="1:11" x14ac:dyDescent="0.25">
      <c r="A1796" s="207"/>
      <c r="B1796" s="207"/>
      <c r="C1796" s="208"/>
      <c r="D1796" s="208"/>
      <c r="E1796" s="208"/>
      <c r="F1796" s="208"/>
      <c r="G1796" s="208"/>
      <c r="H1796" s="207"/>
      <c r="I1796" s="207"/>
      <c r="J1796" s="207"/>
      <c r="K1796" s="206"/>
    </row>
    <row r="1797" spans="1:11" x14ac:dyDescent="0.25">
      <c r="A1797" s="207"/>
      <c r="B1797" s="207"/>
      <c r="C1797" s="208"/>
      <c r="D1797" s="208"/>
      <c r="E1797" s="208"/>
      <c r="F1797" s="208"/>
      <c r="G1797" s="208"/>
      <c r="H1797" s="207"/>
      <c r="I1797" s="207"/>
      <c r="J1797" s="207"/>
      <c r="K1797" s="206"/>
    </row>
    <row r="1798" spans="1:11" x14ac:dyDescent="0.25">
      <c r="A1798" s="207"/>
      <c r="B1798" s="207"/>
      <c r="C1798" s="208"/>
      <c r="D1798" s="208"/>
      <c r="E1798" s="208"/>
      <c r="F1798" s="208"/>
      <c r="G1798" s="208"/>
      <c r="H1798" s="207"/>
      <c r="I1798" s="207"/>
      <c r="J1798" s="207"/>
      <c r="K1798" s="206"/>
    </row>
    <row r="1799" spans="1:11" x14ac:dyDescent="0.25">
      <c r="A1799" s="207"/>
      <c r="B1799" s="207"/>
      <c r="C1799" s="208"/>
      <c r="D1799" s="208"/>
      <c r="E1799" s="208"/>
      <c r="F1799" s="208"/>
      <c r="G1799" s="208"/>
      <c r="H1799" s="207"/>
      <c r="I1799" s="207"/>
      <c r="J1799" s="207"/>
      <c r="K1799" s="206"/>
    </row>
    <row r="1800" spans="1:11" x14ac:dyDescent="0.25">
      <c r="A1800" s="207"/>
      <c r="B1800" s="207"/>
      <c r="C1800" s="208"/>
      <c r="D1800" s="208"/>
      <c r="E1800" s="208"/>
      <c r="F1800" s="208"/>
      <c r="G1800" s="208"/>
      <c r="H1800" s="207"/>
      <c r="I1800" s="207"/>
      <c r="J1800" s="207"/>
      <c r="K1800" s="206"/>
    </row>
    <row r="1801" spans="1:11" x14ac:dyDescent="0.25">
      <c r="A1801" s="207"/>
      <c r="B1801" s="207"/>
      <c r="C1801" s="208"/>
      <c r="D1801" s="208"/>
      <c r="E1801" s="208"/>
      <c r="F1801" s="208"/>
      <c r="G1801" s="208"/>
      <c r="H1801" s="207"/>
      <c r="I1801" s="207"/>
      <c r="J1801" s="207"/>
      <c r="K1801" s="206"/>
    </row>
    <row r="1802" spans="1:11" x14ac:dyDescent="0.25">
      <c r="A1802" s="207"/>
      <c r="B1802" s="207"/>
      <c r="C1802" s="208"/>
      <c r="D1802" s="208"/>
      <c r="E1802" s="208"/>
      <c r="F1802" s="208"/>
      <c r="G1802" s="208"/>
      <c r="H1802" s="207"/>
      <c r="I1802" s="207"/>
      <c r="J1802" s="207"/>
      <c r="K1802" s="206"/>
    </row>
    <row r="1803" spans="1:11" x14ac:dyDescent="0.25">
      <c r="A1803" s="207"/>
      <c r="B1803" s="207"/>
      <c r="C1803" s="208"/>
      <c r="D1803" s="208"/>
      <c r="E1803" s="208"/>
      <c r="F1803" s="208"/>
      <c r="G1803" s="208"/>
      <c r="H1803" s="207"/>
      <c r="I1803" s="207"/>
      <c r="J1803" s="207"/>
      <c r="K1803" s="206"/>
    </row>
    <row r="1804" spans="1:11" x14ac:dyDescent="0.25">
      <c r="A1804" s="207"/>
      <c r="B1804" s="207"/>
      <c r="C1804" s="208"/>
      <c r="D1804" s="208"/>
      <c r="E1804" s="208"/>
      <c r="F1804" s="208"/>
      <c r="G1804" s="208"/>
      <c r="H1804" s="207"/>
      <c r="I1804" s="207"/>
      <c r="J1804" s="207"/>
      <c r="K1804" s="206"/>
    </row>
    <row r="1805" spans="1:11" x14ac:dyDescent="0.25">
      <c r="A1805" s="207"/>
      <c r="B1805" s="207"/>
      <c r="C1805" s="208"/>
      <c r="D1805" s="208"/>
      <c r="E1805" s="208"/>
      <c r="F1805" s="208"/>
      <c r="G1805" s="208"/>
      <c r="H1805" s="207"/>
      <c r="I1805" s="207"/>
      <c r="J1805" s="207"/>
      <c r="K1805" s="206"/>
    </row>
    <row r="1806" spans="1:11" x14ac:dyDescent="0.25">
      <c r="A1806" s="207"/>
      <c r="B1806" s="207"/>
      <c r="C1806" s="208"/>
      <c r="D1806" s="208"/>
      <c r="E1806" s="208"/>
      <c r="F1806" s="208"/>
      <c r="G1806" s="208"/>
      <c r="H1806" s="207"/>
      <c r="I1806" s="207"/>
      <c r="J1806" s="207"/>
      <c r="K1806" s="206"/>
    </row>
    <row r="1807" spans="1:11" x14ac:dyDescent="0.25">
      <c r="A1807" s="207"/>
      <c r="B1807" s="207"/>
      <c r="C1807" s="208"/>
      <c r="D1807" s="208"/>
      <c r="E1807" s="208"/>
      <c r="F1807" s="208"/>
      <c r="G1807" s="208"/>
      <c r="H1807" s="207"/>
      <c r="I1807" s="207"/>
      <c r="J1807" s="207"/>
      <c r="K1807" s="206"/>
    </row>
    <row r="1808" spans="1:11" x14ac:dyDescent="0.25">
      <c r="A1808" s="207"/>
      <c r="B1808" s="207"/>
      <c r="C1808" s="208"/>
      <c r="D1808" s="208"/>
      <c r="E1808" s="208"/>
      <c r="F1808" s="208"/>
      <c r="G1808" s="208"/>
      <c r="H1808" s="207"/>
      <c r="I1808" s="207"/>
      <c r="J1808" s="207"/>
      <c r="K1808" s="206"/>
    </row>
    <row r="1809" spans="1:11" x14ac:dyDescent="0.25">
      <c r="A1809" s="207"/>
      <c r="B1809" s="207"/>
      <c r="C1809" s="208"/>
      <c r="D1809" s="208"/>
      <c r="E1809" s="208"/>
      <c r="F1809" s="208"/>
      <c r="G1809" s="208"/>
      <c r="H1809" s="207"/>
      <c r="I1809" s="207"/>
      <c r="J1809" s="207"/>
      <c r="K1809" s="206"/>
    </row>
    <row r="1810" spans="1:11" x14ac:dyDescent="0.25">
      <c r="A1810" s="207"/>
      <c r="B1810" s="207"/>
      <c r="C1810" s="208"/>
      <c r="D1810" s="208"/>
      <c r="E1810" s="208"/>
      <c r="F1810" s="208"/>
      <c r="G1810" s="208"/>
      <c r="H1810" s="207"/>
      <c r="I1810" s="207"/>
      <c r="J1810" s="207"/>
      <c r="K1810" s="206"/>
    </row>
    <row r="1811" spans="1:11" x14ac:dyDescent="0.25">
      <c r="A1811" s="207"/>
      <c r="B1811" s="207"/>
      <c r="C1811" s="208"/>
      <c r="D1811" s="208"/>
      <c r="E1811" s="208"/>
      <c r="F1811" s="208"/>
      <c r="G1811" s="208"/>
      <c r="H1811" s="207"/>
      <c r="I1811" s="207"/>
      <c r="J1811" s="207"/>
      <c r="K1811" s="206"/>
    </row>
    <row r="1812" spans="1:11" x14ac:dyDescent="0.25">
      <c r="A1812" s="207"/>
      <c r="B1812" s="207"/>
      <c r="C1812" s="208"/>
      <c r="D1812" s="208"/>
      <c r="E1812" s="208"/>
      <c r="F1812" s="208"/>
      <c r="G1812" s="208"/>
      <c r="H1812" s="207"/>
      <c r="I1812" s="207"/>
      <c r="J1812" s="207"/>
      <c r="K1812" s="206"/>
    </row>
    <row r="1813" spans="1:11" x14ac:dyDescent="0.25">
      <c r="A1813" s="207"/>
      <c r="B1813" s="207"/>
      <c r="C1813" s="208"/>
      <c r="D1813" s="208"/>
      <c r="E1813" s="208"/>
      <c r="F1813" s="208"/>
      <c r="G1813" s="208"/>
      <c r="H1813" s="207"/>
      <c r="I1813" s="207"/>
      <c r="J1813" s="207"/>
      <c r="K1813" s="206"/>
    </row>
    <row r="1814" spans="1:11" x14ac:dyDescent="0.25">
      <c r="A1814" s="207"/>
      <c r="B1814" s="207"/>
      <c r="C1814" s="208"/>
      <c r="D1814" s="208"/>
      <c r="E1814" s="208"/>
      <c r="F1814" s="208"/>
      <c r="G1814" s="208"/>
      <c r="H1814" s="207"/>
      <c r="I1814" s="207"/>
      <c r="J1814" s="207"/>
      <c r="K1814" s="206"/>
    </row>
    <row r="1815" spans="1:11" x14ac:dyDescent="0.25">
      <c r="A1815" s="207"/>
      <c r="B1815" s="207"/>
      <c r="C1815" s="208"/>
      <c r="D1815" s="208"/>
      <c r="E1815" s="208"/>
      <c r="F1815" s="208"/>
      <c r="G1815" s="208"/>
      <c r="H1815" s="207"/>
      <c r="I1815" s="207"/>
      <c r="J1815" s="207"/>
      <c r="K1815" s="206"/>
    </row>
    <row r="1816" spans="1:11" x14ac:dyDescent="0.25">
      <c r="A1816" s="207"/>
      <c r="B1816" s="207"/>
      <c r="C1816" s="208"/>
      <c r="D1816" s="208"/>
      <c r="E1816" s="208"/>
      <c r="F1816" s="208"/>
      <c r="G1816" s="208"/>
      <c r="H1816" s="207"/>
      <c r="I1816" s="207"/>
      <c r="J1816" s="207"/>
      <c r="K1816" s="206"/>
    </row>
    <row r="1817" spans="1:11" x14ac:dyDescent="0.25">
      <c r="A1817" s="207"/>
      <c r="B1817" s="207"/>
      <c r="C1817" s="208"/>
      <c r="D1817" s="208"/>
      <c r="E1817" s="208"/>
      <c r="F1817" s="208"/>
      <c r="G1817" s="208"/>
      <c r="H1817" s="207"/>
      <c r="I1817" s="207"/>
      <c r="J1817" s="207"/>
      <c r="K1817" s="206"/>
    </row>
    <row r="1818" spans="1:11" x14ac:dyDescent="0.25">
      <c r="A1818" s="207"/>
      <c r="B1818" s="207"/>
      <c r="C1818" s="208"/>
      <c r="D1818" s="208"/>
      <c r="E1818" s="208"/>
      <c r="F1818" s="208"/>
      <c r="G1818" s="208"/>
      <c r="H1818" s="207"/>
      <c r="I1818" s="207"/>
      <c r="J1818" s="207"/>
      <c r="K1818" s="206"/>
    </row>
    <row r="1819" spans="1:11" x14ac:dyDescent="0.25">
      <c r="A1819" s="207"/>
      <c r="B1819" s="207"/>
      <c r="C1819" s="208"/>
      <c r="D1819" s="208"/>
      <c r="E1819" s="208"/>
      <c r="F1819" s="208"/>
      <c r="G1819" s="208"/>
      <c r="H1819" s="207"/>
      <c r="I1819" s="207"/>
      <c r="J1819" s="207"/>
      <c r="K1819" s="206"/>
    </row>
    <row r="1820" spans="1:11" x14ac:dyDescent="0.25">
      <c r="A1820" s="207"/>
      <c r="B1820" s="207"/>
      <c r="C1820" s="208"/>
      <c r="D1820" s="208"/>
      <c r="E1820" s="208"/>
      <c r="F1820" s="208"/>
      <c r="G1820" s="208"/>
      <c r="H1820" s="207"/>
      <c r="I1820" s="207"/>
      <c r="J1820" s="207"/>
      <c r="K1820" s="206"/>
    </row>
    <row r="1821" spans="1:11" x14ac:dyDescent="0.25">
      <c r="A1821" s="207"/>
      <c r="B1821" s="207"/>
      <c r="C1821" s="208"/>
      <c r="D1821" s="208"/>
      <c r="E1821" s="208"/>
      <c r="F1821" s="208"/>
      <c r="G1821" s="208"/>
      <c r="H1821" s="207"/>
      <c r="I1821" s="207"/>
      <c r="J1821" s="207"/>
      <c r="K1821" s="206"/>
    </row>
    <row r="1822" spans="1:11" x14ac:dyDescent="0.25">
      <c r="A1822" s="207"/>
      <c r="B1822" s="207"/>
      <c r="C1822" s="208"/>
      <c r="D1822" s="208"/>
      <c r="E1822" s="208"/>
      <c r="F1822" s="208"/>
      <c r="G1822" s="208"/>
      <c r="H1822" s="207"/>
      <c r="I1822" s="207"/>
      <c r="J1822" s="207"/>
      <c r="K1822" s="206"/>
    </row>
    <row r="1823" spans="1:11" x14ac:dyDescent="0.25">
      <c r="A1823" s="207"/>
      <c r="B1823" s="207"/>
      <c r="C1823" s="208"/>
      <c r="D1823" s="208"/>
      <c r="E1823" s="208"/>
      <c r="F1823" s="208"/>
      <c r="G1823" s="208"/>
      <c r="H1823" s="207"/>
      <c r="I1823" s="207"/>
      <c r="J1823" s="207"/>
      <c r="K1823" s="206"/>
    </row>
    <row r="1824" spans="1:11" x14ac:dyDescent="0.25">
      <c r="A1824" s="207"/>
      <c r="B1824" s="207"/>
      <c r="C1824" s="208"/>
      <c r="D1824" s="208"/>
      <c r="E1824" s="208"/>
      <c r="F1824" s="208"/>
      <c r="G1824" s="208"/>
      <c r="H1824" s="207"/>
      <c r="I1824" s="207"/>
      <c r="J1824" s="207"/>
      <c r="K1824" s="206"/>
    </row>
    <row r="1825" spans="1:11" x14ac:dyDescent="0.25">
      <c r="A1825" s="207"/>
      <c r="B1825" s="207"/>
      <c r="C1825" s="208"/>
      <c r="D1825" s="208"/>
      <c r="E1825" s="208"/>
      <c r="F1825" s="208"/>
      <c r="G1825" s="208"/>
      <c r="H1825" s="207"/>
      <c r="I1825" s="207"/>
      <c r="J1825" s="207"/>
      <c r="K1825" s="206"/>
    </row>
    <row r="1826" spans="1:11" x14ac:dyDescent="0.25">
      <c r="A1826" s="207"/>
      <c r="B1826" s="207"/>
      <c r="C1826" s="208"/>
      <c r="D1826" s="208"/>
      <c r="E1826" s="208"/>
      <c r="F1826" s="208"/>
      <c r="G1826" s="208"/>
      <c r="H1826" s="207"/>
      <c r="I1826" s="207"/>
      <c r="J1826" s="207"/>
      <c r="K1826" s="206"/>
    </row>
    <row r="1827" spans="1:11" x14ac:dyDescent="0.25">
      <c r="A1827" s="207"/>
      <c r="B1827" s="207"/>
      <c r="C1827" s="208"/>
      <c r="D1827" s="208"/>
      <c r="E1827" s="208"/>
      <c r="F1827" s="208"/>
      <c r="G1827" s="208"/>
      <c r="H1827" s="207"/>
      <c r="I1827" s="207"/>
      <c r="J1827" s="207"/>
      <c r="K1827" s="206"/>
    </row>
    <row r="1828" spans="1:11" x14ac:dyDescent="0.25">
      <c r="A1828" s="207"/>
      <c r="B1828" s="207"/>
      <c r="C1828" s="208"/>
      <c r="D1828" s="208"/>
      <c r="E1828" s="208"/>
      <c r="F1828" s="208"/>
      <c r="G1828" s="208"/>
      <c r="H1828" s="207"/>
      <c r="I1828" s="207"/>
      <c r="J1828" s="207"/>
      <c r="K1828" s="206"/>
    </row>
    <row r="1829" spans="1:11" x14ac:dyDescent="0.25">
      <c r="A1829" s="207"/>
      <c r="B1829" s="207"/>
      <c r="C1829" s="208"/>
      <c r="D1829" s="208"/>
      <c r="E1829" s="208"/>
      <c r="F1829" s="208"/>
      <c r="G1829" s="208"/>
      <c r="H1829" s="207"/>
      <c r="I1829" s="207"/>
      <c r="J1829" s="207"/>
      <c r="K1829" s="206"/>
    </row>
    <row r="1830" spans="1:11" x14ac:dyDescent="0.25">
      <c r="A1830" s="207"/>
      <c r="B1830" s="207"/>
      <c r="C1830" s="208"/>
      <c r="D1830" s="208"/>
      <c r="E1830" s="208"/>
      <c r="F1830" s="208"/>
      <c r="G1830" s="208"/>
      <c r="H1830" s="207"/>
      <c r="I1830" s="207"/>
      <c r="J1830" s="207"/>
      <c r="K1830" s="206"/>
    </row>
    <row r="1831" spans="1:11" x14ac:dyDescent="0.25">
      <c r="A1831" s="207"/>
      <c r="B1831" s="207"/>
      <c r="C1831" s="208"/>
      <c r="D1831" s="208"/>
      <c r="E1831" s="208"/>
      <c r="F1831" s="208"/>
      <c r="G1831" s="208"/>
      <c r="H1831" s="207"/>
      <c r="I1831" s="207"/>
      <c r="J1831" s="207"/>
      <c r="K1831" s="206"/>
    </row>
    <row r="1832" spans="1:11" x14ac:dyDescent="0.25">
      <c r="A1832" s="207"/>
      <c r="B1832" s="207"/>
      <c r="C1832" s="208"/>
      <c r="D1832" s="208"/>
      <c r="E1832" s="208"/>
      <c r="F1832" s="208"/>
      <c r="G1832" s="208"/>
      <c r="H1832" s="207"/>
      <c r="I1832" s="207"/>
      <c r="J1832" s="207"/>
      <c r="K1832" s="206"/>
    </row>
    <row r="1833" spans="1:11" x14ac:dyDescent="0.25">
      <c r="A1833" s="207"/>
      <c r="B1833" s="207"/>
      <c r="C1833" s="208"/>
      <c r="D1833" s="208"/>
      <c r="E1833" s="208"/>
      <c r="F1833" s="208"/>
      <c r="G1833" s="208"/>
      <c r="H1833" s="207"/>
      <c r="I1833" s="207"/>
      <c r="J1833" s="207"/>
      <c r="K1833" s="206"/>
    </row>
    <row r="1834" spans="1:11" x14ac:dyDescent="0.25">
      <c r="A1834" s="207"/>
      <c r="B1834" s="207"/>
      <c r="C1834" s="208"/>
      <c r="D1834" s="208"/>
      <c r="E1834" s="208"/>
      <c r="F1834" s="208"/>
      <c r="G1834" s="208"/>
      <c r="H1834" s="207"/>
      <c r="I1834" s="207"/>
      <c r="J1834" s="207"/>
      <c r="K1834" s="206"/>
    </row>
    <row r="1835" spans="1:11" x14ac:dyDescent="0.25">
      <c r="A1835" s="207"/>
      <c r="B1835" s="207"/>
      <c r="C1835" s="208"/>
      <c r="D1835" s="208"/>
      <c r="E1835" s="208"/>
      <c r="F1835" s="208"/>
      <c r="G1835" s="208"/>
      <c r="H1835" s="207"/>
      <c r="I1835" s="207"/>
      <c r="J1835" s="207"/>
      <c r="K1835" s="206"/>
    </row>
    <row r="1836" spans="1:11" x14ac:dyDescent="0.25">
      <c r="A1836" s="207"/>
      <c r="B1836" s="207"/>
      <c r="C1836" s="208"/>
      <c r="D1836" s="208"/>
      <c r="E1836" s="208"/>
      <c r="F1836" s="208"/>
      <c r="G1836" s="208"/>
      <c r="H1836" s="207"/>
      <c r="I1836" s="207"/>
      <c r="J1836" s="207"/>
      <c r="K1836" s="206"/>
    </row>
    <row r="1837" spans="1:11" x14ac:dyDescent="0.25">
      <c r="A1837" s="207"/>
      <c r="B1837" s="207"/>
      <c r="C1837" s="208"/>
      <c r="D1837" s="208"/>
      <c r="E1837" s="208"/>
      <c r="F1837" s="208"/>
      <c r="G1837" s="208"/>
      <c r="H1837" s="207"/>
      <c r="I1837" s="207"/>
      <c r="J1837" s="207"/>
      <c r="K1837" s="206"/>
    </row>
    <row r="1838" spans="1:11" x14ac:dyDescent="0.25">
      <c r="A1838" s="207"/>
      <c r="B1838" s="207"/>
      <c r="C1838" s="208"/>
      <c r="D1838" s="208"/>
      <c r="E1838" s="208"/>
      <c r="F1838" s="208"/>
      <c r="G1838" s="208"/>
      <c r="H1838" s="207"/>
      <c r="I1838" s="207"/>
      <c r="J1838" s="207"/>
      <c r="K1838" s="206"/>
    </row>
    <row r="1839" spans="1:11" x14ac:dyDescent="0.25">
      <c r="A1839" s="207"/>
      <c r="B1839" s="207"/>
      <c r="C1839" s="208"/>
      <c r="D1839" s="208"/>
      <c r="E1839" s="208"/>
      <c r="F1839" s="208"/>
      <c r="G1839" s="208"/>
      <c r="H1839" s="207"/>
      <c r="I1839" s="207"/>
      <c r="J1839" s="207"/>
      <c r="K1839" s="206"/>
    </row>
    <row r="1840" spans="1:11" x14ac:dyDescent="0.25">
      <c r="A1840" s="207"/>
      <c r="B1840" s="207"/>
      <c r="C1840" s="208"/>
      <c r="D1840" s="208"/>
      <c r="E1840" s="208"/>
      <c r="F1840" s="208"/>
      <c r="G1840" s="208"/>
      <c r="H1840" s="207"/>
      <c r="I1840" s="207"/>
      <c r="J1840" s="207"/>
      <c r="K1840" s="206"/>
    </row>
    <row r="1841" spans="1:11" x14ac:dyDescent="0.25">
      <c r="A1841" s="207"/>
      <c r="B1841" s="207"/>
      <c r="C1841" s="208"/>
      <c r="D1841" s="208"/>
      <c r="E1841" s="208"/>
      <c r="F1841" s="208"/>
      <c r="G1841" s="208"/>
      <c r="H1841" s="207"/>
      <c r="I1841" s="207"/>
      <c r="J1841" s="207"/>
      <c r="K1841" s="206"/>
    </row>
    <row r="1842" spans="1:11" x14ac:dyDescent="0.25">
      <c r="A1842" s="207"/>
      <c r="B1842" s="207"/>
      <c r="C1842" s="208"/>
      <c r="D1842" s="208"/>
      <c r="E1842" s="208"/>
      <c r="F1842" s="208"/>
      <c r="G1842" s="208"/>
      <c r="H1842" s="207"/>
      <c r="I1842" s="207"/>
      <c r="J1842" s="207"/>
      <c r="K1842" s="206"/>
    </row>
    <row r="1843" spans="1:11" x14ac:dyDescent="0.25">
      <c r="A1843" s="207"/>
      <c r="B1843" s="207"/>
      <c r="C1843" s="208"/>
      <c r="D1843" s="208"/>
      <c r="E1843" s="208"/>
      <c r="F1843" s="208"/>
      <c r="G1843" s="208"/>
      <c r="H1843" s="207"/>
      <c r="I1843" s="207"/>
      <c r="J1843" s="207"/>
      <c r="K1843" s="206"/>
    </row>
    <row r="1844" spans="1:11" x14ac:dyDescent="0.25">
      <c r="A1844" s="207"/>
      <c r="B1844" s="207"/>
      <c r="C1844" s="208"/>
      <c r="D1844" s="208"/>
      <c r="E1844" s="208"/>
      <c r="F1844" s="208"/>
      <c r="G1844" s="208"/>
      <c r="H1844" s="207"/>
      <c r="I1844" s="207"/>
      <c r="J1844" s="207"/>
      <c r="K1844" s="206"/>
    </row>
    <row r="1845" spans="1:11" x14ac:dyDescent="0.25">
      <c r="A1845" s="207"/>
      <c r="B1845" s="207"/>
      <c r="C1845" s="208"/>
      <c r="D1845" s="208"/>
      <c r="E1845" s="208"/>
      <c r="F1845" s="208"/>
      <c r="G1845" s="208"/>
      <c r="H1845" s="207"/>
      <c r="I1845" s="207"/>
      <c r="J1845" s="207"/>
      <c r="K1845" s="206"/>
    </row>
    <row r="1846" spans="1:11" x14ac:dyDescent="0.25">
      <c r="A1846" s="207"/>
      <c r="B1846" s="207"/>
      <c r="C1846" s="208"/>
      <c r="D1846" s="208"/>
      <c r="E1846" s="208"/>
      <c r="F1846" s="208"/>
      <c r="G1846" s="208"/>
      <c r="H1846" s="207"/>
      <c r="I1846" s="207"/>
      <c r="J1846" s="207"/>
      <c r="K1846" s="206"/>
    </row>
    <row r="1847" spans="1:11" x14ac:dyDescent="0.25">
      <c r="A1847" s="207"/>
      <c r="B1847" s="207"/>
      <c r="C1847" s="208"/>
      <c r="D1847" s="208"/>
      <c r="E1847" s="208"/>
      <c r="F1847" s="208"/>
      <c r="G1847" s="208"/>
      <c r="H1847" s="207"/>
      <c r="I1847" s="207"/>
      <c r="J1847" s="207"/>
      <c r="K1847" s="206"/>
    </row>
    <row r="1848" spans="1:11" x14ac:dyDescent="0.25">
      <c r="A1848" s="207"/>
      <c r="B1848" s="207"/>
      <c r="C1848" s="208"/>
      <c r="D1848" s="208"/>
      <c r="E1848" s="208"/>
      <c r="F1848" s="208"/>
      <c r="G1848" s="208"/>
      <c r="H1848" s="207"/>
      <c r="I1848" s="207"/>
      <c r="J1848" s="207"/>
      <c r="K1848" s="206"/>
    </row>
    <row r="1849" spans="1:11" x14ac:dyDescent="0.25">
      <c r="A1849" s="207"/>
      <c r="B1849" s="207"/>
      <c r="C1849" s="208"/>
      <c r="D1849" s="208"/>
      <c r="E1849" s="208"/>
      <c r="F1849" s="208"/>
      <c r="G1849" s="208"/>
      <c r="H1849" s="207"/>
      <c r="I1849" s="207"/>
      <c r="J1849" s="207"/>
      <c r="K1849" s="206"/>
    </row>
    <row r="1850" spans="1:11" x14ac:dyDescent="0.25">
      <c r="A1850" s="207"/>
      <c r="B1850" s="207"/>
      <c r="C1850" s="208"/>
      <c r="D1850" s="208"/>
      <c r="E1850" s="208"/>
      <c r="F1850" s="208"/>
      <c r="G1850" s="208"/>
      <c r="H1850" s="207"/>
      <c r="I1850" s="207"/>
      <c r="J1850" s="207"/>
      <c r="K1850" s="206"/>
    </row>
    <row r="1851" spans="1:11" x14ac:dyDescent="0.25">
      <c r="A1851" s="207"/>
      <c r="B1851" s="207"/>
      <c r="C1851" s="208"/>
      <c r="D1851" s="208"/>
      <c r="E1851" s="208"/>
      <c r="F1851" s="208"/>
      <c r="G1851" s="208"/>
      <c r="H1851" s="207"/>
      <c r="I1851" s="207"/>
      <c r="J1851" s="207"/>
      <c r="K1851" s="206"/>
    </row>
    <row r="1852" spans="1:11" x14ac:dyDescent="0.25">
      <c r="A1852" s="207"/>
      <c r="B1852" s="207"/>
      <c r="C1852" s="208"/>
      <c r="D1852" s="208"/>
      <c r="E1852" s="208"/>
      <c r="F1852" s="208"/>
      <c r="G1852" s="208"/>
      <c r="H1852" s="207"/>
      <c r="I1852" s="207"/>
      <c r="J1852" s="207"/>
      <c r="K1852" s="206"/>
    </row>
    <row r="1853" spans="1:11" x14ac:dyDescent="0.25">
      <c r="A1853" s="207"/>
      <c r="B1853" s="207"/>
      <c r="C1853" s="208"/>
      <c r="D1853" s="208"/>
      <c r="E1853" s="208"/>
      <c r="F1853" s="208"/>
      <c r="G1853" s="208"/>
      <c r="H1853" s="207"/>
      <c r="I1853" s="207"/>
      <c r="J1853" s="207"/>
      <c r="K1853" s="206"/>
    </row>
    <row r="1854" spans="1:11" x14ac:dyDescent="0.25">
      <c r="A1854" s="207"/>
      <c r="B1854" s="207"/>
      <c r="C1854" s="208"/>
      <c r="D1854" s="208"/>
      <c r="E1854" s="208"/>
      <c r="F1854" s="208"/>
      <c r="G1854" s="208"/>
      <c r="H1854" s="207"/>
      <c r="I1854" s="207"/>
      <c r="J1854" s="207"/>
      <c r="K1854" s="206"/>
    </row>
    <row r="1855" spans="1:11" x14ac:dyDescent="0.25">
      <c r="A1855" s="207"/>
      <c r="B1855" s="207"/>
      <c r="C1855" s="208"/>
      <c r="D1855" s="208"/>
      <c r="E1855" s="208"/>
      <c r="F1855" s="208"/>
      <c r="G1855" s="208"/>
      <c r="H1855" s="207"/>
      <c r="I1855" s="207"/>
      <c r="J1855" s="207"/>
      <c r="K1855" s="206"/>
    </row>
    <row r="1856" spans="1:11" x14ac:dyDescent="0.25">
      <c r="A1856" s="207"/>
      <c r="B1856" s="207"/>
      <c r="C1856" s="208"/>
      <c r="D1856" s="208"/>
      <c r="E1856" s="208"/>
      <c r="F1856" s="208"/>
      <c r="G1856" s="208"/>
      <c r="H1856" s="207"/>
      <c r="I1856" s="207"/>
      <c r="J1856" s="207"/>
      <c r="K1856" s="206"/>
    </row>
    <row r="1857" spans="1:11" x14ac:dyDescent="0.25">
      <c r="A1857" s="207"/>
      <c r="B1857" s="207"/>
      <c r="C1857" s="208"/>
      <c r="D1857" s="208"/>
      <c r="E1857" s="208"/>
      <c r="F1857" s="208"/>
      <c r="G1857" s="208"/>
      <c r="H1857" s="207"/>
      <c r="I1857" s="207"/>
      <c r="J1857" s="207"/>
      <c r="K1857" s="206"/>
    </row>
    <row r="1858" spans="1:11" x14ac:dyDescent="0.25">
      <c r="A1858" s="207"/>
      <c r="B1858" s="207"/>
      <c r="C1858" s="208"/>
      <c r="D1858" s="208"/>
      <c r="E1858" s="208"/>
      <c r="F1858" s="208"/>
      <c r="G1858" s="208"/>
      <c r="H1858" s="207"/>
      <c r="I1858" s="207"/>
      <c r="J1858" s="207"/>
      <c r="K1858" s="206"/>
    </row>
    <row r="1859" spans="1:11" x14ac:dyDescent="0.25">
      <c r="A1859" s="207"/>
      <c r="B1859" s="207"/>
      <c r="C1859" s="208"/>
      <c r="D1859" s="208"/>
      <c r="E1859" s="208"/>
      <c r="F1859" s="208"/>
      <c r="G1859" s="208"/>
      <c r="H1859" s="207"/>
      <c r="I1859" s="207"/>
      <c r="J1859" s="207"/>
      <c r="K1859" s="206"/>
    </row>
    <row r="1860" spans="1:11" x14ac:dyDescent="0.25">
      <c r="A1860" s="207"/>
      <c r="B1860" s="207"/>
      <c r="C1860" s="208"/>
      <c r="D1860" s="208"/>
      <c r="E1860" s="208"/>
      <c r="F1860" s="208"/>
      <c r="G1860" s="208"/>
      <c r="H1860" s="207"/>
      <c r="I1860" s="207"/>
      <c r="J1860" s="207"/>
      <c r="K1860" s="206"/>
    </row>
    <row r="1861" spans="1:11" x14ac:dyDescent="0.25">
      <c r="A1861" s="207"/>
      <c r="B1861" s="207"/>
      <c r="C1861" s="208"/>
      <c r="D1861" s="208"/>
      <c r="E1861" s="208"/>
      <c r="F1861" s="208"/>
      <c r="G1861" s="208"/>
      <c r="H1861" s="207"/>
      <c r="I1861" s="207"/>
      <c r="J1861" s="207"/>
      <c r="K1861" s="206"/>
    </row>
    <row r="1862" spans="1:11" x14ac:dyDescent="0.25">
      <c r="A1862" s="207"/>
      <c r="B1862" s="207"/>
      <c r="C1862" s="208"/>
      <c r="D1862" s="208"/>
      <c r="E1862" s="208"/>
      <c r="F1862" s="208"/>
      <c r="G1862" s="208"/>
      <c r="H1862" s="207"/>
      <c r="I1862" s="207"/>
      <c r="J1862" s="207"/>
      <c r="K1862" s="206"/>
    </row>
    <row r="1863" spans="1:11" x14ac:dyDescent="0.25">
      <c r="A1863" s="207"/>
      <c r="B1863" s="207"/>
      <c r="C1863" s="208"/>
      <c r="D1863" s="208"/>
      <c r="E1863" s="208"/>
      <c r="F1863" s="208"/>
      <c r="G1863" s="208"/>
      <c r="H1863" s="207"/>
      <c r="I1863" s="207"/>
      <c r="J1863" s="207"/>
      <c r="K1863" s="206"/>
    </row>
    <row r="1864" spans="1:11" x14ac:dyDescent="0.25">
      <c r="A1864" s="207"/>
      <c r="B1864" s="207"/>
      <c r="C1864" s="208"/>
      <c r="D1864" s="208"/>
      <c r="E1864" s="208"/>
      <c r="F1864" s="208"/>
      <c r="G1864" s="208"/>
      <c r="H1864" s="207"/>
      <c r="I1864" s="207"/>
      <c r="J1864" s="207"/>
      <c r="K1864" s="206"/>
    </row>
    <row r="1865" spans="1:11" x14ac:dyDescent="0.25">
      <c r="A1865" s="207"/>
      <c r="B1865" s="207"/>
      <c r="C1865" s="208"/>
      <c r="D1865" s="208"/>
      <c r="E1865" s="208"/>
      <c r="F1865" s="208"/>
      <c r="G1865" s="208"/>
      <c r="H1865" s="207"/>
      <c r="I1865" s="207"/>
      <c r="J1865" s="207"/>
      <c r="K1865" s="206"/>
    </row>
    <row r="1866" spans="1:11" x14ac:dyDescent="0.25">
      <c r="A1866" s="207"/>
      <c r="B1866" s="207"/>
      <c r="C1866" s="208"/>
      <c r="D1866" s="208"/>
      <c r="E1866" s="208"/>
      <c r="F1866" s="208"/>
      <c r="G1866" s="208"/>
      <c r="H1866" s="207"/>
      <c r="I1866" s="207"/>
      <c r="J1866" s="207"/>
      <c r="K1866" s="206"/>
    </row>
    <row r="1867" spans="1:11" x14ac:dyDescent="0.25">
      <c r="A1867" s="207"/>
      <c r="B1867" s="207"/>
      <c r="C1867" s="208"/>
      <c r="D1867" s="208"/>
      <c r="E1867" s="208"/>
      <c r="F1867" s="208"/>
      <c r="G1867" s="208"/>
      <c r="H1867" s="207"/>
      <c r="I1867" s="207"/>
      <c r="J1867" s="207"/>
      <c r="K1867" s="206"/>
    </row>
    <row r="1868" spans="1:11" x14ac:dyDescent="0.25">
      <c r="A1868" s="207"/>
      <c r="B1868" s="207"/>
      <c r="C1868" s="208"/>
      <c r="D1868" s="208"/>
      <c r="E1868" s="208"/>
      <c r="F1868" s="208"/>
      <c r="G1868" s="208"/>
      <c r="H1868" s="207"/>
      <c r="I1868" s="207"/>
      <c r="J1868" s="207"/>
      <c r="K1868" s="206"/>
    </row>
    <row r="1869" spans="1:11" x14ac:dyDescent="0.25">
      <c r="A1869" s="207"/>
      <c r="B1869" s="207"/>
      <c r="C1869" s="208"/>
      <c r="D1869" s="208"/>
      <c r="E1869" s="208"/>
      <c r="F1869" s="208"/>
      <c r="G1869" s="208"/>
      <c r="H1869" s="207"/>
      <c r="I1869" s="207"/>
      <c r="J1869" s="207"/>
      <c r="K1869" s="206"/>
    </row>
    <row r="1870" spans="1:11" x14ac:dyDescent="0.25">
      <c r="A1870" s="207"/>
      <c r="B1870" s="207"/>
      <c r="C1870" s="208"/>
      <c r="D1870" s="208"/>
      <c r="E1870" s="208"/>
      <c r="F1870" s="208"/>
      <c r="G1870" s="208"/>
      <c r="H1870" s="207"/>
      <c r="I1870" s="207"/>
      <c r="J1870" s="207"/>
      <c r="K1870" s="206"/>
    </row>
  </sheetData>
  <mergeCells count="260">
    <mergeCell ref="A3:A4"/>
    <mergeCell ref="A27:A28"/>
    <mergeCell ref="A41:A42"/>
    <mergeCell ref="A36:A37"/>
    <mergeCell ref="C18:C19"/>
    <mergeCell ref="C20:C21"/>
    <mergeCell ref="A23:A24"/>
    <mergeCell ref="A20:A21"/>
    <mergeCell ref="A18:A19"/>
    <mergeCell ref="A12:A13"/>
    <mergeCell ref="B3:B4"/>
    <mergeCell ref="C36:C37"/>
    <mergeCell ref="C3:C4"/>
    <mergeCell ref="K3:K4"/>
    <mergeCell ref="L12:L13"/>
    <mergeCell ref="L23:L24"/>
    <mergeCell ref="L27:L28"/>
    <mergeCell ref="K65:K67"/>
    <mergeCell ref="K63:K64"/>
    <mergeCell ref="L65:L67"/>
    <mergeCell ref="H3:H4"/>
    <mergeCell ref="I3:I4"/>
    <mergeCell ref="J3:J4"/>
    <mergeCell ref="J18:J19"/>
    <mergeCell ref="H18:H19"/>
    <mergeCell ref="J27:J28"/>
    <mergeCell ref="H27:H28"/>
    <mergeCell ref="I27:I28"/>
    <mergeCell ref="J36:J37"/>
    <mergeCell ref="L292:L297"/>
    <mergeCell ref="J332:J333"/>
    <mergeCell ref="G328:G329"/>
    <mergeCell ref="G326:G327"/>
    <mergeCell ref="I326:I327"/>
    <mergeCell ref="H326:H327"/>
    <mergeCell ref="H239:H240"/>
    <mergeCell ref="L239:L240"/>
    <mergeCell ref="J142:J143"/>
    <mergeCell ref="I171:I172"/>
    <mergeCell ref="H171:H172"/>
    <mergeCell ref="J171:J172"/>
    <mergeCell ref="K171:K172"/>
    <mergeCell ref="J235:J236"/>
    <mergeCell ref="K235:K236"/>
    <mergeCell ref="L138:L139"/>
    <mergeCell ref="I140:I141"/>
    <mergeCell ref="J140:J141"/>
    <mergeCell ref="H235:H236"/>
    <mergeCell ref="G226:G227"/>
    <mergeCell ref="H226:H227"/>
    <mergeCell ref="J228:J234"/>
    <mergeCell ref="G235:G236"/>
    <mergeCell ref="L226:L227"/>
    <mergeCell ref="L221:L224"/>
    <mergeCell ref="L176:L177"/>
    <mergeCell ref="L171:L172"/>
    <mergeCell ref="K239:K240"/>
    <mergeCell ref="K296:K297"/>
    <mergeCell ref="H125:H126"/>
    <mergeCell ref="H140:H141"/>
    <mergeCell ref="H138:H139"/>
    <mergeCell ref="H176:H177"/>
    <mergeCell ref="G296:G297"/>
    <mergeCell ref="H296:H297"/>
    <mergeCell ref="I296:I297"/>
    <mergeCell ref="J138:J139"/>
    <mergeCell ref="I138:I139"/>
    <mergeCell ref="K138:K139"/>
    <mergeCell ref="G228:G234"/>
    <mergeCell ref="J226:J227"/>
    <mergeCell ref="I228:I234"/>
    <mergeCell ref="H228:H234"/>
    <mergeCell ref="J239:J240"/>
    <mergeCell ref="I239:I240"/>
    <mergeCell ref="J296:J297"/>
    <mergeCell ref="L20:L21"/>
    <mergeCell ref="L18:L19"/>
    <mergeCell ref="F138:F139"/>
    <mergeCell ref="G138:G139"/>
    <mergeCell ref="A326:A327"/>
    <mergeCell ref="E296:E297"/>
    <mergeCell ref="B296:B297"/>
    <mergeCell ref="A296:A297"/>
    <mergeCell ref="F226:F227"/>
    <mergeCell ref="A125:A126"/>
    <mergeCell ref="A140:A141"/>
    <mergeCell ref="A138:A139"/>
    <mergeCell ref="D176:D177"/>
    <mergeCell ref="E176:E177"/>
    <mergeCell ref="F171:F172"/>
    <mergeCell ref="A226:A227"/>
    <mergeCell ref="A228:A234"/>
    <mergeCell ref="D140:D141"/>
    <mergeCell ref="F140:F141"/>
    <mergeCell ref="E140:E141"/>
    <mergeCell ref="D171:D172"/>
    <mergeCell ref="C226:C227"/>
    <mergeCell ref="D125:D126"/>
    <mergeCell ref="F221:F224"/>
    <mergeCell ref="A235:A236"/>
    <mergeCell ref="A239:A240"/>
    <mergeCell ref="D235:D236"/>
    <mergeCell ref="D239:D240"/>
    <mergeCell ref="B140:B141"/>
    <mergeCell ref="C140:C141"/>
    <mergeCell ref="A221:A224"/>
    <mergeCell ref="A171:A172"/>
    <mergeCell ref="A176:A177"/>
    <mergeCell ref="B171:B172"/>
    <mergeCell ref="B176:B177"/>
    <mergeCell ref="L36:L37"/>
    <mergeCell ref="L63:L64"/>
    <mergeCell ref="L41:L42"/>
    <mergeCell ref="K108:L111"/>
    <mergeCell ref="F235:F236"/>
    <mergeCell ref="E221:E224"/>
    <mergeCell ref="F125:F126"/>
    <mergeCell ref="G125:G126"/>
    <mergeCell ref="E125:E126"/>
    <mergeCell ref="E138:E139"/>
    <mergeCell ref="G171:G172"/>
    <mergeCell ref="K140:K141"/>
    <mergeCell ref="L235:L236"/>
    <mergeCell ref="L228:L234"/>
    <mergeCell ref="L140:L141"/>
    <mergeCell ref="G221:G224"/>
    <mergeCell ref="H221:H224"/>
    <mergeCell ref="I221:I224"/>
    <mergeCell ref="E41:E42"/>
    <mergeCell ref="E36:E37"/>
    <mergeCell ref="G41:G42"/>
    <mergeCell ref="F41:F42"/>
    <mergeCell ref="J41:J42"/>
    <mergeCell ref="G36:G37"/>
    <mergeCell ref="E929:E930"/>
    <mergeCell ref="H929:H930"/>
    <mergeCell ref="E927:E928"/>
    <mergeCell ref="G927:G928"/>
    <mergeCell ref="F927:F928"/>
    <mergeCell ref="K927:K928"/>
    <mergeCell ref="L114:L115"/>
    <mergeCell ref="K114:K115"/>
    <mergeCell ref="J125:J126"/>
    <mergeCell ref="I125:I126"/>
    <mergeCell ref="L125:L126"/>
    <mergeCell ref="K125:K126"/>
    <mergeCell ref="F296:F297"/>
    <mergeCell ref="I328:I329"/>
    <mergeCell ref="H328:H329"/>
    <mergeCell ref="J328:J329"/>
    <mergeCell ref="K142:K143"/>
    <mergeCell ref="K147:K148"/>
    <mergeCell ref="G140:G141"/>
    <mergeCell ref="K221:K224"/>
    <mergeCell ref="J221:J224"/>
    <mergeCell ref="K226:K227"/>
    <mergeCell ref="K228:K234"/>
    <mergeCell ref="I235:I236"/>
    <mergeCell ref="L927:L928"/>
    <mergeCell ref="I929:I930"/>
    <mergeCell ref="G929:G930"/>
    <mergeCell ref="F929:F930"/>
    <mergeCell ref="J927:J928"/>
    <mergeCell ref="K929:K930"/>
    <mergeCell ref="L929:L930"/>
    <mergeCell ref="H927:H928"/>
    <mergeCell ref="I927:I928"/>
    <mergeCell ref="I226:I227"/>
    <mergeCell ref="I41:I42"/>
    <mergeCell ref="H41:H42"/>
    <mergeCell ref="H36:H37"/>
    <mergeCell ref="I36:I37"/>
    <mergeCell ref="H23:H24"/>
    <mergeCell ref="I23:I24"/>
    <mergeCell ref="J929:J930"/>
    <mergeCell ref="J330:J331"/>
    <mergeCell ref="I176:I177"/>
    <mergeCell ref="J326:J327"/>
    <mergeCell ref="G27:G28"/>
    <mergeCell ref="E27:E28"/>
    <mergeCell ref="F23:F24"/>
    <mergeCell ref="F27:F28"/>
    <mergeCell ref="D27:D28"/>
    <mergeCell ref="F18:F19"/>
    <mergeCell ref="F328:F329"/>
    <mergeCell ref="F326:F327"/>
    <mergeCell ref="E328:E329"/>
    <mergeCell ref="E326:E327"/>
    <mergeCell ref="G239:G240"/>
    <mergeCell ref="E239:E240"/>
    <mergeCell ref="F36:F37"/>
    <mergeCell ref="G176:G177"/>
    <mergeCell ref="F176:F177"/>
    <mergeCell ref="F228:F234"/>
    <mergeCell ref="E228:E234"/>
    <mergeCell ref="E226:E227"/>
    <mergeCell ref="E235:E236"/>
    <mergeCell ref="E171:E172"/>
    <mergeCell ref="F239:F240"/>
    <mergeCell ref="E3:G3"/>
    <mergeCell ref="J23:J24"/>
    <mergeCell ref="I18:I19"/>
    <mergeCell ref="J12:J13"/>
    <mergeCell ref="E12:E13"/>
    <mergeCell ref="E18:E19"/>
    <mergeCell ref="E23:E24"/>
    <mergeCell ref="E20:E21"/>
    <mergeCell ref="F20:F21"/>
    <mergeCell ref="G18:G19"/>
    <mergeCell ref="F12:F13"/>
    <mergeCell ref="G12:G13"/>
    <mergeCell ref="G23:G24"/>
    <mergeCell ref="G20:G21"/>
    <mergeCell ref="J20:J21"/>
    <mergeCell ref="I20:I21"/>
    <mergeCell ref="H20:H21"/>
    <mergeCell ref="H12:H13"/>
    <mergeCell ref="I12:I13"/>
    <mergeCell ref="B326:B327"/>
    <mergeCell ref="C326:C327"/>
    <mergeCell ref="C328:C329"/>
    <mergeCell ref="D328:D329"/>
    <mergeCell ref="D326:D327"/>
    <mergeCell ref="C12:C13"/>
    <mergeCell ref="D228:D234"/>
    <mergeCell ref="D226:D227"/>
    <mergeCell ref="B235:B236"/>
    <mergeCell ref="B125:B126"/>
    <mergeCell ref="D23:D24"/>
    <mergeCell ref="C23:C24"/>
    <mergeCell ref="D20:D21"/>
    <mergeCell ref="D18:D19"/>
    <mergeCell ref="C228:C234"/>
    <mergeCell ref="C142:C143"/>
    <mergeCell ref="D221:D224"/>
    <mergeCell ref="C296:C297"/>
    <mergeCell ref="D296:D297"/>
    <mergeCell ref="C235:C236"/>
    <mergeCell ref="C221:C224"/>
    <mergeCell ref="C239:C240"/>
    <mergeCell ref="B328:B329"/>
    <mergeCell ref="B138:B139"/>
    <mergeCell ref="D3:D4"/>
    <mergeCell ref="D12:D13"/>
    <mergeCell ref="C138:C139"/>
    <mergeCell ref="D138:D139"/>
    <mergeCell ref="C27:C28"/>
    <mergeCell ref="C41:C42"/>
    <mergeCell ref="C125:C126"/>
    <mergeCell ref="D41:D42"/>
    <mergeCell ref="D36:D37"/>
    <mergeCell ref="A328:A329"/>
    <mergeCell ref="B927:B928"/>
    <mergeCell ref="C927:C928"/>
    <mergeCell ref="D927:D928"/>
    <mergeCell ref="A927:A928"/>
    <mergeCell ref="B929:B930"/>
    <mergeCell ref="C929:C930"/>
    <mergeCell ref="D929:D930"/>
    <mergeCell ref="A929:A930"/>
  </mergeCells>
  <conditionalFormatting sqref="K253">
    <cfRule type="notContainsBlanks" dxfId="0" priority="1">
      <formula>LEN(TRIM(K253))&gt;0</formula>
    </cfRule>
  </conditionalFormatting>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7" sqref="B7"/>
    </sheetView>
  </sheetViews>
  <sheetFormatPr defaultColWidth="9.140625" defaultRowHeight="15" x14ac:dyDescent="0.25"/>
  <cols>
    <col min="1" max="1" width="5" style="228" customWidth="1"/>
    <col min="2" max="2" width="33.42578125" style="228" customWidth="1"/>
    <col min="3" max="3" width="9.140625" style="228"/>
    <col min="4" max="4" width="6.7109375" style="228" customWidth="1"/>
    <col min="5" max="5" width="7" style="228" customWidth="1"/>
    <col min="6" max="6" width="6.7109375" style="228" customWidth="1"/>
    <col min="7" max="7" width="7.85546875" style="228" customWidth="1"/>
    <col min="8" max="8" width="15.42578125" style="228" customWidth="1"/>
    <col min="9" max="9" width="9.140625" style="228"/>
    <col min="10" max="10" width="10" style="228" customWidth="1"/>
    <col min="11" max="11" width="9.140625" style="228"/>
    <col min="12" max="12" width="46.42578125" style="228" customWidth="1"/>
    <col min="13" max="16384" width="9.140625" style="228"/>
  </cols>
  <sheetData>
    <row r="1" spans="1:12" x14ac:dyDescent="0.25">
      <c r="A1" s="248" t="s">
        <v>1747</v>
      </c>
      <c r="B1" s="247"/>
      <c r="C1" s="247"/>
      <c r="D1" s="247"/>
      <c r="E1" s="247"/>
      <c r="F1" s="247"/>
      <c r="G1" s="247"/>
      <c r="H1" s="247"/>
      <c r="I1" s="247"/>
      <c r="J1" s="247"/>
      <c r="K1" s="247"/>
      <c r="L1" s="247"/>
    </row>
    <row r="2" spans="1:12" ht="15" customHeight="1" x14ac:dyDescent="0.25">
      <c r="A2" s="899" t="s">
        <v>26</v>
      </c>
      <c r="B2" s="899" t="s">
        <v>1</v>
      </c>
      <c r="C2" s="899" t="s">
        <v>2</v>
      </c>
      <c r="D2" s="899" t="s">
        <v>3</v>
      </c>
      <c r="E2" s="899"/>
      <c r="F2" s="899"/>
      <c r="G2" s="899"/>
      <c r="H2" s="899" t="s">
        <v>5</v>
      </c>
      <c r="I2" s="899" t="s">
        <v>163</v>
      </c>
      <c r="J2" s="899" t="s">
        <v>1746</v>
      </c>
      <c r="K2" s="899" t="s">
        <v>1731</v>
      </c>
      <c r="L2" s="899" t="s">
        <v>6</v>
      </c>
    </row>
    <row r="3" spans="1:12" x14ac:dyDescent="0.25">
      <c r="A3" s="899"/>
      <c r="B3" s="899"/>
      <c r="C3" s="899"/>
      <c r="D3" s="899"/>
      <c r="E3" s="899" t="s">
        <v>4</v>
      </c>
      <c r="F3" s="899"/>
      <c r="G3" s="899"/>
      <c r="H3" s="899"/>
      <c r="I3" s="899"/>
      <c r="J3" s="899"/>
      <c r="K3" s="899"/>
      <c r="L3" s="899"/>
    </row>
    <row r="4" spans="1:12" ht="39" x14ac:dyDescent="0.25">
      <c r="A4" s="899"/>
      <c r="B4" s="899"/>
      <c r="C4" s="899"/>
      <c r="D4" s="899"/>
      <c r="E4" s="246" t="s">
        <v>27</v>
      </c>
      <c r="F4" s="245" t="s">
        <v>1745</v>
      </c>
      <c r="G4" s="245" t="s">
        <v>1744</v>
      </c>
      <c r="H4" s="899"/>
      <c r="I4" s="899"/>
      <c r="J4" s="899"/>
      <c r="K4" s="899"/>
      <c r="L4" s="899"/>
    </row>
    <row r="5" spans="1:12" ht="51" x14ac:dyDescent="0.25">
      <c r="A5" s="236">
        <v>1</v>
      </c>
      <c r="B5" s="235" t="s">
        <v>1743</v>
      </c>
      <c r="C5" s="233" t="s">
        <v>10</v>
      </c>
      <c r="D5" s="233" t="s">
        <v>11</v>
      </c>
      <c r="E5" s="233">
        <v>70</v>
      </c>
      <c r="F5" s="233">
        <v>2</v>
      </c>
      <c r="G5" s="233">
        <v>140</v>
      </c>
      <c r="H5" s="233" t="s">
        <v>1709</v>
      </c>
      <c r="I5" s="233" t="s">
        <v>29</v>
      </c>
      <c r="J5" s="234">
        <v>41516</v>
      </c>
      <c r="K5" s="234"/>
      <c r="L5" s="232" t="s">
        <v>1724</v>
      </c>
    </row>
    <row r="6" spans="1:12" ht="51" x14ac:dyDescent="0.25">
      <c r="A6" s="243"/>
      <c r="B6" s="240" t="s">
        <v>1738</v>
      </c>
      <c r="C6" s="238" t="s">
        <v>14</v>
      </c>
      <c r="D6" s="238" t="s">
        <v>11</v>
      </c>
      <c r="E6" s="238">
        <v>42</v>
      </c>
      <c r="F6" s="238">
        <v>2</v>
      </c>
      <c r="G6" s="238">
        <v>84</v>
      </c>
      <c r="H6" s="238" t="s">
        <v>1709</v>
      </c>
      <c r="I6" s="238" t="s">
        <v>29</v>
      </c>
      <c r="J6" s="239">
        <v>41608</v>
      </c>
      <c r="K6" s="239"/>
      <c r="L6" s="237" t="s">
        <v>1714</v>
      </c>
    </row>
    <row r="7" spans="1:12" ht="51" x14ac:dyDescent="0.25">
      <c r="A7" s="241"/>
      <c r="B7" s="240" t="s">
        <v>1738</v>
      </c>
      <c r="C7" s="238" t="s">
        <v>14</v>
      </c>
      <c r="D7" s="238" t="s">
        <v>11</v>
      </c>
      <c r="E7" s="238">
        <v>60</v>
      </c>
      <c r="F7" s="238">
        <v>2</v>
      </c>
      <c r="G7" s="238">
        <v>120</v>
      </c>
      <c r="H7" s="238" t="s">
        <v>1709</v>
      </c>
      <c r="I7" s="238" t="s">
        <v>29</v>
      </c>
      <c r="J7" s="244">
        <v>41973</v>
      </c>
      <c r="K7" s="240"/>
      <c r="L7" s="237"/>
    </row>
    <row r="8" spans="1:12" ht="51" x14ac:dyDescent="0.25">
      <c r="A8" s="236">
        <v>2</v>
      </c>
      <c r="B8" s="235" t="s">
        <v>1742</v>
      </c>
      <c r="C8" s="233" t="s">
        <v>10</v>
      </c>
      <c r="D8" s="233" t="s">
        <v>1728</v>
      </c>
      <c r="E8" s="233">
        <v>140</v>
      </c>
      <c r="F8" s="233">
        <v>2</v>
      </c>
      <c r="G8" s="233">
        <v>280</v>
      </c>
      <c r="H8" s="233" t="s">
        <v>1709</v>
      </c>
      <c r="I8" s="233" t="s">
        <v>13</v>
      </c>
      <c r="J8" s="234">
        <v>42247</v>
      </c>
      <c r="K8" s="233"/>
      <c r="L8" s="232" t="s">
        <v>1741</v>
      </c>
    </row>
    <row r="9" spans="1:12" ht="70.5" customHeight="1" x14ac:dyDescent="0.25">
      <c r="A9" s="236">
        <v>3</v>
      </c>
      <c r="B9" s="235" t="s">
        <v>1740</v>
      </c>
      <c r="C9" s="233" t="s">
        <v>10</v>
      </c>
      <c r="D9" s="233" t="s">
        <v>1733</v>
      </c>
      <c r="E9" s="233">
        <v>40</v>
      </c>
      <c r="F9" s="233">
        <v>15</v>
      </c>
      <c r="G9" s="233">
        <v>600</v>
      </c>
      <c r="H9" s="233" t="s">
        <v>1709</v>
      </c>
      <c r="I9" s="233" t="s">
        <v>13</v>
      </c>
      <c r="J9" s="234">
        <v>42428</v>
      </c>
      <c r="K9" s="233"/>
      <c r="L9" s="232"/>
    </row>
    <row r="10" spans="1:12" ht="64.5" customHeight="1" x14ac:dyDescent="0.25">
      <c r="A10" s="236">
        <v>4</v>
      </c>
      <c r="B10" s="235" t="s">
        <v>1739</v>
      </c>
      <c r="C10" s="233" t="s">
        <v>10</v>
      </c>
      <c r="D10" s="233" t="s">
        <v>11</v>
      </c>
      <c r="E10" s="233">
        <v>70</v>
      </c>
      <c r="F10" s="233">
        <v>1.5</v>
      </c>
      <c r="G10" s="233">
        <v>105</v>
      </c>
      <c r="H10" s="233" t="s">
        <v>1709</v>
      </c>
      <c r="I10" s="233" t="s">
        <v>29</v>
      </c>
      <c r="J10" s="234">
        <v>41516</v>
      </c>
      <c r="K10" s="234"/>
      <c r="L10" s="232" t="s">
        <v>1715</v>
      </c>
    </row>
    <row r="11" spans="1:12" ht="51" x14ac:dyDescent="0.25">
      <c r="A11" s="243"/>
      <c r="B11" s="240" t="s">
        <v>1738</v>
      </c>
      <c r="C11" s="238" t="s">
        <v>14</v>
      </c>
      <c r="D11" s="238" t="s">
        <v>11</v>
      </c>
      <c r="E11" s="238">
        <v>42</v>
      </c>
      <c r="F11" s="238">
        <v>1.5</v>
      </c>
      <c r="G11" s="238">
        <v>63</v>
      </c>
      <c r="H11" s="238" t="s">
        <v>1709</v>
      </c>
      <c r="I11" s="238" t="s">
        <v>29</v>
      </c>
      <c r="J11" s="239">
        <v>41608</v>
      </c>
      <c r="K11" s="239"/>
      <c r="L11" s="237" t="s">
        <v>1714</v>
      </c>
    </row>
    <row r="12" spans="1:12" ht="51" x14ac:dyDescent="0.25">
      <c r="A12" s="243"/>
      <c r="B12" s="240" t="s">
        <v>1738</v>
      </c>
      <c r="C12" s="238" t="s">
        <v>14</v>
      </c>
      <c r="D12" s="238" t="s">
        <v>11</v>
      </c>
      <c r="E12" s="238">
        <v>28</v>
      </c>
      <c r="F12" s="238">
        <v>1.5</v>
      </c>
      <c r="G12" s="238">
        <v>42</v>
      </c>
      <c r="H12" s="238" t="s">
        <v>1709</v>
      </c>
      <c r="I12" s="238" t="s">
        <v>29</v>
      </c>
      <c r="J12" s="239">
        <v>41698</v>
      </c>
      <c r="K12" s="239"/>
      <c r="L12" s="242"/>
    </row>
    <row r="13" spans="1:12" ht="51" x14ac:dyDescent="0.25">
      <c r="A13" s="241"/>
      <c r="B13" s="240" t="s">
        <v>1738</v>
      </c>
      <c r="C13" s="238" t="s">
        <v>14</v>
      </c>
      <c r="D13" s="238" t="s">
        <v>11</v>
      </c>
      <c r="E13" s="238">
        <v>60</v>
      </c>
      <c r="F13" s="238">
        <v>1.5</v>
      </c>
      <c r="G13" s="238">
        <v>90</v>
      </c>
      <c r="H13" s="238" t="s">
        <v>1709</v>
      </c>
      <c r="I13" s="238" t="s">
        <v>29</v>
      </c>
      <c r="J13" s="239">
        <v>41973</v>
      </c>
      <c r="K13" s="238"/>
      <c r="L13" s="237"/>
    </row>
    <row r="14" spans="1:12" ht="57.75" customHeight="1" x14ac:dyDescent="0.25">
      <c r="A14" s="241"/>
      <c r="B14" s="240" t="s">
        <v>1738</v>
      </c>
      <c r="C14" s="238" t="s">
        <v>14</v>
      </c>
      <c r="D14" s="238" t="s">
        <v>11</v>
      </c>
      <c r="E14" s="238">
        <v>60</v>
      </c>
      <c r="F14" s="238">
        <v>3</v>
      </c>
      <c r="G14" s="238">
        <v>180</v>
      </c>
      <c r="H14" s="238" t="s">
        <v>1709</v>
      </c>
      <c r="I14" s="238" t="s">
        <v>29</v>
      </c>
      <c r="J14" s="239" t="s">
        <v>1737</v>
      </c>
      <c r="K14" s="238"/>
      <c r="L14" s="237" t="s">
        <v>1735</v>
      </c>
    </row>
    <row r="15" spans="1:12" ht="55.5" customHeight="1" x14ac:dyDescent="0.25">
      <c r="A15" s="236">
        <v>5</v>
      </c>
      <c r="B15" s="235" t="s">
        <v>1736</v>
      </c>
      <c r="C15" s="233" t="s">
        <v>30</v>
      </c>
      <c r="D15" s="233" t="s">
        <v>1719</v>
      </c>
      <c r="E15" s="233">
        <v>140</v>
      </c>
      <c r="F15" s="233">
        <v>3</v>
      </c>
      <c r="G15" s="233">
        <v>420</v>
      </c>
      <c r="H15" s="233" t="s">
        <v>1709</v>
      </c>
      <c r="I15" s="233" t="s">
        <v>29</v>
      </c>
      <c r="J15" s="234">
        <v>42247</v>
      </c>
      <c r="K15" s="233"/>
      <c r="L15" s="232" t="s">
        <v>1735</v>
      </c>
    </row>
    <row r="16" spans="1:12" ht="51" x14ac:dyDescent="0.25">
      <c r="A16" s="236">
        <v>6</v>
      </c>
      <c r="B16" s="235" t="s">
        <v>1734</v>
      </c>
      <c r="C16" s="233" t="s">
        <v>10</v>
      </c>
      <c r="D16" s="233" t="s">
        <v>1733</v>
      </c>
      <c r="E16" s="233">
        <v>40</v>
      </c>
      <c r="F16" s="233">
        <v>15</v>
      </c>
      <c r="G16" s="233">
        <v>600</v>
      </c>
      <c r="H16" s="233" t="s">
        <v>1709</v>
      </c>
      <c r="I16" s="233" t="s">
        <v>29</v>
      </c>
      <c r="J16" s="234">
        <v>42428</v>
      </c>
      <c r="K16" s="233"/>
      <c r="L16" s="232"/>
    </row>
    <row r="17" spans="1:12" x14ac:dyDescent="0.25">
      <c r="A17" s="229"/>
    </row>
    <row r="18" spans="1:12" x14ac:dyDescent="0.25">
      <c r="A18" s="229"/>
    </row>
    <row r="19" spans="1:12" x14ac:dyDescent="0.25">
      <c r="A19" s="229"/>
    </row>
    <row r="20" spans="1:12" x14ac:dyDescent="0.25">
      <c r="A20" s="229"/>
      <c r="B20" s="231"/>
      <c r="C20" s="231"/>
      <c r="D20" s="231"/>
      <c r="E20" s="231"/>
      <c r="F20" s="231"/>
      <c r="G20" s="231"/>
      <c r="H20" s="229"/>
      <c r="I20" s="231"/>
      <c r="J20" s="231"/>
      <c r="K20" s="231"/>
      <c r="L20" s="230"/>
    </row>
    <row r="21" spans="1:12" x14ac:dyDescent="0.25">
      <c r="A21" s="229"/>
    </row>
  </sheetData>
  <mergeCells count="11">
    <mergeCell ref="A2:A4"/>
    <mergeCell ref="B2:B4"/>
    <mergeCell ref="C2:C4"/>
    <mergeCell ref="D2:D4"/>
    <mergeCell ref="E2:G2"/>
    <mergeCell ref="E3:G3"/>
    <mergeCell ref="I2:I4"/>
    <mergeCell ref="J2:J4"/>
    <mergeCell ref="K2:K4"/>
    <mergeCell ref="L2:L4"/>
    <mergeCell ref="H2: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H51" sqref="H51"/>
    </sheetView>
  </sheetViews>
  <sheetFormatPr defaultColWidth="9.140625" defaultRowHeight="15" x14ac:dyDescent="0.25"/>
  <cols>
    <col min="1" max="1" width="6.42578125" style="249" customWidth="1"/>
    <col min="2" max="2" width="44.42578125" style="228" customWidth="1"/>
    <col min="3" max="3" width="9.140625" style="228"/>
    <col min="4" max="4" width="5.42578125" style="228" customWidth="1"/>
    <col min="5" max="5" width="8" style="228" customWidth="1"/>
    <col min="6" max="6" width="11.5703125" style="228" customWidth="1"/>
    <col min="7" max="7" width="7.85546875" style="228" customWidth="1"/>
    <col min="8" max="9" width="9.140625" style="228"/>
    <col min="10" max="10" width="10.140625" style="228" customWidth="1"/>
    <col min="11" max="11" width="14.42578125" style="228" customWidth="1"/>
    <col min="12" max="12" width="40.7109375" style="228" customWidth="1"/>
    <col min="13" max="16384" width="9.140625" style="228"/>
  </cols>
  <sheetData>
    <row r="1" spans="1:12" ht="15" customHeight="1" x14ac:dyDescent="0.25">
      <c r="A1" s="912" t="s">
        <v>1828</v>
      </c>
      <c r="B1" s="912"/>
      <c r="C1" s="912"/>
      <c r="D1" s="912"/>
      <c r="E1" s="912"/>
      <c r="F1" s="912"/>
      <c r="G1" s="912"/>
      <c r="H1" s="912"/>
      <c r="I1" s="912"/>
      <c r="J1" s="912"/>
      <c r="K1" s="912"/>
      <c r="L1" s="912"/>
    </row>
    <row r="2" spans="1:12" ht="15" customHeight="1" x14ac:dyDescent="0.25">
      <c r="A2" s="911" t="s">
        <v>26</v>
      </c>
      <c r="B2" s="911" t="s">
        <v>1</v>
      </c>
      <c r="C2" s="911" t="s">
        <v>2</v>
      </c>
      <c r="D2" s="911" t="s">
        <v>3</v>
      </c>
      <c r="E2" s="911" t="s">
        <v>4</v>
      </c>
      <c r="F2" s="911"/>
      <c r="G2" s="911"/>
      <c r="H2" s="911" t="s">
        <v>5</v>
      </c>
      <c r="I2" s="911" t="s">
        <v>163</v>
      </c>
      <c r="J2" s="911" t="s">
        <v>243</v>
      </c>
      <c r="K2" s="911" t="s">
        <v>1731</v>
      </c>
      <c r="L2" s="911" t="s">
        <v>6</v>
      </c>
    </row>
    <row r="3" spans="1:12" ht="15" customHeight="1" x14ac:dyDescent="0.25">
      <c r="A3" s="911"/>
      <c r="B3" s="911"/>
      <c r="C3" s="911"/>
      <c r="D3" s="911"/>
      <c r="E3" s="911"/>
      <c r="F3" s="911"/>
      <c r="G3" s="911"/>
      <c r="H3" s="911"/>
      <c r="I3" s="911"/>
      <c r="J3" s="911"/>
      <c r="K3" s="911"/>
      <c r="L3" s="911"/>
    </row>
    <row r="4" spans="1:12" ht="45" customHeight="1" x14ac:dyDescent="0.25">
      <c r="A4" s="911"/>
      <c r="B4" s="911"/>
      <c r="C4" s="911"/>
      <c r="D4" s="911"/>
      <c r="E4" s="273" t="s">
        <v>27</v>
      </c>
      <c r="F4" s="272" t="s">
        <v>1745</v>
      </c>
      <c r="G4" s="272" t="s">
        <v>1744</v>
      </c>
      <c r="H4" s="911"/>
      <c r="I4" s="911"/>
      <c r="J4" s="911"/>
      <c r="K4" s="911"/>
      <c r="L4" s="911"/>
    </row>
    <row r="5" spans="1:12" ht="38.25" x14ac:dyDescent="0.25">
      <c r="A5" s="271">
        <v>1</v>
      </c>
      <c r="B5" s="254" t="s">
        <v>1827</v>
      </c>
      <c r="C5" s="254" t="s">
        <v>39</v>
      </c>
      <c r="D5" s="254" t="s">
        <v>11</v>
      </c>
      <c r="E5" s="255">
        <v>4</v>
      </c>
      <c r="F5" s="254" t="s">
        <v>1826</v>
      </c>
      <c r="G5" s="254">
        <f>15.19+15.19+12.74+12.74</f>
        <v>55.86</v>
      </c>
      <c r="H5" s="254" t="s">
        <v>23</v>
      </c>
      <c r="I5" s="254" t="s">
        <v>165</v>
      </c>
      <c r="J5" s="253">
        <v>41090</v>
      </c>
      <c r="K5" s="253">
        <v>41121</v>
      </c>
      <c r="L5" s="254" t="s">
        <v>1825</v>
      </c>
    </row>
    <row r="6" spans="1:12" ht="49.5" customHeight="1" x14ac:dyDescent="0.25">
      <c r="A6" s="271">
        <v>2</v>
      </c>
      <c r="B6" s="254" t="s">
        <v>1824</v>
      </c>
      <c r="C6" s="254" t="s">
        <v>39</v>
      </c>
      <c r="D6" s="254" t="s">
        <v>11</v>
      </c>
      <c r="E6" s="255">
        <v>1</v>
      </c>
      <c r="F6" s="254">
        <v>12.74</v>
      </c>
      <c r="G6" s="254">
        <v>12.74</v>
      </c>
      <c r="H6" s="254" t="s">
        <v>23</v>
      </c>
      <c r="I6" s="254" t="s">
        <v>165</v>
      </c>
      <c r="J6" s="253">
        <v>41090</v>
      </c>
      <c r="K6" s="253">
        <v>41121</v>
      </c>
      <c r="L6" s="254" t="s">
        <v>1823</v>
      </c>
    </row>
    <row r="7" spans="1:12" ht="48.75" customHeight="1" x14ac:dyDescent="0.25">
      <c r="A7" s="271">
        <v>3</v>
      </c>
      <c r="B7" s="254" t="s">
        <v>1822</v>
      </c>
      <c r="C7" s="254" t="s">
        <v>39</v>
      </c>
      <c r="D7" s="254" t="s">
        <v>11</v>
      </c>
      <c r="E7" s="255">
        <v>1</v>
      </c>
      <c r="F7" s="254">
        <v>15.19</v>
      </c>
      <c r="G7" s="254">
        <v>15.19</v>
      </c>
      <c r="H7" s="254" t="s">
        <v>23</v>
      </c>
      <c r="I7" s="254" t="s">
        <v>165</v>
      </c>
      <c r="J7" s="253">
        <v>41090</v>
      </c>
      <c r="K7" s="253">
        <v>41121</v>
      </c>
      <c r="L7" s="254" t="s">
        <v>1821</v>
      </c>
    </row>
    <row r="8" spans="1:12" ht="42.75" customHeight="1" x14ac:dyDescent="0.25">
      <c r="A8" s="271">
        <v>4</v>
      </c>
      <c r="B8" s="254" t="s">
        <v>1820</v>
      </c>
      <c r="C8" s="254" t="s">
        <v>39</v>
      </c>
      <c r="D8" s="254" t="s">
        <v>11</v>
      </c>
      <c r="E8" s="255">
        <v>1</v>
      </c>
      <c r="F8" s="254">
        <v>12.74</v>
      </c>
      <c r="G8" s="254">
        <v>12.74</v>
      </c>
      <c r="H8" s="254" t="s">
        <v>23</v>
      </c>
      <c r="I8" s="254" t="s">
        <v>165</v>
      </c>
      <c r="J8" s="253">
        <v>41090</v>
      </c>
      <c r="K8" s="253">
        <v>41121</v>
      </c>
      <c r="L8" s="254" t="s">
        <v>1819</v>
      </c>
    </row>
    <row r="9" spans="1:12" ht="36.75" customHeight="1" x14ac:dyDescent="0.25">
      <c r="A9" s="271">
        <v>5</v>
      </c>
      <c r="B9" s="254" t="s">
        <v>1818</v>
      </c>
      <c r="C9" s="254" t="s">
        <v>39</v>
      </c>
      <c r="D9" s="254" t="s">
        <v>11</v>
      </c>
      <c r="E9" s="255">
        <v>1</v>
      </c>
      <c r="F9" s="254">
        <v>12.74</v>
      </c>
      <c r="G9" s="254">
        <v>12.74</v>
      </c>
      <c r="H9" s="254" t="s">
        <v>23</v>
      </c>
      <c r="I9" s="254" t="s">
        <v>165</v>
      </c>
      <c r="J9" s="253">
        <v>41090</v>
      </c>
      <c r="K9" s="253">
        <v>41121</v>
      </c>
      <c r="L9" s="254" t="s">
        <v>1817</v>
      </c>
    </row>
    <row r="10" spans="1:12" ht="37.5" customHeight="1" x14ac:dyDescent="0.25">
      <c r="A10" s="271">
        <v>6</v>
      </c>
      <c r="B10" s="254" t="s">
        <v>1816</v>
      </c>
      <c r="C10" s="254" t="s">
        <v>39</v>
      </c>
      <c r="D10" s="254" t="s">
        <v>11</v>
      </c>
      <c r="E10" s="255">
        <v>1</v>
      </c>
      <c r="F10" s="254">
        <v>15.19</v>
      </c>
      <c r="G10" s="254">
        <v>15.19</v>
      </c>
      <c r="H10" s="254" t="s">
        <v>23</v>
      </c>
      <c r="I10" s="254" t="s">
        <v>165</v>
      </c>
      <c r="J10" s="253">
        <v>41090</v>
      </c>
      <c r="K10" s="253">
        <v>41121</v>
      </c>
      <c r="L10" s="254" t="s">
        <v>1815</v>
      </c>
    </row>
    <row r="11" spans="1:12" ht="38.25" customHeight="1" x14ac:dyDescent="0.25">
      <c r="A11" s="271">
        <v>7</v>
      </c>
      <c r="B11" s="254" t="s">
        <v>1813</v>
      </c>
      <c r="C11" s="254" t="s">
        <v>39</v>
      </c>
      <c r="D11" s="254" t="s">
        <v>11</v>
      </c>
      <c r="E11" s="255">
        <v>1</v>
      </c>
      <c r="F11" s="254">
        <v>15.19</v>
      </c>
      <c r="G11" s="254">
        <v>15.19</v>
      </c>
      <c r="H11" s="254" t="s">
        <v>23</v>
      </c>
      <c r="I11" s="254" t="s">
        <v>165</v>
      </c>
      <c r="J11" s="253">
        <v>41090</v>
      </c>
      <c r="K11" s="253">
        <v>41121</v>
      </c>
      <c r="L11" s="254" t="s">
        <v>1814</v>
      </c>
    </row>
    <row r="12" spans="1:12" ht="44.25" customHeight="1" x14ac:dyDescent="0.25">
      <c r="A12" s="271">
        <v>8</v>
      </c>
      <c r="B12" s="254" t="s">
        <v>1813</v>
      </c>
      <c r="C12" s="254" t="s">
        <v>39</v>
      </c>
      <c r="D12" s="254" t="s">
        <v>11</v>
      </c>
      <c r="E12" s="255">
        <v>1</v>
      </c>
      <c r="F12" s="254">
        <v>18.96</v>
      </c>
      <c r="G12" s="254">
        <v>18.96</v>
      </c>
      <c r="H12" s="254" t="s">
        <v>23</v>
      </c>
      <c r="I12" s="254" t="s">
        <v>165</v>
      </c>
      <c r="J12" s="253">
        <v>41090</v>
      </c>
      <c r="K12" s="253">
        <v>41121</v>
      </c>
      <c r="L12" s="254" t="s">
        <v>1812</v>
      </c>
    </row>
    <row r="13" spans="1:12" ht="25.5" x14ac:dyDescent="0.25">
      <c r="A13" s="254">
        <v>9</v>
      </c>
      <c r="B13" s="254" t="s">
        <v>1811</v>
      </c>
      <c r="C13" s="254" t="s">
        <v>39</v>
      </c>
      <c r="D13" s="254" t="s">
        <v>11</v>
      </c>
      <c r="E13" s="254">
        <v>1</v>
      </c>
      <c r="F13" s="254">
        <v>50</v>
      </c>
      <c r="G13" s="254">
        <v>50</v>
      </c>
      <c r="H13" s="254" t="s">
        <v>22</v>
      </c>
      <c r="I13" s="254" t="s">
        <v>13</v>
      </c>
      <c r="J13" s="253">
        <v>40815</v>
      </c>
      <c r="K13" s="253">
        <v>41029</v>
      </c>
      <c r="L13" s="254" t="s">
        <v>1810</v>
      </c>
    </row>
    <row r="14" spans="1:12" ht="63.75" x14ac:dyDescent="0.25">
      <c r="A14" s="233">
        <v>10</v>
      </c>
      <c r="B14" s="233" t="s">
        <v>1809</v>
      </c>
      <c r="C14" s="233" t="s">
        <v>10</v>
      </c>
      <c r="D14" s="233" t="s">
        <v>244</v>
      </c>
      <c r="E14" s="233">
        <v>1</v>
      </c>
      <c r="F14" s="233">
        <v>77.5</v>
      </c>
      <c r="G14" s="233">
        <v>77.5</v>
      </c>
      <c r="H14" s="233" t="s">
        <v>22</v>
      </c>
      <c r="I14" s="233" t="s">
        <v>13</v>
      </c>
      <c r="J14" s="234">
        <v>41212</v>
      </c>
      <c r="K14" s="233"/>
      <c r="L14" s="233" t="s">
        <v>1808</v>
      </c>
    </row>
    <row r="15" spans="1:12" ht="63.75" x14ac:dyDescent="0.25">
      <c r="A15" s="233">
        <v>11</v>
      </c>
      <c r="B15" s="233" t="s">
        <v>1807</v>
      </c>
      <c r="C15" s="233" t="s">
        <v>10</v>
      </c>
      <c r="D15" s="233" t="s">
        <v>244</v>
      </c>
      <c r="E15" s="233">
        <v>1</v>
      </c>
      <c r="F15" s="233">
        <v>70</v>
      </c>
      <c r="G15" s="233">
        <v>70</v>
      </c>
      <c r="H15" s="233" t="s">
        <v>22</v>
      </c>
      <c r="I15" s="233" t="s">
        <v>13</v>
      </c>
      <c r="J15" s="234">
        <v>41212</v>
      </c>
      <c r="K15" s="233"/>
      <c r="L15" s="233" t="s">
        <v>1806</v>
      </c>
    </row>
    <row r="16" spans="1:12" ht="25.5" x14ac:dyDescent="0.25">
      <c r="A16" s="902">
        <v>12</v>
      </c>
      <c r="B16" s="902" t="s">
        <v>1805</v>
      </c>
      <c r="C16" s="902" t="s">
        <v>10</v>
      </c>
      <c r="D16" s="902" t="s">
        <v>244</v>
      </c>
      <c r="E16" s="902">
        <v>1</v>
      </c>
      <c r="F16" s="902">
        <v>64</v>
      </c>
      <c r="G16" s="902">
        <v>64</v>
      </c>
      <c r="H16" s="902" t="s">
        <v>22</v>
      </c>
      <c r="I16" s="902" t="s">
        <v>13</v>
      </c>
      <c r="J16" s="910">
        <v>41212</v>
      </c>
      <c r="K16" s="902"/>
      <c r="L16" s="233" t="s">
        <v>1804</v>
      </c>
    </row>
    <row r="17" spans="1:12" ht="38.25" x14ac:dyDescent="0.25">
      <c r="A17" s="902"/>
      <c r="B17" s="902"/>
      <c r="C17" s="902"/>
      <c r="D17" s="902"/>
      <c r="E17" s="902"/>
      <c r="F17" s="902"/>
      <c r="G17" s="902"/>
      <c r="H17" s="902"/>
      <c r="I17" s="902"/>
      <c r="J17" s="910"/>
      <c r="K17" s="902"/>
      <c r="L17" s="233" t="s">
        <v>1797</v>
      </c>
    </row>
    <row r="18" spans="1:12" ht="51" x14ac:dyDescent="0.25">
      <c r="A18" s="254">
        <v>13</v>
      </c>
      <c r="B18" s="254" t="s">
        <v>1803</v>
      </c>
      <c r="C18" s="254" t="s">
        <v>1795</v>
      </c>
      <c r="D18" s="254" t="s">
        <v>244</v>
      </c>
      <c r="E18" s="254">
        <v>1</v>
      </c>
      <c r="F18" s="254">
        <v>366.4</v>
      </c>
      <c r="G18" s="254">
        <v>366.4</v>
      </c>
      <c r="H18" s="254" t="s">
        <v>22</v>
      </c>
      <c r="I18" s="254" t="s">
        <v>165</v>
      </c>
      <c r="J18" s="253">
        <v>41608</v>
      </c>
      <c r="K18" s="253">
        <v>41670</v>
      </c>
      <c r="L18" s="254" t="s">
        <v>1802</v>
      </c>
    </row>
    <row r="19" spans="1:12" ht="63.75" x14ac:dyDescent="0.25">
      <c r="A19" s="233">
        <v>14</v>
      </c>
      <c r="B19" s="233" t="s">
        <v>1801</v>
      </c>
      <c r="C19" s="233" t="s">
        <v>10</v>
      </c>
      <c r="D19" s="233" t="s">
        <v>244</v>
      </c>
      <c r="E19" s="233">
        <v>1</v>
      </c>
      <c r="F19" s="233">
        <v>71</v>
      </c>
      <c r="G19" s="233">
        <v>71</v>
      </c>
      <c r="H19" s="233" t="s">
        <v>22</v>
      </c>
      <c r="I19" s="233" t="s">
        <v>13</v>
      </c>
      <c r="J19" s="234">
        <v>41212</v>
      </c>
      <c r="K19" s="233"/>
      <c r="L19" s="233" t="s">
        <v>1800</v>
      </c>
    </row>
    <row r="20" spans="1:12" ht="51" x14ac:dyDescent="0.25">
      <c r="A20" s="233">
        <v>15</v>
      </c>
      <c r="B20" s="233" t="s">
        <v>1799</v>
      </c>
      <c r="C20" s="233" t="s">
        <v>10</v>
      </c>
      <c r="D20" s="233" t="s">
        <v>244</v>
      </c>
      <c r="E20" s="233">
        <v>1</v>
      </c>
      <c r="F20" s="233">
        <v>74</v>
      </c>
      <c r="G20" s="233">
        <v>74</v>
      </c>
      <c r="H20" s="233" t="s">
        <v>22</v>
      </c>
      <c r="I20" s="233" t="s">
        <v>13</v>
      </c>
      <c r="J20" s="234">
        <v>41212</v>
      </c>
      <c r="K20" s="233"/>
      <c r="L20" s="233" t="s">
        <v>1797</v>
      </c>
    </row>
    <row r="21" spans="1:12" ht="38.25" x14ac:dyDescent="0.25">
      <c r="A21" s="233">
        <v>16</v>
      </c>
      <c r="B21" s="233" t="s">
        <v>1798</v>
      </c>
      <c r="C21" s="233" t="s">
        <v>10</v>
      </c>
      <c r="D21" s="233" t="s">
        <v>244</v>
      </c>
      <c r="E21" s="233">
        <v>1</v>
      </c>
      <c r="F21" s="233">
        <v>45</v>
      </c>
      <c r="G21" s="233">
        <v>45</v>
      </c>
      <c r="H21" s="233" t="s">
        <v>22</v>
      </c>
      <c r="I21" s="233" t="s">
        <v>13</v>
      </c>
      <c r="J21" s="234">
        <v>41212</v>
      </c>
      <c r="K21" s="233"/>
      <c r="L21" s="233" t="s">
        <v>1797</v>
      </c>
    </row>
    <row r="22" spans="1:12" ht="51" x14ac:dyDescent="0.25">
      <c r="A22" s="254">
        <v>17</v>
      </c>
      <c r="B22" s="254" t="s">
        <v>1796</v>
      </c>
      <c r="C22" s="254" t="s">
        <v>1795</v>
      </c>
      <c r="D22" s="254" t="s">
        <v>244</v>
      </c>
      <c r="E22" s="254">
        <v>1</v>
      </c>
      <c r="F22" s="254">
        <v>326.14999999999998</v>
      </c>
      <c r="G22" s="254">
        <v>326.14999999999998</v>
      </c>
      <c r="H22" s="254" t="s">
        <v>22</v>
      </c>
      <c r="I22" s="254" t="s">
        <v>165</v>
      </c>
      <c r="J22" s="253">
        <v>41608</v>
      </c>
      <c r="K22" s="253">
        <v>41670</v>
      </c>
      <c r="L22" s="254" t="s">
        <v>1794</v>
      </c>
    </row>
    <row r="23" spans="1:12" ht="51" x14ac:dyDescent="0.25">
      <c r="A23" s="254">
        <v>18</v>
      </c>
      <c r="B23" s="254" t="s">
        <v>1793</v>
      </c>
      <c r="C23" s="254" t="s">
        <v>39</v>
      </c>
      <c r="D23" s="254" t="s">
        <v>247</v>
      </c>
      <c r="E23" s="254">
        <v>1</v>
      </c>
      <c r="F23" s="254">
        <v>269.89999999999998</v>
      </c>
      <c r="G23" s="254">
        <v>269.89999999999998</v>
      </c>
      <c r="H23" s="254" t="s">
        <v>22</v>
      </c>
      <c r="I23" s="254" t="s">
        <v>165</v>
      </c>
      <c r="J23" s="253">
        <v>41608</v>
      </c>
      <c r="K23" s="253">
        <v>41670</v>
      </c>
      <c r="L23" s="254" t="s">
        <v>1792</v>
      </c>
    </row>
    <row r="24" spans="1:12" ht="51" x14ac:dyDescent="0.25">
      <c r="A24" s="254">
        <v>19</v>
      </c>
      <c r="B24" s="254" t="s">
        <v>1791</v>
      </c>
      <c r="C24" s="254" t="s">
        <v>39</v>
      </c>
      <c r="D24" s="254" t="s">
        <v>247</v>
      </c>
      <c r="E24" s="254">
        <v>1</v>
      </c>
      <c r="F24" s="254">
        <v>250.2</v>
      </c>
      <c r="G24" s="254">
        <v>250.2</v>
      </c>
      <c r="H24" s="254" t="s">
        <v>22</v>
      </c>
      <c r="I24" s="254" t="s">
        <v>165</v>
      </c>
      <c r="J24" s="253">
        <v>41608</v>
      </c>
      <c r="K24" s="253">
        <v>41670</v>
      </c>
      <c r="L24" s="254" t="s">
        <v>1790</v>
      </c>
    </row>
    <row r="25" spans="1:12" ht="51" x14ac:dyDescent="0.25">
      <c r="A25" s="254">
        <v>20</v>
      </c>
      <c r="B25" s="254" t="s">
        <v>1789</v>
      </c>
      <c r="C25" s="254" t="s">
        <v>39</v>
      </c>
      <c r="D25" s="254" t="s">
        <v>247</v>
      </c>
      <c r="E25" s="254">
        <v>1</v>
      </c>
      <c r="F25" s="254">
        <v>279.89999999999998</v>
      </c>
      <c r="G25" s="254">
        <v>279.89999999999998</v>
      </c>
      <c r="H25" s="254" t="s">
        <v>22</v>
      </c>
      <c r="I25" s="254" t="s">
        <v>165</v>
      </c>
      <c r="J25" s="253">
        <v>41608</v>
      </c>
      <c r="K25" s="253">
        <v>41670</v>
      </c>
      <c r="L25" s="254" t="s">
        <v>1788</v>
      </c>
    </row>
    <row r="26" spans="1:12" ht="51" x14ac:dyDescent="0.25">
      <c r="A26" s="268">
        <v>21</v>
      </c>
      <c r="B26" s="268" t="s">
        <v>1787</v>
      </c>
      <c r="C26" s="268" t="s">
        <v>10</v>
      </c>
      <c r="D26" s="268" t="s">
        <v>15</v>
      </c>
      <c r="E26" s="268">
        <v>1</v>
      </c>
      <c r="F26" s="268">
        <v>18</v>
      </c>
      <c r="G26" s="268">
        <v>18</v>
      </c>
      <c r="H26" s="268" t="s">
        <v>169</v>
      </c>
      <c r="I26" s="268" t="s">
        <v>13</v>
      </c>
      <c r="J26" s="270">
        <v>41182</v>
      </c>
      <c r="K26" s="268"/>
      <c r="L26" s="268" t="s">
        <v>1786</v>
      </c>
    </row>
    <row r="27" spans="1:12" x14ac:dyDescent="0.25">
      <c r="A27" s="268">
        <v>22</v>
      </c>
      <c r="B27" s="268" t="s">
        <v>1785</v>
      </c>
      <c r="C27" s="268" t="s">
        <v>246</v>
      </c>
      <c r="D27" s="268" t="s">
        <v>15</v>
      </c>
      <c r="E27" s="268">
        <v>1</v>
      </c>
      <c r="F27" s="268">
        <v>18</v>
      </c>
      <c r="G27" s="268">
        <v>18</v>
      </c>
      <c r="H27" s="268" t="s">
        <v>169</v>
      </c>
      <c r="I27" s="268" t="s">
        <v>13</v>
      </c>
      <c r="J27" s="270">
        <v>41608</v>
      </c>
      <c r="K27" s="269" t="s">
        <v>17</v>
      </c>
      <c r="L27" s="268" t="s">
        <v>1784</v>
      </c>
    </row>
    <row r="28" spans="1:12" ht="15.75" x14ac:dyDescent="0.25">
      <c r="A28" s="267" t="s">
        <v>1783</v>
      </c>
      <c r="B28" s="247"/>
      <c r="C28" s="247"/>
      <c r="D28" s="247"/>
      <c r="E28" s="247"/>
      <c r="F28" s="247"/>
      <c r="G28" s="247"/>
      <c r="H28" s="247"/>
      <c r="I28" s="247"/>
      <c r="J28" s="247"/>
      <c r="K28" s="247"/>
      <c r="L28" s="247"/>
    </row>
    <row r="29" spans="1:12" ht="51" x14ac:dyDescent="0.25">
      <c r="A29" s="233">
        <v>1</v>
      </c>
      <c r="B29" s="235" t="s">
        <v>1782</v>
      </c>
      <c r="C29" s="233" t="s">
        <v>10</v>
      </c>
      <c r="D29" s="233" t="s">
        <v>11</v>
      </c>
      <c r="E29" s="233">
        <v>1</v>
      </c>
      <c r="F29" s="233">
        <v>100</v>
      </c>
      <c r="G29" s="233">
        <v>100</v>
      </c>
      <c r="H29" s="233" t="s">
        <v>22</v>
      </c>
      <c r="I29" s="233" t="s">
        <v>165</v>
      </c>
      <c r="J29" s="234">
        <v>40862</v>
      </c>
      <c r="K29" s="257"/>
      <c r="L29" s="235" t="s">
        <v>1778</v>
      </c>
    </row>
    <row r="30" spans="1:12" ht="114.75" x14ac:dyDescent="0.25">
      <c r="A30" s="266">
        <v>2</v>
      </c>
      <c r="B30" s="263" t="s">
        <v>1713</v>
      </c>
      <c r="C30" s="266" t="s">
        <v>24</v>
      </c>
      <c r="D30" s="266" t="s">
        <v>11</v>
      </c>
      <c r="E30" s="266">
        <v>1</v>
      </c>
      <c r="F30" s="266">
        <v>100</v>
      </c>
      <c r="G30" s="266">
        <v>100</v>
      </c>
      <c r="H30" s="266" t="s">
        <v>22</v>
      </c>
      <c r="I30" s="266" t="s">
        <v>165</v>
      </c>
      <c r="J30" s="265">
        <v>40938</v>
      </c>
      <c r="K30" s="264"/>
      <c r="L30" s="263" t="s">
        <v>1781</v>
      </c>
    </row>
    <row r="31" spans="1:12" ht="38.25" x14ac:dyDescent="0.25">
      <c r="A31" s="261">
        <v>3</v>
      </c>
      <c r="B31" s="262" t="s">
        <v>1780</v>
      </c>
      <c r="C31" s="261" t="s">
        <v>246</v>
      </c>
      <c r="D31" s="261" t="s">
        <v>11</v>
      </c>
      <c r="E31" s="262" t="s">
        <v>1774</v>
      </c>
      <c r="F31" s="261">
        <v>64</v>
      </c>
      <c r="G31" s="261">
        <v>64</v>
      </c>
      <c r="H31" s="261" t="s">
        <v>22</v>
      </c>
      <c r="I31" s="261" t="s">
        <v>165</v>
      </c>
      <c r="J31" s="260">
        <v>41379</v>
      </c>
      <c r="K31" s="259"/>
      <c r="L31" s="262"/>
    </row>
    <row r="32" spans="1:12" ht="38.25" x14ac:dyDescent="0.25">
      <c r="A32" s="233">
        <v>4</v>
      </c>
      <c r="B32" s="235" t="s">
        <v>1779</v>
      </c>
      <c r="C32" s="233" t="s">
        <v>10</v>
      </c>
      <c r="D32" s="233" t="s">
        <v>11</v>
      </c>
      <c r="E32" s="233">
        <v>1</v>
      </c>
      <c r="F32" s="233">
        <v>100</v>
      </c>
      <c r="G32" s="233">
        <v>100</v>
      </c>
      <c r="H32" s="233" t="s">
        <v>22</v>
      </c>
      <c r="I32" s="233" t="s">
        <v>165</v>
      </c>
      <c r="J32" s="234">
        <v>40862</v>
      </c>
      <c r="K32" s="257"/>
      <c r="L32" s="235" t="s">
        <v>1778</v>
      </c>
    </row>
    <row r="33" spans="1:12" ht="114.75" x14ac:dyDescent="0.25">
      <c r="A33" s="266"/>
      <c r="B33" s="263" t="s">
        <v>1713</v>
      </c>
      <c r="C33" s="266" t="s">
        <v>1777</v>
      </c>
      <c r="D33" s="266" t="s">
        <v>11</v>
      </c>
      <c r="E33" s="266">
        <v>1</v>
      </c>
      <c r="F33" s="266">
        <v>100</v>
      </c>
      <c r="G33" s="266">
        <v>100</v>
      </c>
      <c r="H33" s="266" t="s">
        <v>22</v>
      </c>
      <c r="I33" s="266" t="s">
        <v>165</v>
      </c>
      <c r="J33" s="265">
        <v>40938</v>
      </c>
      <c r="K33" s="264"/>
      <c r="L33" s="263" t="s">
        <v>1776</v>
      </c>
    </row>
    <row r="34" spans="1:12" ht="38.25" x14ac:dyDescent="0.25">
      <c r="A34" s="261">
        <v>5</v>
      </c>
      <c r="B34" s="262" t="s">
        <v>1775</v>
      </c>
      <c r="C34" s="261" t="s">
        <v>246</v>
      </c>
      <c r="D34" s="261" t="s">
        <v>11</v>
      </c>
      <c r="E34" s="262" t="s">
        <v>1774</v>
      </c>
      <c r="F34" s="261">
        <v>64</v>
      </c>
      <c r="G34" s="261">
        <v>64</v>
      </c>
      <c r="H34" s="261" t="s">
        <v>22</v>
      </c>
      <c r="I34" s="261" t="s">
        <v>165</v>
      </c>
      <c r="J34" s="260">
        <v>41379</v>
      </c>
      <c r="K34" s="259"/>
      <c r="L34" s="259"/>
    </row>
    <row r="35" spans="1:12" ht="94.5" customHeight="1" x14ac:dyDescent="0.25">
      <c r="A35" s="254">
        <v>6</v>
      </c>
      <c r="B35" s="255" t="s">
        <v>1773</v>
      </c>
      <c r="C35" s="254" t="s">
        <v>39</v>
      </c>
      <c r="D35" s="254" t="s">
        <v>11</v>
      </c>
      <c r="E35" s="254">
        <v>1</v>
      </c>
      <c r="F35" s="254">
        <v>100</v>
      </c>
      <c r="G35" s="254">
        <v>100</v>
      </c>
      <c r="H35" s="254" t="s">
        <v>22</v>
      </c>
      <c r="I35" s="254" t="s">
        <v>165</v>
      </c>
      <c r="J35" s="253">
        <v>40862</v>
      </c>
      <c r="K35" s="253">
        <v>41177</v>
      </c>
      <c r="L35" s="258" t="s">
        <v>1772</v>
      </c>
    </row>
    <row r="36" spans="1:12" ht="26.25" customHeight="1" x14ac:dyDescent="0.25">
      <c r="A36" s="900">
        <v>7</v>
      </c>
      <c r="B36" s="901" t="s">
        <v>1771</v>
      </c>
      <c r="C36" s="900" t="s">
        <v>39</v>
      </c>
      <c r="D36" s="900" t="s">
        <v>11</v>
      </c>
      <c r="E36" s="900">
        <v>1</v>
      </c>
      <c r="F36" s="900">
        <v>100</v>
      </c>
      <c r="G36" s="900">
        <v>100</v>
      </c>
      <c r="H36" s="900" t="s">
        <v>22</v>
      </c>
      <c r="I36" s="900" t="s">
        <v>165</v>
      </c>
      <c r="J36" s="906">
        <v>40862</v>
      </c>
      <c r="K36" s="907">
        <v>41216</v>
      </c>
      <c r="L36" s="900" t="s">
        <v>1770</v>
      </c>
    </row>
    <row r="37" spans="1:12" x14ac:dyDescent="0.25">
      <c r="A37" s="900"/>
      <c r="B37" s="901"/>
      <c r="C37" s="900"/>
      <c r="D37" s="900"/>
      <c r="E37" s="900"/>
      <c r="F37" s="900"/>
      <c r="G37" s="900"/>
      <c r="H37" s="900"/>
      <c r="I37" s="900"/>
      <c r="J37" s="906"/>
      <c r="K37" s="908"/>
      <c r="L37" s="900"/>
    </row>
    <row r="38" spans="1:12" x14ac:dyDescent="0.25">
      <c r="A38" s="900"/>
      <c r="B38" s="901"/>
      <c r="C38" s="900"/>
      <c r="D38" s="900"/>
      <c r="E38" s="900"/>
      <c r="F38" s="900"/>
      <c r="G38" s="900"/>
      <c r="H38" s="900"/>
      <c r="I38" s="900"/>
      <c r="J38" s="906"/>
      <c r="K38" s="908"/>
      <c r="L38" s="900"/>
    </row>
    <row r="39" spans="1:12" x14ac:dyDescent="0.25">
      <c r="A39" s="900"/>
      <c r="B39" s="901"/>
      <c r="C39" s="900"/>
      <c r="D39" s="900"/>
      <c r="E39" s="900"/>
      <c r="F39" s="900"/>
      <c r="G39" s="900"/>
      <c r="H39" s="900"/>
      <c r="I39" s="900"/>
      <c r="J39" s="906"/>
      <c r="K39" s="908"/>
      <c r="L39" s="900"/>
    </row>
    <row r="40" spans="1:12" ht="8.25" customHeight="1" x14ac:dyDescent="0.25">
      <c r="A40" s="900"/>
      <c r="B40" s="901"/>
      <c r="C40" s="900"/>
      <c r="D40" s="900"/>
      <c r="E40" s="900"/>
      <c r="F40" s="900"/>
      <c r="G40" s="900"/>
      <c r="H40" s="900"/>
      <c r="I40" s="900"/>
      <c r="J40" s="906"/>
      <c r="K40" s="908"/>
      <c r="L40" s="900"/>
    </row>
    <row r="41" spans="1:12" ht="15" hidden="1" customHeight="1" x14ac:dyDescent="0.25">
      <c r="A41" s="900"/>
      <c r="B41" s="901"/>
      <c r="C41" s="900"/>
      <c r="D41" s="900"/>
      <c r="E41" s="900"/>
      <c r="F41" s="900"/>
      <c r="G41" s="900"/>
      <c r="H41" s="900"/>
      <c r="I41" s="900"/>
      <c r="J41" s="906"/>
      <c r="K41" s="908"/>
      <c r="L41" s="900"/>
    </row>
    <row r="42" spans="1:12" ht="15" hidden="1" customHeight="1" x14ac:dyDescent="0.25">
      <c r="A42" s="900"/>
      <c r="B42" s="901"/>
      <c r="C42" s="900"/>
      <c r="D42" s="900"/>
      <c r="E42" s="900"/>
      <c r="F42" s="900"/>
      <c r="G42" s="900"/>
      <c r="H42" s="900"/>
      <c r="I42" s="900"/>
      <c r="J42" s="906"/>
      <c r="K42" s="908"/>
      <c r="L42" s="900"/>
    </row>
    <row r="43" spans="1:12" x14ac:dyDescent="0.25">
      <c r="A43" s="900"/>
      <c r="B43" s="901"/>
      <c r="C43" s="900"/>
      <c r="D43" s="900"/>
      <c r="E43" s="900"/>
      <c r="F43" s="900"/>
      <c r="G43" s="900"/>
      <c r="H43" s="900"/>
      <c r="I43" s="900"/>
      <c r="J43" s="906"/>
      <c r="K43" s="908"/>
      <c r="L43" s="900"/>
    </row>
    <row r="44" spans="1:12" ht="76.5" x14ac:dyDescent="0.25">
      <c r="A44" s="254">
        <v>8</v>
      </c>
      <c r="B44" s="255" t="s">
        <v>1769</v>
      </c>
      <c r="C44" s="254" t="s">
        <v>39</v>
      </c>
      <c r="D44" s="254" t="s">
        <v>11</v>
      </c>
      <c r="E44" s="254">
        <v>1</v>
      </c>
      <c r="F44" s="254">
        <v>100</v>
      </c>
      <c r="G44" s="254">
        <v>100</v>
      </c>
      <c r="H44" s="254" t="s">
        <v>22</v>
      </c>
      <c r="I44" s="254" t="s">
        <v>165</v>
      </c>
      <c r="J44" s="253">
        <v>40862</v>
      </c>
      <c r="K44" s="253">
        <v>41177</v>
      </c>
      <c r="L44" s="255" t="s">
        <v>1768</v>
      </c>
    </row>
    <row r="45" spans="1:12" ht="51" x14ac:dyDescent="0.25">
      <c r="A45" s="254">
        <v>9</v>
      </c>
      <c r="B45" s="255" t="s">
        <v>1767</v>
      </c>
      <c r="C45" s="254" t="s">
        <v>39</v>
      </c>
      <c r="D45" s="254" t="s">
        <v>11</v>
      </c>
      <c r="E45" s="254">
        <v>1</v>
      </c>
      <c r="F45" s="254">
        <v>126.3</v>
      </c>
      <c r="G45" s="254">
        <v>126.3</v>
      </c>
      <c r="H45" s="254" t="s">
        <v>22</v>
      </c>
      <c r="I45" s="254" t="s">
        <v>13</v>
      </c>
      <c r="J45" s="254" t="s">
        <v>1766</v>
      </c>
      <c r="K45" s="253">
        <v>41611</v>
      </c>
      <c r="L45" s="255" t="s">
        <v>1765</v>
      </c>
    </row>
    <row r="46" spans="1:12" ht="114.75" x14ac:dyDescent="0.25">
      <c r="A46" s="233">
        <v>10</v>
      </c>
      <c r="B46" s="235" t="s">
        <v>1764</v>
      </c>
      <c r="C46" s="233" t="s">
        <v>10</v>
      </c>
      <c r="D46" s="233" t="s">
        <v>244</v>
      </c>
      <c r="E46" s="233">
        <v>5</v>
      </c>
      <c r="F46" s="233">
        <v>33</v>
      </c>
      <c r="G46" s="233">
        <v>165</v>
      </c>
      <c r="H46" s="233" t="s">
        <v>23</v>
      </c>
      <c r="I46" s="233" t="s">
        <v>1760</v>
      </c>
      <c r="J46" s="234">
        <v>41029</v>
      </c>
      <c r="K46" s="257"/>
      <c r="L46" s="235" t="s">
        <v>1763</v>
      </c>
    </row>
    <row r="47" spans="1:12" x14ac:dyDescent="0.25">
      <c r="A47" s="902"/>
      <c r="B47" s="903" t="s">
        <v>1713</v>
      </c>
      <c r="C47" s="904" t="s">
        <v>24</v>
      </c>
      <c r="D47" s="902" t="s">
        <v>244</v>
      </c>
      <c r="E47" s="902">
        <v>5</v>
      </c>
      <c r="F47" s="902">
        <v>33</v>
      </c>
      <c r="G47" s="902">
        <v>165</v>
      </c>
      <c r="H47" s="902" t="s">
        <v>22</v>
      </c>
      <c r="I47" s="902" t="s">
        <v>1760</v>
      </c>
      <c r="J47" s="234">
        <v>41547</v>
      </c>
      <c r="K47" s="909"/>
      <c r="L47" s="905" t="s">
        <v>1762</v>
      </c>
    </row>
    <row r="48" spans="1:12" ht="15.75" customHeight="1" x14ac:dyDescent="0.25">
      <c r="A48" s="902"/>
      <c r="B48" s="903"/>
      <c r="C48" s="904"/>
      <c r="D48" s="902"/>
      <c r="E48" s="902"/>
      <c r="F48" s="902"/>
      <c r="G48" s="902"/>
      <c r="H48" s="902"/>
      <c r="I48" s="902"/>
      <c r="J48" s="233"/>
      <c r="K48" s="909"/>
      <c r="L48" s="905"/>
    </row>
    <row r="49" spans="1:12" ht="89.25" x14ac:dyDescent="0.25">
      <c r="A49" s="233">
        <v>11</v>
      </c>
      <c r="B49" s="235" t="s">
        <v>1761</v>
      </c>
      <c r="C49" s="233" t="s">
        <v>10</v>
      </c>
      <c r="D49" s="233" t="s">
        <v>244</v>
      </c>
      <c r="E49" s="233">
        <v>5</v>
      </c>
      <c r="F49" s="233">
        <v>64</v>
      </c>
      <c r="G49" s="233">
        <v>320</v>
      </c>
      <c r="H49" s="233" t="s">
        <v>22</v>
      </c>
      <c r="I49" s="233" t="s">
        <v>1760</v>
      </c>
      <c r="J49" s="234">
        <v>41547</v>
      </c>
      <c r="K49" s="257"/>
      <c r="L49" s="235" t="s">
        <v>1759</v>
      </c>
    </row>
    <row r="50" spans="1:12" ht="51" x14ac:dyDescent="0.25">
      <c r="A50" s="254">
        <v>12</v>
      </c>
      <c r="B50" s="255" t="s">
        <v>1758</v>
      </c>
      <c r="C50" s="254" t="s">
        <v>39</v>
      </c>
      <c r="D50" s="254" t="s">
        <v>244</v>
      </c>
      <c r="E50" s="254">
        <v>1</v>
      </c>
      <c r="F50" s="254">
        <v>281.45999999999998</v>
      </c>
      <c r="G50" s="254">
        <v>281.45999999999998</v>
      </c>
      <c r="H50" s="254" t="s">
        <v>22</v>
      </c>
      <c r="I50" s="254" t="s">
        <v>13</v>
      </c>
      <c r="J50" s="253">
        <v>41669</v>
      </c>
      <c r="K50" s="253">
        <v>41946</v>
      </c>
      <c r="L50" s="251" t="s">
        <v>1757</v>
      </c>
    </row>
    <row r="51" spans="1:12" ht="38.25" x14ac:dyDescent="0.25">
      <c r="A51" s="254">
        <v>13</v>
      </c>
      <c r="B51" s="255" t="s">
        <v>1756</v>
      </c>
      <c r="C51" s="254" t="s">
        <v>39</v>
      </c>
      <c r="D51" s="254" t="s">
        <v>244</v>
      </c>
      <c r="E51" s="254">
        <v>1</v>
      </c>
      <c r="F51" s="254">
        <v>197.47</v>
      </c>
      <c r="G51" s="254">
        <v>197.47</v>
      </c>
      <c r="H51" s="254" t="s">
        <v>22</v>
      </c>
      <c r="I51" s="254" t="s">
        <v>13</v>
      </c>
      <c r="J51" s="253">
        <v>41669</v>
      </c>
      <c r="K51" s="252">
        <v>41933</v>
      </c>
      <c r="L51" s="256" t="s">
        <v>1750</v>
      </c>
    </row>
    <row r="52" spans="1:12" ht="38.25" x14ac:dyDescent="0.25">
      <c r="A52" s="254">
        <v>14</v>
      </c>
      <c r="B52" s="255" t="s">
        <v>1755</v>
      </c>
      <c r="C52" s="254" t="s">
        <v>858</v>
      </c>
      <c r="D52" s="254" t="s">
        <v>247</v>
      </c>
      <c r="E52" s="254">
        <v>1</v>
      </c>
      <c r="F52" s="254">
        <v>197.47</v>
      </c>
      <c r="G52" s="254">
        <v>197.47</v>
      </c>
      <c r="H52" s="254" t="s">
        <v>22</v>
      </c>
      <c r="I52" s="254" t="s">
        <v>13</v>
      </c>
      <c r="J52" s="253">
        <v>41669</v>
      </c>
      <c r="K52" s="252">
        <v>41933</v>
      </c>
      <c r="L52" s="256" t="s">
        <v>1754</v>
      </c>
    </row>
    <row r="53" spans="1:12" ht="38.25" x14ac:dyDescent="0.25">
      <c r="A53" s="254">
        <v>15</v>
      </c>
      <c r="B53" s="255" t="s">
        <v>1753</v>
      </c>
      <c r="C53" s="255" t="s">
        <v>39</v>
      </c>
      <c r="D53" s="254" t="s">
        <v>247</v>
      </c>
      <c r="E53" s="254">
        <v>1</v>
      </c>
      <c r="F53" s="254">
        <v>197.47</v>
      </c>
      <c r="G53" s="254">
        <v>197.47</v>
      </c>
      <c r="H53" s="254" t="s">
        <v>22</v>
      </c>
      <c r="I53" s="254" t="s">
        <v>13</v>
      </c>
      <c r="J53" s="253">
        <v>41669</v>
      </c>
      <c r="K53" s="252">
        <v>42038</v>
      </c>
      <c r="L53" s="256" t="s">
        <v>1752</v>
      </c>
    </row>
    <row r="54" spans="1:12" ht="38.25" x14ac:dyDescent="0.25">
      <c r="A54" s="254">
        <v>16</v>
      </c>
      <c r="B54" s="255" t="s">
        <v>1751</v>
      </c>
      <c r="C54" s="255" t="s">
        <v>39</v>
      </c>
      <c r="D54" s="254" t="s">
        <v>247</v>
      </c>
      <c r="E54" s="254">
        <v>1</v>
      </c>
      <c r="F54" s="254">
        <v>155.4</v>
      </c>
      <c r="G54" s="254">
        <v>155.4</v>
      </c>
      <c r="H54" s="254" t="s">
        <v>22</v>
      </c>
      <c r="I54" s="254" t="s">
        <v>29</v>
      </c>
      <c r="J54" s="253">
        <v>41669</v>
      </c>
      <c r="K54" s="252">
        <v>41933</v>
      </c>
      <c r="L54" s="256" t="s">
        <v>1750</v>
      </c>
    </row>
    <row r="55" spans="1:12" ht="38.25" x14ac:dyDescent="0.25">
      <c r="A55" s="254">
        <v>17</v>
      </c>
      <c r="B55" s="255" t="s">
        <v>1749</v>
      </c>
      <c r="C55" s="255" t="s">
        <v>39</v>
      </c>
      <c r="D55" s="254" t="s">
        <v>247</v>
      </c>
      <c r="E55" s="254">
        <v>1</v>
      </c>
      <c r="F55" s="254">
        <v>113.33</v>
      </c>
      <c r="G55" s="254">
        <v>113.33</v>
      </c>
      <c r="H55" s="254" t="s">
        <v>22</v>
      </c>
      <c r="I55" s="254" t="s">
        <v>29</v>
      </c>
      <c r="J55" s="253">
        <v>41669</v>
      </c>
      <c r="K55" s="252">
        <v>41933</v>
      </c>
      <c r="L55" s="251" t="s">
        <v>1748</v>
      </c>
    </row>
    <row r="60" spans="1:12" x14ac:dyDescent="0.25">
      <c r="A60" s="250"/>
      <c r="B60" s="231"/>
      <c r="C60" s="231"/>
      <c r="D60" s="231"/>
      <c r="E60" s="231"/>
      <c r="F60" s="231"/>
      <c r="G60" s="231"/>
      <c r="H60" s="229"/>
      <c r="I60" s="231"/>
      <c r="J60" s="231"/>
      <c r="K60" s="231"/>
      <c r="L60" s="230"/>
    </row>
  </sheetData>
  <mergeCells count="45">
    <mergeCell ref="L2:L4"/>
    <mergeCell ref="A1:L1"/>
    <mergeCell ref="A2:A4"/>
    <mergeCell ref="B2:B4"/>
    <mergeCell ref="C2:C4"/>
    <mergeCell ref="D2:D4"/>
    <mergeCell ref="E2:G3"/>
    <mergeCell ref="I2:I4"/>
    <mergeCell ref="J2:J4"/>
    <mergeCell ref="K2:K4"/>
    <mergeCell ref="H2:H4"/>
    <mergeCell ref="J16:J17"/>
    <mergeCell ref="K16:K17"/>
    <mergeCell ref="I16:I17"/>
    <mergeCell ref="A16:A17"/>
    <mergeCell ref="B16:B17"/>
    <mergeCell ref="C16:C17"/>
    <mergeCell ref="D16:D17"/>
    <mergeCell ref="G16:G17"/>
    <mergeCell ref="H16:H17"/>
    <mergeCell ref="E16:E17"/>
    <mergeCell ref="F16:F17"/>
    <mergeCell ref="E47:E48"/>
    <mergeCell ref="E36:E43"/>
    <mergeCell ref="L47:L48"/>
    <mergeCell ref="F36:F43"/>
    <mergeCell ref="G36:G43"/>
    <mergeCell ref="H36:H43"/>
    <mergeCell ref="L36:L43"/>
    <mergeCell ref="F47:F48"/>
    <mergeCell ref="I36:I43"/>
    <mergeCell ref="J36:J43"/>
    <mergeCell ref="K36:K43"/>
    <mergeCell ref="G47:G48"/>
    <mergeCell ref="H47:H48"/>
    <mergeCell ref="I47:I48"/>
    <mergeCell ref="K47:K48"/>
    <mergeCell ref="A36:A43"/>
    <mergeCell ref="B36:B43"/>
    <mergeCell ref="C36:C43"/>
    <mergeCell ref="D36:D43"/>
    <mergeCell ref="A47:A48"/>
    <mergeCell ref="B47:B48"/>
    <mergeCell ref="C47:C48"/>
    <mergeCell ref="D47:D48"/>
  </mergeCells>
  <pageMargins left="0.17" right="0.16" top="0.74803149606299213" bottom="0.74803149606299213" header="0.31496062992125984" footer="0.31496062992125984"/>
  <pageSetup paperSize="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90" zoomScaleNormal="90" workbookViewId="0">
      <pane ySplit="4" topLeftCell="A182" activePane="bottomLeft" state="frozen"/>
      <selection pane="bottomLeft" activeCell="D197" sqref="D197"/>
    </sheetView>
  </sheetViews>
  <sheetFormatPr defaultRowHeight="15" x14ac:dyDescent="0.25"/>
  <cols>
    <col min="1" max="1" width="5.42578125" customWidth="1"/>
    <col min="2" max="2" width="9.140625" hidden="1" customWidth="1"/>
    <col min="3" max="3" width="27.85546875" customWidth="1"/>
    <col min="5" max="5" width="7.7109375" customWidth="1"/>
    <col min="6" max="6" width="8.85546875" customWidth="1"/>
    <col min="7" max="7" width="7.85546875" style="275" customWidth="1"/>
    <col min="8" max="8" width="8.140625" style="275" customWidth="1"/>
    <col min="9" max="10" width="12.5703125" customWidth="1"/>
    <col min="11" max="11" width="10.85546875" customWidth="1"/>
    <col min="12" max="12" width="10.7109375" customWidth="1"/>
    <col min="13" max="13" width="35.85546875" style="274" customWidth="1"/>
  </cols>
  <sheetData>
    <row r="1" spans="1:13" x14ac:dyDescent="0.25">
      <c r="A1" s="947" t="s">
        <v>2157</v>
      </c>
      <c r="B1" s="947"/>
      <c r="C1" s="947"/>
      <c r="D1" s="947"/>
      <c r="E1" s="947"/>
      <c r="F1" s="947"/>
      <c r="G1" s="947"/>
      <c r="H1" s="947"/>
      <c r="I1" s="947"/>
      <c r="J1" s="947"/>
      <c r="K1" s="947"/>
      <c r="L1" s="947"/>
      <c r="M1" s="947"/>
    </row>
    <row r="2" spans="1:13" x14ac:dyDescent="0.25">
      <c r="A2" s="948" t="s">
        <v>2156</v>
      </c>
      <c r="B2" s="948"/>
      <c r="C2" s="948"/>
      <c r="D2" s="948"/>
      <c r="E2" s="948"/>
      <c r="F2" s="948"/>
      <c r="G2" s="948"/>
      <c r="H2" s="948"/>
      <c r="I2" s="948"/>
      <c r="J2" s="948"/>
      <c r="K2" s="948"/>
      <c r="L2" s="948"/>
      <c r="M2" s="948"/>
    </row>
    <row r="3" spans="1:13" x14ac:dyDescent="0.25">
      <c r="A3" s="920" t="s">
        <v>0</v>
      </c>
      <c r="B3" s="920"/>
      <c r="C3" s="920" t="s">
        <v>1</v>
      </c>
      <c r="D3" s="920" t="s">
        <v>2</v>
      </c>
      <c r="E3" s="920" t="s">
        <v>3</v>
      </c>
      <c r="F3" s="920" t="s">
        <v>4</v>
      </c>
      <c r="G3" s="920"/>
      <c r="H3" s="920"/>
      <c r="I3" s="920" t="s">
        <v>5</v>
      </c>
      <c r="J3" s="920" t="s">
        <v>28</v>
      </c>
      <c r="K3" s="920" t="s">
        <v>243</v>
      </c>
      <c r="L3" s="921" t="s">
        <v>2155</v>
      </c>
      <c r="M3" s="919" t="s">
        <v>6</v>
      </c>
    </row>
    <row r="4" spans="1:13" ht="25.5" x14ac:dyDescent="0.25">
      <c r="A4" s="920"/>
      <c r="B4" s="920"/>
      <c r="C4" s="920"/>
      <c r="D4" s="920"/>
      <c r="E4" s="920"/>
      <c r="F4" s="401" t="s">
        <v>7</v>
      </c>
      <c r="G4" s="400" t="s">
        <v>8</v>
      </c>
      <c r="H4" s="400" t="s">
        <v>9</v>
      </c>
      <c r="I4" s="920"/>
      <c r="J4" s="920"/>
      <c r="K4" s="920"/>
      <c r="L4" s="922"/>
      <c r="M4" s="919"/>
    </row>
    <row r="5" spans="1:13" ht="51" x14ac:dyDescent="0.25">
      <c r="A5" s="915" t="s">
        <v>2154</v>
      </c>
      <c r="B5" s="915"/>
      <c r="C5" s="302" t="s">
        <v>2150</v>
      </c>
      <c r="D5" s="325" t="s">
        <v>39</v>
      </c>
      <c r="E5" s="325" t="s">
        <v>11</v>
      </c>
      <c r="F5" s="325">
        <v>1</v>
      </c>
      <c r="G5" s="326" t="s">
        <v>46</v>
      </c>
      <c r="H5" s="326">
        <v>4.17</v>
      </c>
      <c r="I5" s="325" t="s">
        <v>2146</v>
      </c>
      <c r="J5" s="325" t="s">
        <v>165</v>
      </c>
      <c r="K5" s="325" t="s">
        <v>2153</v>
      </c>
      <c r="L5" s="374">
        <v>40479</v>
      </c>
      <c r="M5" s="323" t="s">
        <v>2152</v>
      </c>
    </row>
    <row r="6" spans="1:13" ht="51" x14ac:dyDescent="0.25">
      <c r="A6" s="915" t="s">
        <v>2151</v>
      </c>
      <c r="B6" s="915"/>
      <c r="C6" s="302" t="s">
        <v>2150</v>
      </c>
      <c r="D6" s="325" t="s">
        <v>39</v>
      </c>
      <c r="E6" s="325" t="s">
        <v>11</v>
      </c>
      <c r="F6" s="325">
        <v>1</v>
      </c>
      <c r="G6" s="326" t="s">
        <v>46</v>
      </c>
      <c r="H6" s="326">
        <v>67.62</v>
      </c>
      <c r="I6" s="325" t="s">
        <v>2146</v>
      </c>
      <c r="J6" s="325" t="s">
        <v>165</v>
      </c>
      <c r="K6" s="325" t="s">
        <v>2146</v>
      </c>
      <c r="L6" s="374">
        <v>41012</v>
      </c>
      <c r="M6" s="323" t="s">
        <v>2149</v>
      </c>
    </row>
    <row r="7" spans="1:13" ht="25.5" x14ac:dyDescent="0.25">
      <c r="A7" s="915" t="s">
        <v>2148</v>
      </c>
      <c r="B7" s="915"/>
      <c r="C7" s="329" t="s">
        <v>2147</v>
      </c>
      <c r="D7" s="325" t="s">
        <v>39</v>
      </c>
      <c r="E7" s="325" t="s">
        <v>11</v>
      </c>
      <c r="F7" s="325">
        <v>1</v>
      </c>
      <c r="G7" s="326">
        <v>300</v>
      </c>
      <c r="H7" s="326">
        <v>6.6</v>
      </c>
      <c r="I7" s="325" t="s">
        <v>2146</v>
      </c>
      <c r="J7" s="325" t="s">
        <v>13</v>
      </c>
      <c r="K7" s="374">
        <v>41468</v>
      </c>
      <c r="L7" s="374">
        <v>41470</v>
      </c>
      <c r="M7" s="323" t="s">
        <v>2145</v>
      </c>
    </row>
    <row r="8" spans="1:13" ht="38.25" x14ac:dyDescent="0.25">
      <c r="A8" s="916" t="s">
        <v>2144</v>
      </c>
      <c r="B8" s="916"/>
      <c r="C8" s="315" t="s">
        <v>2143</v>
      </c>
      <c r="D8" s="313" t="s">
        <v>10</v>
      </c>
      <c r="E8" s="313" t="s">
        <v>11</v>
      </c>
      <c r="F8" s="313">
        <v>1</v>
      </c>
      <c r="G8" s="314">
        <v>300</v>
      </c>
      <c r="H8" s="314">
        <v>20</v>
      </c>
      <c r="I8" s="313" t="s">
        <v>12</v>
      </c>
      <c r="J8" s="313" t="s">
        <v>13</v>
      </c>
      <c r="K8" s="312">
        <v>41608</v>
      </c>
      <c r="L8" s="313"/>
      <c r="M8" s="399" t="s">
        <v>2142</v>
      </c>
    </row>
    <row r="9" spans="1:13" x14ac:dyDescent="0.25">
      <c r="A9" s="917"/>
      <c r="B9" s="917"/>
      <c r="C9" s="382" t="s">
        <v>2141</v>
      </c>
      <c r="D9" s="397"/>
      <c r="E9" s="397"/>
      <c r="F9" s="382"/>
      <c r="G9" s="398"/>
      <c r="H9" s="398"/>
      <c r="I9" s="382"/>
      <c r="J9" s="382"/>
      <c r="K9" s="397"/>
      <c r="L9" s="397"/>
      <c r="M9" s="396"/>
    </row>
    <row r="10" spans="1:13" ht="127.5" x14ac:dyDescent="0.25">
      <c r="A10" s="918">
        <v>2</v>
      </c>
      <c r="B10" s="918"/>
      <c r="C10" s="315" t="s">
        <v>2140</v>
      </c>
      <c r="D10" s="313" t="s">
        <v>30</v>
      </c>
      <c r="E10" s="313" t="s">
        <v>11</v>
      </c>
      <c r="F10" s="313">
        <v>1</v>
      </c>
      <c r="G10" s="314">
        <v>150</v>
      </c>
      <c r="H10" s="314">
        <v>150</v>
      </c>
      <c r="I10" s="313" t="s">
        <v>211</v>
      </c>
      <c r="J10" s="313" t="s">
        <v>13</v>
      </c>
      <c r="K10" s="312">
        <v>41258</v>
      </c>
      <c r="L10" s="312"/>
      <c r="M10" s="311" t="s">
        <v>2139</v>
      </c>
    </row>
    <row r="11" spans="1:13" ht="38.25" x14ac:dyDescent="0.25">
      <c r="A11" s="913" t="s">
        <v>2138</v>
      </c>
      <c r="B11" s="913"/>
      <c r="C11" s="315" t="s">
        <v>2137</v>
      </c>
      <c r="D11" s="313" t="s">
        <v>10</v>
      </c>
      <c r="E11" s="313" t="s">
        <v>11</v>
      </c>
      <c r="F11" s="313">
        <v>1</v>
      </c>
      <c r="G11" s="314">
        <v>63.8</v>
      </c>
      <c r="H11" s="314">
        <v>63.8</v>
      </c>
      <c r="I11" s="313" t="s">
        <v>211</v>
      </c>
      <c r="J11" s="313" t="s">
        <v>13</v>
      </c>
      <c r="K11" s="312">
        <v>41289</v>
      </c>
      <c r="L11" s="312"/>
      <c r="M11" s="311" t="s">
        <v>2136</v>
      </c>
    </row>
    <row r="12" spans="1:13" x14ac:dyDescent="0.25">
      <c r="A12" s="918"/>
      <c r="B12" s="918"/>
      <c r="C12" s="315" t="s">
        <v>2135</v>
      </c>
      <c r="D12" s="313" t="s">
        <v>246</v>
      </c>
      <c r="E12" s="313" t="s">
        <v>11</v>
      </c>
      <c r="F12" s="313">
        <v>1</v>
      </c>
      <c r="G12" s="314">
        <v>213.8</v>
      </c>
      <c r="H12" s="314">
        <v>213.8</v>
      </c>
      <c r="I12" s="313" t="s">
        <v>211</v>
      </c>
      <c r="J12" s="313" t="s">
        <v>13</v>
      </c>
      <c r="K12" s="313" t="s">
        <v>2134</v>
      </c>
      <c r="L12" s="313"/>
      <c r="M12" s="311" t="s">
        <v>2133</v>
      </c>
    </row>
    <row r="13" spans="1:13" ht="89.25" x14ac:dyDescent="0.25">
      <c r="A13" s="914"/>
      <c r="B13" s="914"/>
      <c r="C13" s="302" t="s">
        <v>2132</v>
      </c>
      <c r="D13" s="300" t="s">
        <v>39</v>
      </c>
      <c r="E13" s="300" t="s">
        <v>11</v>
      </c>
      <c r="F13" s="300">
        <v>1</v>
      </c>
      <c r="G13" s="301">
        <v>199.63</v>
      </c>
      <c r="H13" s="301">
        <v>199.63</v>
      </c>
      <c r="I13" s="300" t="s">
        <v>211</v>
      </c>
      <c r="J13" s="300" t="s">
        <v>13</v>
      </c>
      <c r="K13" s="372">
        <v>41655</v>
      </c>
      <c r="L13" s="372">
        <v>41685</v>
      </c>
      <c r="M13" s="298" t="s">
        <v>2131</v>
      </c>
    </row>
    <row r="14" spans="1:13" x14ac:dyDescent="0.25">
      <c r="A14" s="395"/>
      <c r="B14" s="395"/>
      <c r="C14" s="302"/>
      <c r="D14" s="300"/>
      <c r="E14" s="300"/>
      <c r="F14" s="300"/>
      <c r="G14" s="301"/>
      <c r="H14" s="301"/>
      <c r="I14" s="300"/>
      <c r="J14" s="300"/>
      <c r="K14" s="372"/>
      <c r="L14" s="372"/>
      <c r="M14" s="298"/>
    </row>
    <row r="15" spans="1:13" ht="63.75" x14ac:dyDescent="0.25">
      <c r="A15" s="918">
        <v>3</v>
      </c>
      <c r="B15" s="918"/>
      <c r="C15" s="315" t="s">
        <v>2130</v>
      </c>
      <c r="D15" s="313" t="s">
        <v>10</v>
      </c>
      <c r="E15" s="313" t="s">
        <v>11</v>
      </c>
      <c r="F15" s="313">
        <v>20</v>
      </c>
      <c r="G15" s="314">
        <v>0.55000000000000004</v>
      </c>
      <c r="H15" s="314">
        <v>11</v>
      </c>
      <c r="I15" s="313" t="s">
        <v>1835</v>
      </c>
      <c r="J15" s="313" t="s">
        <v>13</v>
      </c>
      <c r="K15" s="312">
        <v>40785</v>
      </c>
      <c r="L15" s="313"/>
      <c r="M15" s="311" t="s">
        <v>2129</v>
      </c>
    </row>
    <row r="16" spans="1:13" ht="51" x14ac:dyDescent="0.25">
      <c r="A16" s="375" t="s">
        <v>2128</v>
      </c>
      <c r="B16" s="329"/>
      <c r="C16" s="329" t="s">
        <v>2034</v>
      </c>
      <c r="D16" s="325" t="s">
        <v>39</v>
      </c>
      <c r="E16" s="325" t="s">
        <v>11</v>
      </c>
      <c r="F16" s="325">
        <v>1</v>
      </c>
      <c r="G16" s="326" t="s">
        <v>46</v>
      </c>
      <c r="H16" s="326" t="s">
        <v>46</v>
      </c>
      <c r="I16" s="325" t="s">
        <v>68</v>
      </c>
      <c r="J16" s="325" t="s">
        <v>13</v>
      </c>
      <c r="K16" s="325" t="s">
        <v>68</v>
      </c>
      <c r="L16" s="306">
        <v>40834</v>
      </c>
      <c r="M16" s="323" t="s">
        <v>2127</v>
      </c>
    </row>
    <row r="17" spans="1:13" ht="38.25" x14ac:dyDescent="0.25">
      <c r="A17" s="375" t="s">
        <v>2126</v>
      </c>
      <c r="B17" s="329"/>
      <c r="C17" s="329" t="s">
        <v>2034</v>
      </c>
      <c r="D17" s="325" t="s">
        <v>39</v>
      </c>
      <c r="E17" s="325" t="s">
        <v>11</v>
      </c>
      <c r="F17" s="325">
        <v>1</v>
      </c>
      <c r="G17" s="326" t="s">
        <v>46</v>
      </c>
      <c r="H17" s="326" t="s">
        <v>46</v>
      </c>
      <c r="I17" s="325" t="s">
        <v>68</v>
      </c>
      <c r="J17" s="325" t="s">
        <v>13</v>
      </c>
      <c r="K17" s="325" t="s">
        <v>68</v>
      </c>
      <c r="L17" s="306">
        <v>41029</v>
      </c>
      <c r="M17" s="323" t="s">
        <v>2125</v>
      </c>
    </row>
    <row r="18" spans="1:13" ht="38.25" x14ac:dyDescent="0.25">
      <c r="A18" s="375" t="s">
        <v>2124</v>
      </c>
      <c r="B18" s="329"/>
      <c r="C18" s="309" t="s">
        <v>2121</v>
      </c>
      <c r="D18" s="307" t="s">
        <v>39</v>
      </c>
      <c r="E18" s="307" t="s">
        <v>11</v>
      </c>
      <c r="F18" s="307">
        <v>1</v>
      </c>
      <c r="G18" s="308" t="s">
        <v>46</v>
      </c>
      <c r="H18" s="308" t="s">
        <v>46</v>
      </c>
      <c r="I18" s="307" t="s">
        <v>12</v>
      </c>
      <c r="J18" s="307" t="s">
        <v>13</v>
      </c>
      <c r="K18" s="306">
        <v>41144</v>
      </c>
      <c r="L18" s="306">
        <v>41157</v>
      </c>
      <c r="M18" s="305" t="s">
        <v>2123</v>
      </c>
    </row>
    <row r="19" spans="1:13" ht="25.5" x14ac:dyDescent="0.25">
      <c r="A19" s="913" t="s">
        <v>2122</v>
      </c>
      <c r="B19" s="913"/>
      <c r="C19" s="315" t="s">
        <v>2121</v>
      </c>
      <c r="D19" s="313" t="s">
        <v>246</v>
      </c>
      <c r="E19" s="313" t="s">
        <v>11</v>
      </c>
      <c r="F19" s="313">
        <v>1</v>
      </c>
      <c r="G19" s="314"/>
      <c r="H19" s="314"/>
      <c r="I19" s="313" t="s">
        <v>12</v>
      </c>
      <c r="J19" s="313" t="s">
        <v>13</v>
      </c>
      <c r="K19" s="312">
        <v>41157</v>
      </c>
      <c r="L19" s="313"/>
      <c r="M19" s="311" t="s">
        <v>2120</v>
      </c>
    </row>
    <row r="20" spans="1:13" x14ac:dyDescent="0.25">
      <c r="A20" s="917"/>
      <c r="B20" s="917"/>
      <c r="C20" s="382" t="s">
        <v>2119</v>
      </c>
      <c r="D20" s="377"/>
      <c r="E20" s="377"/>
      <c r="F20" s="377"/>
      <c r="G20" s="378"/>
      <c r="H20" s="378"/>
      <c r="I20" s="377"/>
      <c r="J20" s="377"/>
      <c r="K20" s="377"/>
      <c r="L20" s="377"/>
      <c r="M20" s="376"/>
    </row>
    <row r="21" spans="1:13" ht="38.25" x14ac:dyDescent="0.25">
      <c r="A21" s="918">
        <v>5</v>
      </c>
      <c r="B21" s="918"/>
      <c r="C21" s="315" t="s">
        <v>2118</v>
      </c>
      <c r="D21" s="313" t="s">
        <v>10</v>
      </c>
      <c r="E21" s="313" t="s">
        <v>11</v>
      </c>
      <c r="F21" s="313">
        <v>3</v>
      </c>
      <c r="G21" s="314">
        <v>113</v>
      </c>
      <c r="H21" s="314">
        <v>339</v>
      </c>
      <c r="I21" s="313" t="s">
        <v>211</v>
      </c>
      <c r="J21" s="313" t="s">
        <v>13</v>
      </c>
      <c r="K21" s="312">
        <v>41060</v>
      </c>
      <c r="L21" s="313"/>
      <c r="M21" s="311" t="s">
        <v>2086</v>
      </c>
    </row>
    <row r="22" spans="1:13" ht="38.25" x14ac:dyDescent="0.25">
      <c r="A22" s="915"/>
      <c r="B22" s="915"/>
      <c r="C22" s="329" t="s">
        <v>2117</v>
      </c>
      <c r="D22" s="329" t="s">
        <v>17</v>
      </c>
      <c r="E22" s="329"/>
      <c r="F22" s="329"/>
      <c r="G22" s="375"/>
      <c r="H22" s="375"/>
      <c r="I22" s="329"/>
      <c r="J22" s="329"/>
      <c r="K22" s="329"/>
      <c r="L22" s="329"/>
      <c r="M22" s="323" t="s">
        <v>2116</v>
      </c>
    </row>
    <row r="23" spans="1:13" ht="38.25" x14ac:dyDescent="0.25">
      <c r="A23" s="918">
        <v>6</v>
      </c>
      <c r="B23" s="918"/>
      <c r="C23" s="315" t="s">
        <v>2115</v>
      </c>
      <c r="D23" s="313" t="s">
        <v>10</v>
      </c>
      <c r="E23" s="313" t="s">
        <v>11</v>
      </c>
      <c r="F23" s="313">
        <v>20</v>
      </c>
      <c r="G23" s="314">
        <v>40</v>
      </c>
      <c r="H23" s="314">
        <v>800</v>
      </c>
      <c r="I23" s="313" t="s">
        <v>211</v>
      </c>
      <c r="J23" s="313" t="s">
        <v>165</v>
      </c>
      <c r="K23" s="312">
        <v>41060</v>
      </c>
      <c r="L23" s="313"/>
      <c r="M23" s="311" t="s">
        <v>2086</v>
      </c>
    </row>
    <row r="24" spans="1:13" ht="51" x14ac:dyDescent="0.25">
      <c r="A24" s="913" t="s">
        <v>2114</v>
      </c>
      <c r="B24" s="913"/>
      <c r="C24" s="315" t="s">
        <v>1969</v>
      </c>
      <c r="D24" s="313" t="s">
        <v>246</v>
      </c>
      <c r="E24" s="313" t="s">
        <v>11</v>
      </c>
      <c r="F24" s="313">
        <v>1</v>
      </c>
      <c r="G24" s="314">
        <v>120</v>
      </c>
      <c r="H24" s="314">
        <v>120</v>
      </c>
      <c r="I24" s="313" t="s">
        <v>211</v>
      </c>
      <c r="J24" s="313" t="s">
        <v>13</v>
      </c>
      <c r="K24" s="312">
        <v>41273</v>
      </c>
      <c r="L24" s="312"/>
      <c r="M24" s="311" t="s">
        <v>2113</v>
      </c>
    </row>
    <row r="25" spans="1:13" ht="51" x14ac:dyDescent="0.25">
      <c r="A25" s="913" t="s">
        <v>2112</v>
      </c>
      <c r="B25" s="913"/>
      <c r="C25" s="315" t="s">
        <v>1969</v>
      </c>
      <c r="D25" s="313" t="s">
        <v>246</v>
      </c>
      <c r="E25" s="313" t="s">
        <v>11</v>
      </c>
      <c r="F25" s="313">
        <v>1</v>
      </c>
      <c r="G25" s="314">
        <v>160</v>
      </c>
      <c r="H25" s="314">
        <v>160</v>
      </c>
      <c r="I25" s="313" t="s">
        <v>211</v>
      </c>
      <c r="J25" s="313" t="s">
        <v>13</v>
      </c>
      <c r="K25" s="312">
        <v>41365</v>
      </c>
      <c r="L25" s="312"/>
      <c r="M25" s="311" t="s">
        <v>2108</v>
      </c>
    </row>
    <row r="26" spans="1:13" x14ac:dyDescent="0.25">
      <c r="A26" s="918"/>
      <c r="B26" s="918"/>
      <c r="C26" s="315" t="s">
        <v>2110</v>
      </c>
      <c r="D26" s="313" t="s">
        <v>246</v>
      </c>
      <c r="E26" s="313" t="s">
        <v>11</v>
      </c>
      <c r="F26" s="313">
        <v>1</v>
      </c>
      <c r="G26" s="314">
        <v>40</v>
      </c>
      <c r="H26" s="314">
        <v>40</v>
      </c>
      <c r="I26" s="313" t="s">
        <v>211</v>
      </c>
      <c r="J26" s="313" t="s">
        <v>13</v>
      </c>
      <c r="K26" s="312">
        <v>41789</v>
      </c>
      <c r="L26" s="312"/>
      <c r="M26" s="311" t="s">
        <v>2111</v>
      </c>
    </row>
    <row r="27" spans="1:13" x14ac:dyDescent="0.25">
      <c r="A27" s="918"/>
      <c r="B27" s="918"/>
      <c r="C27" s="315" t="s">
        <v>2110</v>
      </c>
      <c r="D27" s="313" t="s">
        <v>246</v>
      </c>
      <c r="E27" s="313" t="s">
        <v>11</v>
      </c>
      <c r="F27" s="313">
        <v>3</v>
      </c>
      <c r="G27" s="314">
        <v>40</v>
      </c>
      <c r="H27" s="314">
        <v>120</v>
      </c>
      <c r="I27" s="918" t="s">
        <v>17</v>
      </c>
      <c r="J27" s="918"/>
      <c r="K27" s="918"/>
      <c r="L27" s="313"/>
      <c r="M27" s="311"/>
    </row>
    <row r="28" spans="1:13" ht="51" x14ac:dyDescent="0.25">
      <c r="A28" s="913" t="s">
        <v>2109</v>
      </c>
      <c r="B28" s="913"/>
      <c r="C28" s="315" t="s">
        <v>1969</v>
      </c>
      <c r="D28" s="313" t="s">
        <v>246</v>
      </c>
      <c r="E28" s="313" t="s">
        <v>11</v>
      </c>
      <c r="F28" s="313">
        <v>1</v>
      </c>
      <c r="G28" s="314">
        <v>160</v>
      </c>
      <c r="H28" s="314">
        <v>160</v>
      </c>
      <c r="I28" s="313" t="s">
        <v>211</v>
      </c>
      <c r="J28" s="313" t="s">
        <v>165</v>
      </c>
      <c r="K28" s="312">
        <v>41426</v>
      </c>
      <c r="L28" s="312"/>
      <c r="M28" s="311" t="s">
        <v>2108</v>
      </c>
    </row>
    <row r="29" spans="1:13" x14ac:dyDescent="0.25">
      <c r="A29" s="918"/>
      <c r="B29" s="918"/>
      <c r="C29" s="918" t="s">
        <v>2107</v>
      </c>
      <c r="D29" s="918"/>
      <c r="E29" s="918"/>
      <c r="F29" s="918"/>
      <c r="G29" s="918"/>
      <c r="H29" s="918"/>
      <c r="I29" s="918"/>
      <c r="J29" s="918"/>
      <c r="K29" s="918"/>
      <c r="L29" s="313"/>
      <c r="M29" s="311"/>
    </row>
    <row r="30" spans="1:13" ht="38.25" x14ac:dyDescent="0.25">
      <c r="A30" s="918" t="s">
        <v>2106</v>
      </c>
      <c r="B30" s="918"/>
      <c r="C30" s="315" t="s">
        <v>2105</v>
      </c>
      <c r="D30" s="313" t="s">
        <v>10</v>
      </c>
      <c r="E30" s="313"/>
      <c r="F30" s="313">
        <v>15</v>
      </c>
      <c r="G30" s="314">
        <v>5</v>
      </c>
      <c r="H30" s="314">
        <v>75</v>
      </c>
      <c r="I30" s="313" t="s">
        <v>211</v>
      </c>
      <c r="J30" s="313" t="s">
        <v>13</v>
      </c>
      <c r="K30" s="312">
        <v>41060</v>
      </c>
      <c r="L30" s="313"/>
      <c r="M30" s="311" t="s">
        <v>2086</v>
      </c>
    </row>
    <row r="31" spans="1:13" ht="51" x14ac:dyDescent="0.25">
      <c r="A31" s="913" t="s">
        <v>2104</v>
      </c>
      <c r="B31" s="918"/>
      <c r="C31" s="315" t="s">
        <v>1969</v>
      </c>
      <c r="D31" s="313" t="s">
        <v>246</v>
      </c>
      <c r="E31" s="313" t="s">
        <v>11</v>
      </c>
      <c r="F31" s="313">
        <v>1</v>
      </c>
      <c r="G31" s="314">
        <v>40</v>
      </c>
      <c r="H31" s="314">
        <v>40</v>
      </c>
      <c r="I31" s="313" t="s">
        <v>211</v>
      </c>
      <c r="J31" s="313" t="s">
        <v>13</v>
      </c>
      <c r="K31" s="312">
        <v>41273</v>
      </c>
      <c r="L31" s="312"/>
      <c r="M31" s="311" t="s">
        <v>2103</v>
      </c>
    </row>
    <row r="32" spans="1:13" ht="51" x14ac:dyDescent="0.25">
      <c r="A32" s="915"/>
      <c r="B32" s="915"/>
      <c r="C32" s="329" t="s">
        <v>1969</v>
      </c>
      <c r="D32" s="329" t="s">
        <v>39</v>
      </c>
      <c r="E32" s="329" t="s">
        <v>2102</v>
      </c>
      <c r="F32" s="329" t="s">
        <v>2101</v>
      </c>
      <c r="G32" s="375" t="s">
        <v>2100</v>
      </c>
      <c r="H32" s="375" t="s">
        <v>2100</v>
      </c>
      <c r="I32" s="325" t="s">
        <v>211</v>
      </c>
      <c r="J32" s="325" t="s">
        <v>13</v>
      </c>
      <c r="K32" s="329" t="s">
        <v>2099</v>
      </c>
      <c r="L32" s="329"/>
      <c r="M32" s="323" t="s">
        <v>2098</v>
      </c>
    </row>
    <row r="33" spans="1:13" ht="51" x14ac:dyDescent="0.25">
      <c r="A33" s="923" t="s">
        <v>2097</v>
      </c>
      <c r="B33" s="923"/>
      <c r="C33" s="344" t="s">
        <v>1969</v>
      </c>
      <c r="D33" s="341" t="s">
        <v>246</v>
      </c>
      <c r="E33" s="341" t="s">
        <v>11</v>
      </c>
      <c r="F33" s="341">
        <v>1</v>
      </c>
      <c r="G33" s="342">
        <v>110</v>
      </c>
      <c r="H33" s="342">
        <v>110</v>
      </c>
      <c r="I33" s="341" t="s">
        <v>211</v>
      </c>
      <c r="J33" s="341" t="s">
        <v>13</v>
      </c>
      <c r="K33" s="393">
        <v>41426</v>
      </c>
      <c r="L33" s="393"/>
      <c r="M33" s="340" t="s">
        <v>2096</v>
      </c>
    </row>
    <row r="34" spans="1:13" ht="25.5" x14ac:dyDescent="0.25">
      <c r="A34" s="924"/>
      <c r="B34" s="924"/>
      <c r="C34" s="344" t="s">
        <v>1969</v>
      </c>
      <c r="D34" s="341" t="s">
        <v>246</v>
      </c>
      <c r="E34" s="341" t="s">
        <v>11</v>
      </c>
      <c r="F34" s="341">
        <v>1</v>
      </c>
      <c r="G34" s="342">
        <v>60</v>
      </c>
      <c r="H34" s="342">
        <v>60</v>
      </c>
      <c r="I34" s="341" t="s">
        <v>211</v>
      </c>
      <c r="J34" s="341" t="s">
        <v>13</v>
      </c>
      <c r="K34" s="393">
        <v>41623</v>
      </c>
      <c r="L34" s="393"/>
      <c r="M34" s="340" t="s">
        <v>2095</v>
      </c>
    </row>
    <row r="35" spans="1:13" x14ac:dyDescent="0.25">
      <c r="A35" s="341"/>
      <c r="B35" s="341"/>
      <c r="C35" s="344"/>
      <c r="D35" s="341" t="s">
        <v>17</v>
      </c>
      <c r="E35" s="341"/>
      <c r="F35" s="341"/>
      <c r="G35" s="342"/>
      <c r="H35" s="342"/>
      <c r="I35" s="341"/>
      <c r="J35" s="341"/>
      <c r="K35" s="393"/>
      <c r="L35" s="393"/>
      <c r="M35" s="340"/>
    </row>
    <row r="36" spans="1:13" ht="38.25" x14ac:dyDescent="0.25">
      <c r="A36" s="925" t="s">
        <v>2094</v>
      </c>
      <c r="B36" s="925"/>
      <c r="C36" s="391" t="s">
        <v>2093</v>
      </c>
      <c r="D36" s="389" t="s">
        <v>30</v>
      </c>
      <c r="E36" s="389" t="s">
        <v>244</v>
      </c>
      <c r="F36" s="389">
        <v>4</v>
      </c>
      <c r="G36" s="390">
        <v>50</v>
      </c>
      <c r="H36" s="390">
        <v>50</v>
      </c>
      <c r="I36" s="389" t="s">
        <v>211</v>
      </c>
      <c r="J36" s="389" t="s">
        <v>29</v>
      </c>
      <c r="K36" s="388">
        <v>41361</v>
      </c>
      <c r="L36" s="388"/>
      <c r="M36" s="387" t="s">
        <v>2092</v>
      </c>
    </row>
    <row r="37" spans="1:13" x14ac:dyDescent="0.25">
      <c r="A37" s="392"/>
      <c r="B37" s="392"/>
      <c r="C37" s="391"/>
      <c r="D37" s="341" t="s">
        <v>17</v>
      </c>
      <c r="E37" s="389"/>
      <c r="F37" s="389"/>
      <c r="G37" s="390"/>
      <c r="H37" s="390"/>
      <c r="I37" s="389"/>
      <c r="J37" s="389"/>
      <c r="K37" s="388"/>
      <c r="L37" s="388"/>
      <c r="M37" s="387"/>
    </row>
    <row r="38" spans="1:13" ht="38.25" x14ac:dyDescent="0.25">
      <c r="A38" s="918" t="s">
        <v>2091</v>
      </c>
      <c r="B38" s="918"/>
      <c r="C38" s="315" t="s">
        <v>2087</v>
      </c>
      <c r="D38" s="313" t="s">
        <v>10</v>
      </c>
      <c r="E38" s="313" t="s">
        <v>11</v>
      </c>
      <c r="F38" s="313">
        <v>10</v>
      </c>
      <c r="G38" s="314">
        <v>5</v>
      </c>
      <c r="H38" s="386">
        <v>50</v>
      </c>
      <c r="I38" s="313" t="s">
        <v>211</v>
      </c>
      <c r="J38" s="313" t="s">
        <v>13</v>
      </c>
      <c r="K38" s="312">
        <v>41060</v>
      </c>
      <c r="L38" s="313"/>
      <c r="M38" s="311" t="s">
        <v>2086</v>
      </c>
    </row>
    <row r="39" spans="1:13" ht="38.25" x14ac:dyDescent="0.25">
      <c r="A39" s="915"/>
      <c r="B39" s="915"/>
      <c r="C39" s="329" t="s">
        <v>1969</v>
      </c>
      <c r="D39" s="325" t="s">
        <v>17</v>
      </c>
      <c r="E39" s="325"/>
      <c r="F39" s="325"/>
      <c r="G39" s="326"/>
      <c r="H39" s="326"/>
      <c r="I39" s="325"/>
      <c r="J39" s="325"/>
      <c r="K39" s="325"/>
      <c r="L39" s="325"/>
      <c r="M39" s="323" t="s">
        <v>2090</v>
      </c>
    </row>
    <row r="40" spans="1:13" ht="38.25" x14ac:dyDescent="0.25">
      <c r="A40" s="924" t="s">
        <v>2089</v>
      </c>
      <c r="B40" s="924"/>
      <c r="C40" s="344" t="s">
        <v>2087</v>
      </c>
      <c r="D40" s="341" t="s">
        <v>10</v>
      </c>
      <c r="E40" s="341" t="s">
        <v>244</v>
      </c>
      <c r="F40" s="341">
        <v>5</v>
      </c>
      <c r="G40" s="342">
        <v>40</v>
      </c>
      <c r="H40" s="384">
        <v>200</v>
      </c>
      <c r="I40" s="341" t="s">
        <v>211</v>
      </c>
      <c r="J40" s="341" t="s">
        <v>13</v>
      </c>
      <c r="K40" s="312">
        <v>41790</v>
      </c>
      <c r="L40" s="341"/>
      <c r="M40" s="340" t="s">
        <v>2086</v>
      </c>
    </row>
    <row r="41" spans="1:13" x14ac:dyDescent="0.25">
      <c r="A41" s="341"/>
      <c r="B41" s="341"/>
      <c r="C41" s="344"/>
      <c r="D41" s="341" t="s">
        <v>17</v>
      </c>
      <c r="E41" s="341"/>
      <c r="F41" s="341"/>
      <c r="G41" s="342"/>
      <c r="H41" s="384"/>
      <c r="I41" s="341"/>
      <c r="J41" s="341"/>
      <c r="K41" s="341"/>
      <c r="L41" s="341"/>
      <c r="M41" s="340"/>
    </row>
    <row r="42" spans="1:13" ht="38.25" x14ac:dyDescent="0.25">
      <c r="A42" s="924" t="s">
        <v>2088</v>
      </c>
      <c r="B42" s="924"/>
      <c r="C42" s="344" t="s">
        <v>2087</v>
      </c>
      <c r="D42" s="341" t="s">
        <v>10</v>
      </c>
      <c r="E42" s="341" t="s">
        <v>247</v>
      </c>
      <c r="F42" s="341">
        <v>5</v>
      </c>
      <c r="G42" s="342">
        <v>40</v>
      </c>
      <c r="H42" s="384">
        <v>200</v>
      </c>
      <c r="I42" s="341" t="s">
        <v>211</v>
      </c>
      <c r="J42" s="341" t="s">
        <v>13</v>
      </c>
      <c r="K42" s="312">
        <v>41790</v>
      </c>
      <c r="L42" s="341"/>
      <c r="M42" s="340" t="s">
        <v>2086</v>
      </c>
    </row>
    <row r="43" spans="1:13" x14ac:dyDescent="0.25">
      <c r="A43" s="356"/>
      <c r="B43" s="356"/>
      <c r="C43" s="359"/>
      <c r="D43" s="341" t="s">
        <v>17</v>
      </c>
      <c r="E43" s="356"/>
      <c r="F43" s="356"/>
      <c r="G43" s="358"/>
      <c r="H43" s="383"/>
      <c r="I43" s="356"/>
      <c r="J43" s="356"/>
      <c r="K43" s="356"/>
      <c r="L43" s="356"/>
      <c r="M43" s="355"/>
    </row>
    <row r="44" spans="1:13" x14ac:dyDescent="0.25">
      <c r="A44" s="926"/>
      <c r="B44" s="926"/>
      <c r="C44" s="382" t="s">
        <v>2085</v>
      </c>
      <c r="D44" s="377"/>
      <c r="E44" s="377"/>
      <c r="F44" s="377"/>
      <c r="G44" s="378"/>
      <c r="H44" s="378"/>
      <c r="I44" s="377"/>
      <c r="J44" s="377"/>
      <c r="K44" s="377"/>
      <c r="L44" s="377"/>
      <c r="M44" s="376"/>
    </row>
    <row r="45" spans="1:13" ht="25.5" x14ac:dyDescent="0.25">
      <c r="A45" s="918">
        <v>9</v>
      </c>
      <c r="B45" s="918"/>
      <c r="C45" s="315" t="s">
        <v>2084</v>
      </c>
      <c r="D45" s="313" t="s">
        <v>10</v>
      </c>
      <c r="E45" s="313" t="s">
        <v>11</v>
      </c>
      <c r="F45" s="313">
        <v>5</v>
      </c>
      <c r="G45" s="314">
        <v>1.5</v>
      </c>
      <c r="H45" s="314">
        <v>7.5</v>
      </c>
      <c r="I45" s="313" t="s">
        <v>12</v>
      </c>
      <c r="J45" s="313" t="s">
        <v>13</v>
      </c>
      <c r="K45" s="312">
        <v>41060</v>
      </c>
      <c r="L45" s="313"/>
      <c r="M45" s="311"/>
    </row>
    <row r="46" spans="1:13" ht="25.5" x14ac:dyDescent="0.25">
      <c r="A46" s="915"/>
      <c r="B46" s="915"/>
      <c r="C46" s="329" t="s">
        <v>1969</v>
      </c>
      <c r="D46" s="325" t="s">
        <v>39</v>
      </c>
      <c r="E46" s="325" t="s">
        <v>11</v>
      </c>
      <c r="F46" s="325">
        <v>1</v>
      </c>
      <c r="G46" s="326">
        <v>1</v>
      </c>
      <c r="H46" s="326">
        <v>7.5</v>
      </c>
      <c r="I46" s="325" t="s">
        <v>12</v>
      </c>
      <c r="J46" s="325" t="s">
        <v>13</v>
      </c>
      <c r="K46" s="324">
        <v>41067</v>
      </c>
      <c r="L46" s="324">
        <v>41127</v>
      </c>
      <c r="M46" s="323" t="s">
        <v>2083</v>
      </c>
    </row>
    <row r="47" spans="1:13" ht="25.5" x14ac:dyDescent="0.25">
      <c r="A47" s="918">
        <v>10</v>
      </c>
      <c r="B47" s="918"/>
      <c r="C47" s="315" t="s">
        <v>2082</v>
      </c>
      <c r="D47" s="313" t="s">
        <v>10</v>
      </c>
      <c r="E47" s="313" t="s">
        <v>11</v>
      </c>
      <c r="F47" s="313">
        <v>1</v>
      </c>
      <c r="G47" s="314">
        <v>1.25</v>
      </c>
      <c r="H47" s="314">
        <v>1.25</v>
      </c>
      <c r="I47" s="313" t="s">
        <v>12</v>
      </c>
      <c r="J47" s="313" t="s">
        <v>13</v>
      </c>
      <c r="K47" s="312">
        <v>41609</v>
      </c>
      <c r="L47" s="312"/>
      <c r="M47" s="311" t="s">
        <v>2075</v>
      </c>
    </row>
    <row r="48" spans="1:13" ht="38.25" x14ac:dyDescent="0.25">
      <c r="A48" s="918">
        <v>11</v>
      </c>
      <c r="B48" s="918"/>
      <c r="C48" s="315" t="s">
        <v>2081</v>
      </c>
      <c r="D48" s="313" t="s">
        <v>10</v>
      </c>
      <c r="E48" s="313" t="s">
        <v>11</v>
      </c>
      <c r="F48" s="313">
        <v>1</v>
      </c>
      <c r="G48" s="314">
        <v>0.45</v>
      </c>
      <c r="H48" s="314">
        <v>132.30000000000001</v>
      </c>
      <c r="I48" s="313" t="s">
        <v>211</v>
      </c>
      <c r="J48" s="313" t="s">
        <v>13</v>
      </c>
      <c r="K48" s="312">
        <v>41183</v>
      </c>
      <c r="L48" s="313"/>
      <c r="M48" s="311" t="s">
        <v>2080</v>
      </c>
    </row>
    <row r="49" spans="1:13" ht="51" x14ac:dyDescent="0.25">
      <c r="A49" s="915"/>
      <c r="B49" s="915"/>
      <c r="C49" s="928" t="s">
        <v>2071</v>
      </c>
      <c r="D49" s="927" t="s">
        <v>39</v>
      </c>
      <c r="E49" s="927" t="s">
        <v>11</v>
      </c>
      <c r="F49" s="927">
        <v>1</v>
      </c>
      <c r="G49" s="930">
        <v>0.45</v>
      </c>
      <c r="H49" s="930">
        <v>132.30000000000001</v>
      </c>
      <c r="I49" s="927" t="s">
        <v>211</v>
      </c>
      <c r="J49" s="927" t="s">
        <v>2079</v>
      </c>
      <c r="K49" s="929">
        <v>40961</v>
      </c>
      <c r="L49" s="324">
        <v>41029</v>
      </c>
      <c r="M49" s="323" t="s">
        <v>2078</v>
      </c>
    </row>
    <row r="50" spans="1:13" ht="25.5" x14ac:dyDescent="0.25">
      <c r="A50" s="915"/>
      <c r="B50" s="915"/>
      <c r="C50" s="928"/>
      <c r="D50" s="927"/>
      <c r="E50" s="927"/>
      <c r="F50" s="927"/>
      <c r="G50" s="930"/>
      <c r="H50" s="930"/>
      <c r="I50" s="927"/>
      <c r="J50" s="927"/>
      <c r="K50" s="929"/>
      <c r="L50" s="324"/>
      <c r="M50" s="323" t="s">
        <v>2077</v>
      </c>
    </row>
    <row r="51" spans="1:13" ht="38.25" x14ac:dyDescent="0.25">
      <c r="A51" s="918">
        <v>12</v>
      </c>
      <c r="B51" s="918"/>
      <c r="C51" s="315" t="s">
        <v>2076</v>
      </c>
      <c r="D51" s="313" t="s">
        <v>10</v>
      </c>
      <c r="E51" s="313"/>
      <c r="F51" s="313">
        <v>1</v>
      </c>
      <c r="G51" s="314">
        <v>0.75</v>
      </c>
      <c r="H51" s="314">
        <v>0.75</v>
      </c>
      <c r="I51" s="313" t="s">
        <v>12</v>
      </c>
      <c r="J51" s="313" t="s">
        <v>13</v>
      </c>
      <c r="K51" s="312">
        <v>41609</v>
      </c>
      <c r="L51" s="312"/>
      <c r="M51" s="311" t="s">
        <v>2075</v>
      </c>
    </row>
    <row r="52" spans="1:13" x14ac:dyDescent="0.25">
      <c r="A52" s="918"/>
      <c r="B52" s="918"/>
      <c r="C52" s="315" t="s">
        <v>1834</v>
      </c>
      <c r="D52" s="918" t="s">
        <v>2074</v>
      </c>
      <c r="E52" s="918"/>
      <c r="F52" s="918"/>
      <c r="G52" s="918"/>
      <c r="H52" s="918"/>
      <c r="I52" s="918"/>
      <c r="J52" s="918"/>
      <c r="K52" s="918"/>
      <c r="L52" s="313"/>
      <c r="M52" s="311"/>
    </row>
    <row r="53" spans="1:13" ht="25.5" x14ac:dyDescent="0.25">
      <c r="A53" s="918" t="s">
        <v>2073</v>
      </c>
      <c r="B53" s="918"/>
      <c r="C53" s="315" t="s">
        <v>2072</v>
      </c>
      <c r="D53" s="313" t="s">
        <v>10</v>
      </c>
      <c r="E53" s="313" t="s">
        <v>11</v>
      </c>
      <c r="F53" s="313">
        <v>5</v>
      </c>
      <c r="G53" s="314">
        <v>4</v>
      </c>
      <c r="H53" s="314">
        <v>20</v>
      </c>
      <c r="I53" s="313" t="s">
        <v>12</v>
      </c>
      <c r="J53" s="313" t="s">
        <v>13</v>
      </c>
      <c r="K53" s="312">
        <v>41060</v>
      </c>
      <c r="L53" s="313"/>
      <c r="M53" s="311"/>
    </row>
    <row r="54" spans="1:13" ht="25.5" x14ac:dyDescent="0.25">
      <c r="A54" s="915"/>
      <c r="B54" s="915"/>
      <c r="C54" s="329" t="s">
        <v>2071</v>
      </c>
      <c r="D54" s="325" t="s">
        <v>39</v>
      </c>
      <c r="E54" s="325" t="s">
        <v>11</v>
      </c>
      <c r="F54" s="325">
        <v>5</v>
      </c>
      <c r="G54" s="326">
        <v>4</v>
      </c>
      <c r="H54" s="326">
        <v>20</v>
      </c>
      <c r="I54" s="325" t="s">
        <v>12</v>
      </c>
      <c r="J54" s="325" t="s">
        <v>13</v>
      </c>
      <c r="K54" s="324">
        <v>41064</v>
      </c>
      <c r="L54" s="324">
        <v>41067</v>
      </c>
      <c r="M54" s="323" t="s">
        <v>2070</v>
      </c>
    </row>
    <row r="55" spans="1:13" ht="25.5" x14ac:dyDescent="0.25">
      <c r="A55" s="926"/>
      <c r="B55" s="926"/>
      <c r="C55" s="379" t="s">
        <v>2069</v>
      </c>
      <c r="D55" s="377"/>
      <c r="E55" s="377"/>
      <c r="F55" s="377"/>
      <c r="G55" s="378"/>
      <c r="H55" s="378"/>
      <c r="I55" s="377"/>
      <c r="J55" s="377"/>
      <c r="K55" s="377"/>
      <c r="L55" s="377"/>
      <c r="M55" s="376"/>
    </row>
    <row r="56" spans="1:13" x14ac:dyDescent="0.25">
      <c r="A56" s="918">
        <v>14</v>
      </c>
      <c r="B56" s="918"/>
      <c r="C56" s="315" t="s">
        <v>2068</v>
      </c>
      <c r="D56" s="313"/>
      <c r="E56" s="313"/>
      <c r="F56" s="313"/>
      <c r="G56" s="314"/>
      <c r="H56" s="314"/>
      <c r="I56" s="313"/>
      <c r="J56" s="313"/>
      <c r="K56" s="313"/>
      <c r="L56" s="313"/>
      <c r="M56" s="311"/>
    </row>
    <row r="57" spans="1:13" x14ac:dyDescent="0.25">
      <c r="A57" s="918"/>
      <c r="B57" s="918"/>
      <c r="C57" s="315" t="s">
        <v>2067</v>
      </c>
      <c r="D57" s="313" t="s">
        <v>10</v>
      </c>
      <c r="E57" s="313" t="s">
        <v>11</v>
      </c>
      <c r="F57" s="313">
        <v>1</v>
      </c>
      <c r="G57" s="314">
        <v>1.89</v>
      </c>
      <c r="H57" s="314">
        <v>1.89</v>
      </c>
      <c r="I57" s="313" t="s">
        <v>12</v>
      </c>
      <c r="J57" s="313" t="s">
        <v>13</v>
      </c>
      <c r="K57" s="312">
        <v>40423</v>
      </c>
      <c r="L57" s="313"/>
      <c r="M57" s="311"/>
    </row>
    <row r="58" spans="1:13" ht="25.5" x14ac:dyDescent="0.25">
      <c r="A58" s="915"/>
      <c r="B58" s="915"/>
      <c r="C58" s="329" t="s">
        <v>2066</v>
      </c>
      <c r="D58" s="325" t="s">
        <v>39</v>
      </c>
      <c r="E58" s="325" t="s">
        <v>11</v>
      </c>
      <c r="F58" s="325">
        <v>1</v>
      </c>
      <c r="G58" s="326">
        <v>1.89</v>
      </c>
      <c r="H58" s="326">
        <v>1.89</v>
      </c>
      <c r="I58" s="325" t="s">
        <v>12</v>
      </c>
      <c r="J58" s="325" t="s">
        <v>13</v>
      </c>
      <c r="K58" s="324">
        <v>40423</v>
      </c>
      <c r="L58" s="324">
        <v>40455</v>
      </c>
      <c r="M58" s="323" t="s">
        <v>2065</v>
      </c>
    </row>
    <row r="59" spans="1:13" x14ac:dyDescent="0.25">
      <c r="A59" s="918"/>
      <c r="B59" s="918"/>
      <c r="C59" s="315" t="s">
        <v>2064</v>
      </c>
      <c r="D59" s="313" t="s">
        <v>10</v>
      </c>
      <c r="E59" s="313" t="s">
        <v>11</v>
      </c>
      <c r="F59" s="313">
        <v>1</v>
      </c>
      <c r="G59" s="314">
        <v>1.46</v>
      </c>
      <c r="H59" s="314">
        <v>1.46</v>
      </c>
      <c r="I59" s="313" t="s">
        <v>12</v>
      </c>
      <c r="J59" s="313" t="s">
        <v>13</v>
      </c>
      <c r="K59" s="312">
        <v>40689</v>
      </c>
      <c r="L59" s="313"/>
      <c r="M59" s="311"/>
    </row>
    <row r="60" spans="1:13" ht="25.5" x14ac:dyDescent="0.25">
      <c r="A60" s="915"/>
      <c r="B60" s="915"/>
      <c r="C60" s="329" t="s">
        <v>2063</v>
      </c>
      <c r="D60" s="325" t="s">
        <v>39</v>
      </c>
      <c r="E60" s="325" t="s">
        <v>11</v>
      </c>
      <c r="F60" s="325">
        <v>1</v>
      </c>
      <c r="G60" s="326">
        <v>1.46</v>
      </c>
      <c r="H60" s="326">
        <v>1.46</v>
      </c>
      <c r="I60" s="325" t="s">
        <v>12</v>
      </c>
      <c r="J60" s="325" t="s">
        <v>13</v>
      </c>
      <c r="K60" s="324">
        <v>40689</v>
      </c>
      <c r="L60" s="324">
        <v>40701</v>
      </c>
      <c r="M60" s="323" t="s">
        <v>2062</v>
      </c>
    </row>
    <row r="61" spans="1:13" x14ac:dyDescent="0.25">
      <c r="A61" s="918"/>
      <c r="B61" s="918"/>
      <c r="C61" s="315" t="s">
        <v>2061</v>
      </c>
      <c r="D61" s="313" t="s">
        <v>10</v>
      </c>
      <c r="E61" s="313" t="s">
        <v>11</v>
      </c>
      <c r="F61" s="313">
        <v>1</v>
      </c>
      <c r="G61" s="314">
        <v>5</v>
      </c>
      <c r="H61" s="314">
        <v>5</v>
      </c>
      <c r="I61" s="313" t="s">
        <v>12</v>
      </c>
      <c r="J61" s="313" t="s">
        <v>13</v>
      </c>
      <c r="K61" s="312">
        <v>40760</v>
      </c>
      <c r="L61" s="313"/>
      <c r="M61" s="311"/>
    </row>
    <row r="62" spans="1:13" ht="25.5" x14ac:dyDescent="0.25">
      <c r="A62" s="915"/>
      <c r="B62" s="915"/>
      <c r="C62" s="329" t="s">
        <v>2060</v>
      </c>
      <c r="D62" s="325" t="s">
        <v>39</v>
      </c>
      <c r="E62" s="325" t="s">
        <v>11</v>
      </c>
      <c r="F62" s="325">
        <v>1</v>
      </c>
      <c r="G62" s="326">
        <v>5</v>
      </c>
      <c r="H62" s="326">
        <v>5</v>
      </c>
      <c r="I62" s="325" t="s">
        <v>12</v>
      </c>
      <c r="J62" s="325" t="s">
        <v>13</v>
      </c>
      <c r="K62" s="324">
        <v>40820</v>
      </c>
      <c r="L62" s="324">
        <v>40308</v>
      </c>
      <c r="M62" s="323" t="s">
        <v>2059</v>
      </c>
    </row>
    <row r="63" spans="1:13" x14ac:dyDescent="0.25">
      <c r="A63" s="918"/>
      <c r="B63" s="918"/>
      <c r="C63" s="315" t="s">
        <v>2058</v>
      </c>
      <c r="D63" s="313" t="s">
        <v>10</v>
      </c>
      <c r="E63" s="313" t="s">
        <v>11</v>
      </c>
      <c r="F63" s="313">
        <v>1</v>
      </c>
      <c r="G63" s="314">
        <v>2</v>
      </c>
      <c r="H63" s="314">
        <v>2</v>
      </c>
      <c r="I63" s="313" t="s">
        <v>12</v>
      </c>
      <c r="J63" s="313" t="s">
        <v>13</v>
      </c>
      <c r="K63" s="312">
        <v>40780</v>
      </c>
      <c r="L63" s="313"/>
      <c r="M63" s="311"/>
    </row>
    <row r="64" spans="1:13" ht="25.5" x14ac:dyDescent="0.25">
      <c r="A64" s="927"/>
      <c r="B64" s="927"/>
      <c r="C64" s="329" t="s">
        <v>2034</v>
      </c>
      <c r="D64" s="325" t="s">
        <v>41</v>
      </c>
      <c r="E64" s="325" t="s">
        <v>11</v>
      </c>
      <c r="F64" s="329"/>
      <c r="G64" s="375"/>
      <c r="H64" s="375"/>
      <c r="I64" s="329"/>
      <c r="J64" s="329"/>
      <c r="K64" s="329"/>
      <c r="L64" s="329"/>
      <c r="M64" s="323" t="s">
        <v>2057</v>
      </c>
    </row>
    <row r="65" spans="1:13" ht="25.5" x14ac:dyDescent="0.25">
      <c r="A65" s="918">
        <v>15</v>
      </c>
      <c r="B65" s="918"/>
      <c r="C65" s="315" t="s">
        <v>2056</v>
      </c>
      <c r="D65" s="313"/>
      <c r="E65" s="313"/>
      <c r="F65" s="313"/>
      <c r="G65" s="314"/>
      <c r="H65" s="314"/>
      <c r="I65" s="313"/>
      <c r="J65" s="313"/>
      <c r="K65" s="313"/>
      <c r="L65" s="313"/>
      <c r="M65" s="311"/>
    </row>
    <row r="66" spans="1:13" x14ac:dyDescent="0.25">
      <c r="A66" s="918" t="s">
        <v>2055</v>
      </c>
      <c r="B66" s="918"/>
      <c r="C66" s="315" t="s">
        <v>2054</v>
      </c>
      <c r="D66" s="313" t="s">
        <v>10</v>
      </c>
      <c r="E66" s="313" t="s">
        <v>11</v>
      </c>
      <c r="F66" s="313">
        <v>1</v>
      </c>
      <c r="G66" s="314">
        <v>2.77</v>
      </c>
      <c r="H66" s="314">
        <v>2.77</v>
      </c>
      <c r="I66" s="313" t="s">
        <v>12</v>
      </c>
      <c r="J66" s="313" t="s">
        <v>13</v>
      </c>
      <c r="K66" s="312">
        <v>40445</v>
      </c>
      <c r="L66" s="313"/>
      <c r="M66" s="311"/>
    </row>
    <row r="67" spans="1:13" ht="38.25" x14ac:dyDescent="0.25">
      <c r="A67" s="927"/>
      <c r="B67" s="927"/>
      <c r="C67" s="329" t="s">
        <v>2053</v>
      </c>
      <c r="D67" s="325" t="s">
        <v>39</v>
      </c>
      <c r="E67" s="325" t="s">
        <v>11</v>
      </c>
      <c r="F67" s="325">
        <v>1</v>
      </c>
      <c r="G67" s="326">
        <v>2.77</v>
      </c>
      <c r="H67" s="326">
        <v>2.77</v>
      </c>
      <c r="I67" s="325" t="s">
        <v>12</v>
      </c>
      <c r="J67" s="325" t="s">
        <v>13</v>
      </c>
      <c r="K67" s="324">
        <v>40422</v>
      </c>
      <c r="L67" s="324">
        <v>40445</v>
      </c>
      <c r="M67" s="323" t="s">
        <v>2052</v>
      </c>
    </row>
    <row r="68" spans="1:13" x14ac:dyDescent="0.25">
      <c r="A68" s="918" t="s">
        <v>2051</v>
      </c>
      <c r="B68" s="918"/>
      <c r="C68" s="315" t="s">
        <v>2050</v>
      </c>
      <c r="D68" s="313" t="s">
        <v>10</v>
      </c>
      <c r="E68" s="313" t="s">
        <v>11</v>
      </c>
      <c r="F68" s="313">
        <v>1</v>
      </c>
      <c r="G68" s="314">
        <v>11.77</v>
      </c>
      <c r="H68" s="314">
        <v>11.77</v>
      </c>
      <c r="I68" s="313" t="s">
        <v>12</v>
      </c>
      <c r="J68" s="313" t="s">
        <v>13</v>
      </c>
      <c r="K68" s="312">
        <v>40682</v>
      </c>
      <c r="L68" s="313"/>
      <c r="M68" s="311"/>
    </row>
    <row r="69" spans="1:13" ht="51" x14ac:dyDescent="0.25">
      <c r="A69" s="927" t="s">
        <v>2049</v>
      </c>
      <c r="B69" s="927"/>
      <c r="C69" s="329" t="s">
        <v>1969</v>
      </c>
      <c r="D69" s="325" t="s">
        <v>39</v>
      </c>
      <c r="E69" s="325" t="s">
        <v>11</v>
      </c>
      <c r="F69" s="325">
        <v>1</v>
      </c>
      <c r="G69" s="326">
        <v>13.51</v>
      </c>
      <c r="H69" s="326">
        <v>13.51</v>
      </c>
      <c r="I69" s="325" t="s">
        <v>1951</v>
      </c>
      <c r="J69" s="325" t="s">
        <v>13</v>
      </c>
      <c r="K69" s="325"/>
      <c r="L69" s="324">
        <v>40725</v>
      </c>
      <c r="M69" s="323" t="s">
        <v>2048</v>
      </c>
    </row>
    <row r="70" spans="1:13" ht="51" x14ac:dyDescent="0.25">
      <c r="A70" s="927" t="s">
        <v>2047</v>
      </c>
      <c r="B70" s="927"/>
      <c r="C70" s="329" t="s">
        <v>1969</v>
      </c>
      <c r="D70" s="325" t="s">
        <v>39</v>
      </c>
      <c r="E70" s="325" t="s">
        <v>11</v>
      </c>
      <c r="F70" s="325">
        <v>1</v>
      </c>
      <c r="G70" s="326">
        <v>5.27</v>
      </c>
      <c r="H70" s="326">
        <v>5.27</v>
      </c>
      <c r="I70" s="325" t="s">
        <v>1951</v>
      </c>
      <c r="J70" s="325" t="s">
        <v>13</v>
      </c>
      <c r="K70" s="325"/>
      <c r="L70" s="324">
        <v>40725</v>
      </c>
      <c r="M70" s="323" t="s">
        <v>2046</v>
      </c>
    </row>
    <row r="71" spans="1:13" ht="51" x14ac:dyDescent="0.25">
      <c r="A71" s="927" t="s">
        <v>2045</v>
      </c>
      <c r="B71" s="927"/>
      <c r="C71" s="329" t="s">
        <v>1969</v>
      </c>
      <c r="D71" s="325" t="s">
        <v>39</v>
      </c>
      <c r="E71" s="325" t="s">
        <v>11</v>
      </c>
      <c r="F71" s="325">
        <v>1</v>
      </c>
      <c r="G71" s="326">
        <v>1.7</v>
      </c>
      <c r="H71" s="326">
        <v>1.7</v>
      </c>
      <c r="I71" s="325" t="s">
        <v>1951</v>
      </c>
      <c r="J71" s="325" t="s">
        <v>13</v>
      </c>
      <c r="K71" s="325"/>
      <c r="L71" s="324">
        <v>40833</v>
      </c>
      <c r="M71" s="323" t="s">
        <v>2044</v>
      </c>
    </row>
    <row r="72" spans="1:13" x14ac:dyDescent="0.25">
      <c r="A72" s="918" t="s">
        <v>2043</v>
      </c>
      <c r="B72" s="918"/>
      <c r="C72" s="315" t="s">
        <v>2042</v>
      </c>
      <c r="D72" s="313" t="s">
        <v>10</v>
      </c>
      <c r="E72" s="313" t="s">
        <v>11</v>
      </c>
      <c r="F72" s="313">
        <v>1</v>
      </c>
      <c r="G72" s="314">
        <v>1.51</v>
      </c>
      <c r="H72" s="314">
        <v>1.51</v>
      </c>
      <c r="I72" s="313" t="s">
        <v>12</v>
      </c>
      <c r="J72" s="313" t="s">
        <v>13</v>
      </c>
      <c r="K72" s="312">
        <v>40785</v>
      </c>
      <c r="L72" s="313"/>
      <c r="M72" s="311"/>
    </row>
    <row r="73" spans="1:13" ht="51" x14ac:dyDescent="0.25">
      <c r="A73" s="927"/>
      <c r="B73" s="927"/>
      <c r="C73" s="329" t="s">
        <v>1969</v>
      </c>
      <c r="D73" s="325" t="s">
        <v>39</v>
      </c>
      <c r="E73" s="325" t="s">
        <v>11</v>
      </c>
      <c r="F73" s="325">
        <v>1</v>
      </c>
      <c r="G73" s="326">
        <v>0.75</v>
      </c>
      <c r="H73" s="326">
        <v>0.75</v>
      </c>
      <c r="I73" s="325" t="s">
        <v>31</v>
      </c>
      <c r="J73" s="325" t="s">
        <v>13</v>
      </c>
      <c r="K73" s="324">
        <v>40803</v>
      </c>
      <c r="L73" s="324">
        <v>40808</v>
      </c>
      <c r="M73" s="323" t="s">
        <v>2041</v>
      </c>
    </row>
    <row r="74" spans="1:13" x14ac:dyDescent="0.25">
      <c r="A74" s="918">
        <v>16</v>
      </c>
      <c r="B74" s="918"/>
      <c r="C74" s="315" t="s">
        <v>2040</v>
      </c>
      <c r="D74" s="313" t="s">
        <v>10</v>
      </c>
      <c r="E74" s="313" t="s">
        <v>11</v>
      </c>
      <c r="F74" s="313">
        <v>1</v>
      </c>
      <c r="G74" s="314">
        <v>2.65</v>
      </c>
      <c r="H74" s="314">
        <v>2.65</v>
      </c>
      <c r="I74" s="313" t="s">
        <v>12</v>
      </c>
      <c r="J74" s="313" t="s">
        <v>13</v>
      </c>
      <c r="K74" s="312">
        <v>40734</v>
      </c>
      <c r="L74" s="313"/>
      <c r="M74" s="311"/>
    </row>
    <row r="75" spans="1:13" ht="25.5" x14ac:dyDescent="0.25">
      <c r="A75" s="927"/>
      <c r="B75" s="927"/>
      <c r="C75" s="329" t="s">
        <v>1969</v>
      </c>
      <c r="D75" s="325" t="s">
        <v>39</v>
      </c>
      <c r="E75" s="325" t="s">
        <v>11</v>
      </c>
      <c r="F75" s="325">
        <v>1</v>
      </c>
      <c r="G75" s="326">
        <v>2.65</v>
      </c>
      <c r="H75" s="326">
        <v>2.65</v>
      </c>
      <c r="I75" s="325" t="s">
        <v>12</v>
      </c>
      <c r="J75" s="325" t="s">
        <v>13</v>
      </c>
      <c r="K75" s="324">
        <v>40734</v>
      </c>
      <c r="L75" s="325"/>
      <c r="M75" s="323" t="s">
        <v>2039</v>
      </c>
    </row>
    <row r="76" spans="1:13" ht="38.25" x14ac:dyDescent="0.25">
      <c r="A76" s="918">
        <v>17</v>
      </c>
      <c r="B76" s="918"/>
      <c r="C76" s="315" t="s">
        <v>2038</v>
      </c>
      <c r="D76" s="313" t="s">
        <v>10</v>
      </c>
      <c r="E76" s="313" t="s">
        <v>2000</v>
      </c>
      <c r="F76" s="313">
        <v>1</v>
      </c>
      <c r="G76" s="314">
        <v>9.25</v>
      </c>
      <c r="H76" s="314">
        <v>9.25</v>
      </c>
      <c r="I76" s="313" t="s">
        <v>12</v>
      </c>
      <c r="J76" s="313" t="s">
        <v>13</v>
      </c>
      <c r="K76" s="312">
        <v>40725</v>
      </c>
      <c r="L76" s="313"/>
      <c r="M76" s="311"/>
    </row>
    <row r="77" spans="1:13" ht="51" x14ac:dyDescent="0.25">
      <c r="A77" s="927" t="s">
        <v>2037</v>
      </c>
      <c r="B77" s="927"/>
      <c r="C77" s="329" t="s">
        <v>2034</v>
      </c>
      <c r="D77" s="325" t="s">
        <v>39</v>
      </c>
      <c r="E77" s="325" t="s">
        <v>2000</v>
      </c>
      <c r="F77" s="325"/>
      <c r="G77" s="326"/>
      <c r="H77" s="326"/>
      <c r="I77" s="325"/>
      <c r="J77" s="325"/>
      <c r="K77" s="324"/>
      <c r="L77" s="325"/>
      <c r="M77" s="323" t="s">
        <v>2036</v>
      </c>
    </row>
    <row r="78" spans="1:13" ht="38.25" x14ac:dyDescent="0.25">
      <c r="A78" s="918" t="s">
        <v>2035</v>
      </c>
      <c r="B78" s="918"/>
      <c r="C78" s="315" t="s">
        <v>2034</v>
      </c>
      <c r="D78" s="313" t="s">
        <v>10</v>
      </c>
      <c r="E78" s="313" t="s">
        <v>2000</v>
      </c>
      <c r="F78" s="313">
        <v>1</v>
      </c>
      <c r="G78" s="314">
        <v>13</v>
      </c>
      <c r="H78" s="314">
        <v>13</v>
      </c>
      <c r="I78" s="313" t="s">
        <v>12</v>
      </c>
      <c r="J78" s="313" t="s">
        <v>106</v>
      </c>
      <c r="K78" s="312">
        <v>41151</v>
      </c>
      <c r="L78" s="312"/>
      <c r="M78" s="311" t="s">
        <v>2033</v>
      </c>
    </row>
    <row r="79" spans="1:13" ht="38.25" x14ac:dyDescent="0.25">
      <c r="A79" s="927" t="s">
        <v>2032</v>
      </c>
      <c r="B79" s="927"/>
      <c r="C79" s="329" t="s">
        <v>2029</v>
      </c>
      <c r="D79" s="325" t="s">
        <v>39</v>
      </c>
      <c r="E79" s="325" t="s">
        <v>2000</v>
      </c>
      <c r="F79" s="325">
        <v>1</v>
      </c>
      <c r="G79" s="326">
        <v>7.87</v>
      </c>
      <c r="H79" s="326">
        <v>7.87</v>
      </c>
      <c r="I79" s="325" t="s">
        <v>68</v>
      </c>
      <c r="J79" s="325" t="s">
        <v>106</v>
      </c>
      <c r="K79" s="324">
        <v>41260</v>
      </c>
      <c r="L79" s="324">
        <v>41260</v>
      </c>
      <c r="M79" s="323" t="s">
        <v>2031</v>
      </c>
    </row>
    <row r="80" spans="1:13" ht="38.25" x14ac:dyDescent="0.25">
      <c r="A80" s="927" t="s">
        <v>2030</v>
      </c>
      <c r="B80" s="927"/>
      <c r="C80" s="329" t="s">
        <v>2029</v>
      </c>
      <c r="D80" s="325" t="s">
        <v>39</v>
      </c>
      <c r="E80" s="325" t="s">
        <v>2000</v>
      </c>
      <c r="F80" s="325">
        <v>1</v>
      </c>
      <c r="G80" s="326">
        <v>3.3</v>
      </c>
      <c r="H80" s="326">
        <v>3.3</v>
      </c>
      <c r="I80" s="325" t="s">
        <v>1589</v>
      </c>
      <c r="J80" s="325" t="s">
        <v>13</v>
      </c>
      <c r="K80" s="325"/>
      <c r="L80" s="325"/>
      <c r="M80" s="323" t="s">
        <v>2028</v>
      </c>
    </row>
    <row r="81" spans="1:13" ht="25.5" x14ac:dyDescent="0.25">
      <c r="A81" s="927" t="s">
        <v>2027</v>
      </c>
      <c r="B81" s="927"/>
      <c r="C81" s="329" t="s">
        <v>1918</v>
      </c>
      <c r="D81" s="325" t="s">
        <v>41</v>
      </c>
      <c r="E81" s="325" t="s">
        <v>2000</v>
      </c>
      <c r="F81" s="325">
        <v>1</v>
      </c>
      <c r="G81" s="326">
        <v>1.05</v>
      </c>
      <c r="H81" s="326">
        <v>1.05</v>
      </c>
      <c r="I81" s="325" t="s">
        <v>68</v>
      </c>
      <c r="J81" s="325" t="s">
        <v>29</v>
      </c>
      <c r="K81" s="324">
        <v>40876</v>
      </c>
      <c r="L81" s="324">
        <v>40876</v>
      </c>
      <c r="M81" s="323" t="s">
        <v>2026</v>
      </c>
    </row>
    <row r="82" spans="1:13" ht="25.5" x14ac:dyDescent="0.25">
      <c r="A82" s="325" t="s">
        <v>2025</v>
      </c>
      <c r="B82" s="325"/>
      <c r="C82" s="329" t="s">
        <v>2024</v>
      </c>
      <c r="D82" s="325" t="s">
        <v>41</v>
      </c>
      <c r="E82" s="325" t="s">
        <v>2000</v>
      </c>
      <c r="F82" s="325">
        <v>1</v>
      </c>
      <c r="G82" s="326">
        <v>1</v>
      </c>
      <c r="H82" s="326">
        <f>F82*G82</f>
        <v>1</v>
      </c>
      <c r="I82" s="325" t="s">
        <v>12</v>
      </c>
      <c r="J82" s="325" t="s">
        <v>13</v>
      </c>
      <c r="K82" s="374">
        <v>41893</v>
      </c>
      <c r="L82" s="374">
        <v>41894</v>
      </c>
      <c r="M82" s="323" t="s">
        <v>2023</v>
      </c>
    </row>
    <row r="83" spans="1:13" ht="25.5" x14ac:dyDescent="0.25">
      <c r="A83" s="325"/>
      <c r="B83" s="325"/>
      <c r="C83" s="329" t="s">
        <v>2022</v>
      </c>
      <c r="D83" s="325" t="s">
        <v>41</v>
      </c>
      <c r="E83" s="325" t="s">
        <v>2000</v>
      </c>
      <c r="F83" s="325">
        <v>1</v>
      </c>
      <c r="G83" s="326">
        <v>1.2</v>
      </c>
      <c r="H83" s="326">
        <v>1.2</v>
      </c>
      <c r="I83" s="325" t="s">
        <v>12</v>
      </c>
      <c r="J83" s="325" t="s">
        <v>13</v>
      </c>
      <c r="K83" s="374">
        <v>41828</v>
      </c>
      <c r="L83" s="374">
        <v>41836</v>
      </c>
      <c r="M83" s="323" t="s">
        <v>2021</v>
      </c>
    </row>
    <row r="84" spans="1:13" x14ac:dyDescent="0.25">
      <c r="A84" s="348" t="s">
        <v>2020</v>
      </c>
      <c r="B84" s="348"/>
      <c r="C84" s="350" t="s">
        <v>2019</v>
      </c>
      <c r="D84" s="348" t="s">
        <v>10</v>
      </c>
      <c r="E84" s="348" t="s">
        <v>2000</v>
      </c>
      <c r="F84" s="348">
        <v>1</v>
      </c>
      <c r="G84" s="349">
        <v>2.5</v>
      </c>
      <c r="H84" s="349">
        <v>2.5</v>
      </c>
      <c r="I84" s="348" t="s">
        <v>12</v>
      </c>
      <c r="J84" s="348" t="s">
        <v>29</v>
      </c>
      <c r="K84" s="352">
        <v>42125</v>
      </c>
      <c r="L84" s="373"/>
      <c r="M84" s="346"/>
    </row>
    <row r="85" spans="1:13" x14ac:dyDescent="0.25">
      <c r="A85" s="348"/>
      <c r="B85" s="348"/>
      <c r="C85" s="350" t="s">
        <v>2018</v>
      </c>
      <c r="D85" s="348" t="s">
        <v>10</v>
      </c>
      <c r="E85" s="348" t="s">
        <v>2000</v>
      </c>
      <c r="F85" s="348">
        <v>1</v>
      </c>
      <c r="G85" s="349">
        <v>1</v>
      </c>
      <c r="H85" s="349">
        <v>1</v>
      </c>
      <c r="I85" s="348" t="s">
        <v>12</v>
      </c>
      <c r="J85" s="348" t="s">
        <v>29</v>
      </c>
      <c r="K85" s="352">
        <v>41963</v>
      </c>
      <c r="L85" s="373"/>
      <c r="M85" s="346"/>
    </row>
    <row r="86" spans="1:13" ht="25.5" x14ac:dyDescent="0.25">
      <c r="A86" s="300"/>
      <c r="B86" s="300"/>
      <c r="C86" s="302"/>
      <c r="D86" s="300" t="s">
        <v>39</v>
      </c>
      <c r="E86" s="300"/>
      <c r="F86" s="300">
        <v>1</v>
      </c>
      <c r="G86" s="301">
        <v>1</v>
      </c>
      <c r="H86" s="301">
        <v>1</v>
      </c>
      <c r="I86" s="300" t="s">
        <v>1948</v>
      </c>
      <c r="J86" s="300" t="s">
        <v>29</v>
      </c>
      <c r="K86" s="372">
        <v>41997</v>
      </c>
      <c r="L86" s="372">
        <v>42007</v>
      </c>
      <c r="M86" s="298" t="s">
        <v>2017</v>
      </c>
    </row>
    <row r="87" spans="1:13" ht="25.5" x14ac:dyDescent="0.25">
      <c r="A87" s="362" t="s">
        <v>2016</v>
      </c>
      <c r="B87" s="362"/>
      <c r="C87" s="368" t="s">
        <v>2015</v>
      </c>
      <c r="D87" s="362" t="s">
        <v>39</v>
      </c>
      <c r="E87" s="362" t="s">
        <v>2000</v>
      </c>
      <c r="F87" s="362">
        <v>1</v>
      </c>
      <c r="G87" s="367">
        <v>0.4</v>
      </c>
      <c r="H87" s="367">
        <v>0.4</v>
      </c>
      <c r="I87" s="362" t="s">
        <v>1948</v>
      </c>
      <c r="J87" s="362" t="s">
        <v>13</v>
      </c>
      <c r="K87" s="371">
        <v>42117</v>
      </c>
      <c r="L87" s="371">
        <v>42122</v>
      </c>
      <c r="M87" s="370" t="s">
        <v>2014</v>
      </c>
    </row>
    <row r="88" spans="1:13" ht="15" customHeight="1" x14ac:dyDescent="0.25">
      <c r="A88" s="362" t="s">
        <v>2013</v>
      </c>
      <c r="B88" s="362"/>
      <c r="C88" s="368" t="s">
        <v>2012</v>
      </c>
      <c r="D88" s="362" t="s">
        <v>39</v>
      </c>
      <c r="E88" s="362" t="s">
        <v>2000</v>
      </c>
      <c r="F88" s="362">
        <v>1</v>
      </c>
      <c r="G88" s="367">
        <v>6.69</v>
      </c>
      <c r="H88" s="367">
        <v>6.69</v>
      </c>
      <c r="I88" s="368" t="s">
        <v>12</v>
      </c>
      <c r="J88" s="368" t="s">
        <v>13</v>
      </c>
      <c r="K88" s="369">
        <v>42116</v>
      </c>
      <c r="L88" s="369">
        <v>42122</v>
      </c>
      <c r="M88" s="368" t="s">
        <v>2011</v>
      </c>
    </row>
    <row r="89" spans="1:13" ht="25.5" x14ac:dyDescent="0.25">
      <c r="A89" s="362" t="s">
        <v>2010</v>
      </c>
      <c r="B89" s="362"/>
      <c r="C89" s="368" t="s">
        <v>1921</v>
      </c>
      <c r="D89" s="362" t="s">
        <v>39</v>
      </c>
      <c r="E89" s="362" t="s">
        <v>2000</v>
      </c>
      <c r="F89" s="362">
        <v>1</v>
      </c>
      <c r="G89" s="367">
        <v>0.4</v>
      </c>
      <c r="H89" s="367">
        <v>4</v>
      </c>
      <c r="I89" s="366" t="s">
        <v>2006</v>
      </c>
      <c r="J89" s="366" t="s">
        <v>13</v>
      </c>
      <c r="K89" s="365"/>
      <c r="L89" s="365">
        <v>42103</v>
      </c>
      <c r="M89" s="364" t="s">
        <v>2009</v>
      </c>
    </row>
    <row r="90" spans="1:13" ht="25.5" x14ac:dyDescent="0.25">
      <c r="A90" s="362" t="s">
        <v>2008</v>
      </c>
      <c r="B90" s="362"/>
      <c r="C90" s="368" t="s">
        <v>2007</v>
      </c>
      <c r="D90" s="362" t="s">
        <v>39</v>
      </c>
      <c r="E90" s="362" t="s">
        <v>2000</v>
      </c>
      <c r="F90" s="362">
        <v>1</v>
      </c>
      <c r="G90" s="367">
        <v>1.1759999999999999</v>
      </c>
      <c r="H90" s="367">
        <f>F90*G90</f>
        <v>1.1759999999999999</v>
      </c>
      <c r="I90" s="366" t="s">
        <v>2006</v>
      </c>
      <c r="J90" s="366" t="s">
        <v>13</v>
      </c>
      <c r="K90" s="365"/>
      <c r="L90" s="365">
        <v>42114</v>
      </c>
      <c r="M90" s="364" t="s">
        <v>2005</v>
      </c>
    </row>
    <row r="91" spans="1:13" x14ac:dyDescent="0.25">
      <c r="A91" s="362" t="s">
        <v>2004</v>
      </c>
      <c r="B91" s="363"/>
      <c r="C91" s="359" t="s">
        <v>2003</v>
      </c>
      <c r="D91" s="356" t="s">
        <v>10</v>
      </c>
      <c r="E91" s="356" t="s">
        <v>2000</v>
      </c>
      <c r="F91" s="356">
        <v>1</v>
      </c>
      <c r="G91" s="358">
        <v>1.5</v>
      </c>
      <c r="H91" s="358">
        <v>1.5</v>
      </c>
      <c r="I91" s="356" t="s">
        <v>12</v>
      </c>
      <c r="J91" s="356" t="s">
        <v>13</v>
      </c>
      <c r="K91" s="357">
        <v>42215</v>
      </c>
      <c r="L91" s="356"/>
      <c r="M91" s="355"/>
    </row>
    <row r="92" spans="1:13" s="8" customFormat="1" x14ac:dyDescent="0.25">
      <c r="A92" s="362" t="s">
        <v>2002</v>
      </c>
      <c r="B92" s="360"/>
      <c r="C92" s="359" t="s">
        <v>2001</v>
      </c>
      <c r="D92" s="356" t="s">
        <v>10</v>
      </c>
      <c r="E92" s="356" t="s">
        <v>2000</v>
      </c>
      <c r="F92" s="356">
        <v>1</v>
      </c>
      <c r="G92" s="358">
        <v>3</v>
      </c>
      <c r="H92" s="358">
        <v>3</v>
      </c>
      <c r="I92" s="356" t="s">
        <v>12</v>
      </c>
      <c r="J92" s="356" t="s">
        <v>13</v>
      </c>
      <c r="K92" s="357">
        <v>42216</v>
      </c>
      <c r="L92" s="356"/>
      <c r="M92" s="355"/>
    </row>
    <row r="93" spans="1:13" s="8" customFormat="1" x14ac:dyDescent="0.25">
      <c r="A93" s="361"/>
      <c r="B93" s="360"/>
      <c r="C93" s="359"/>
      <c r="D93" s="356"/>
      <c r="E93" s="356"/>
      <c r="F93" s="356"/>
      <c r="G93" s="358"/>
      <c r="H93" s="358"/>
      <c r="I93" s="356"/>
      <c r="J93" s="356"/>
      <c r="K93" s="357"/>
      <c r="L93" s="356"/>
      <c r="M93" s="355"/>
    </row>
    <row r="94" spans="1:13" x14ac:dyDescent="0.25">
      <c r="A94" s="918"/>
      <c r="B94" s="918"/>
      <c r="C94" s="354" t="s">
        <v>1999</v>
      </c>
      <c r="D94" s="313" t="s">
        <v>10</v>
      </c>
      <c r="E94" s="353"/>
      <c r="F94" s="313"/>
      <c r="G94" s="314"/>
      <c r="H94" s="314"/>
      <c r="I94" s="313"/>
      <c r="J94" s="313"/>
      <c r="K94" s="313"/>
      <c r="L94" s="313"/>
      <c r="M94" s="311"/>
    </row>
    <row r="95" spans="1:13" ht="38.25" x14ac:dyDescent="0.25">
      <c r="A95" s="931">
        <v>18</v>
      </c>
      <c r="B95" s="932"/>
      <c r="C95" s="315" t="s">
        <v>1998</v>
      </c>
      <c r="D95" s="313" t="s">
        <v>10</v>
      </c>
      <c r="E95" s="313" t="s">
        <v>11</v>
      </c>
      <c r="F95" s="313">
        <v>2</v>
      </c>
      <c r="G95" s="314">
        <v>10</v>
      </c>
      <c r="H95" s="314">
        <v>20</v>
      </c>
      <c r="I95" s="313" t="s">
        <v>1994</v>
      </c>
      <c r="J95" s="313" t="s">
        <v>165</v>
      </c>
      <c r="K95" s="352">
        <v>40967</v>
      </c>
      <c r="L95" s="313"/>
      <c r="M95" s="311" t="s">
        <v>1997</v>
      </c>
    </row>
    <row r="96" spans="1:13" ht="51" x14ac:dyDescent="0.25">
      <c r="A96" s="933"/>
      <c r="B96" s="934"/>
      <c r="C96" s="329" t="s">
        <v>1969</v>
      </c>
      <c r="D96" s="325" t="s">
        <v>39</v>
      </c>
      <c r="E96" s="325" t="s">
        <v>11</v>
      </c>
      <c r="F96" s="325">
        <v>1</v>
      </c>
      <c r="G96" s="326">
        <v>10</v>
      </c>
      <c r="H96" s="326">
        <v>10</v>
      </c>
      <c r="I96" s="325" t="s">
        <v>1994</v>
      </c>
      <c r="J96" s="325" t="s">
        <v>13</v>
      </c>
      <c r="K96" s="324">
        <v>41000</v>
      </c>
      <c r="L96" s="324"/>
      <c r="M96" s="323" t="s">
        <v>1996</v>
      </c>
    </row>
    <row r="97" spans="1:13" ht="51" x14ac:dyDescent="0.25">
      <c r="A97" s="927"/>
      <c r="B97" s="927"/>
      <c r="C97" s="329" t="s">
        <v>1969</v>
      </c>
      <c r="D97" s="325" t="s">
        <v>39</v>
      </c>
      <c r="E97" s="325" t="s">
        <v>11</v>
      </c>
      <c r="F97" s="325">
        <v>1</v>
      </c>
      <c r="G97" s="326">
        <v>5</v>
      </c>
      <c r="H97" s="326">
        <v>5</v>
      </c>
      <c r="I97" s="325" t="s">
        <v>1994</v>
      </c>
      <c r="J97" s="325" t="s">
        <v>13</v>
      </c>
      <c r="K97" s="324">
        <v>41365</v>
      </c>
      <c r="L97" s="324">
        <v>41365</v>
      </c>
      <c r="M97" s="323" t="s">
        <v>1996</v>
      </c>
    </row>
    <row r="98" spans="1:13" ht="51" x14ac:dyDescent="0.25">
      <c r="A98" s="927"/>
      <c r="B98" s="927"/>
      <c r="C98" s="329" t="s">
        <v>1969</v>
      </c>
      <c r="D98" s="325" t="s">
        <v>39</v>
      </c>
      <c r="E98" s="325" t="s">
        <v>11</v>
      </c>
      <c r="F98" s="325">
        <v>1</v>
      </c>
      <c r="G98" s="326">
        <v>3.03</v>
      </c>
      <c r="H98" s="326">
        <v>3.03</v>
      </c>
      <c r="I98" s="325" t="s">
        <v>1994</v>
      </c>
      <c r="J98" s="325" t="s">
        <v>13</v>
      </c>
      <c r="K98" s="324">
        <v>41730</v>
      </c>
      <c r="L98" s="324">
        <v>41730</v>
      </c>
      <c r="M98" s="323" t="s">
        <v>1995</v>
      </c>
    </row>
    <row r="99" spans="1:13" ht="38.25" x14ac:dyDescent="0.25">
      <c r="A99" s="918"/>
      <c r="B99" s="918"/>
      <c r="C99" s="315" t="s">
        <v>1969</v>
      </c>
      <c r="D99" s="313" t="s">
        <v>10</v>
      </c>
      <c r="E99" s="313" t="s">
        <v>11</v>
      </c>
      <c r="F99" s="313">
        <v>1</v>
      </c>
      <c r="G99" s="314">
        <v>5</v>
      </c>
      <c r="H99" s="314">
        <v>5</v>
      </c>
      <c r="I99" s="313" t="s">
        <v>1994</v>
      </c>
      <c r="J99" s="313" t="s">
        <v>13</v>
      </c>
      <c r="K99" s="312">
        <v>42095</v>
      </c>
      <c r="L99" s="312"/>
      <c r="M99" s="311" t="s">
        <v>1993</v>
      </c>
    </row>
    <row r="100" spans="1:13" ht="38.25" x14ac:dyDescent="0.25">
      <c r="A100" s="918"/>
      <c r="B100" s="918"/>
      <c r="C100" s="315" t="s">
        <v>1969</v>
      </c>
      <c r="D100" s="313" t="s">
        <v>10</v>
      </c>
      <c r="E100" s="313" t="s">
        <v>11</v>
      </c>
      <c r="F100" s="313">
        <v>1</v>
      </c>
      <c r="G100" s="314">
        <v>5</v>
      </c>
      <c r="H100" s="314">
        <v>5</v>
      </c>
      <c r="I100" s="313" t="s">
        <v>1994</v>
      </c>
      <c r="J100" s="313" t="s">
        <v>13</v>
      </c>
      <c r="K100" s="312">
        <v>42461</v>
      </c>
      <c r="L100" s="312"/>
      <c r="M100" s="311" t="s">
        <v>1993</v>
      </c>
    </row>
    <row r="101" spans="1:13" ht="25.5" x14ac:dyDescent="0.25">
      <c r="A101" s="918">
        <v>19</v>
      </c>
      <c r="B101" s="918"/>
      <c r="C101" s="315" t="s">
        <v>1992</v>
      </c>
      <c r="D101" s="313" t="s">
        <v>10</v>
      </c>
      <c r="E101" s="313" t="s">
        <v>11</v>
      </c>
      <c r="F101" s="313">
        <v>1</v>
      </c>
      <c r="G101" s="314">
        <v>44</v>
      </c>
      <c r="H101" s="314">
        <v>44</v>
      </c>
      <c r="I101" s="313" t="s">
        <v>211</v>
      </c>
      <c r="J101" s="313" t="s">
        <v>13</v>
      </c>
      <c r="K101" s="312">
        <v>41455</v>
      </c>
      <c r="L101" s="312"/>
      <c r="M101" s="311"/>
    </row>
    <row r="102" spans="1:13" x14ac:dyDescent="0.25">
      <c r="A102" s="918"/>
      <c r="B102" s="918"/>
      <c r="C102" s="315" t="s">
        <v>1989</v>
      </c>
      <c r="D102" s="313" t="s">
        <v>246</v>
      </c>
      <c r="E102" s="313" t="s">
        <v>11</v>
      </c>
      <c r="F102" s="313">
        <v>1</v>
      </c>
      <c r="G102" s="314">
        <v>44</v>
      </c>
      <c r="H102" s="314">
        <v>44</v>
      </c>
      <c r="I102" s="313" t="s">
        <v>211</v>
      </c>
      <c r="J102" s="313" t="s">
        <v>13</v>
      </c>
      <c r="K102" s="312">
        <v>42185</v>
      </c>
      <c r="L102" s="312"/>
      <c r="M102" s="311"/>
    </row>
    <row r="103" spans="1:13" ht="38.25" x14ac:dyDescent="0.25">
      <c r="A103" s="918">
        <v>20</v>
      </c>
      <c r="B103" s="918"/>
      <c r="C103" s="315" t="s">
        <v>1991</v>
      </c>
      <c r="D103" s="313" t="s">
        <v>10</v>
      </c>
      <c r="E103" s="313" t="s">
        <v>11</v>
      </c>
      <c r="F103" s="313">
        <v>1</v>
      </c>
      <c r="G103" s="314">
        <v>104</v>
      </c>
      <c r="H103" s="314">
        <v>104</v>
      </c>
      <c r="I103" s="313" t="s">
        <v>211</v>
      </c>
      <c r="J103" s="313" t="s">
        <v>13</v>
      </c>
      <c r="K103" s="312">
        <v>41394</v>
      </c>
      <c r="L103" s="312"/>
      <c r="M103" s="311" t="s">
        <v>1990</v>
      </c>
    </row>
    <row r="104" spans="1:13" x14ac:dyDescent="0.25">
      <c r="A104" s="918"/>
      <c r="B104" s="918"/>
      <c r="C104" s="315" t="s">
        <v>1989</v>
      </c>
      <c r="D104" s="313" t="s">
        <v>246</v>
      </c>
      <c r="E104" s="313" t="s">
        <v>11</v>
      </c>
      <c r="F104" s="313">
        <v>1</v>
      </c>
      <c r="G104" s="314">
        <v>104</v>
      </c>
      <c r="H104" s="314">
        <v>104</v>
      </c>
      <c r="I104" s="313" t="s">
        <v>211</v>
      </c>
      <c r="J104" s="313" t="s">
        <v>13</v>
      </c>
      <c r="K104" s="312">
        <v>42124</v>
      </c>
      <c r="L104" s="312"/>
      <c r="M104" s="311"/>
    </row>
    <row r="105" spans="1:13" ht="114.75" x14ac:dyDescent="0.25">
      <c r="A105" s="918">
        <v>21</v>
      </c>
      <c r="B105" s="918"/>
      <c r="C105" s="315" t="s">
        <v>1988</v>
      </c>
      <c r="D105" s="313" t="s">
        <v>10</v>
      </c>
      <c r="E105" s="313" t="s">
        <v>11</v>
      </c>
      <c r="F105" s="328">
        <v>5</v>
      </c>
      <c r="G105" s="314">
        <v>141.19999999999999</v>
      </c>
      <c r="H105" s="345">
        <v>141.19999999999999</v>
      </c>
      <c r="I105" s="328" t="s">
        <v>211</v>
      </c>
      <c r="J105" s="328" t="s">
        <v>13</v>
      </c>
      <c r="K105" s="312">
        <v>41320</v>
      </c>
      <c r="L105" s="313"/>
      <c r="M105" s="311" t="s">
        <v>1987</v>
      </c>
    </row>
    <row r="106" spans="1:13" ht="89.25" x14ac:dyDescent="0.25">
      <c r="A106" s="918"/>
      <c r="B106" s="918"/>
      <c r="C106" s="315" t="s">
        <v>1986</v>
      </c>
      <c r="D106" s="313" t="s">
        <v>246</v>
      </c>
      <c r="E106" s="313">
        <v>1</v>
      </c>
      <c r="F106" s="328">
        <v>12</v>
      </c>
      <c r="G106" s="314">
        <v>407.6</v>
      </c>
      <c r="H106" s="345">
        <v>407.6</v>
      </c>
      <c r="I106" s="328" t="s">
        <v>211</v>
      </c>
      <c r="J106" s="328" t="s">
        <v>165</v>
      </c>
      <c r="K106" s="312">
        <v>41639</v>
      </c>
      <c r="L106" s="312"/>
      <c r="M106" s="311" t="s">
        <v>1985</v>
      </c>
    </row>
    <row r="107" spans="1:13" ht="38.25" x14ac:dyDescent="0.25">
      <c r="A107" s="927"/>
      <c r="B107" s="927"/>
      <c r="C107" s="329" t="s">
        <v>1983</v>
      </c>
      <c r="D107" s="325" t="s">
        <v>39</v>
      </c>
      <c r="E107" s="325">
        <v>1</v>
      </c>
      <c r="F107" s="325">
        <v>1</v>
      </c>
      <c r="G107" s="326">
        <f>H107/5</f>
        <v>32</v>
      </c>
      <c r="H107" s="326">
        <f>120+40</f>
        <v>160</v>
      </c>
      <c r="I107" s="325" t="s">
        <v>211</v>
      </c>
      <c r="J107" s="325" t="s">
        <v>13</v>
      </c>
      <c r="K107" s="324">
        <v>41873</v>
      </c>
      <c r="L107" s="324">
        <v>41884</v>
      </c>
      <c r="M107" s="323" t="s">
        <v>1984</v>
      </c>
    </row>
    <row r="108" spans="1:13" ht="51" x14ac:dyDescent="0.25">
      <c r="A108" s="944"/>
      <c r="B108" s="944"/>
      <c r="C108" s="350" t="s">
        <v>1983</v>
      </c>
      <c r="D108" s="348" t="s">
        <v>10</v>
      </c>
      <c r="E108" s="348">
        <v>1</v>
      </c>
      <c r="F108" s="348">
        <v>1</v>
      </c>
      <c r="G108" s="349">
        <v>30</v>
      </c>
      <c r="H108" s="349">
        <v>450</v>
      </c>
      <c r="I108" s="348" t="s">
        <v>211</v>
      </c>
      <c r="J108" s="348" t="s">
        <v>13</v>
      </c>
      <c r="K108" s="347">
        <v>42299</v>
      </c>
      <c r="L108" s="347"/>
      <c r="M108" s="346" t="s">
        <v>1982</v>
      </c>
    </row>
    <row r="109" spans="1:13" ht="89.25" x14ac:dyDescent="0.25">
      <c r="A109" s="945">
        <v>22</v>
      </c>
      <c r="B109" s="945"/>
      <c r="C109" s="315" t="s">
        <v>1965</v>
      </c>
      <c r="D109" s="313" t="s">
        <v>10</v>
      </c>
      <c r="E109" s="313" t="s">
        <v>11</v>
      </c>
      <c r="F109" s="328">
        <v>1</v>
      </c>
      <c r="G109" s="314">
        <v>142.80000000000001</v>
      </c>
      <c r="H109" s="345">
        <v>142.80000000000001</v>
      </c>
      <c r="I109" s="328" t="s">
        <v>1964</v>
      </c>
      <c r="J109" s="328" t="s">
        <v>165</v>
      </c>
      <c r="K109" s="312">
        <v>41320</v>
      </c>
      <c r="L109" s="313"/>
      <c r="M109" s="311" t="s">
        <v>1981</v>
      </c>
    </row>
    <row r="110" spans="1:13" ht="38.25" x14ac:dyDescent="0.25">
      <c r="A110" s="927" t="s">
        <v>1980</v>
      </c>
      <c r="B110" s="927"/>
      <c r="C110" s="329" t="s">
        <v>1969</v>
      </c>
      <c r="D110" s="325" t="s">
        <v>39</v>
      </c>
      <c r="E110" s="325" t="s">
        <v>11</v>
      </c>
      <c r="F110" s="325">
        <v>1</v>
      </c>
      <c r="G110" s="326">
        <v>52</v>
      </c>
      <c r="H110" s="326">
        <v>52</v>
      </c>
      <c r="I110" s="325" t="s">
        <v>211</v>
      </c>
      <c r="J110" s="325" t="s">
        <v>13</v>
      </c>
      <c r="K110" s="324">
        <v>41333</v>
      </c>
      <c r="L110" s="324">
        <v>41363</v>
      </c>
      <c r="M110" s="323" t="s">
        <v>1979</v>
      </c>
    </row>
    <row r="111" spans="1:13" ht="25.5" x14ac:dyDescent="0.25">
      <c r="A111" s="927" t="s">
        <v>1978</v>
      </c>
      <c r="B111" s="927"/>
      <c r="C111" s="329" t="s">
        <v>1969</v>
      </c>
      <c r="D111" s="325" t="s">
        <v>39</v>
      </c>
      <c r="E111" s="325" t="s">
        <v>11</v>
      </c>
      <c r="F111" s="325">
        <v>1</v>
      </c>
      <c r="G111" s="326">
        <v>15.75</v>
      </c>
      <c r="H111" s="326">
        <v>15.75</v>
      </c>
      <c r="I111" s="325" t="s">
        <v>68</v>
      </c>
      <c r="J111" s="325" t="s">
        <v>13</v>
      </c>
      <c r="K111" s="325"/>
      <c r="L111" s="324">
        <v>41304</v>
      </c>
      <c r="M111" s="323" t="s">
        <v>1977</v>
      </c>
    </row>
    <row r="112" spans="1:13" ht="38.25" x14ac:dyDescent="0.25">
      <c r="A112" s="927" t="s">
        <v>1976</v>
      </c>
      <c r="B112" s="927"/>
      <c r="C112" s="329" t="s">
        <v>1969</v>
      </c>
      <c r="D112" s="325" t="s">
        <v>39</v>
      </c>
      <c r="E112" s="325" t="s">
        <v>11</v>
      </c>
      <c r="F112" s="325">
        <v>1</v>
      </c>
      <c r="G112" s="326">
        <v>27.6</v>
      </c>
      <c r="H112" s="326">
        <f>F112*G112</f>
        <v>27.6</v>
      </c>
      <c r="I112" s="325" t="s">
        <v>12</v>
      </c>
      <c r="J112" s="325" t="s">
        <v>13</v>
      </c>
      <c r="K112" s="324">
        <v>41326</v>
      </c>
      <c r="L112" s="324">
        <v>41337</v>
      </c>
      <c r="M112" s="323" t="s">
        <v>1975</v>
      </c>
    </row>
    <row r="113" spans="1:13" ht="38.25" x14ac:dyDescent="0.25">
      <c r="A113" s="927" t="s">
        <v>1974</v>
      </c>
      <c r="B113" s="927"/>
      <c r="C113" s="329" t="s">
        <v>1969</v>
      </c>
      <c r="D113" s="325" t="s">
        <v>39</v>
      </c>
      <c r="E113" s="325" t="s">
        <v>11</v>
      </c>
      <c r="F113" s="325">
        <v>1</v>
      </c>
      <c r="G113" s="326">
        <v>12.67</v>
      </c>
      <c r="H113" s="326">
        <f>F113*G113</f>
        <v>12.67</v>
      </c>
      <c r="I113" s="325" t="s">
        <v>12</v>
      </c>
      <c r="J113" s="325" t="s">
        <v>13</v>
      </c>
      <c r="K113" s="324">
        <v>41326</v>
      </c>
      <c r="L113" s="324">
        <v>41337</v>
      </c>
      <c r="M113" s="323" t="s">
        <v>1973</v>
      </c>
    </row>
    <row r="114" spans="1:13" ht="38.25" x14ac:dyDescent="0.25">
      <c r="A114" s="927" t="s">
        <v>1972</v>
      </c>
      <c r="B114" s="927"/>
      <c r="C114" s="329" t="s">
        <v>1969</v>
      </c>
      <c r="D114" s="325" t="s">
        <v>39</v>
      </c>
      <c r="E114" s="325" t="s">
        <v>11</v>
      </c>
      <c r="F114" s="325">
        <v>1</v>
      </c>
      <c r="G114" s="326">
        <v>27.5</v>
      </c>
      <c r="H114" s="326">
        <f>F114*G114</f>
        <v>27.5</v>
      </c>
      <c r="I114" s="325" t="s">
        <v>12</v>
      </c>
      <c r="J114" s="325" t="s">
        <v>13</v>
      </c>
      <c r="K114" s="324">
        <v>41390</v>
      </c>
      <c r="L114" s="324">
        <v>41408</v>
      </c>
      <c r="M114" s="323" t="s">
        <v>1971</v>
      </c>
    </row>
    <row r="115" spans="1:13" ht="38.25" x14ac:dyDescent="0.25">
      <c r="A115" s="927" t="s">
        <v>1970</v>
      </c>
      <c r="B115" s="927"/>
      <c r="C115" s="329" t="s">
        <v>1969</v>
      </c>
      <c r="D115" s="325" t="s">
        <v>39</v>
      </c>
      <c r="E115" s="325" t="s">
        <v>11</v>
      </c>
      <c r="F115" s="325">
        <v>1</v>
      </c>
      <c r="G115" s="326">
        <v>24.94</v>
      </c>
      <c r="H115" s="326">
        <f>F115*G115</f>
        <v>24.94</v>
      </c>
      <c r="I115" s="325" t="s">
        <v>12</v>
      </c>
      <c r="J115" s="325" t="s">
        <v>13</v>
      </c>
      <c r="K115" s="324">
        <v>41421</v>
      </c>
      <c r="L115" s="324">
        <v>41442</v>
      </c>
      <c r="M115" s="323" t="s">
        <v>1968</v>
      </c>
    </row>
    <row r="116" spans="1:13" s="339" customFormat="1" ht="38.25" x14ac:dyDescent="0.25">
      <c r="A116" s="943" t="s">
        <v>1966</v>
      </c>
      <c r="B116" s="943"/>
      <c r="C116" s="344" t="s">
        <v>1965</v>
      </c>
      <c r="D116" s="341" t="s">
        <v>10</v>
      </c>
      <c r="E116" s="341" t="s">
        <v>244</v>
      </c>
      <c r="F116" s="343">
        <v>1</v>
      </c>
      <c r="G116" s="342">
        <v>430</v>
      </c>
      <c r="H116" s="342">
        <v>430</v>
      </c>
      <c r="I116" s="341" t="s">
        <v>1964</v>
      </c>
      <c r="J116" s="341" t="s">
        <v>13</v>
      </c>
      <c r="K116" s="312">
        <v>41685</v>
      </c>
      <c r="L116" s="341"/>
      <c r="M116" s="340" t="s">
        <v>1967</v>
      </c>
    </row>
    <row r="117" spans="1:13" ht="114.75" x14ac:dyDescent="0.25">
      <c r="A117" s="940" t="s">
        <v>1966</v>
      </c>
      <c r="B117" s="940"/>
      <c r="C117" s="338" t="s">
        <v>1965</v>
      </c>
      <c r="D117" s="335" t="s">
        <v>39</v>
      </c>
      <c r="E117" s="335" t="s">
        <v>244</v>
      </c>
      <c r="F117" s="337">
        <v>1</v>
      </c>
      <c r="G117" s="336">
        <f>H117/107</f>
        <v>2.6635514018691588</v>
      </c>
      <c r="H117" s="336">
        <v>285</v>
      </c>
      <c r="I117" s="335" t="s">
        <v>1964</v>
      </c>
      <c r="J117" s="335" t="s">
        <v>13</v>
      </c>
      <c r="K117" s="324">
        <v>41654</v>
      </c>
      <c r="L117" s="324">
        <v>41698</v>
      </c>
      <c r="M117" s="334" t="s">
        <v>1963</v>
      </c>
    </row>
    <row r="118" spans="1:13" ht="63.75" x14ac:dyDescent="0.25">
      <c r="A118" s="939" t="s">
        <v>1962</v>
      </c>
      <c r="B118" s="939"/>
      <c r="C118" s="302" t="s">
        <v>1959</v>
      </c>
      <c r="D118" s="325" t="s">
        <v>39</v>
      </c>
      <c r="E118" s="325" t="s">
        <v>11</v>
      </c>
      <c r="F118" s="325">
        <v>1</v>
      </c>
      <c r="G118" s="326">
        <v>6</v>
      </c>
      <c r="H118" s="326">
        <v>6</v>
      </c>
      <c r="I118" s="325" t="s">
        <v>12</v>
      </c>
      <c r="J118" s="325" t="s">
        <v>13</v>
      </c>
      <c r="K118" s="324">
        <v>40849</v>
      </c>
      <c r="L118" s="324">
        <v>40879</v>
      </c>
      <c r="M118" s="323" t="s">
        <v>1961</v>
      </c>
    </row>
    <row r="119" spans="1:13" ht="63.75" x14ac:dyDescent="0.25">
      <c r="A119" s="939" t="s">
        <v>1960</v>
      </c>
      <c r="B119" s="939"/>
      <c r="C119" s="302" t="s">
        <v>1959</v>
      </c>
      <c r="D119" s="325" t="s">
        <v>41</v>
      </c>
      <c r="E119" s="325" t="s">
        <v>249</v>
      </c>
      <c r="F119" s="325">
        <v>1</v>
      </c>
      <c r="G119" s="326">
        <v>6</v>
      </c>
      <c r="H119" s="326">
        <v>6</v>
      </c>
      <c r="I119" s="325" t="s">
        <v>31</v>
      </c>
      <c r="J119" s="325" t="s">
        <v>29</v>
      </c>
      <c r="K119" s="324">
        <v>41275</v>
      </c>
      <c r="L119" s="324">
        <v>41292</v>
      </c>
      <c r="M119" s="323" t="s">
        <v>1958</v>
      </c>
    </row>
    <row r="120" spans="1:13" ht="63.75" x14ac:dyDescent="0.25">
      <c r="A120" s="300"/>
      <c r="B120" s="300"/>
      <c r="C120" s="302"/>
      <c r="D120" s="300" t="s">
        <v>41</v>
      </c>
      <c r="E120" s="300" t="s">
        <v>11</v>
      </c>
      <c r="F120" s="300">
        <v>1</v>
      </c>
      <c r="G120" s="301">
        <v>6</v>
      </c>
      <c r="H120" s="301">
        <v>6</v>
      </c>
      <c r="I120" s="300" t="s">
        <v>12</v>
      </c>
      <c r="J120" s="300" t="s">
        <v>13</v>
      </c>
      <c r="K120" s="299">
        <v>41654</v>
      </c>
      <c r="L120" s="299">
        <v>41663</v>
      </c>
      <c r="M120" s="298" t="s">
        <v>1957</v>
      </c>
    </row>
    <row r="121" spans="1:13" ht="38.25" x14ac:dyDescent="0.25">
      <c r="A121" s="941" t="s">
        <v>1955</v>
      </c>
      <c r="B121" s="941"/>
      <c r="C121" s="297" t="s">
        <v>1954</v>
      </c>
      <c r="D121" s="295" t="s">
        <v>30</v>
      </c>
      <c r="E121" s="295"/>
      <c r="F121" s="295">
        <v>1</v>
      </c>
      <c r="G121" s="296">
        <v>6</v>
      </c>
      <c r="H121" s="296">
        <v>6</v>
      </c>
      <c r="I121" s="295" t="s">
        <v>31</v>
      </c>
      <c r="J121" s="295" t="s">
        <v>29</v>
      </c>
      <c r="K121" s="294">
        <v>42009</v>
      </c>
      <c r="L121" s="294"/>
      <c r="M121" s="293" t="s">
        <v>1956</v>
      </c>
    </row>
    <row r="122" spans="1:13" ht="38.25" x14ac:dyDescent="0.25">
      <c r="A122" s="941" t="s">
        <v>1955</v>
      </c>
      <c r="B122" s="941"/>
      <c r="C122" s="297" t="s">
        <v>1954</v>
      </c>
      <c r="D122" s="295" t="s">
        <v>30</v>
      </c>
      <c r="E122" s="295"/>
      <c r="F122" s="295">
        <v>1</v>
      </c>
      <c r="G122" s="296">
        <v>6</v>
      </c>
      <c r="H122" s="296">
        <v>6</v>
      </c>
      <c r="I122" s="295" t="s">
        <v>31</v>
      </c>
      <c r="J122" s="295" t="s">
        <v>29</v>
      </c>
      <c r="K122" s="294">
        <v>42374</v>
      </c>
      <c r="L122" s="294"/>
      <c r="M122" s="293" t="s">
        <v>1953</v>
      </c>
    </row>
    <row r="123" spans="1:13" ht="51" x14ac:dyDescent="0.25">
      <c r="A123" s="939" t="s">
        <v>1952</v>
      </c>
      <c r="B123" s="939"/>
      <c r="C123" s="302" t="s">
        <v>16</v>
      </c>
      <c r="D123" s="325" t="s">
        <v>39</v>
      </c>
      <c r="E123" s="325" t="s">
        <v>11</v>
      </c>
      <c r="F123" s="325">
        <v>1</v>
      </c>
      <c r="G123" s="326">
        <v>0.81</v>
      </c>
      <c r="H123" s="326">
        <v>0.81</v>
      </c>
      <c r="I123" s="325" t="s">
        <v>1951</v>
      </c>
      <c r="J123" s="325" t="s">
        <v>13</v>
      </c>
      <c r="K123" s="325"/>
      <c r="L123" s="325"/>
      <c r="M123" s="323" t="s">
        <v>1950</v>
      </c>
    </row>
    <row r="124" spans="1:13" ht="25.5" x14ac:dyDescent="0.25">
      <c r="A124" s="939" t="s">
        <v>1949</v>
      </c>
      <c r="B124" s="939"/>
      <c r="C124" s="302" t="s">
        <v>16</v>
      </c>
      <c r="D124" s="325" t="s">
        <v>39</v>
      </c>
      <c r="E124" s="325" t="s">
        <v>244</v>
      </c>
      <c r="F124" s="325">
        <v>1</v>
      </c>
      <c r="G124" s="326">
        <v>5</v>
      </c>
      <c r="H124" s="326">
        <v>5</v>
      </c>
      <c r="I124" s="325" t="s">
        <v>1948</v>
      </c>
      <c r="J124" s="325" t="s">
        <v>13</v>
      </c>
      <c r="K124" s="324">
        <v>41326</v>
      </c>
      <c r="L124" s="324">
        <v>41333</v>
      </c>
      <c r="M124" s="323" t="s">
        <v>1947</v>
      </c>
    </row>
    <row r="125" spans="1:13" ht="25.5" x14ac:dyDescent="0.25">
      <c r="A125" s="939">
        <v>25</v>
      </c>
      <c r="B125" s="939"/>
      <c r="C125" s="302" t="s">
        <v>19</v>
      </c>
      <c r="D125" s="325" t="s">
        <v>39</v>
      </c>
      <c r="E125" s="325" t="s">
        <v>11</v>
      </c>
      <c r="F125" s="325">
        <v>1</v>
      </c>
      <c r="G125" s="326">
        <v>2.5000000000000001E-2</v>
      </c>
      <c r="H125" s="326">
        <v>0.35</v>
      </c>
      <c r="I125" s="325" t="s">
        <v>12</v>
      </c>
      <c r="J125" s="325" t="s">
        <v>13</v>
      </c>
      <c r="K125" s="324">
        <v>40935</v>
      </c>
      <c r="L125" s="325"/>
      <c r="M125" s="323" t="s">
        <v>1946</v>
      </c>
    </row>
    <row r="126" spans="1:13" ht="51" x14ac:dyDescent="0.25">
      <c r="A126" s="939">
        <v>26</v>
      </c>
      <c r="B126" s="939"/>
      <c r="C126" s="302" t="s">
        <v>18</v>
      </c>
      <c r="D126" s="325" t="s">
        <v>39</v>
      </c>
      <c r="E126" s="325" t="s">
        <v>11</v>
      </c>
      <c r="F126" s="325">
        <v>1</v>
      </c>
      <c r="G126" s="326">
        <v>0.5</v>
      </c>
      <c r="H126" s="326">
        <v>0.5</v>
      </c>
      <c r="I126" s="325" t="s">
        <v>12</v>
      </c>
      <c r="J126" s="325" t="s">
        <v>13</v>
      </c>
      <c r="K126" s="324">
        <v>40987</v>
      </c>
      <c r="L126" s="324">
        <v>40989</v>
      </c>
      <c r="M126" s="323" t="s">
        <v>1945</v>
      </c>
    </row>
    <row r="127" spans="1:13" x14ac:dyDescent="0.25">
      <c r="A127" s="939">
        <v>27</v>
      </c>
      <c r="B127" s="939"/>
      <c r="C127" s="302" t="s">
        <v>1944</v>
      </c>
      <c r="D127" s="307" t="s">
        <v>39</v>
      </c>
      <c r="E127" s="307" t="s">
        <v>11</v>
      </c>
      <c r="F127" s="333"/>
      <c r="G127" s="308"/>
      <c r="H127" s="308"/>
      <c r="I127" s="307"/>
      <c r="J127" s="307"/>
      <c r="K127" s="307"/>
      <c r="L127" s="307"/>
      <c r="M127" s="331" t="s">
        <v>1943</v>
      </c>
    </row>
    <row r="128" spans="1:13" ht="38.25" x14ac:dyDescent="0.25">
      <c r="A128" s="939">
        <v>28</v>
      </c>
      <c r="B128" s="939"/>
      <c r="C128" s="302" t="s">
        <v>1942</v>
      </c>
      <c r="D128" s="325" t="s">
        <v>41</v>
      </c>
      <c r="E128" s="325" t="s">
        <v>11</v>
      </c>
      <c r="F128" s="325">
        <v>1</v>
      </c>
      <c r="G128" s="326">
        <v>0.2</v>
      </c>
      <c r="H128" s="326">
        <v>0.2</v>
      </c>
      <c r="I128" s="325" t="s">
        <v>31</v>
      </c>
      <c r="J128" s="325" t="s">
        <v>13</v>
      </c>
      <c r="K128" s="324">
        <v>41079</v>
      </c>
      <c r="L128" s="324">
        <v>41079</v>
      </c>
      <c r="M128" s="323" t="s">
        <v>1941</v>
      </c>
    </row>
    <row r="129" spans="1:13" ht="25.5" x14ac:dyDescent="0.25">
      <c r="A129" s="945">
        <v>29</v>
      </c>
      <c r="B129" s="945"/>
      <c r="C129" s="315" t="s">
        <v>1940</v>
      </c>
      <c r="D129" s="313" t="s">
        <v>10</v>
      </c>
      <c r="E129" s="313"/>
      <c r="F129" s="328">
        <v>1</v>
      </c>
      <c r="G129" s="314">
        <v>1.5</v>
      </c>
      <c r="H129" s="314">
        <v>1.5</v>
      </c>
      <c r="I129" s="313" t="s">
        <v>83</v>
      </c>
      <c r="J129" s="313" t="s">
        <v>13</v>
      </c>
      <c r="K129" s="312">
        <v>40908</v>
      </c>
      <c r="L129" s="313"/>
      <c r="M129" s="332"/>
    </row>
    <row r="130" spans="1:13" x14ac:dyDescent="0.25">
      <c r="A130" s="946"/>
      <c r="B130" s="946"/>
      <c r="C130" s="307" t="s">
        <v>1939</v>
      </c>
      <c r="D130" s="935" t="s">
        <v>17</v>
      </c>
      <c r="E130" s="936"/>
      <c r="F130" s="936"/>
      <c r="G130" s="936"/>
      <c r="H130" s="936"/>
      <c r="I130" s="936"/>
      <c r="J130" s="936"/>
      <c r="K130" s="936"/>
      <c r="L130" s="937"/>
      <c r="M130" s="331"/>
    </row>
    <row r="131" spans="1:13" ht="51" x14ac:dyDescent="0.25">
      <c r="A131" s="939" t="s">
        <v>1938</v>
      </c>
      <c r="B131" s="939"/>
      <c r="C131" s="302" t="s">
        <v>1937</v>
      </c>
      <c r="D131" s="325" t="s">
        <v>39</v>
      </c>
      <c r="E131" s="325" t="s">
        <v>11</v>
      </c>
      <c r="F131" s="325">
        <v>1</v>
      </c>
      <c r="G131" s="326">
        <v>0.55000000000000004</v>
      </c>
      <c r="H131" s="326">
        <v>0.55000000000000004</v>
      </c>
      <c r="I131" s="325" t="s">
        <v>12</v>
      </c>
      <c r="J131" s="325" t="s">
        <v>13</v>
      </c>
      <c r="K131" s="324">
        <v>40848</v>
      </c>
      <c r="L131" s="324">
        <v>41221</v>
      </c>
      <c r="M131" s="323" t="s">
        <v>1936</v>
      </c>
    </row>
    <row r="132" spans="1:13" ht="51" x14ac:dyDescent="0.25">
      <c r="A132" s="927" t="s">
        <v>1935</v>
      </c>
      <c r="B132" s="927"/>
      <c r="C132" s="329" t="s">
        <v>1932</v>
      </c>
      <c r="D132" s="325" t="s">
        <v>39</v>
      </c>
      <c r="E132" s="325" t="s">
        <v>244</v>
      </c>
      <c r="F132" s="325">
        <v>1</v>
      </c>
      <c r="G132" s="326">
        <v>15</v>
      </c>
      <c r="H132" s="326">
        <v>15</v>
      </c>
      <c r="I132" s="325" t="s">
        <v>12</v>
      </c>
      <c r="J132" s="325" t="s">
        <v>13</v>
      </c>
      <c r="K132" s="324">
        <v>41211</v>
      </c>
      <c r="L132" s="324">
        <v>41221</v>
      </c>
      <c r="M132" s="323" t="s">
        <v>1934</v>
      </c>
    </row>
    <row r="133" spans="1:13" ht="51" x14ac:dyDescent="0.25">
      <c r="A133" s="927" t="s">
        <v>1933</v>
      </c>
      <c r="B133" s="927"/>
      <c r="C133" s="329" t="s">
        <v>1932</v>
      </c>
      <c r="D133" s="325" t="s">
        <v>39</v>
      </c>
      <c r="E133" s="325" t="s">
        <v>247</v>
      </c>
      <c r="F133" s="325">
        <v>1</v>
      </c>
      <c r="G133" s="326">
        <v>15</v>
      </c>
      <c r="H133" s="326">
        <v>15</v>
      </c>
      <c r="I133" s="325" t="s">
        <v>12</v>
      </c>
      <c r="J133" s="325" t="s">
        <v>13</v>
      </c>
      <c r="K133" s="324">
        <v>41435</v>
      </c>
      <c r="L133" s="324">
        <v>41472</v>
      </c>
      <c r="M133" s="323" t="s">
        <v>1931</v>
      </c>
    </row>
    <row r="134" spans="1:13" ht="51" x14ac:dyDescent="0.25">
      <c r="A134" s="939">
        <v>31</v>
      </c>
      <c r="B134" s="939"/>
      <c r="C134" s="302" t="s">
        <v>1647</v>
      </c>
      <c r="D134" s="325" t="s">
        <v>41</v>
      </c>
      <c r="E134" s="325" t="s">
        <v>11</v>
      </c>
      <c r="F134" s="325">
        <v>1</v>
      </c>
      <c r="G134" s="326">
        <v>4.43</v>
      </c>
      <c r="H134" s="326">
        <v>4.43</v>
      </c>
      <c r="I134" s="325" t="s">
        <v>12</v>
      </c>
      <c r="J134" s="325" t="s">
        <v>13</v>
      </c>
      <c r="K134" s="324">
        <v>41008</v>
      </c>
      <c r="L134" s="324">
        <v>41034</v>
      </c>
      <c r="M134" s="323" t="s">
        <v>1930</v>
      </c>
    </row>
    <row r="135" spans="1:13" ht="25.5" x14ac:dyDescent="0.25">
      <c r="A135" s="945">
        <v>32</v>
      </c>
      <c r="B135" s="945"/>
      <c r="C135" s="315" t="s">
        <v>118</v>
      </c>
      <c r="D135" s="313" t="s">
        <v>10</v>
      </c>
      <c r="E135" s="313" t="s">
        <v>11</v>
      </c>
      <c r="F135" s="328">
        <v>1</v>
      </c>
      <c r="G135" s="314">
        <v>0.25</v>
      </c>
      <c r="H135" s="314">
        <v>0.25</v>
      </c>
      <c r="I135" s="313" t="s">
        <v>83</v>
      </c>
      <c r="J135" s="313" t="s">
        <v>13</v>
      </c>
      <c r="K135" s="312">
        <v>41212</v>
      </c>
      <c r="L135" s="312"/>
      <c r="M135" s="311" t="s">
        <v>1929</v>
      </c>
    </row>
    <row r="136" spans="1:13" x14ac:dyDescent="0.25">
      <c r="A136" s="945"/>
      <c r="B136" s="945"/>
      <c r="C136" s="315"/>
      <c r="D136" s="931" t="s">
        <v>24</v>
      </c>
      <c r="E136" s="938"/>
      <c r="F136" s="938"/>
      <c r="G136" s="938"/>
      <c r="H136" s="938"/>
      <c r="I136" s="938"/>
      <c r="J136" s="938"/>
      <c r="K136" s="938"/>
      <c r="L136" s="932"/>
      <c r="M136" s="311"/>
    </row>
    <row r="137" spans="1:13" ht="51" x14ac:dyDescent="0.25">
      <c r="A137" s="939">
        <v>33</v>
      </c>
      <c r="B137" s="939"/>
      <c r="C137" s="302" t="s">
        <v>1928</v>
      </c>
      <c r="D137" s="325" t="s">
        <v>41</v>
      </c>
      <c r="E137" s="325" t="s">
        <v>11</v>
      </c>
      <c r="F137" s="325">
        <v>1</v>
      </c>
      <c r="G137" s="326">
        <v>0.25</v>
      </c>
      <c r="H137" s="326">
        <v>0.25</v>
      </c>
      <c r="I137" s="325" t="s">
        <v>12</v>
      </c>
      <c r="J137" s="325" t="s">
        <v>13</v>
      </c>
      <c r="K137" s="324">
        <v>41011</v>
      </c>
      <c r="L137" s="324">
        <v>41032</v>
      </c>
      <c r="M137" s="323" t="s">
        <v>1927</v>
      </c>
    </row>
    <row r="138" spans="1:13" ht="38.25" x14ac:dyDescent="0.25">
      <c r="A138" s="939">
        <v>34</v>
      </c>
      <c r="B138" s="939"/>
      <c r="C138" s="302" t="s">
        <v>1174</v>
      </c>
      <c r="D138" s="325" t="s">
        <v>41</v>
      </c>
      <c r="E138" s="325" t="s">
        <v>11</v>
      </c>
      <c r="F138" s="325">
        <v>1</v>
      </c>
      <c r="G138" s="326">
        <v>0.25</v>
      </c>
      <c r="H138" s="326">
        <v>0.25</v>
      </c>
      <c r="I138" s="325" t="s">
        <v>12</v>
      </c>
      <c r="J138" s="325" t="s">
        <v>13</v>
      </c>
      <c r="K138" s="324">
        <v>41008</v>
      </c>
      <c r="L138" s="324">
        <v>41034</v>
      </c>
      <c r="M138" s="323" t="s">
        <v>1926</v>
      </c>
    </row>
    <row r="139" spans="1:13" ht="38.25" x14ac:dyDescent="0.25">
      <c r="A139" s="918" t="s">
        <v>1925</v>
      </c>
      <c r="B139" s="918"/>
      <c r="C139" s="315" t="s">
        <v>1924</v>
      </c>
      <c r="D139" s="313" t="s">
        <v>10</v>
      </c>
      <c r="E139" s="313" t="s">
        <v>244</v>
      </c>
      <c r="F139" s="313">
        <v>1</v>
      </c>
      <c r="G139" s="314">
        <v>6.05</v>
      </c>
      <c r="H139" s="314">
        <v>6.05</v>
      </c>
      <c r="I139" s="313" t="s">
        <v>1835</v>
      </c>
      <c r="J139" s="313" t="s">
        <v>13</v>
      </c>
      <c r="K139" s="312">
        <v>41275</v>
      </c>
      <c r="L139" s="312"/>
      <c r="M139" s="311" t="s">
        <v>1923</v>
      </c>
    </row>
    <row r="140" spans="1:13" ht="25.5" x14ac:dyDescent="0.25">
      <c r="A140" s="942" t="s">
        <v>1922</v>
      </c>
      <c r="B140" s="942"/>
      <c r="C140" s="309" t="s">
        <v>1921</v>
      </c>
      <c r="D140" s="307" t="s">
        <v>41</v>
      </c>
      <c r="E140" s="307" t="s">
        <v>244</v>
      </c>
      <c r="F140" s="307">
        <v>1</v>
      </c>
      <c r="G140" s="308">
        <v>4.5</v>
      </c>
      <c r="H140" s="308">
        <v>4.5</v>
      </c>
      <c r="I140" s="307" t="s">
        <v>68</v>
      </c>
      <c r="J140" s="307" t="s">
        <v>29</v>
      </c>
      <c r="K140" s="306">
        <v>41258</v>
      </c>
      <c r="L140" s="306">
        <v>41260</v>
      </c>
      <c r="M140" s="305" t="s">
        <v>1920</v>
      </c>
    </row>
    <row r="141" spans="1:13" ht="25.5" x14ac:dyDescent="0.25">
      <c r="A141" s="942" t="s">
        <v>1919</v>
      </c>
      <c r="B141" s="942"/>
      <c r="C141" s="309" t="s">
        <v>1918</v>
      </c>
      <c r="D141" s="307" t="s">
        <v>41</v>
      </c>
      <c r="E141" s="307" t="s">
        <v>244</v>
      </c>
      <c r="F141" s="307">
        <v>1</v>
      </c>
      <c r="G141" s="308">
        <v>0.6</v>
      </c>
      <c r="H141" s="308">
        <v>0.6</v>
      </c>
      <c r="I141" s="307" t="s">
        <v>68</v>
      </c>
      <c r="J141" s="307" t="s">
        <v>29</v>
      </c>
      <c r="K141" s="306">
        <v>41242</v>
      </c>
      <c r="L141" s="306">
        <v>41261</v>
      </c>
      <c r="M141" s="305" t="s">
        <v>1917</v>
      </c>
    </row>
    <row r="142" spans="1:13" ht="25.5" x14ac:dyDescent="0.25">
      <c r="A142" s="942" t="s">
        <v>1916</v>
      </c>
      <c r="B142" s="942"/>
      <c r="C142" s="309" t="s">
        <v>1915</v>
      </c>
      <c r="D142" s="307" t="s">
        <v>41</v>
      </c>
      <c r="E142" s="307" t="s">
        <v>1914</v>
      </c>
      <c r="F142" s="307">
        <v>1</v>
      </c>
      <c r="G142" s="308">
        <v>1.2</v>
      </c>
      <c r="H142" s="308">
        <v>1.2</v>
      </c>
      <c r="I142" s="307" t="s">
        <v>31</v>
      </c>
      <c r="J142" s="307" t="s">
        <v>29</v>
      </c>
      <c r="K142" s="306">
        <v>41264</v>
      </c>
      <c r="L142" s="306">
        <v>41277</v>
      </c>
      <c r="M142" s="305" t="s">
        <v>1913</v>
      </c>
    </row>
    <row r="143" spans="1:13" ht="38.25" x14ac:dyDescent="0.25">
      <c r="A143" s="941" t="s">
        <v>150</v>
      </c>
      <c r="B143" s="941"/>
      <c r="C143" s="297" t="s">
        <v>1912</v>
      </c>
      <c r="D143" s="295" t="s">
        <v>30</v>
      </c>
      <c r="E143" s="295" t="s">
        <v>247</v>
      </c>
      <c r="F143" s="295">
        <v>4</v>
      </c>
      <c r="G143" s="296">
        <v>2</v>
      </c>
      <c r="H143" s="296">
        <v>8</v>
      </c>
      <c r="I143" s="295" t="s">
        <v>31</v>
      </c>
      <c r="J143" s="295" t="s">
        <v>29</v>
      </c>
      <c r="K143" s="294">
        <v>41547</v>
      </c>
      <c r="L143" s="294"/>
      <c r="M143" s="293"/>
    </row>
    <row r="144" spans="1:13" x14ac:dyDescent="0.25">
      <c r="A144" s="319"/>
      <c r="B144" s="319"/>
      <c r="C144" s="321"/>
      <c r="D144" s="319" t="s">
        <v>39</v>
      </c>
      <c r="E144" s="319"/>
      <c r="F144" s="319"/>
      <c r="G144" s="320"/>
      <c r="H144" s="320"/>
      <c r="I144" s="319"/>
      <c r="J144" s="319"/>
      <c r="K144" s="319"/>
      <c r="L144" s="319"/>
      <c r="M144" s="318" t="s">
        <v>1863</v>
      </c>
    </row>
    <row r="145" spans="1:13" ht="25.5" x14ac:dyDescent="0.25">
      <c r="A145" s="941">
        <v>36</v>
      </c>
      <c r="B145" s="941"/>
      <c r="C145" s="297" t="s">
        <v>1911</v>
      </c>
      <c r="D145" s="295" t="s">
        <v>10</v>
      </c>
      <c r="E145" s="295" t="s">
        <v>11</v>
      </c>
      <c r="F145" s="295">
        <v>1</v>
      </c>
      <c r="G145" s="296">
        <v>2.5000000000000001E-2</v>
      </c>
      <c r="H145" s="296">
        <v>0.27500000000000002</v>
      </c>
      <c r="I145" s="295" t="s">
        <v>12</v>
      </c>
      <c r="J145" s="295" t="s">
        <v>13</v>
      </c>
      <c r="K145" s="294">
        <v>41212</v>
      </c>
      <c r="L145" s="294"/>
      <c r="M145" s="293" t="s">
        <v>1910</v>
      </c>
    </row>
    <row r="146" spans="1:13" x14ac:dyDescent="0.25">
      <c r="A146" s="916"/>
      <c r="B146" s="916"/>
      <c r="C146" s="315" t="s">
        <v>1909</v>
      </c>
      <c r="D146" s="918" t="s">
        <v>24</v>
      </c>
      <c r="E146" s="918"/>
      <c r="F146" s="918"/>
      <c r="G146" s="918"/>
      <c r="H146" s="918"/>
      <c r="I146" s="918"/>
      <c r="J146" s="918"/>
      <c r="K146" s="918"/>
      <c r="L146" s="313"/>
      <c r="M146" s="311"/>
    </row>
    <row r="147" spans="1:13" ht="25.5" x14ac:dyDescent="0.25">
      <c r="A147" s="918" t="s">
        <v>1908</v>
      </c>
      <c r="B147" s="918"/>
      <c r="C147" s="315" t="s">
        <v>1907</v>
      </c>
      <c r="D147" s="313" t="s">
        <v>10</v>
      </c>
      <c r="E147" s="313" t="s">
        <v>244</v>
      </c>
      <c r="F147" s="313">
        <v>11</v>
      </c>
      <c r="G147" s="314">
        <v>0.3</v>
      </c>
      <c r="H147" s="314">
        <v>3.3</v>
      </c>
      <c r="I147" s="313" t="s">
        <v>12</v>
      </c>
      <c r="J147" s="313" t="s">
        <v>13</v>
      </c>
      <c r="K147" s="312">
        <v>41304</v>
      </c>
      <c r="L147" s="312"/>
      <c r="M147" s="311" t="s">
        <v>123</v>
      </c>
    </row>
    <row r="148" spans="1:13" ht="51" x14ac:dyDescent="0.25">
      <c r="A148" s="942" t="s">
        <v>1904</v>
      </c>
      <c r="B148" s="942"/>
      <c r="C148" s="309" t="s">
        <v>1906</v>
      </c>
      <c r="D148" s="307" t="s">
        <v>41</v>
      </c>
      <c r="E148" s="307" t="s">
        <v>244</v>
      </c>
      <c r="F148" s="307">
        <v>8</v>
      </c>
      <c r="G148" s="308">
        <v>0.3</v>
      </c>
      <c r="H148" s="308">
        <v>2.4</v>
      </c>
      <c r="I148" s="307" t="s">
        <v>12</v>
      </c>
      <c r="J148" s="307" t="s">
        <v>13</v>
      </c>
      <c r="K148" s="306">
        <v>41326</v>
      </c>
      <c r="L148" s="306"/>
      <c r="M148" s="305" t="s">
        <v>1905</v>
      </c>
    </row>
    <row r="149" spans="1:13" ht="25.5" x14ac:dyDescent="0.25">
      <c r="A149" s="918" t="s">
        <v>1904</v>
      </c>
      <c r="B149" s="918"/>
      <c r="C149" s="315" t="s">
        <v>1903</v>
      </c>
      <c r="D149" s="313" t="s">
        <v>246</v>
      </c>
      <c r="E149" s="313" t="s">
        <v>244</v>
      </c>
      <c r="F149" s="313">
        <v>3</v>
      </c>
      <c r="G149" s="314">
        <v>0.3</v>
      </c>
      <c r="H149" s="314">
        <v>0.9</v>
      </c>
      <c r="I149" s="313" t="s">
        <v>12</v>
      </c>
      <c r="J149" s="313" t="s">
        <v>13</v>
      </c>
      <c r="K149" s="312">
        <v>41578</v>
      </c>
      <c r="L149" s="313"/>
      <c r="M149" s="311"/>
    </row>
    <row r="150" spans="1:13" ht="25.5" x14ac:dyDescent="0.25">
      <c r="A150" s="941" t="s">
        <v>1902</v>
      </c>
      <c r="B150" s="941"/>
      <c r="C150" s="297" t="s">
        <v>1901</v>
      </c>
      <c r="D150" s="295" t="s">
        <v>10</v>
      </c>
      <c r="E150" s="295" t="s">
        <v>247</v>
      </c>
      <c r="F150" s="295">
        <v>12</v>
      </c>
      <c r="G150" s="296">
        <v>0.3</v>
      </c>
      <c r="H150" s="296">
        <v>3.6</v>
      </c>
      <c r="I150" s="295" t="s">
        <v>12</v>
      </c>
      <c r="J150" s="295" t="s">
        <v>13</v>
      </c>
      <c r="K150" s="294">
        <v>41685</v>
      </c>
      <c r="L150" s="294"/>
      <c r="M150" s="293" t="s">
        <v>123</v>
      </c>
    </row>
    <row r="151" spans="1:13" ht="25.5" x14ac:dyDescent="0.25">
      <c r="A151" s="300"/>
      <c r="B151" s="300"/>
      <c r="C151" s="302" t="s">
        <v>1900</v>
      </c>
      <c r="D151" s="300" t="s">
        <v>39</v>
      </c>
      <c r="E151" s="300" t="s">
        <v>247</v>
      </c>
      <c r="F151" s="300">
        <v>1</v>
      </c>
      <c r="G151" s="301">
        <v>0.24</v>
      </c>
      <c r="H151" s="301">
        <f t="shared" ref="H151:H160" si="0">F151*G151</f>
        <v>0.24</v>
      </c>
      <c r="I151" s="300" t="s">
        <v>1016</v>
      </c>
      <c r="J151" s="300" t="s">
        <v>13</v>
      </c>
      <c r="K151" s="299"/>
      <c r="L151" s="299">
        <v>41725</v>
      </c>
      <c r="M151" s="298" t="s">
        <v>1899</v>
      </c>
    </row>
    <row r="152" spans="1:13" ht="25.5" x14ac:dyDescent="0.25">
      <c r="A152" s="300"/>
      <c r="B152" s="300"/>
      <c r="C152" s="302" t="s">
        <v>1898</v>
      </c>
      <c r="D152" s="300" t="s">
        <v>39</v>
      </c>
      <c r="E152" s="300" t="s">
        <v>247</v>
      </c>
      <c r="F152" s="300">
        <v>1</v>
      </c>
      <c r="G152" s="301">
        <v>0.19</v>
      </c>
      <c r="H152" s="301">
        <f t="shared" si="0"/>
        <v>0.19</v>
      </c>
      <c r="I152" s="300" t="s">
        <v>1016</v>
      </c>
      <c r="J152" s="300" t="s">
        <v>13</v>
      </c>
      <c r="K152" s="299"/>
      <c r="L152" s="299">
        <v>41725</v>
      </c>
      <c r="M152" s="298" t="s">
        <v>1897</v>
      </c>
    </row>
    <row r="153" spans="1:13" ht="25.5" x14ac:dyDescent="0.25">
      <c r="A153" s="300"/>
      <c r="B153" s="300"/>
      <c r="C153" s="302" t="s">
        <v>1896</v>
      </c>
      <c r="D153" s="300" t="s">
        <v>39</v>
      </c>
      <c r="E153" s="300" t="s">
        <v>247</v>
      </c>
      <c r="F153" s="300">
        <v>1</v>
      </c>
      <c r="G153" s="301">
        <v>0.26</v>
      </c>
      <c r="H153" s="301">
        <f t="shared" si="0"/>
        <v>0.26</v>
      </c>
      <c r="I153" s="300" t="s">
        <v>1016</v>
      </c>
      <c r="J153" s="300" t="s">
        <v>13</v>
      </c>
      <c r="K153" s="299"/>
      <c r="L153" s="299">
        <v>41725</v>
      </c>
      <c r="M153" s="298" t="s">
        <v>1895</v>
      </c>
    </row>
    <row r="154" spans="1:13" ht="25.5" x14ac:dyDescent="0.25">
      <c r="A154" s="300"/>
      <c r="B154" s="300"/>
      <c r="C154" s="302" t="s">
        <v>1894</v>
      </c>
      <c r="D154" s="300" t="s">
        <v>39</v>
      </c>
      <c r="E154" s="300" t="s">
        <v>247</v>
      </c>
      <c r="F154" s="300">
        <v>1</v>
      </c>
      <c r="G154" s="301">
        <v>0.26</v>
      </c>
      <c r="H154" s="301">
        <f t="shared" si="0"/>
        <v>0.26</v>
      </c>
      <c r="I154" s="300" t="s">
        <v>1016</v>
      </c>
      <c r="J154" s="300" t="s">
        <v>13</v>
      </c>
      <c r="K154" s="299"/>
      <c r="L154" s="299">
        <v>41725</v>
      </c>
      <c r="M154" s="298" t="s">
        <v>1893</v>
      </c>
    </row>
    <row r="155" spans="1:13" ht="25.5" x14ac:dyDescent="0.25">
      <c r="A155" s="300"/>
      <c r="B155" s="300"/>
      <c r="C155" s="302" t="s">
        <v>1892</v>
      </c>
      <c r="D155" s="300" t="s">
        <v>39</v>
      </c>
      <c r="E155" s="300" t="s">
        <v>247</v>
      </c>
      <c r="F155" s="300">
        <v>1</v>
      </c>
      <c r="G155" s="301">
        <v>0.22</v>
      </c>
      <c r="H155" s="301">
        <f t="shared" si="0"/>
        <v>0.22</v>
      </c>
      <c r="I155" s="300" t="s">
        <v>1016</v>
      </c>
      <c r="J155" s="300" t="s">
        <v>13</v>
      </c>
      <c r="K155" s="299"/>
      <c r="L155" s="299">
        <v>41725</v>
      </c>
      <c r="M155" s="298" t="s">
        <v>1891</v>
      </c>
    </row>
    <row r="156" spans="1:13" ht="25.5" x14ac:dyDescent="0.25">
      <c r="A156" s="300"/>
      <c r="B156" s="300"/>
      <c r="C156" s="302" t="s">
        <v>1890</v>
      </c>
      <c r="D156" s="300" t="s">
        <v>39</v>
      </c>
      <c r="E156" s="300" t="s">
        <v>247</v>
      </c>
      <c r="F156" s="300">
        <v>1</v>
      </c>
      <c r="G156" s="301">
        <v>0.25</v>
      </c>
      <c r="H156" s="301">
        <f t="shared" si="0"/>
        <v>0.25</v>
      </c>
      <c r="I156" s="300" t="s">
        <v>1016</v>
      </c>
      <c r="J156" s="300" t="s">
        <v>13</v>
      </c>
      <c r="K156" s="299"/>
      <c r="L156" s="299">
        <v>41725</v>
      </c>
      <c r="M156" s="298" t="s">
        <v>1889</v>
      </c>
    </row>
    <row r="157" spans="1:13" ht="25.5" x14ac:dyDescent="0.25">
      <c r="A157" s="300"/>
      <c r="B157" s="300"/>
      <c r="C157" s="302" t="s">
        <v>1888</v>
      </c>
      <c r="D157" s="300" t="s">
        <v>39</v>
      </c>
      <c r="E157" s="300" t="s">
        <v>247</v>
      </c>
      <c r="F157" s="300">
        <v>1</v>
      </c>
      <c r="G157" s="301">
        <v>0.24</v>
      </c>
      <c r="H157" s="301">
        <f t="shared" si="0"/>
        <v>0.24</v>
      </c>
      <c r="I157" s="300" t="s">
        <v>1016</v>
      </c>
      <c r="J157" s="300" t="s">
        <v>13</v>
      </c>
      <c r="K157" s="299"/>
      <c r="L157" s="299">
        <v>41725</v>
      </c>
      <c r="M157" s="298" t="s">
        <v>1887</v>
      </c>
    </row>
    <row r="158" spans="1:13" ht="25.5" x14ac:dyDescent="0.25">
      <c r="A158" s="300"/>
      <c r="B158" s="300"/>
      <c r="C158" s="302" t="s">
        <v>1886</v>
      </c>
      <c r="D158" s="300" t="s">
        <v>39</v>
      </c>
      <c r="E158" s="300" t="s">
        <v>247</v>
      </c>
      <c r="F158" s="300">
        <v>1</v>
      </c>
      <c r="G158" s="301">
        <v>0.23</v>
      </c>
      <c r="H158" s="301">
        <f t="shared" si="0"/>
        <v>0.23</v>
      </c>
      <c r="I158" s="300" t="s">
        <v>1016</v>
      </c>
      <c r="J158" s="300" t="s">
        <v>13</v>
      </c>
      <c r="K158" s="299"/>
      <c r="L158" s="299">
        <v>41725</v>
      </c>
      <c r="M158" s="298" t="s">
        <v>1885</v>
      </c>
    </row>
    <row r="159" spans="1:13" ht="25.5" x14ac:dyDescent="0.25">
      <c r="A159" s="300"/>
      <c r="B159" s="300"/>
      <c r="C159" s="302" t="s">
        <v>1884</v>
      </c>
      <c r="D159" s="300" t="s">
        <v>39</v>
      </c>
      <c r="E159" s="300" t="s">
        <v>247</v>
      </c>
      <c r="F159" s="300">
        <v>1</v>
      </c>
      <c r="G159" s="301">
        <v>0.24</v>
      </c>
      <c r="H159" s="301">
        <f t="shared" si="0"/>
        <v>0.24</v>
      </c>
      <c r="I159" s="300" t="s">
        <v>1016</v>
      </c>
      <c r="J159" s="300" t="s">
        <v>13</v>
      </c>
      <c r="K159" s="299"/>
      <c r="L159" s="299">
        <v>41725</v>
      </c>
      <c r="M159" s="298" t="s">
        <v>1883</v>
      </c>
    </row>
    <row r="160" spans="1:13" ht="25.5" x14ac:dyDescent="0.25">
      <c r="A160" s="300"/>
      <c r="B160" s="300"/>
      <c r="C160" s="302" t="s">
        <v>1882</v>
      </c>
      <c r="D160" s="300" t="s">
        <v>39</v>
      </c>
      <c r="E160" s="300" t="s">
        <v>247</v>
      </c>
      <c r="F160" s="300">
        <v>1</v>
      </c>
      <c r="G160" s="301">
        <v>0.23</v>
      </c>
      <c r="H160" s="301">
        <f t="shared" si="0"/>
        <v>0.23</v>
      </c>
      <c r="I160" s="300" t="s">
        <v>1016</v>
      </c>
      <c r="J160" s="300" t="s">
        <v>13</v>
      </c>
      <c r="K160" s="299"/>
      <c r="L160" s="299">
        <v>41725</v>
      </c>
      <c r="M160" s="298" t="s">
        <v>1881</v>
      </c>
    </row>
    <row r="161" spans="1:13" ht="25.5" x14ac:dyDescent="0.25">
      <c r="A161" s="918" t="s">
        <v>1880</v>
      </c>
      <c r="B161" s="918"/>
      <c r="C161" s="315" t="s">
        <v>1879</v>
      </c>
      <c r="D161" s="313" t="s">
        <v>10</v>
      </c>
      <c r="E161" s="313" t="s">
        <v>244</v>
      </c>
      <c r="F161" s="313">
        <v>1</v>
      </c>
      <c r="G161" s="314">
        <v>0.6</v>
      </c>
      <c r="H161" s="314">
        <v>9</v>
      </c>
      <c r="I161" s="313" t="s">
        <v>12</v>
      </c>
      <c r="J161" s="313" t="s">
        <v>13</v>
      </c>
      <c r="K161" s="312">
        <v>41243</v>
      </c>
      <c r="L161" s="312"/>
      <c r="M161" s="311" t="s">
        <v>123</v>
      </c>
    </row>
    <row r="162" spans="1:13" ht="25.5" x14ac:dyDescent="0.25">
      <c r="A162" s="942"/>
      <c r="B162" s="942"/>
      <c r="C162" s="309" t="s">
        <v>1834</v>
      </c>
      <c r="D162" s="307" t="s">
        <v>41</v>
      </c>
      <c r="E162" s="307" t="s">
        <v>244</v>
      </c>
      <c r="F162" s="307">
        <v>1</v>
      </c>
      <c r="G162" s="308">
        <v>0.6</v>
      </c>
      <c r="H162" s="308">
        <v>9</v>
      </c>
      <c r="I162" s="307" t="s">
        <v>68</v>
      </c>
      <c r="J162" s="307" t="s">
        <v>29</v>
      </c>
      <c r="K162" s="306">
        <v>41242</v>
      </c>
      <c r="L162" s="306">
        <v>41242</v>
      </c>
      <c r="M162" s="305" t="s">
        <v>1878</v>
      </c>
    </row>
    <row r="163" spans="1:13" ht="25.5" x14ac:dyDescent="0.25">
      <c r="A163" s="941" t="s">
        <v>1877</v>
      </c>
      <c r="B163" s="941"/>
      <c r="C163" s="297" t="s">
        <v>1876</v>
      </c>
      <c r="D163" s="295" t="s">
        <v>10</v>
      </c>
      <c r="E163" s="295" t="s">
        <v>247</v>
      </c>
      <c r="F163" s="295">
        <v>1</v>
      </c>
      <c r="G163" s="296">
        <v>0.7</v>
      </c>
      <c r="H163" s="296">
        <v>10.5</v>
      </c>
      <c r="I163" s="295" t="s">
        <v>12</v>
      </c>
      <c r="J163" s="295" t="s">
        <v>13</v>
      </c>
      <c r="K163" s="294">
        <v>41759</v>
      </c>
      <c r="L163" s="294"/>
      <c r="M163" s="293" t="s">
        <v>1875</v>
      </c>
    </row>
    <row r="164" spans="1:13" ht="25.5" x14ac:dyDescent="0.25">
      <c r="A164" s="942"/>
      <c r="B164" s="942"/>
      <c r="C164" s="309" t="s">
        <v>1834</v>
      </c>
      <c r="D164" s="307" t="s">
        <v>41</v>
      </c>
      <c r="E164" s="307" t="s">
        <v>247</v>
      </c>
      <c r="F164" s="307">
        <v>1</v>
      </c>
      <c r="G164" s="308"/>
      <c r="H164" s="308">
        <f>10.5+8+0.77</f>
        <v>19.27</v>
      </c>
      <c r="I164" s="307" t="s">
        <v>12</v>
      </c>
      <c r="J164" s="307" t="s">
        <v>13</v>
      </c>
      <c r="K164" s="306"/>
      <c r="L164" s="306">
        <v>41716</v>
      </c>
      <c r="M164" s="305" t="s">
        <v>1874</v>
      </c>
    </row>
    <row r="165" spans="1:13" ht="25.5" x14ac:dyDescent="0.25">
      <c r="A165" s="941">
        <v>39</v>
      </c>
      <c r="B165" s="941"/>
      <c r="C165" s="297" t="s">
        <v>1873</v>
      </c>
      <c r="D165" s="295" t="s">
        <v>10</v>
      </c>
      <c r="E165" s="295" t="s">
        <v>244</v>
      </c>
      <c r="F165" s="295">
        <v>1</v>
      </c>
      <c r="G165" s="296">
        <v>0.06</v>
      </c>
      <c r="H165" s="296">
        <v>1.2</v>
      </c>
      <c r="I165" s="295" t="s">
        <v>12</v>
      </c>
      <c r="J165" s="295" t="s">
        <v>13</v>
      </c>
      <c r="K165" s="294">
        <v>41243</v>
      </c>
      <c r="L165" s="294"/>
      <c r="M165" s="293" t="s">
        <v>123</v>
      </c>
    </row>
    <row r="166" spans="1:13" x14ac:dyDescent="0.25">
      <c r="A166" s="942"/>
      <c r="B166" s="942"/>
      <c r="C166" s="309" t="s">
        <v>1834</v>
      </c>
      <c r="D166" s="942" t="s">
        <v>1872</v>
      </c>
      <c r="E166" s="942"/>
      <c r="F166" s="942"/>
      <c r="G166" s="942"/>
      <c r="H166" s="942"/>
      <c r="I166" s="942"/>
      <c r="J166" s="942"/>
      <c r="K166" s="942"/>
      <c r="L166" s="307"/>
      <c r="M166" s="305"/>
    </row>
    <row r="167" spans="1:13" ht="25.5" x14ac:dyDescent="0.25">
      <c r="A167" s="941">
        <v>40</v>
      </c>
      <c r="B167" s="941"/>
      <c r="C167" s="297" t="s">
        <v>1871</v>
      </c>
      <c r="D167" s="295" t="s">
        <v>10</v>
      </c>
      <c r="E167" s="295" t="s">
        <v>244</v>
      </c>
      <c r="F167" s="295">
        <v>1</v>
      </c>
      <c r="G167" s="296">
        <v>0.6</v>
      </c>
      <c r="H167" s="296">
        <v>3</v>
      </c>
      <c r="I167" s="295" t="s">
        <v>12</v>
      </c>
      <c r="J167" s="295" t="s">
        <v>13</v>
      </c>
      <c r="K167" s="294">
        <v>41243</v>
      </c>
      <c r="L167" s="294"/>
      <c r="M167" s="293" t="s">
        <v>123</v>
      </c>
    </row>
    <row r="168" spans="1:13" ht="25.5" x14ac:dyDescent="0.25">
      <c r="A168" s="942"/>
      <c r="B168" s="942"/>
      <c r="C168" s="309" t="s">
        <v>1834</v>
      </c>
      <c r="D168" s="307" t="s">
        <v>41</v>
      </c>
      <c r="E168" s="307" t="s">
        <v>244</v>
      </c>
      <c r="F168" s="307">
        <v>1</v>
      </c>
      <c r="G168" s="308">
        <v>0.6</v>
      </c>
      <c r="H168" s="308">
        <v>3</v>
      </c>
      <c r="I168" s="307" t="s">
        <v>31</v>
      </c>
      <c r="J168" s="307" t="s">
        <v>29</v>
      </c>
      <c r="K168" s="306">
        <v>41326</v>
      </c>
      <c r="L168" s="306">
        <v>41333</v>
      </c>
      <c r="M168" s="305" t="s">
        <v>1870</v>
      </c>
    </row>
    <row r="169" spans="1:13" ht="25.5" x14ac:dyDescent="0.25">
      <c r="A169" s="918" t="s">
        <v>1869</v>
      </c>
      <c r="B169" s="918"/>
      <c r="C169" s="315" t="s">
        <v>1868</v>
      </c>
      <c r="D169" s="313" t="s">
        <v>10</v>
      </c>
      <c r="E169" s="313" t="s">
        <v>244</v>
      </c>
      <c r="F169" s="313">
        <v>1</v>
      </c>
      <c r="G169" s="314">
        <v>0.25</v>
      </c>
      <c r="H169" s="314">
        <v>1</v>
      </c>
      <c r="I169" s="313" t="s">
        <v>12</v>
      </c>
      <c r="J169" s="313" t="s">
        <v>13</v>
      </c>
      <c r="K169" s="312">
        <v>41243</v>
      </c>
      <c r="L169" s="312"/>
      <c r="M169" s="311" t="s">
        <v>123</v>
      </c>
    </row>
    <row r="170" spans="1:13" ht="25.5" x14ac:dyDescent="0.25">
      <c r="A170" s="942"/>
      <c r="B170" s="942"/>
      <c r="C170" s="309" t="s">
        <v>1834</v>
      </c>
      <c r="D170" s="307" t="s">
        <v>41</v>
      </c>
      <c r="E170" s="307" t="s">
        <v>244</v>
      </c>
      <c r="F170" s="307">
        <v>1</v>
      </c>
      <c r="G170" s="308">
        <v>0.25</v>
      </c>
      <c r="H170" s="308">
        <v>1</v>
      </c>
      <c r="I170" s="307" t="s">
        <v>31</v>
      </c>
      <c r="J170" s="307" t="s">
        <v>29</v>
      </c>
      <c r="K170" s="306">
        <v>41255</v>
      </c>
      <c r="L170" s="306">
        <v>41258</v>
      </c>
      <c r="M170" s="305" t="s">
        <v>1867</v>
      </c>
    </row>
    <row r="171" spans="1:13" ht="25.5" x14ac:dyDescent="0.25">
      <c r="A171" s="941" t="s">
        <v>1866</v>
      </c>
      <c r="B171" s="941"/>
      <c r="C171" s="297" t="s">
        <v>1865</v>
      </c>
      <c r="D171" s="295" t="s">
        <v>10</v>
      </c>
      <c r="E171" s="295" t="s">
        <v>247</v>
      </c>
      <c r="F171" s="295">
        <v>1</v>
      </c>
      <c r="G171" s="296">
        <v>7.0000000000000007E-2</v>
      </c>
      <c r="H171" s="296">
        <v>0.77</v>
      </c>
      <c r="I171" s="295" t="s">
        <v>12</v>
      </c>
      <c r="J171" s="295" t="s">
        <v>13</v>
      </c>
      <c r="K171" s="295" t="s">
        <v>1864</v>
      </c>
      <c r="L171" s="295"/>
      <c r="M171" s="293" t="s">
        <v>123</v>
      </c>
    </row>
    <row r="172" spans="1:13" x14ac:dyDescent="0.25">
      <c r="A172" s="319"/>
      <c r="B172" s="319"/>
      <c r="C172" s="321"/>
      <c r="D172" s="319" t="s">
        <v>39</v>
      </c>
      <c r="E172" s="319"/>
      <c r="F172" s="319"/>
      <c r="G172" s="320"/>
      <c r="H172" s="320"/>
      <c r="I172" s="319"/>
      <c r="J172" s="319"/>
      <c r="K172" s="319"/>
      <c r="L172" s="319"/>
      <c r="M172" s="318" t="s">
        <v>1863</v>
      </c>
    </row>
    <row r="173" spans="1:13" ht="25.5" x14ac:dyDescent="0.25">
      <c r="A173" s="918">
        <v>42</v>
      </c>
      <c r="B173" s="918"/>
      <c r="C173" s="315" t="s">
        <v>1862</v>
      </c>
      <c r="D173" s="313" t="s">
        <v>10</v>
      </c>
      <c r="E173" s="313" t="s">
        <v>11</v>
      </c>
      <c r="F173" s="313">
        <v>1</v>
      </c>
      <c r="G173" s="314">
        <v>0.6</v>
      </c>
      <c r="H173" s="314">
        <v>0.6</v>
      </c>
      <c r="I173" s="313" t="s">
        <v>12</v>
      </c>
      <c r="J173" s="313" t="s">
        <v>13</v>
      </c>
      <c r="K173" s="312">
        <v>41212</v>
      </c>
      <c r="L173" s="312"/>
      <c r="M173" s="311" t="s">
        <v>123</v>
      </c>
    </row>
    <row r="174" spans="1:13" ht="38.25" x14ac:dyDescent="0.25">
      <c r="A174" s="942"/>
      <c r="B174" s="942"/>
      <c r="C174" s="309" t="s">
        <v>1834</v>
      </c>
      <c r="D174" s="307" t="s">
        <v>41</v>
      </c>
      <c r="E174" s="307" t="s">
        <v>11</v>
      </c>
      <c r="F174" s="307">
        <v>1</v>
      </c>
      <c r="G174" s="308">
        <v>0.6</v>
      </c>
      <c r="H174" s="308">
        <v>0.6</v>
      </c>
      <c r="I174" s="307" t="s">
        <v>31</v>
      </c>
      <c r="J174" s="307" t="s">
        <v>29</v>
      </c>
      <c r="K174" s="306">
        <v>41358</v>
      </c>
      <c r="L174" s="306">
        <v>41407</v>
      </c>
      <c r="M174" s="305" t="s">
        <v>1861</v>
      </c>
    </row>
    <row r="175" spans="1:13" ht="38.25" x14ac:dyDescent="0.25">
      <c r="A175" s="918">
        <v>43</v>
      </c>
      <c r="B175" s="918"/>
      <c r="C175" s="315" t="s">
        <v>1860</v>
      </c>
      <c r="D175" s="313" t="s">
        <v>10</v>
      </c>
      <c r="E175" s="313" t="s">
        <v>11</v>
      </c>
      <c r="F175" s="313">
        <v>1</v>
      </c>
      <c r="G175" s="314">
        <v>0.5</v>
      </c>
      <c r="H175" s="314">
        <v>0.5</v>
      </c>
      <c r="I175" s="313" t="s">
        <v>12</v>
      </c>
      <c r="J175" s="313" t="s">
        <v>13</v>
      </c>
      <c r="K175" s="312">
        <v>41212</v>
      </c>
      <c r="L175" s="312"/>
      <c r="M175" s="311" t="s">
        <v>1859</v>
      </c>
    </row>
    <row r="176" spans="1:13" ht="25.5" x14ac:dyDescent="0.25">
      <c r="A176" s="918"/>
      <c r="B176" s="918"/>
      <c r="C176" s="315" t="s">
        <v>1834</v>
      </c>
      <c r="D176" s="918" t="s">
        <v>1858</v>
      </c>
      <c r="E176" s="918"/>
      <c r="F176" s="918"/>
      <c r="G176" s="918"/>
      <c r="H176" s="918"/>
      <c r="I176" s="918"/>
      <c r="J176" s="918"/>
      <c r="K176" s="918"/>
      <c r="L176" s="313"/>
      <c r="M176" s="311" t="s">
        <v>1857</v>
      </c>
    </row>
    <row r="177" spans="1:13" ht="25.5" x14ac:dyDescent="0.25">
      <c r="A177" s="918" t="s">
        <v>1856</v>
      </c>
      <c r="B177" s="918"/>
      <c r="C177" s="315" t="s">
        <v>1855</v>
      </c>
      <c r="D177" s="313" t="s">
        <v>10</v>
      </c>
      <c r="E177" s="313"/>
      <c r="F177" s="313">
        <v>1</v>
      </c>
      <c r="G177" s="314">
        <v>4</v>
      </c>
      <c r="H177" s="314">
        <v>4</v>
      </c>
      <c r="I177" s="313" t="s">
        <v>12</v>
      </c>
      <c r="J177" s="313" t="s">
        <v>13</v>
      </c>
      <c r="K177" s="312">
        <v>41652</v>
      </c>
      <c r="L177" s="317"/>
      <c r="M177" s="311" t="s">
        <v>123</v>
      </c>
    </row>
    <row r="178" spans="1:13" ht="38.25" x14ac:dyDescent="0.25">
      <c r="A178" s="942"/>
      <c r="B178" s="942"/>
      <c r="C178" s="309" t="s">
        <v>1834</v>
      </c>
      <c r="D178" s="307" t="s">
        <v>41</v>
      </c>
      <c r="E178" s="307"/>
      <c r="F178" s="307">
        <v>1</v>
      </c>
      <c r="G178" s="308">
        <v>4</v>
      </c>
      <c r="H178" s="308">
        <v>4</v>
      </c>
      <c r="I178" s="307" t="s">
        <v>12</v>
      </c>
      <c r="J178" s="307" t="s">
        <v>13</v>
      </c>
      <c r="K178" s="306">
        <v>41285</v>
      </c>
      <c r="L178" s="306">
        <v>41296</v>
      </c>
      <c r="M178" s="305" t="s">
        <v>1854</v>
      </c>
    </row>
    <row r="179" spans="1:13" x14ac:dyDescent="0.25">
      <c r="A179" s="941" t="s">
        <v>1853</v>
      </c>
      <c r="B179" s="941"/>
      <c r="C179" s="297" t="s">
        <v>1834</v>
      </c>
      <c r="D179" s="295" t="s">
        <v>30</v>
      </c>
      <c r="E179" s="295"/>
      <c r="F179" s="295">
        <v>1</v>
      </c>
      <c r="G179" s="296">
        <v>4</v>
      </c>
      <c r="H179" s="296">
        <v>4</v>
      </c>
      <c r="I179" s="295" t="s">
        <v>12</v>
      </c>
      <c r="J179" s="295" t="s">
        <v>13</v>
      </c>
      <c r="K179" s="294">
        <v>41654</v>
      </c>
      <c r="L179" s="294"/>
      <c r="M179" s="293" t="s">
        <v>1850</v>
      </c>
    </row>
    <row r="180" spans="1:13" ht="38.25" x14ac:dyDescent="0.25">
      <c r="A180" s="300"/>
      <c r="B180" s="300"/>
      <c r="C180" s="302"/>
      <c r="D180" s="300" t="s">
        <v>41</v>
      </c>
      <c r="E180" s="300"/>
      <c r="F180" s="300">
        <v>1</v>
      </c>
      <c r="G180" s="301">
        <v>4.3</v>
      </c>
      <c r="H180" s="301">
        <v>4.3</v>
      </c>
      <c r="I180" s="300" t="s">
        <v>1016</v>
      </c>
      <c r="J180" s="300" t="s">
        <v>13</v>
      </c>
      <c r="K180" s="299">
        <v>41654</v>
      </c>
      <c r="L180" s="299">
        <v>41663</v>
      </c>
      <c r="M180" s="305" t="s">
        <v>1852</v>
      </c>
    </row>
    <row r="181" spans="1:13" x14ac:dyDescent="0.25">
      <c r="A181" s="941" t="s">
        <v>1851</v>
      </c>
      <c r="B181" s="941"/>
      <c r="C181" s="297" t="s">
        <v>1834</v>
      </c>
      <c r="D181" s="295" t="s">
        <v>30</v>
      </c>
      <c r="E181" s="295"/>
      <c r="F181" s="295">
        <v>1</v>
      </c>
      <c r="G181" s="296">
        <v>4.5</v>
      </c>
      <c r="H181" s="296">
        <v>4.5</v>
      </c>
      <c r="I181" s="295" t="s">
        <v>12</v>
      </c>
      <c r="J181" s="295" t="s">
        <v>13</v>
      </c>
      <c r="K181" s="294">
        <v>42019</v>
      </c>
      <c r="L181" s="294"/>
      <c r="M181" s="293" t="s">
        <v>1850</v>
      </c>
    </row>
    <row r="182" spans="1:13" x14ac:dyDescent="0.25">
      <c r="A182" s="918" t="s">
        <v>1849</v>
      </c>
      <c r="B182" s="918"/>
      <c r="C182" s="315" t="s">
        <v>1848</v>
      </c>
      <c r="D182" s="313" t="s">
        <v>30</v>
      </c>
      <c r="E182" s="313"/>
      <c r="F182" s="313">
        <v>1</v>
      </c>
      <c r="G182" s="314">
        <v>24</v>
      </c>
      <c r="H182" s="314">
        <v>24</v>
      </c>
      <c r="I182" s="313" t="s">
        <v>31</v>
      </c>
      <c r="J182" s="313" t="s">
        <v>29</v>
      </c>
      <c r="K182" s="312">
        <v>41106</v>
      </c>
      <c r="L182" s="312"/>
      <c r="M182" s="311" t="s">
        <v>1847</v>
      </c>
    </row>
    <row r="183" spans="1:13" ht="38.25" x14ac:dyDescent="0.25">
      <c r="A183" s="942"/>
      <c r="B183" s="942"/>
      <c r="C183" s="309" t="s">
        <v>1834</v>
      </c>
      <c r="D183" s="307" t="s">
        <v>41</v>
      </c>
      <c r="E183" s="307"/>
      <c r="F183" s="307">
        <v>1</v>
      </c>
      <c r="G183" s="308">
        <v>24</v>
      </c>
      <c r="H183" s="308">
        <v>24</v>
      </c>
      <c r="I183" s="307" t="s">
        <v>31</v>
      </c>
      <c r="J183" s="307" t="s">
        <v>29</v>
      </c>
      <c r="K183" s="306">
        <v>41106</v>
      </c>
      <c r="L183" s="306"/>
      <c r="M183" s="305" t="s">
        <v>1846</v>
      </c>
    </row>
    <row r="184" spans="1:13" ht="25.5" x14ac:dyDescent="0.25">
      <c r="A184" s="941" t="s">
        <v>1845</v>
      </c>
      <c r="B184" s="941"/>
      <c r="C184" s="297" t="s">
        <v>1834</v>
      </c>
      <c r="D184" s="295" t="s">
        <v>30</v>
      </c>
      <c r="E184" s="295"/>
      <c r="F184" s="295">
        <v>1</v>
      </c>
      <c r="G184" s="296">
        <v>24</v>
      </c>
      <c r="H184" s="296">
        <v>24</v>
      </c>
      <c r="I184" s="295" t="s">
        <v>31</v>
      </c>
      <c r="J184" s="295" t="s">
        <v>29</v>
      </c>
      <c r="K184" s="294">
        <v>41476</v>
      </c>
      <c r="L184" s="294"/>
      <c r="M184" s="293" t="s">
        <v>1844</v>
      </c>
    </row>
    <row r="185" spans="1:13" ht="38.25" x14ac:dyDescent="0.25">
      <c r="A185" s="295"/>
      <c r="B185" s="295"/>
      <c r="C185" s="309" t="s">
        <v>1834</v>
      </c>
      <c r="D185" s="307" t="s">
        <v>41</v>
      </c>
      <c r="E185" s="307"/>
      <c r="F185" s="307">
        <v>1</v>
      </c>
      <c r="G185" s="308">
        <v>24</v>
      </c>
      <c r="H185" s="308">
        <v>24</v>
      </c>
      <c r="I185" s="307" t="s">
        <v>31</v>
      </c>
      <c r="J185" s="307" t="s">
        <v>29</v>
      </c>
      <c r="K185" s="306">
        <v>41478</v>
      </c>
      <c r="L185" s="306">
        <v>41487</v>
      </c>
      <c r="M185" s="305" t="s">
        <v>1843</v>
      </c>
    </row>
    <row r="186" spans="1:13" ht="38.25" x14ac:dyDescent="0.25">
      <c r="A186" s="942"/>
      <c r="B186" s="942"/>
      <c r="C186" s="309" t="s">
        <v>1834</v>
      </c>
      <c r="D186" s="307" t="s">
        <v>41</v>
      </c>
      <c r="E186" s="307"/>
      <c r="F186" s="307">
        <v>1</v>
      </c>
      <c r="G186" s="308">
        <v>24</v>
      </c>
      <c r="H186" s="308">
        <v>24</v>
      </c>
      <c r="I186" s="307" t="s">
        <v>31</v>
      </c>
      <c r="J186" s="307" t="s">
        <v>29</v>
      </c>
      <c r="K186" s="306">
        <v>41907</v>
      </c>
      <c r="L186" s="306">
        <v>41911</v>
      </c>
      <c r="M186" s="305" t="s">
        <v>1842</v>
      </c>
    </row>
    <row r="187" spans="1:13" ht="25.5" x14ac:dyDescent="0.25">
      <c r="A187" s="941" t="s">
        <v>1841</v>
      </c>
      <c r="B187" s="941"/>
      <c r="C187" s="297" t="s">
        <v>1834</v>
      </c>
      <c r="D187" s="295" t="s">
        <v>30</v>
      </c>
      <c r="E187" s="295"/>
      <c r="F187" s="295">
        <v>1</v>
      </c>
      <c r="G187" s="296">
        <v>24</v>
      </c>
      <c r="H187" s="296">
        <v>24</v>
      </c>
      <c r="I187" s="295" t="s">
        <v>31</v>
      </c>
      <c r="J187" s="295" t="s">
        <v>29</v>
      </c>
      <c r="K187" s="294">
        <v>42267</v>
      </c>
      <c r="L187" s="294"/>
      <c r="M187" s="293" t="s">
        <v>1837</v>
      </c>
    </row>
    <row r="188" spans="1:13" ht="25.5" x14ac:dyDescent="0.25">
      <c r="A188" s="300">
        <v>46</v>
      </c>
      <c r="B188" s="303"/>
      <c r="C188" s="302" t="s">
        <v>1840</v>
      </c>
      <c r="D188" s="300" t="s">
        <v>39</v>
      </c>
      <c r="E188" s="300"/>
      <c r="F188" s="300">
        <v>1</v>
      </c>
      <c r="G188" s="301">
        <v>0.6</v>
      </c>
      <c r="H188" s="301">
        <v>0.6</v>
      </c>
      <c r="I188" s="300" t="s">
        <v>12</v>
      </c>
      <c r="J188" s="300" t="s">
        <v>13</v>
      </c>
      <c r="K188" s="299">
        <v>41848</v>
      </c>
      <c r="L188" s="299" t="s">
        <v>1839</v>
      </c>
      <c r="M188" s="298" t="s">
        <v>1838</v>
      </c>
    </row>
    <row r="189" spans="1:13" ht="25.5" x14ac:dyDescent="0.25">
      <c r="A189" s="295"/>
      <c r="B189" s="283"/>
      <c r="C189" s="297" t="s">
        <v>1834</v>
      </c>
      <c r="D189" s="295" t="s">
        <v>30</v>
      </c>
      <c r="E189" s="295"/>
      <c r="F189" s="295">
        <v>1</v>
      </c>
      <c r="G189" s="296">
        <v>0.6</v>
      </c>
      <c r="H189" s="296">
        <f>G189*F189</f>
        <v>0.6</v>
      </c>
      <c r="I189" s="295" t="s">
        <v>31</v>
      </c>
      <c r="J189" s="295" t="s">
        <v>29</v>
      </c>
      <c r="K189" s="294">
        <v>42200</v>
      </c>
      <c r="L189" s="294"/>
      <c r="M189" s="293" t="s">
        <v>1837</v>
      </c>
    </row>
    <row r="190" spans="1:13" ht="25.5" x14ac:dyDescent="0.25">
      <c r="A190" s="295"/>
      <c r="B190" s="283"/>
      <c r="C190" s="297" t="s">
        <v>1834</v>
      </c>
      <c r="D190" s="295" t="s">
        <v>30</v>
      </c>
      <c r="E190" s="295"/>
      <c r="F190" s="295">
        <v>1</v>
      </c>
      <c r="G190" s="296">
        <v>0.6</v>
      </c>
      <c r="H190" s="296">
        <f>G190*F190</f>
        <v>0.6</v>
      </c>
      <c r="I190" s="295" t="s">
        <v>31</v>
      </c>
      <c r="J190" s="295" t="s">
        <v>29</v>
      </c>
      <c r="K190" s="294">
        <v>42566</v>
      </c>
      <c r="L190" s="294"/>
      <c r="M190" s="293" t="s">
        <v>1837</v>
      </c>
    </row>
    <row r="191" spans="1:13" ht="38.25" x14ac:dyDescent="0.25">
      <c r="A191" s="950">
        <v>47</v>
      </c>
      <c r="B191" s="950"/>
      <c r="C191" s="290" t="s">
        <v>1836</v>
      </c>
      <c r="D191" s="288" t="s">
        <v>10</v>
      </c>
      <c r="E191" s="288"/>
      <c r="F191" s="288">
        <v>1</v>
      </c>
      <c r="G191" s="289">
        <v>5</v>
      </c>
      <c r="H191" s="289">
        <v>5</v>
      </c>
      <c r="I191" s="288" t="s">
        <v>1835</v>
      </c>
      <c r="J191" s="288" t="s">
        <v>13</v>
      </c>
      <c r="K191" s="287">
        <v>41953</v>
      </c>
      <c r="L191" s="287"/>
      <c r="M191" s="286"/>
    </row>
    <row r="192" spans="1:13" x14ac:dyDescent="0.25">
      <c r="A192" s="288"/>
      <c r="B192" s="291"/>
      <c r="C192" s="290" t="s">
        <v>1834</v>
      </c>
      <c r="D192" s="288" t="s">
        <v>30</v>
      </c>
      <c r="E192" s="288"/>
      <c r="F192" s="288">
        <v>1</v>
      </c>
      <c r="G192" s="289">
        <v>2.5</v>
      </c>
      <c r="H192" s="289">
        <v>2.5</v>
      </c>
      <c r="I192" s="288" t="s">
        <v>1833</v>
      </c>
      <c r="J192" s="288" t="s">
        <v>106</v>
      </c>
      <c r="K192" s="287">
        <v>42323</v>
      </c>
      <c r="L192" s="287"/>
      <c r="M192" s="286"/>
    </row>
    <row r="193" spans="1:13" x14ac:dyDescent="0.25">
      <c r="A193" s="283"/>
      <c r="B193" s="283"/>
      <c r="C193" s="285"/>
      <c r="D193" s="283"/>
      <c r="E193" s="283"/>
      <c r="F193" s="283"/>
      <c r="G193" s="284"/>
      <c r="H193" s="284"/>
      <c r="I193" s="283"/>
      <c r="J193" s="283"/>
      <c r="K193" s="282"/>
      <c r="L193" s="282"/>
      <c r="M193" s="281"/>
    </row>
    <row r="194" spans="1:13" x14ac:dyDescent="0.25">
      <c r="A194" s="860"/>
      <c r="B194" s="949" t="s">
        <v>32</v>
      </c>
      <c r="C194" s="949"/>
      <c r="D194" s="949"/>
      <c r="E194" s="949"/>
      <c r="F194" s="949"/>
      <c r="G194" s="949"/>
      <c r="H194" s="949"/>
      <c r="I194" s="949"/>
      <c r="J194" s="949"/>
      <c r="K194" s="949"/>
      <c r="L194" s="949"/>
      <c r="M194" s="949"/>
    </row>
    <row r="195" spans="1:13" x14ac:dyDescent="0.25">
      <c r="A195" s="861"/>
      <c r="B195" s="949" t="s">
        <v>1832</v>
      </c>
      <c r="C195" s="949"/>
      <c r="D195" s="949"/>
      <c r="E195" s="949"/>
      <c r="F195" s="949"/>
      <c r="G195" s="949"/>
      <c r="H195" s="949"/>
      <c r="I195" s="949"/>
      <c r="J195" s="949"/>
      <c r="K195" s="949"/>
      <c r="L195" s="949"/>
      <c r="M195" s="949"/>
    </row>
    <row r="196" spans="1:13" x14ac:dyDescent="0.25">
      <c r="A196" s="862"/>
      <c r="B196" s="949" t="s">
        <v>1831</v>
      </c>
      <c r="C196" s="949"/>
      <c r="D196" s="949"/>
      <c r="E196" s="949"/>
      <c r="F196" s="949"/>
      <c r="G196" s="949"/>
      <c r="H196" s="949"/>
      <c r="I196" s="949"/>
      <c r="J196" s="949"/>
      <c r="K196" s="949"/>
      <c r="L196" s="949"/>
      <c r="M196" s="949"/>
    </row>
    <row r="197" spans="1:13" x14ac:dyDescent="0.25">
      <c r="A197" s="279"/>
      <c r="B197" s="279"/>
      <c r="C197" s="279"/>
      <c r="D197" s="279"/>
      <c r="E197" s="279"/>
      <c r="F197" s="279"/>
      <c r="G197" s="280"/>
      <c r="H197" s="280"/>
      <c r="I197" s="279"/>
      <c r="J197" s="279"/>
      <c r="K197" s="279"/>
      <c r="L197" s="279"/>
      <c r="M197" s="278"/>
    </row>
    <row r="200" spans="1:13" x14ac:dyDescent="0.25">
      <c r="A200" s="276"/>
      <c r="C200" s="276"/>
      <c r="G200" s="277"/>
      <c r="I200" s="276"/>
    </row>
  </sheetData>
  <mergeCells count="180">
    <mergeCell ref="A140:B140"/>
    <mergeCell ref="A134:B134"/>
    <mergeCell ref="A135:B135"/>
    <mergeCell ref="A136:B136"/>
    <mergeCell ref="A174:B174"/>
    <mergeCell ref="A175:B175"/>
    <mergeCell ref="B196:M196"/>
    <mergeCell ref="A143:B143"/>
    <mergeCell ref="A145:B145"/>
    <mergeCell ref="A169:B169"/>
    <mergeCell ref="A170:B170"/>
    <mergeCell ref="A171:B171"/>
    <mergeCell ref="A173:B173"/>
    <mergeCell ref="A164:B164"/>
    <mergeCell ref="A167:B167"/>
    <mergeCell ref="A168:B168"/>
    <mergeCell ref="A147:B147"/>
    <mergeCell ref="A148:B148"/>
    <mergeCell ref="A149:B149"/>
    <mergeCell ref="A150:B150"/>
    <mergeCell ref="A161:B161"/>
    <mergeCell ref="A162:B162"/>
    <mergeCell ref="A1:M1"/>
    <mergeCell ref="A2:M2"/>
    <mergeCell ref="A183:B183"/>
    <mergeCell ref="A184:B184"/>
    <mergeCell ref="B194:M194"/>
    <mergeCell ref="B195:M195"/>
    <mergeCell ref="A176:B176"/>
    <mergeCell ref="D176:K176"/>
    <mergeCell ref="A177:B177"/>
    <mergeCell ref="A105:B105"/>
    <mergeCell ref="A106:B106"/>
    <mergeCell ref="A109:B109"/>
    <mergeCell ref="A191:B191"/>
    <mergeCell ref="A186:B186"/>
    <mergeCell ref="A187:B187"/>
    <mergeCell ref="A181:B181"/>
    <mergeCell ref="A178:B178"/>
    <mergeCell ref="A179:B179"/>
    <mergeCell ref="A182:B182"/>
    <mergeCell ref="A126:B126"/>
    <mergeCell ref="A127:B127"/>
    <mergeCell ref="D166:K166"/>
    <mergeCell ref="A141:B141"/>
    <mergeCell ref="A142:B142"/>
    <mergeCell ref="A163:B163"/>
    <mergeCell ref="A165:B165"/>
    <mergeCell ref="A166:B166"/>
    <mergeCell ref="A146:B146"/>
    <mergeCell ref="D146:K146"/>
    <mergeCell ref="A137:B137"/>
    <mergeCell ref="A138:B138"/>
    <mergeCell ref="A116:B116"/>
    <mergeCell ref="A107:B107"/>
    <mergeCell ref="A108:B108"/>
    <mergeCell ref="A111:B111"/>
    <mergeCell ref="A112:B112"/>
    <mergeCell ref="A113:B113"/>
    <mergeCell ref="A123:B123"/>
    <mergeCell ref="A124:B124"/>
    <mergeCell ref="A125:B125"/>
    <mergeCell ref="A121:B121"/>
    <mergeCell ref="A122:B122"/>
    <mergeCell ref="A129:B129"/>
    <mergeCell ref="A130:B130"/>
    <mergeCell ref="A131:B131"/>
    <mergeCell ref="A132:B132"/>
    <mergeCell ref="A133:B133"/>
    <mergeCell ref="A139:B139"/>
    <mergeCell ref="D130:L130"/>
    <mergeCell ref="D136:L136"/>
    <mergeCell ref="A128:B128"/>
    <mergeCell ref="A114:B114"/>
    <mergeCell ref="A115:B115"/>
    <mergeCell ref="A117:B117"/>
    <mergeCell ref="A110:B110"/>
    <mergeCell ref="A77:B77"/>
    <mergeCell ref="A78:B78"/>
    <mergeCell ref="A79:B79"/>
    <mergeCell ref="A80:B80"/>
    <mergeCell ref="A81:B81"/>
    <mergeCell ref="A94:B94"/>
    <mergeCell ref="A98:B98"/>
    <mergeCell ref="A99:B99"/>
    <mergeCell ref="A118:B118"/>
    <mergeCell ref="A119:B119"/>
    <mergeCell ref="A71:B71"/>
    <mergeCell ref="A72:B72"/>
    <mergeCell ref="A73:B73"/>
    <mergeCell ref="A74:B74"/>
    <mergeCell ref="A75:B75"/>
    <mergeCell ref="A76:B76"/>
    <mergeCell ref="A102:B102"/>
    <mergeCell ref="A103:B103"/>
    <mergeCell ref="A104:B104"/>
    <mergeCell ref="A95:B95"/>
    <mergeCell ref="A96:B96"/>
    <mergeCell ref="A97:B97"/>
    <mergeCell ref="A101:B101"/>
    <mergeCell ref="A100:B100"/>
    <mergeCell ref="A62:B62"/>
    <mergeCell ref="A63:B63"/>
    <mergeCell ref="A64:B64"/>
    <mergeCell ref="A65:B65"/>
    <mergeCell ref="A66:B66"/>
    <mergeCell ref="A67:B67"/>
    <mergeCell ref="A68:B68"/>
    <mergeCell ref="A69:B69"/>
    <mergeCell ref="A70:B70"/>
    <mergeCell ref="A53:B53"/>
    <mergeCell ref="A54:B54"/>
    <mergeCell ref="A55:B55"/>
    <mergeCell ref="A56:B56"/>
    <mergeCell ref="A57:B57"/>
    <mergeCell ref="A58:B58"/>
    <mergeCell ref="A59:B59"/>
    <mergeCell ref="A60:B60"/>
    <mergeCell ref="A61:B61"/>
    <mergeCell ref="J49:J50"/>
    <mergeCell ref="K49:K50"/>
    <mergeCell ref="A51:B51"/>
    <mergeCell ref="A52:B52"/>
    <mergeCell ref="D52:K52"/>
    <mergeCell ref="D49:D50"/>
    <mergeCell ref="E49:E50"/>
    <mergeCell ref="F49:F50"/>
    <mergeCell ref="G49:G50"/>
    <mergeCell ref="H49:H50"/>
    <mergeCell ref="A39:B39"/>
    <mergeCell ref="A40:B40"/>
    <mergeCell ref="A42:B42"/>
    <mergeCell ref="A44:B44"/>
    <mergeCell ref="A45:B45"/>
    <mergeCell ref="I49:I50"/>
    <mergeCell ref="A46:B46"/>
    <mergeCell ref="A47:B47"/>
    <mergeCell ref="A48:B48"/>
    <mergeCell ref="A49:B50"/>
    <mergeCell ref="C49:C50"/>
    <mergeCell ref="A30:B30"/>
    <mergeCell ref="A31:B31"/>
    <mergeCell ref="A32:B32"/>
    <mergeCell ref="A33:B33"/>
    <mergeCell ref="A34:B34"/>
    <mergeCell ref="A36:B36"/>
    <mergeCell ref="A26:B26"/>
    <mergeCell ref="A27:B27"/>
    <mergeCell ref="A38:B38"/>
    <mergeCell ref="I27:K27"/>
    <mergeCell ref="A28:B28"/>
    <mergeCell ref="A29:B29"/>
    <mergeCell ref="C29:K29"/>
    <mergeCell ref="F3:H3"/>
    <mergeCell ref="I3:I4"/>
    <mergeCell ref="L3:L4"/>
    <mergeCell ref="A22:B22"/>
    <mergeCell ref="A23:B23"/>
    <mergeCell ref="A24:B24"/>
    <mergeCell ref="A11:B11"/>
    <mergeCell ref="J3:J4"/>
    <mergeCell ref="A20:B20"/>
    <mergeCell ref="A21:B21"/>
    <mergeCell ref="K3:K4"/>
    <mergeCell ref="A25:B25"/>
    <mergeCell ref="A12:B12"/>
    <mergeCell ref="A15:B15"/>
    <mergeCell ref="A19:B19"/>
    <mergeCell ref="A13:B13"/>
    <mergeCell ref="A6:B6"/>
    <mergeCell ref="A7:B7"/>
    <mergeCell ref="A8:B8"/>
    <mergeCell ref="A9:B9"/>
    <mergeCell ref="A10:B10"/>
    <mergeCell ref="M3:M4"/>
    <mergeCell ref="A5:B5"/>
    <mergeCell ref="A3:B4"/>
    <mergeCell ref="C3:C4"/>
    <mergeCell ref="D3:D4"/>
    <mergeCell ref="E3:E4"/>
  </mergeCells>
  <pageMargins left="0" right="0" top="0.25" bottom="0" header="0.3" footer="0.3"/>
  <pageSetup paperSize="9"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E36" sqref="E36"/>
    </sheetView>
  </sheetViews>
  <sheetFormatPr defaultRowHeight="15" x14ac:dyDescent="0.25"/>
  <cols>
    <col min="1" max="1" width="6.5703125" customWidth="1"/>
    <col min="2" max="2" width="29.5703125" customWidth="1"/>
    <col min="8" max="8" width="13.42578125" customWidth="1"/>
    <col min="9" max="9" width="11.85546875" customWidth="1"/>
    <col min="10" max="10" width="16.140625" customWidth="1"/>
    <col min="11" max="11" width="15" customWidth="1"/>
    <col min="12" max="12" width="31.28515625" customWidth="1"/>
  </cols>
  <sheetData>
    <row r="1" spans="1:12" x14ac:dyDescent="0.25">
      <c r="A1" s="947" t="s">
        <v>2210</v>
      </c>
      <c r="B1" s="947"/>
      <c r="C1" s="947"/>
      <c r="D1" s="947"/>
      <c r="E1" s="947"/>
      <c r="F1" s="947"/>
      <c r="G1" s="947"/>
      <c r="H1" s="947"/>
      <c r="I1" s="947"/>
      <c r="J1" s="947"/>
      <c r="K1" s="947"/>
      <c r="L1" s="947"/>
    </row>
    <row r="2" spans="1:12" x14ac:dyDescent="0.25">
      <c r="A2" s="952" t="s">
        <v>2156</v>
      </c>
      <c r="B2" s="952"/>
      <c r="C2" s="952"/>
      <c r="D2" s="952"/>
      <c r="E2" s="952"/>
      <c r="F2" s="952"/>
      <c r="G2" s="952"/>
      <c r="H2" s="952"/>
      <c r="I2" s="952"/>
      <c r="J2" s="952"/>
      <c r="K2" s="952"/>
      <c r="L2" s="952"/>
    </row>
    <row r="3" spans="1:12" x14ac:dyDescent="0.25">
      <c r="A3" s="951" t="s">
        <v>0</v>
      </c>
      <c r="B3" s="951" t="s">
        <v>1</v>
      </c>
      <c r="C3" s="951" t="s">
        <v>2</v>
      </c>
      <c r="D3" s="951" t="s">
        <v>3</v>
      </c>
      <c r="E3" s="951" t="s">
        <v>4</v>
      </c>
      <c r="F3" s="951"/>
      <c r="G3" s="951"/>
      <c r="H3" s="951" t="s">
        <v>5</v>
      </c>
      <c r="I3" s="951" t="s">
        <v>242</v>
      </c>
      <c r="J3" s="951" t="s">
        <v>243</v>
      </c>
      <c r="K3" s="920" t="s">
        <v>2155</v>
      </c>
      <c r="L3" s="951" t="s">
        <v>6</v>
      </c>
    </row>
    <row r="4" spans="1:12" ht="25.5" x14ac:dyDescent="0.25">
      <c r="A4" s="951"/>
      <c r="B4" s="951"/>
      <c r="C4" s="951"/>
      <c r="D4" s="951"/>
      <c r="E4" s="401" t="s">
        <v>7</v>
      </c>
      <c r="F4" s="401" t="s">
        <v>8</v>
      </c>
      <c r="G4" s="401" t="s">
        <v>9</v>
      </c>
      <c r="H4" s="951"/>
      <c r="I4" s="951"/>
      <c r="J4" s="951"/>
      <c r="K4" s="920"/>
      <c r="L4" s="951"/>
    </row>
    <row r="5" spans="1:12" x14ac:dyDescent="0.25">
      <c r="A5" s="845"/>
      <c r="B5" s="846" t="s">
        <v>2209</v>
      </c>
      <c r="C5" s="845"/>
      <c r="D5" s="845"/>
      <c r="E5" s="401"/>
      <c r="F5" s="401"/>
      <c r="G5" s="401"/>
      <c r="H5" s="845"/>
      <c r="I5" s="845"/>
      <c r="J5" s="845"/>
      <c r="K5" s="845"/>
      <c r="L5" s="845"/>
    </row>
    <row r="6" spans="1:12" ht="51" x14ac:dyDescent="0.25">
      <c r="A6" s="300">
        <v>1</v>
      </c>
      <c r="B6" s="302" t="s">
        <v>2192</v>
      </c>
      <c r="C6" s="330" t="s">
        <v>39</v>
      </c>
      <c r="D6" s="330" t="s">
        <v>11</v>
      </c>
      <c r="E6" s="330">
        <v>1</v>
      </c>
      <c r="F6" s="330">
        <v>4.7720000000000002</v>
      </c>
      <c r="G6" s="330">
        <v>81.123999999999995</v>
      </c>
      <c r="H6" s="330" t="s">
        <v>211</v>
      </c>
      <c r="I6" s="330" t="s">
        <v>165</v>
      </c>
      <c r="J6" s="380">
        <v>40967</v>
      </c>
      <c r="K6" s="468">
        <v>41058</v>
      </c>
      <c r="L6" s="338" t="s">
        <v>2208</v>
      </c>
    </row>
    <row r="7" spans="1:12" ht="38.25" x14ac:dyDescent="0.25">
      <c r="A7" s="300" t="s">
        <v>2207</v>
      </c>
      <c r="B7" s="302" t="s">
        <v>2206</v>
      </c>
      <c r="C7" s="300" t="s">
        <v>39</v>
      </c>
      <c r="D7" s="300" t="s">
        <v>11</v>
      </c>
      <c r="E7" s="300">
        <v>1</v>
      </c>
      <c r="F7" s="300">
        <v>0.13</v>
      </c>
      <c r="G7" s="300">
        <v>2.21</v>
      </c>
      <c r="H7" s="300" t="s">
        <v>12</v>
      </c>
      <c r="I7" s="300" t="s">
        <v>13</v>
      </c>
      <c r="J7" s="372">
        <v>41182</v>
      </c>
      <c r="K7" s="847">
        <v>41205</v>
      </c>
      <c r="L7" s="338" t="s">
        <v>2205</v>
      </c>
    </row>
    <row r="8" spans="1:12" ht="25.5" x14ac:dyDescent="0.25">
      <c r="A8" s="316">
        <v>2</v>
      </c>
      <c r="B8" s="315" t="s">
        <v>2204</v>
      </c>
      <c r="C8" s="316"/>
      <c r="D8" s="316"/>
      <c r="E8" s="316"/>
      <c r="F8" s="316"/>
      <c r="G8" s="316"/>
      <c r="H8" s="316"/>
      <c r="I8" s="316"/>
      <c r="J8" s="820"/>
      <c r="K8" s="820"/>
      <c r="L8" s="315"/>
    </row>
    <row r="9" spans="1:12" ht="38.25" x14ac:dyDescent="0.25">
      <c r="A9" s="330" t="s">
        <v>2203</v>
      </c>
      <c r="B9" s="381" t="s">
        <v>2179</v>
      </c>
      <c r="C9" s="330" t="s">
        <v>39</v>
      </c>
      <c r="D9" s="330" t="s">
        <v>11</v>
      </c>
      <c r="E9" s="330">
        <v>1</v>
      </c>
      <c r="F9" s="330">
        <v>0.45</v>
      </c>
      <c r="G9" s="330">
        <v>7.65</v>
      </c>
      <c r="H9" s="330" t="s">
        <v>12</v>
      </c>
      <c r="I9" s="330" t="s">
        <v>13</v>
      </c>
      <c r="J9" s="330" t="s">
        <v>68</v>
      </c>
      <c r="K9" s="374">
        <v>40815</v>
      </c>
      <c r="L9" s="381" t="s">
        <v>2202</v>
      </c>
    </row>
    <row r="10" spans="1:12" ht="38.25" x14ac:dyDescent="0.25">
      <c r="A10" s="330" t="s">
        <v>2201</v>
      </c>
      <c r="B10" s="381" t="s">
        <v>2200</v>
      </c>
      <c r="C10" s="330" t="s">
        <v>39</v>
      </c>
      <c r="D10" s="330" t="s">
        <v>11</v>
      </c>
      <c r="E10" s="330">
        <v>1</v>
      </c>
      <c r="F10" s="330">
        <v>0.57999999999999996</v>
      </c>
      <c r="G10" s="330">
        <v>9.86</v>
      </c>
      <c r="H10" s="330" t="s">
        <v>12</v>
      </c>
      <c r="I10" s="330" t="s">
        <v>13</v>
      </c>
      <c r="J10" s="380">
        <v>40984</v>
      </c>
      <c r="K10" s="374">
        <v>40985</v>
      </c>
      <c r="L10" s="381" t="s">
        <v>2199</v>
      </c>
    </row>
    <row r="11" spans="1:12" ht="25.5" x14ac:dyDescent="0.25">
      <c r="A11" s="330">
        <v>3</v>
      </c>
      <c r="B11" s="381" t="s">
        <v>2172</v>
      </c>
      <c r="C11" s="330" t="s">
        <v>39</v>
      </c>
      <c r="D11" s="330" t="s">
        <v>11</v>
      </c>
      <c r="E11" s="330">
        <v>1</v>
      </c>
      <c r="F11" s="330">
        <v>1</v>
      </c>
      <c r="G11" s="330">
        <v>17</v>
      </c>
      <c r="H11" s="330" t="s">
        <v>12</v>
      </c>
      <c r="I11" s="330" t="s">
        <v>13</v>
      </c>
      <c r="J11" s="380">
        <v>40939</v>
      </c>
      <c r="K11" s="374">
        <v>40962</v>
      </c>
      <c r="L11" s="381" t="s">
        <v>2198</v>
      </c>
    </row>
    <row r="12" spans="1:12" ht="38.25" x14ac:dyDescent="0.25">
      <c r="A12" s="300">
        <v>4</v>
      </c>
      <c r="B12" s="302" t="s">
        <v>2170</v>
      </c>
      <c r="C12" s="330" t="s">
        <v>39</v>
      </c>
      <c r="D12" s="330" t="s">
        <v>11</v>
      </c>
      <c r="E12" s="330">
        <v>1</v>
      </c>
      <c r="F12" s="330">
        <v>1</v>
      </c>
      <c r="G12" s="330">
        <v>17</v>
      </c>
      <c r="H12" s="330" t="s">
        <v>68</v>
      </c>
      <c r="I12" s="330" t="s">
        <v>13</v>
      </c>
      <c r="J12" s="330" t="s">
        <v>68</v>
      </c>
      <c r="K12" s="374">
        <v>40815</v>
      </c>
      <c r="L12" s="381" t="s">
        <v>2197</v>
      </c>
    </row>
    <row r="13" spans="1:12" ht="25.5" x14ac:dyDescent="0.25">
      <c r="A13" s="300">
        <v>5</v>
      </c>
      <c r="B13" s="302" t="s">
        <v>2196</v>
      </c>
      <c r="C13" s="330" t="s">
        <v>39</v>
      </c>
      <c r="D13" s="330" t="s">
        <v>11</v>
      </c>
      <c r="E13" s="330">
        <v>1</v>
      </c>
      <c r="F13" s="330">
        <v>0.25</v>
      </c>
      <c r="G13" s="330">
        <v>4.25</v>
      </c>
      <c r="H13" s="330" t="s">
        <v>12</v>
      </c>
      <c r="I13" s="330" t="s">
        <v>13</v>
      </c>
      <c r="J13" s="380">
        <v>41087</v>
      </c>
      <c r="K13" s="374">
        <v>41113</v>
      </c>
      <c r="L13" s="381" t="s">
        <v>2195</v>
      </c>
    </row>
    <row r="14" spans="1:12" ht="38.25" x14ac:dyDescent="0.25">
      <c r="A14" s="300">
        <v>6</v>
      </c>
      <c r="B14" s="302" t="s">
        <v>2194</v>
      </c>
      <c r="C14" s="330" t="s">
        <v>39</v>
      </c>
      <c r="D14" s="330" t="s">
        <v>11</v>
      </c>
      <c r="E14" s="330">
        <v>1</v>
      </c>
      <c r="F14" s="330">
        <v>0.4</v>
      </c>
      <c r="G14" s="330">
        <v>6.8</v>
      </c>
      <c r="H14" s="330" t="s">
        <v>68</v>
      </c>
      <c r="I14" s="330" t="s">
        <v>13</v>
      </c>
      <c r="J14" s="330" t="s">
        <v>68</v>
      </c>
      <c r="K14" s="374">
        <v>40961</v>
      </c>
      <c r="L14" s="381" t="s">
        <v>2193</v>
      </c>
    </row>
    <row r="15" spans="1:12" ht="25.5" x14ac:dyDescent="0.25">
      <c r="A15" s="401">
        <v>7</v>
      </c>
      <c r="B15" s="505" t="s">
        <v>2192</v>
      </c>
      <c r="C15" s="505"/>
      <c r="D15" s="505"/>
      <c r="E15" s="505"/>
      <c r="F15" s="848"/>
      <c r="G15" s="848"/>
      <c r="H15" s="848"/>
      <c r="I15" s="848"/>
      <c r="J15" s="848"/>
      <c r="K15" s="849"/>
      <c r="L15" s="850"/>
    </row>
    <row r="16" spans="1:12" ht="66.75" x14ac:dyDescent="0.25">
      <c r="A16" s="851" t="s">
        <v>2191</v>
      </c>
      <c r="B16" s="852" t="s">
        <v>2190</v>
      </c>
      <c r="C16" s="300" t="s">
        <v>39</v>
      </c>
      <c r="D16" s="300" t="s">
        <v>244</v>
      </c>
      <c r="E16" s="300">
        <v>1</v>
      </c>
      <c r="F16" s="300">
        <v>80.040000000000006</v>
      </c>
      <c r="G16" s="300">
        <v>80.040000000000006</v>
      </c>
      <c r="H16" s="300" t="s">
        <v>211</v>
      </c>
      <c r="I16" s="300" t="s">
        <v>13</v>
      </c>
      <c r="J16" s="299">
        <v>41349</v>
      </c>
      <c r="K16" s="299" t="s">
        <v>2189</v>
      </c>
      <c r="L16" s="302" t="s">
        <v>2188</v>
      </c>
    </row>
    <row r="17" spans="1:12" ht="38.25" x14ac:dyDescent="0.25">
      <c r="A17" s="851" t="s">
        <v>2187</v>
      </c>
      <c r="B17" s="852" t="s">
        <v>2186</v>
      </c>
      <c r="C17" s="300" t="s">
        <v>39</v>
      </c>
      <c r="D17" s="300" t="s">
        <v>244</v>
      </c>
      <c r="E17" s="300">
        <v>1</v>
      </c>
      <c r="F17" s="301">
        <v>6.9</v>
      </c>
      <c r="G17" s="301">
        <v>6.9</v>
      </c>
      <c r="H17" s="300" t="s">
        <v>2182</v>
      </c>
      <c r="I17" s="300" t="s">
        <v>13</v>
      </c>
      <c r="J17" s="299">
        <v>41349</v>
      </c>
      <c r="K17" s="299">
        <v>41528</v>
      </c>
      <c r="L17" s="302" t="s">
        <v>2185</v>
      </c>
    </row>
    <row r="18" spans="1:12" ht="38.25" x14ac:dyDescent="0.25">
      <c r="A18" s="851" t="s">
        <v>2184</v>
      </c>
      <c r="B18" s="852" t="s">
        <v>2183</v>
      </c>
      <c r="C18" s="300" t="s">
        <v>39</v>
      </c>
      <c r="D18" s="300" t="s">
        <v>244</v>
      </c>
      <c r="E18" s="300">
        <v>1</v>
      </c>
      <c r="F18" s="300">
        <v>14.72</v>
      </c>
      <c r="G18" s="300">
        <v>14.72</v>
      </c>
      <c r="H18" s="300" t="s">
        <v>2182</v>
      </c>
      <c r="I18" s="300" t="s">
        <v>13</v>
      </c>
      <c r="J18" s="299">
        <v>41349</v>
      </c>
      <c r="K18" s="299">
        <v>41528</v>
      </c>
      <c r="L18" s="302" t="s">
        <v>2181</v>
      </c>
    </row>
    <row r="19" spans="1:12" ht="25.5" x14ac:dyDescent="0.25">
      <c r="A19" s="353">
        <v>8</v>
      </c>
      <c r="B19" s="354" t="s">
        <v>2180</v>
      </c>
      <c r="C19" s="316"/>
      <c r="D19" s="316"/>
      <c r="E19" s="316"/>
      <c r="F19" s="316"/>
      <c r="G19" s="316"/>
      <c r="H19" s="316"/>
      <c r="I19" s="316"/>
      <c r="J19" s="820"/>
      <c r="K19" s="820"/>
      <c r="L19" s="820"/>
    </row>
    <row r="20" spans="1:12" ht="51" x14ac:dyDescent="0.25">
      <c r="A20" s="853">
        <v>1</v>
      </c>
      <c r="B20" s="302" t="s">
        <v>2179</v>
      </c>
      <c r="C20" s="310" t="s">
        <v>39</v>
      </c>
      <c r="D20" s="310" t="s">
        <v>244</v>
      </c>
      <c r="E20" s="310">
        <v>1</v>
      </c>
      <c r="F20" s="310">
        <v>13.8</v>
      </c>
      <c r="G20" s="310">
        <v>13.8</v>
      </c>
      <c r="H20" s="310" t="s">
        <v>68</v>
      </c>
      <c r="I20" s="310" t="s">
        <v>13</v>
      </c>
      <c r="J20" s="380">
        <v>41985</v>
      </c>
      <c r="K20" s="374">
        <v>41289</v>
      </c>
      <c r="L20" s="309" t="s">
        <v>2178</v>
      </c>
    </row>
    <row r="21" spans="1:12" ht="51" x14ac:dyDescent="0.25">
      <c r="A21" s="853">
        <v>2</v>
      </c>
      <c r="B21" s="302" t="s">
        <v>2177</v>
      </c>
      <c r="C21" s="310" t="s">
        <v>39</v>
      </c>
      <c r="D21" s="310" t="s">
        <v>244</v>
      </c>
      <c r="E21" s="310">
        <v>1</v>
      </c>
      <c r="F21" s="310">
        <v>19.55</v>
      </c>
      <c r="G21" s="310">
        <v>19.55</v>
      </c>
      <c r="H21" s="310" t="s">
        <v>12</v>
      </c>
      <c r="I21" s="310" t="s">
        <v>13</v>
      </c>
      <c r="J21" s="380">
        <v>41652</v>
      </c>
      <c r="K21" s="374">
        <v>41341</v>
      </c>
      <c r="L21" s="309" t="s">
        <v>2176</v>
      </c>
    </row>
    <row r="22" spans="1:12" ht="25.5" x14ac:dyDescent="0.25">
      <c r="A22" s="854">
        <v>3</v>
      </c>
      <c r="B22" s="315" t="s">
        <v>2175</v>
      </c>
      <c r="C22" s="316" t="s">
        <v>246</v>
      </c>
      <c r="D22" s="316" t="s">
        <v>11</v>
      </c>
      <c r="E22" s="316">
        <v>1</v>
      </c>
      <c r="F22" s="316">
        <v>0.69</v>
      </c>
      <c r="G22" s="316">
        <v>0.69</v>
      </c>
      <c r="H22" s="316" t="s">
        <v>12</v>
      </c>
      <c r="I22" s="316" t="s">
        <v>13</v>
      </c>
      <c r="J22" s="312">
        <v>41212</v>
      </c>
      <c r="K22" s="820"/>
      <c r="L22" s="315" t="s">
        <v>2174</v>
      </c>
    </row>
    <row r="23" spans="1:12" ht="25.5" x14ac:dyDescent="0.25">
      <c r="A23" s="855"/>
      <c r="B23" s="855"/>
      <c r="C23" s="942" t="s">
        <v>24</v>
      </c>
      <c r="D23" s="942"/>
      <c r="E23" s="942"/>
      <c r="F23" s="942"/>
      <c r="G23" s="942"/>
      <c r="H23" s="942"/>
      <c r="I23" s="942"/>
      <c r="J23" s="942"/>
      <c r="K23" s="494"/>
      <c r="L23" s="309" t="s">
        <v>2173</v>
      </c>
    </row>
    <row r="24" spans="1:12" ht="33" customHeight="1" x14ac:dyDescent="0.25">
      <c r="A24" s="856">
        <v>9</v>
      </c>
      <c r="B24" s="302" t="s">
        <v>2172</v>
      </c>
      <c r="C24" s="310" t="s">
        <v>39</v>
      </c>
      <c r="D24" s="310" t="s">
        <v>244</v>
      </c>
      <c r="E24" s="310">
        <v>1</v>
      </c>
      <c r="F24" s="310">
        <v>11.5</v>
      </c>
      <c r="G24" s="310">
        <v>11.5</v>
      </c>
      <c r="H24" s="310" t="s">
        <v>12</v>
      </c>
      <c r="I24" s="310" t="s">
        <v>13</v>
      </c>
      <c r="J24" s="380">
        <v>41403</v>
      </c>
      <c r="K24" s="299">
        <v>41431</v>
      </c>
      <c r="L24" s="302" t="s">
        <v>2171</v>
      </c>
    </row>
    <row r="25" spans="1:12" ht="51" x14ac:dyDescent="0.25">
      <c r="A25" s="856">
        <v>10</v>
      </c>
      <c r="B25" s="302" t="s">
        <v>2170</v>
      </c>
      <c r="C25" s="310" t="s">
        <v>39</v>
      </c>
      <c r="D25" s="310" t="s">
        <v>244</v>
      </c>
      <c r="E25" s="310">
        <v>1</v>
      </c>
      <c r="F25" s="310">
        <v>11.5</v>
      </c>
      <c r="G25" s="310">
        <v>11.5</v>
      </c>
      <c r="H25" s="310" t="s">
        <v>31</v>
      </c>
      <c r="I25" s="310" t="s">
        <v>13</v>
      </c>
      <c r="J25" s="380">
        <v>41985</v>
      </c>
      <c r="K25" s="374">
        <v>41284</v>
      </c>
      <c r="L25" s="309" t="s">
        <v>2169</v>
      </c>
    </row>
    <row r="26" spans="1:12" ht="25.5" x14ac:dyDescent="0.25">
      <c r="A26" s="310">
        <v>11</v>
      </c>
      <c r="B26" s="302" t="s">
        <v>2168</v>
      </c>
      <c r="C26" s="310" t="s">
        <v>39</v>
      </c>
      <c r="D26" s="310" t="s">
        <v>11</v>
      </c>
      <c r="E26" s="310">
        <v>1</v>
      </c>
      <c r="F26" s="310">
        <v>14.61</v>
      </c>
      <c r="G26" s="310">
        <v>14.61</v>
      </c>
      <c r="H26" s="310" t="s">
        <v>12</v>
      </c>
      <c r="I26" s="310" t="s">
        <v>13</v>
      </c>
      <c r="J26" s="380">
        <v>41359</v>
      </c>
      <c r="K26" s="374">
        <v>41369</v>
      </c>
      <c r="L26" s="309" t="s">
        <v>2167</v>
      </c>
    </row>
    <row r="27" spans="1:12" ht="51" x14ac:dyDescent="0.25">
      <c r="A27" s="310">
        <v>12</v>
      </c>
      <c r="B27" s="302" t="s">
        <v>2166</v>
      </c>
      <c r="C27" s="310" t="s">
        <v>39</v>
      </c>
      <c r="D27" s="310" t="s">
        <v>244</v>
      </c>
      <c r="E27" s="310">
        <v>1</v>
      </c>
      <c r="F27" s="310">
        <v>10.35</v>
      </c>
      <c r="G27" s="310">
        <v>10.35</v>
      </c>
      <c r="H27" s="310" t="s">
        <v>31</v>
      </c>
      <c r="I27" s="310" t="s">
        <v>13</v>
      </c>
      <c r="J27" s="380">
        <v>41955</v>
      </c>
      <c r="K27" s="374">
        <v>41267</v>
      </c>
      <c r="L27" s="309" t="s">
        <v>2165</v>
      </c>
    </row>
    <row r="28" spans="1:12" ht="38.25" x14ac:dyDescent="0.25">
      <c r="A28" s="300">
        <v>13</v>
      </c>
      <c r="B28" s="302" t="s">
        <v>2164</v>
      </c>
      <c r="C28" s="300" t="s">
        <v>39</v>
      </c>
      <c r="D28" s="300" t="s">
        <v>11</v>
      </c>
      <c r="E28" s="300">
        <v>1</v>
      </c>
      <c r="F28" s="300">
        <v>20</v>
      </c>
      <c r="G28" s="300">
        <v>20</v>
      </c>
      <c r="H28" s="300" t="s">
        <v>31</v>
      </c>
      <c r="I28" s="300" t="s">
        <v>13</v>
      </c>
      <c r="J28" s="299">
        <v>41390</v>
      </c>
      <c r="K28" s="299">
        <v>41461</v>
      </c>
      <c r="L28" s="302" t="s">
        <v>2163</v>
      </c>
    </row>
    <row r="29" spans="1:12" ht="38.25" x14ac:dyDescent="0.25">
      <c r="A29" s="300">
        <v>14</v>
      </c>
      <c r="B29" s="302" t="s">
        <v>2162</v>
      </c>
      <c r="C29" s="300" t="s">
        <v>39</v>
      </c>
      <c r="D29" s="300" t="s">
        <v>2161</v>
      </c>
      <c r="E29" s="300">
        <v>1</v>
      </c>
      <c r="F29" s="300">
        <v>16</v>
      </c>
      <c r="G29" s="300">
        <v>16</v>
      </c>
      <c r="H29" s="300" t="s">
        <v>2160</v>
      </c>
      <c r="I29" s="300" t="s">
        <v>29</v>
      </c>
      <c r="J29" s="299">
        <v>41522</v>
      </c>
      <c r="K29" s="372">
        <v>41520</v>
      </c>
      <c r="L29" s="302" t="s">
        <v>2159</v>
      </c>
    </row>
    <row r="30" spans="1:12" x14ac:dyDescent="0.25">
      <c r="A30" s="406"/>
    </row>
    <row r="31" spans="1:12" ht="38.25" x14ac:dyDescent="0.25">
      <c r="A31" s="857"/>
      <c r="B31" s="850" t="s">
        <v>32</v>
      </c>
    </row>
    <row r="32" spans="1:12" ht="38.25" x14ac:dyDescent="0.25">
      <c r="A32" s="858"/>
      <c r="B32" s="850" t="s">
        <v>1832</v>
      </c>
    </row>
    <row r="33" spans="1:2" ht="25.5" x14ac:dyDescent="0.25">
      <c r="A33" s="859"/>
      <c r="B33" s="850" t="s">
        <v>1831</v>
      </c>
    </row>
    <row r="34" spans="1:2" x14ac:dyDescent="0.25">
      <c r="A34" s="276"/>
    </row>
    <row r="35" spans="1:2" x14ac:dyDescent="0.25">
      <c r="A35" s="276"/>
    </row>
  </sheetData>
  <mergeCells count="13">
    <mergeCell ref="C23:J23"/>
    <mergeCell ref="H3:H4"/>
    <mergeCell ref="A1:L1"/>
    <mergeCell ref="A2:L2"/>
    <mergeCell ref="A3:A4"/>
    <mergeCell ref="B3:B4"/>
    <mergeCell ref="C3:C4"/>
    <mergeCell ref="D3:D4"/>
    <mergeCell ref="E3:G3"/>
    <mergeCell ref="I3:I4"/>
    <mergeCell ref="J3:J4"/>
    <mergeCell ref="L3:L4"/>
    <mergeCell ref="K3:K4"/>
  </mergeCells>
  <pageMargins left="0" right="0" top="0.25" bottom="0.2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8"/>
  <sheetViews>
    <sheetView workbookViewId="0">
      <selection activeCell="A365" sqref="A365:XFD365"/>
    </sheetView>
  </sheetViews>
  <sheetFormatPr defaultRowHeight="15" x14ac:dyDescent="0.25"/>
  <cols>
    <col min="1" max="1" width="6.7109375" style="274" customWidth="1"/>
    <col min="2" max="2" width="13.5703125" bestFit="1" customWidth="1"/>
    <col min="4" max="4" width="9.140625" style="274"/>
    <col min="5" max="5" width="9" bestFit="1" customWidth="1"/>
    <col min="7" max="8" width="9.140625" style="77"/>
    <col min="9" max="10" width="9.140625" style="407"/>
    <col min="11" max="11" width="11.28515625" style="274" customWidth="1"/>
    <col min="12" max="12" width="8.140625" customWidth="1"/>
    <col min="13" max="14" width="11" style="77" customWidth="1"/>
    <col min="15" max="15" width="10.140625" style="77" customWidth="1"/>
    <col min="16" max="16" width="34.7109375" style="274" customWidth="1"/>
    <col min="17" max="17" width="0" hidden="1" customWidth="1"/>
  </cols>
  <sheetData>
    <row r="1" spans="1:17" x14ac:dyDescent="0.25">
      <c r="A1" s="953" t="s">
        <v>3439</v>
      </c>
      <c r="B1" s="953"/>
      <c r="C1" s="953"/>
      <c r="D1" s="954"/>
      <c r="E1" s="953"/>
      <c r="F1" s="953"/>
      <c r="G1" s="953"/>
      <c r="H1" s="953"/>
      <c r="I1" s="953"/>
      <c r="J1" s="953"/>
      <c r="K1" s="953"/>
      <c r="L1" s="953"/>
      <c r="M1" s="953"/>
      <c r="N1" s="953"/>
      <c r="O1" s="953"/>
      <c r="P1" s="953"/>
    </row>
    <row r="2" spans="1:17" x14ac:dyDescent="0.25">
      <c r="A2" s="955" t="s">
        <v>3438</v>
      </c>
      <c r="B2" s="955"/>
      <c r="C2" s="955"/>
      <c r="D2" s="956"/>
      <c r="E2" s="955"/>
      <c r="F2" s="955"/>
      <c r="G2" s="955"/>
      <c r="H2" s="955"/>
      <c r="I2" s="955"/>
      <c r="J2" s="955"/>
      <c r="K2" s="955"/>
      <c r="L2" s="955"/>
      <c r="M2" s="955"/>
      <c r="N2" s="955"/>
      <c r="O2" s="955"/>
      <c r="P2" s="955"/>
    </row>
    <row r="3" spans="1:17" x14ac:dyDescent="0.25">
      <c r="A3" s="957" t="s">
        <v>26</v>
      </c>
      <c r="B3" s="960" t="s">
        <v>1</v>
      </c>
      <c r="C3" s="961"/>
      <c r="D3" s="962"/>
      <c r="E3" s="963"/>
      <c r="F3" s="964" t="s">
        <v>2</v>
      </c>
      <c r="G3" s="964" t="s">
        <v>3</v>
      </c>
      <c r="H3" s="964" t="s">
        <v>3437</v>
      </c>
      <c r="I3" s="967" t="s">
        <v>3436</v>
      </c>
      <c r="J3" s="967" t="s">
        <v>3435</v>
      </c>
      <c r="K3" s="964" t="s">
        <v>5</v>
      </c>
      <c r="L3" s="964" t="s">
        <v>3434</v>
      </c>
      <c r="M3" s="970" t="s">
        <v>1746</v>
      </c>
      <c r="N3" s="964" t="s">
        <v>3433</v>
      </c>
      <c r="O3" s="964" t="s">
        <v>3432</v>
      </c>
      <c r="P3" s="957" t="s">
        <v>6</v>
      </c>
    </row>
    <row r="4" spans="1:17" x14ac:dyDescent="0.25">
      <c r="A4" s="958"/>
      <c r="B4" s="964" t="s">
        <v>3431</v>
      </c>
      <c r="C4" s="960" t="s">
        <v>3430</v>
      </c>
      <c r="D4" s="962"/>
      <c r="E4" s="963"/>
      <c r="F4" s="965"/>
      <c r="G4" s="965"/>
      <c r="H4" s="965"/>
      <c r="I4" s="968"/>
      <c r="J4" s="968"/>
      <c r="K4" s="965"/>
      <c r="L4" s="965"/>
      <c r="M4" s="971"/>
      <c r="N4" s="965"/>
      <c r="O4" s="965"/>
      <c r="P4" s="958"/>
    </row>
    <row r="5" spans="1:17" ht="38.25" x14ac:dyDescent="0.25">
      <c r="A5" s="959"/>
      <c r="B5" s="966"/>
      <c r="C5" s="505" t="s">
        <v>3429</v>
      </c>
      <c r="D5" s="506" t="s">
        <v>3428</v>
      </c>
      <c r="E5" s="505" t="s">
        <v>3427</v>
      </c>
      <c r="F5" s="966"/>
      <c r="G5" s="966"/>
      <c r="H5" s="966"/>
      <c r="I5" s="969"/>
      <c r="J5" s="969"/>
      <c r="K5" s="966"/>
      <c r="L5" s="966"/>
      <c r="M5" s="972"/>
      <c r="N5" s="966"/>
      <c r="O5" s="966"/>
      <c r="P5" s="959"/>
      <c r="Q5" t="s">
        <v>3426</v>
      </c>
    </row>
    <row r="6" spans="1:17" ht="102" x14ac:dyDescent="0.25">
      <c r="A6" s="298" t="s">
        <v>3425</v>
      </c>
      <c r="B6" s="302" t="s">
        <v>2230</v>
      </c>
      <c r="C6" s="302" t="s">
        <v>3424</v>
      </c>
      <c r="D6" s="302" t="s">
        <v>3420</v>
      </c>
      <c r="E6" s="329" t="s">
        <v>2333</v>
      </c>
      <c r="F6" s="325" t="s">
        <v>39</v>
      </c>
      <c r="G6" s="325" t="s">
        <v>11</v>
      </c>
      <c r="H6" s="325">
        <v>1</v>
      </c>
      <c r="I6" s="326">
        <v>20.54</v>
      </c>
      <c r="J6" s="326">
        <v>20.54</v>
      </c>
      <c r="K6" s="323" t="s">
        <v>3113</v>
      </c>
      <c r="L6" s="325" t="s">
        <v>13</v>
      </c>
      <c r="M6" s="439">
        <v>40984</v>
      </c>
      <c r="N6" s="324"/>
      <c r="O6" s="324">
        <v>40985</v>
      </c>
      <c r="P6" s="323" t="s">
        <v>3423</v>
      </c>
      <c r="Q6">
        <f>9.32+8.34</f>
        <v>17.66</v>
      </c>
    </row>
    <row r="7" spans="1:17" ht="38.25" x14ac:dyDescent="0.25">
      <c r="A7" s="298" t="s">
        <v>3422</v>
      </c>
      <c r="B7" s="302" t="s">
        <v>2217</v>
      </c>
      <c r="C7" s="302" t="s">
        <v>3421</v>
      </c>
      <c r="D7" s="302" t="s">
        <v>3420</v>
      </c>
      <c r="E7" s="329" t="s">
        <v>2333</v>
      </c>
      <c r="F7" s="325" t="s">
        <v>39</v>
      </c>
      <c r="G7" s="325" t="s">
        <v>11</v>
      </c>
      <c r="H7" s="325">
        <v>1</v>
      </c>
      <c r="I7" s="326">
        <v>20.09</v>
      </c>
      <c r="J7" s="326">
        <v>20.09</v>
      </c>
      <c r="K7" s="323" t="s">
        <v>12</v>
      </c>
      <c r="L7" s="325" t="s">
        <v>13</v>
      </c>
      <c r="M7" s="439">
        <v>40970</v>
      </c>
      <c r="N7" s="324">
        <v>40971</v>
      </c>
      <c r="O7" s="324">
        <v>40971</v>
      </c>
      <c r="P7" s="323" t="s">
        <v>3419</v>
      </c>
      <c r="Q7">
        <v>20.84</v>
      </c>
    </row>
    <row r="8" spans="1:17" ht="38.25" x14ac:dyDescent="0.25">
      <c r="A8" s="298" t="s">
        <v>3418</v>
      </c>
      <c r="B8" s="302" t="s">
        <v>2217</v>
      </c>
      <c r="C8" s="302" t="s">
        <v>3417</v>
      </c>
      <c r="D8" s="302" t="s">
        <v>3414</v>
      </c>
      <c r="E8" s="329" t="s">
        <v>2333</v>
      </c>
      <c r="F8" s="325" t="s">
        <v>39</v>
      </c>
      <c r="G8" s="325" t="s">
        <v>11</v>
      </c>
      <c r="H8" s="325">
        <v>1</v>
      </c>
      <c r="I8" s="326">
        <v>20.75</v>
      </c>
      <c r="J8" s="326">
        <v>20.75</v>
      </c>
      <c r="K8" s="323" t="s">
        <v>12</v>
      </c>
      <c r="L8" s="325" t="s">
        <v>13</v>
      </c>
      <c r="M8" s="439">
        <v>40912</v>
      </c>
      <c r="N8" s="439">
        <v>40912</v>
      </c>
      <c r="O8" s="439">
        <v>40932</v>
      </c>
      <c r="P8" s="323" t="s">
        <v>3416</v>
      </c>
      <c r="Q8">
        <v>20.747</v>
      </c>
    </row>
    <row r="9" spans="1:17" ht="38.25" x14ac:dyDescent="0.25">
      <c r="A9" s="298" t="s">
        <v>3415</v>
      </c>
      <c r="B9" s="302" t="s">
        <v>2217</v>
      </c>
      <c r="C9" s="302" t="s">
        <v>3414</v>
      </c>
      <c r="D9" s="302" t="s">
        <v>3414</v>
      </c>
      <c r="E9" s="329" t="s">
        <v>2333</v>
      </c>
      <c r="F9" s="325" t="s">
        <v>39</v>
      </c>
      <c r="G9" s="325" t="s">
        <v>11</v>
      </c>
      <c r="H9" s="325">
        <v>1</v>
      </c>
      <c r="I9" s="326">
        <v>20.96</v>
      </c>
      <c r="J9" s="326">
        <v>20.96</v>
      </c>
      <c r="K9" s="323" t="s">
        <v>12</v>
      </c>
      <c r="L9" s="325" t="s">
        <v>13</v>
      </c>
      <c r="M9" s="439">
        <v>40981</v>
      </c>
      <c r="N9" s="324"/>
      <c r="O9" s="324">
        <v>40981</v>
      </c>
      <c r="P9" s="323" t="s">
        <v>3413</v>
      </c>
      <c r="Q9">
        <v>21.9</v>
      </c>
    </row>
    <row r="10" spans="1:17" ht="216.75" x14ac:dyDescent="0.25">
      <c r="A10" s="298" t="s">
        <v>3412</v>
      </c>
      <c r="B10" s="302" t="s">
        <v>2217</v>
      </c>
      <c r="C10" s="302" t="s">
        <v>2969</v>
      </c>
      <c r="D10" s="302" t="s">
        <v>2969</v>
      </c>
      <c r="E10" s="302" t="s">
        <v>2333</v>
      </c>
      <c r="F10" s="300" t="s">
        <v>39</v>
      </c>
      <c r="G10" s="300" t="s">
        <v>11</v>
      </c>
      <c r="H10" s="300">
        <v>1</v>
      </c>
      <c r="I10" s="301">
        <v>20.010000000000002</v>
      </c>
      <c r="J10" s="301">
        <v>20.010000000000002</v>
      </c>
      <c r="K10" s="298" t="s">
        <v>3113</v>
      </c>
      <c r="L10" s="300" t="s">
        <v>13</v>
      </c>
      <c r="M10" s="462">
        <v>40912</v>
      </c>
      <c r="N10" s="299"/>
      <c r="O10" s="324">
        <v>40912</v>
      </c>
      <c r="P10" s="298" t="s">
        <v>3411</v>
      </c>
      <c r="Q10">
        <v>20.010000000000002</v>
      </c>
    </row>
    <row r="11" spans="1:17" s="201" customFormat="1" ht="38.25" x14ac:dyDescent="0.25">
      <c r="A11" s="298" t="s">
        <v>3410</v>
      </c>
      <c r="B11" s="302" t="s">
        <v>2217</v>
      </c>
      <c r="C11" s="302" t="s">
        <v>3409</v>
      </c>
      <c r="D11" s="302" t="s">
        <v>3409</v>
      </c>
      <c r="E11" s="302" t="s">
        <v>2333</v>
      </c>
      <c r="F11" s="300" t="s">
        <v>39</v>
      </c>
      <c r="G11" s="300" t="s">
        <v>11</v>
      </c>
      <c r="H11" s="300">
        <v>1</v>
      </c>
      <c r="I11" s="301">
        <v>20</v>
      </c>
      <c r="J11" s="301">
        <v>20</v>
      </c>
      <c r="K11" s="298" t="s">
        <v>12</v>
      </c>
      <c r="L11" s="300" t="s">
        <v>13</v>
      </c>
      <c r="M11" s="462">
        <v>40912</v>
      </c>
      <c r="N11" s="299"/>
      <c r="O11" s="299">
        <v>40912</v>
      </c>
      <c r="P11" s="298" t="s">
        <v>3408</v>
      </c>
      <c r="Q11" s="201">
        <v>20.3</v>
      </c>
    </row>
    <row r="12" spans="1:17" ht="38.25" x14ac:dyDescent="0.25">
      <c r="A12" s="298" t="s">
        <v>3407</v>
      </c>
      <c r="B12" s="302" t="s">
        <v>2217</v>
      </c>
      <c r="C12" s="302" t="s">
        <v>3406</v>
      </c>
      <c r="D12" s="302" t="s">
        <v>3402</v>
      </c>
      <c r="E12" s="329" t="s">
        <v>2333</v>
      </c>
      <c r="F12" s="325" t="s">
        <v>39</v>
      </c>
      <c r="G12" s="325" t="s">
        <v>11</v>
      </c>
      <c r="H12" s="325">
        <v>1</v>
      </c>
      <c r="I12" s="326">
        <v>20.76</v>
      </c>
      <c r="J12" s="326">
        <v>20.76</v>
      </c>
      <c r="K12" s="323" t="s">
        <v>12</v>
      </c>
      <c r="L12" s="325" t="s">
        <v>13</v>
      </c>
      <c r="M12" s="439">
        <v>40963</v>
      </c>
      <c r="N12" s="324"/>
      <c r="O12" s="324">
        <v>40963</v>
      </c>
      <c r="P12" s="323" t="s">
        <v>3405</v>
      </c>
      <c r="Q12" s="201">
        <v>21.78</v>
      </c>
    </row>
    <row r="13" spans="1:17" ht="38.25" x14ac:dyDescent="0.25">
      <c r="A13" s="298" t="s">
        <v>3404</v>
      </c>
      <c r="B13" s="302" t="s">
        <v>2217</v>
      </c>
      <c r="C13" s="302" t="s">
        <v>3403</v>
      </c>
      <c r="D13" s="302" t="s">
        <v>3402</v>
      </c>
      <c r="E13" s="329" t="s">
        <v>2333</v>
      </c>
      <c r="F13" s="325" t="s">
        <v>39</v>
      </c>
      <c r="G13" s="325" t="s">
        <v>11</v>
      </c>
      <c r="H13" s="325">
        <v>1</v>
      </c>
      <c r="I13" s="326">
        <v>20.81</v>
      </c>
      <c r="J13" s="326">
        <v>20.81</v>
      </c>
      <c r="K13" s="323" t="s">
        <v>12</v>
      </c>
      <c r="L13" s="325" t="s">
        <v>13</v>
      </c>
      <c r="M13" s="439">
        <v>40963</v>
      </c>
      <c r="N13" s="324"/>
      <c r="O13" s="324">
        <v>40971</v>
      </c>
      <c r="P13" s="323" t="s">
        <v>3401</v>
      </c>
      <c r="Q13" s="201">
        <v>21.8</v>
      </c>
    </row>
    <row r="14" spans="1:17" ht="38.25" x14ac:dyDescent="0.25">
      <c r="A14" s="298" t="s">
        <v>3400</v>
      </c>
      <c r="B14" s="302" t="s">
        <v>2217</v>
      </c>
      <c r="C14" s="302" t="s">
        <v>3399</v>
      </c>
      <c r="D14" s="302" t="s">
        <v>3398</v>
      </c>
      <c r="E14" s="329" t="s">
        <v>2333</v>
      </c>
      <c r="F14" s="325" t="s">
        <v>39</v>
      </c>
      <c r="G14" s="325" t="s">
        <v>11</v>
      </c>
      <c r="H14" s="325">
        <v>1</v>
      </c>
      <c r="I14" s="326">
        <v>20.57</v>
      </c>
      <c r="J14" s="326">
        <v>20.57</v>
      </c>
      <c r="K14" s="323" t="s">
        <v>12</v>
      </c>
      <c r="L14" s="325" t="s">
        <v>13</v>
      </c>
      <c r="M14" s="439">
        <v>40913</v>
      </c>
      <c r="N14" s="324"/>
      <c r="O14" s="324">
        <v>40970</v>
      </c>
      <c r="P14" s="323" t="s">
        <v>3397</v>
      </c>
      <c r="Q14" s="201">
        <v>21.54</v>
      </c>
    </row>
    <row r="15" spans="1:17" ht="178.5" x14ac:dyDescent="0.25">
      <c r="A15" s="298" t="s">
        <v>3396</v>
      </c>
      <c r="B15" s="302" t="s">
        <v>2217</v>
      </c>
      <c r="C15" s="302" t="s">
        <v>3395</v>
      </c>
      <c r="D15" s="302" t="s">
        <v>3394</v>
      </c>
      <c r="E15" s="329" t="s">
        <v>2333</v>
      </c>
      <c r="F15" s="325" t="s">
        <v>39</v>
      </c>
      <c r="G15" s="325" t="s">
        <v>11</v>
      </c>
      <c r="H15" s="325">
        <v>1</v>
      </c>
      <c r="I15" s="326">
        <v>20</v>
      </c>
      <c r="J15" s="326">
        <v>20</v>
      </c>
      <c r="K15" s="323" t="s">
        <v>3113</v>
      </c>
      <c r="L15" s="325" t="s">
        <v>13</v>
      </c>
      <c r="M15" s="439">
        <v>40948</v>
      </c>
      <c r="N15" s="439"/>
      <c r="O15" s="439">
        <v>40980</v>
      </c>
      <c r="P15" s="323" t="s">
        <v>3393</v>
      </c>
      <c r="Q15">
        <f>5.88+2.3+2.84+1.51+0.62+0.15+0.115+0.21</f>
        <v>13.625</v>
      </c>
    </row>
    <row r="16" spans="1:17" ht="38.25" x14ac:dyDescent="0.25">
      <c r="A16" s="298" t="s">
        <v>3392</v>
      </c>
      <c r="B16" s="302" t="s">
        <v>2217</v>
      </c>
      <c r="C16" s="302" t="s">
        <v>3391</v>
      </c>
      <c r="D16" s="302" t="s">
        <v>3387</v>
      </c>
      <c r="E16" s="329" t="s">
        <v>2333</v>
      </c>
      <c r="F16" s="325" t="s">
        <v>39</v>
      </c>
      <c r="G16" s="325" t="s">
        <v>11</v>
      </c>
      <c r="H16" s="325">
        <v>1</v>
      </c>
      <c r="I16" s="326">
        <v>20.04</v>
      </c>
      <c r="J16" s="326">
        <v>20.04</v>
      </c>
      <c r="K16" s="323" t="s">
        <v>12</v>
      </c>
      <c r="L16" s="325" t="s">
        <v>13</v>
      </c>
      <c r="M16" s="439">
        <v>40911</v>
      </c>
      <c r="N16" s="324"/>
      <c r="O16" s="324">
        <v>40912</v>
      </c>
      <c r="P16" s="323" t="s">
        <v>3390</v>
      </c>
      <c r="Q16">
        <v>20.04</v>
      </c>
    </row>
    <row r="17" spans="1:17" ht="153" x14ac:dyDescent="0.25">
      <c r="A17" s="298" t="s">
        <v>3389</v>
      </c>
      <c r="B17" s="302" t="s">
        <v>2217</v>
      </c>
      <c r="C17" s="302" t="s">
        <v>3388</v>
      </c>
      <c r="D17" s="302" t="s">
        <v>3387</v>
      </c>
      <c r="E17" s="329" t="s">
        <v>2333</v>
      </c>
      <c r="F17" s="325" t="s">
        <v>39</v>
      </c>
      <c r="G17" s="325" t="s">
        <v>11</v>
      </c>
      <c r="H17" s="325">
        <v>1</v>
      </c>
      <c r="I17" s="326">
        <v>20.04</v>
      </c>
      <c r="J17" s="326">
        <v>20.04</v>
      </c>
      <c r="K17" s="323" t="s">
        <v>3113</v>
      </c>
      <c r="L17" s="325" t="s">
        <v>13</v>
      </c>
      <c r="M17" s="439">
        <v>40912</v>
      </c>
      <c r="N17" s="439"/>
      <c r="O17" s="439">
        <v>40912</v>
      </c>
      <c r="P17" s="323" t="s">
        <v>3386</v>
      </c>
      <c r="Q17">
        <v>20.04</v>
      </c>
    </row>
    <row r="18" spans="1:17" ht="153" x14ac:dyDescent="0.25">
      <c r="A18" s="298" t="s">
        <v>3385</v>
      </c>
      <c r="B18" s="302" t="s">
        <v>2217</v>
      </c>
      <c r="C18" s="302" t="s">
        <v>3384</v>
      </c>
      <c r="D18" s="302" t="s">
        <v>2973</v>
      </c>
      <c r="E18" s="329" t="s">
        <v>2333</v>
      </c>
      <c r="F18" s="325" t="s">
        <v>39</v>
      </c>
      <c r="G18" s="325" t="s">
        <v>11</v>
      </c>
      <c r="H18" s="325">
        <v>1</v>
      </c>
      <c r="I18" s="326">
        <v>20.12</v>
      </c>
      <c r="J18" s="326">
        <v>20.12</v>
      </c>
      <c r="K18" s="323" t="s">
        <v>3113</v>
      </c>
      <c r="L18" s="325" t="s">
        <v>13</v>
      </c>
      <c r="M18" s="439">
        <v>40912</v>
      </c>
      <c r="N18" s="324">
        <v>40913</v>
      </c>
      <c r="O18" s="324">
        <v>40913</v>
      </c>
      <c r="P18" s="323" t="s">
        <v>3383</v>
      </c>
      <c r="Q18">
        <v>20.12</v>
      </c>
    </row>
    <row r="19" spans="1:17" ht="38.25" x14ac:dyDescent="0.25">
      <c r="A19" s="298" t="s">
        <v>3382</v>
      </c>
      <c r="B19" s="302" t="s">
        <v>2217</v>
      </c>
      <c r="C19" s="302" t="s">
        <v>3381</v>
      </c>
      <c r="D19" s="302" t="s">
        <v>3094</v>
      </c>
      <c r="E19" s="329" t="s">
        <v>2333</v>
      </c>
      <c r="F19" s="325" t="s">
        <v>39</v>
      </c>
      <c r="G19" s="325" t="s">
        <v>11</v>
      </c>
      <c r="H19" s="325">
        <v>1</v>
      </c>
      <c r="I19" s="326">
        <v>20.05</v>
      </c>
      <c r="J19" s="326">
        <v>20.05</v>
      </c>
      <c r="K19" s="323" t="s">
        <v>12</v>
      </c>
      <c r="L19" s="325" t="s">
        <v>13</v>
      </c>
      <c r="M19" s="439">
        <v>40907</v>
      </c>
      <c r="N19" s="324">
        <v>40908</v>
      </c>
      <c r="O19" s="324">
        <v>40908</v>
      </c>
      <c r="P19" s="323" t="s">
        <v>3380</v>
      </c>
      <c r="Q19">
        <v>21.04</v>
      </c>
    </row>
    <row r="20" spans="1:17" ht="25.5" x14ac:dyDescent="0.25">
      <c r="A20" s="298" t="s">
        <v>3379</v>
      </c>
      <c r="B20" s="302" t="s">
        <v>2217</v>
      </c>
      <c r="C20" s="302" t="s">
        <v>3378</v>
      </c>
      <c r="D20" s="302" t="s">
        <v>1590</v>
      </c>
      <c r="E20" s="329" t="s">
        <v>1590</v>
      </c>
      <c r="F20" s="325" t="s">
        <v>39</v>
      </c>
      <c r="G20" s="325" t="s">
        <v>11</v>
      </c>
      <c r="H20" s="325">
        <v>1</v>
      </c>
      <c r="I20" s="326">
        <v>20.02</v>
      </c>
      <c r="J20" s="326">
        <v>20.02</v>
      </c>
      <c r="K20" s="323" t="s">
        <v>3113</v>
      </c>
      <c r="L20" s="325" t="s">
        <v>13</v>
      </c>
      <c r="M20" s="504" t="s">
        <v>3124</v>
      </c>
      <c r="N20" s="325"/>
      <c r="O20" s="324">
        <v>40966</v>
      </c>
      <c r="P20" s="323" t="s">
        <v>3377</v>
      </c>
      <c r="Q20">
        <v>20.02</v>
      </c>
    </row>
    <row r="21" spans="1:17" s="201" customFormat="1" ht="102" x14ac:dyDescent="0.25">
      <c r="A21" s="298" t="s">
        <v>3376</v>
      </c>
      <c r="B21" s="302" t="s">
        <v>2217</v>
      </c>
      <c r="C21" s="302" t="s">
        <v>3375</v>
      </c>
      <c r="D21" s="302" t="s">
        <v>1590</v>
      </c>
      <c r="E21" s="302" t="s">
        <v>1590</v>
      </c>
      <c r="F21" s="300" t="s">
        <v>39</v>
      </c>
      <c r="G21" s="300" t="s">
        <v>11</v>
      </c>
      <c r="H21" s="300">
        <v>1</v>
      </c>
      <c r="I21" s="301">
        <v>20</v>
      </c>
      <c r="J21" s="301">
        <v>20</v>
      </c>
      <c r="K21" s="298" t="s">
        <v>3113</v>
      </c>
      <c r="L21" s="300" t="s">
        <v>13</v>
      </c>
      <c r="M21" s="462">
        <v>40945</v>
      </c>
      <c r="N21" s="299"/>
      <c r="O21" s="299">
        <v>40946</v>
      </c>
      <c r="P21" s="298" t="s">
        <v>3374</v>
      </c>
      <c r="Q21" s="201">
        <f>3.028+5.11</f>
        <v>8.1379999999999999</v>
      </c>
    </row>
    <row r="22" spans="1:17" ht="38.25" x14ac:dyDescent="0.25">
      <c r="A22" s="298" t="s">
        <v>3373</v>
      </c>
      <c r="B22" s="302" t="s">
        <v>2217</v>
      </c>
      <c r="C22" s="302" t="s">
        <v>3372</v>
      </c>
      <c r="D22" s="302" t="s">
        <v>3368</v>
      </c>
      <c r="E22" s="329" t="s">
        <v>1590</v>
      </c>
      <c r="F22" s="325" t="s">
        <v>39</v>
      </c>
      <c r="G22" s="325" t="s">
        <v>11</v>
      </c>
      <c r="H22" s="325">
        <v>1</v>
      </c>
      <c r="I22" s="326">
        <v>20.12</v>
      </c>
      <c r="J22" s="326">
        <v>20.12</v>
      </c>
      <c r="K22" s="323" t="s">
        <v>12</v>
      </c>
      <c r="L22" s="325" t="s">
        <v>13</v>
      </c>
      <c r="M22" s="439">
        <v>40994</v>
      </c>
      <c r="N22" s="324"/>
      <c r="O22" s="324">
        <v>40995</v>
      </c>
      <c r="P22" s="323" t="s">
        <v>3371</v>
      </c>
      <c r="Q22" s="201">
        <v>20.16</v>
      </c>
    </row>
    <row r="23" spans="1:17" ht="38.25" x14ac:dyDescent="0.25">
      <c r="A23" s="298" t="s">
        <v>3370</v>
      </c>
      <c r="B23" s="302" t="s">
        <v>2217</v>
      </c>
      <c r="C23" s="302" t="s">
        <v>3369</v>
      </c>
      <c r="D23" s="302" t="s">
        <v>3368</v>
      </c>
      <c r="E23" s="329" t="s">
        <v>1590</v>
      </c>
      <c r="F23" s="325" t="s">
        <v>39</v>
      </c>
      <c r="G23" s="325" t="s">
        <v>11</v>
      </c>
      <c r="H23" s="325">
        <v>1</v>
      </c>
      <c r="I23" s="326">
        <v>20.010000000000002</v>
      </c>
      <c r="J23" s="326">
        <v>20.010000000000002</v>
      </c>
      <c r="K23" s="323" t="s">
        <v>12</v>
      </c>
      <c r="L23" s="325" t="s">
        <v>13</v>
      </c>
      <c r="M23" s="439">
        <v>40945</v>
      </c>
      <c r="N23" s="324"/>
      <c r="O23" s="324">
        <v>40955</v>
      </c>
      <c r="P23" s="323" t="s">
        <v>3367</v>
      </c>
      <c r="Q23" s="201">
        <v>20.13</v>
      </c>
    </row>
    <row r="24" spans="1:17" ht="38.25" x14ac:dyDescent="0.25">
      <c r="A24" s="298" t="s">
        <v>3366</v>
      </c>
      <c r="B24" s="302" t="s">
        <v>2217</v>
      </c>
      <c r="C24" s="302" t="s">
        <v>3308</v>
      </c>
      <c r="D24" s="302" t="s">
        <v>3359</v>
      </c>
      <c r="E24" s="329" t="s">
        <v>1590</v>
      </c>
      <c r="F24" s="325" t="s">
        <v>39</v>
      </c>
      <c r="G24" s="325" t="s">
        <v>11</v>
      </c>
      <c r="H24" s="325">
        <v>1</v>
      </c>
      <c r="I24" s="326">
        <v>20.04</v>
      </c>
      <c r="J24" s="326">
        <v>20.04</v>
      </c>
      <c r="K24" s="323" t="s">
        <v>12</v>
      </c>
      <c r="L24" s="325" t="s">
        <v>13</v>
      </c>
      <c r="M24" s="439">
        <v>40981</v>
      </c>
      <c r="N24" s="324"/>
      <c r="O24" s="324">
        <v>40981</v>
      </c>
      <c r="P24" s="323" t="s">
        <v>3365</v>
      </c>
      <c r="Q24" s="201">
        <v>19.989999999999998</v>
      </c>
    </row>
    <row r="25" spans="1:17" ht="38.25" x14ac:dyDescent="0.25">
      <c r="A25" s="298" t="s">
        <v>3364</v>
      </c>
      <c r="B25" s="302" t="s">
        <v>2217</v>
      </c>
      <c r="C25" s="302" t="s">
        <v>3363</v>
      </c>
      <c r="D25" s="302" t="s">
        <v>3359</v>
      </c>
      <c r="E25" s="329" t="s">
        <v>1590</v>
      </c>
      <c r="F25" s="325" t="s">
        <v>39</v>
      </c>
      <c r="G25" s="325" t="s">
        <v>11</v>
      </c>
      <c r="H25" s="325">
        <v>1</v>
      </c>
      <c r="I25" s="326">
        <v>20.2</v>
      </c>
      <c r="J25" s="326">
        <v>20.2</v>
      </c>
      <c r="K25" s="323" t="s">
        <v>12</v>
      </c>
      <c r="L25" s="325" t="s">
        <v>13</v>
      </c>
      <c r="M25" s="439">
        <v>40947</v>
      </c>
      <c r="N25" s="324"/>
      <c r="O25" s="324">
        <v>40948</v>
      </c>
      <c r="P25" s="323" t="s">
        <v>3362</v>
      </c>
      <c r="Q25" s="201">
        <v>20.02</v>
      </c>
    </row>
    <row r="26" spans="1:17" s="201" customFormat="1" ht="127.5" x14ac:dyDescent="0.25">
      <c r="A26" s="298" t="s">
        <v>3361</v>
      </c>
      <c r="B26" s="302" t="s">
        <v>2217</v>
      </c>
      <c r="C26" s="302" t="s">
        <v>3360</v>
      </c>
      <c r="D26" s="302" t="s">
        <v>3359</v>
      </c>
      <c r="E26" s="302" t="s">
        <v>1590</v>
      </c>
      <c r="F26" s="300" t="s">
        <v>39</v>
      </c>
      <c r="G26" s="300" t="s">
        <v>11</v>
      </c>
      <c r="H26" s="300">
        <v>1</v>
      </c>
      <c r="I26" s="301">
        <v>20.12</v>
      </c>
      <c r="J26" s="301">
        <v>20.12</v>
      </c>
      <c r="K26" s="298" t="s">
        <v>3113</v>
      </c>
      <c r="L26" s="300" t="s">
        <v>13</v>
      </c>
      <c r="M26" s="503" t="s">
        <v>3124</v>
      </c>
      <c r="N26" s="300"/>
      <c r="O26" s="324">
        <v>40947</v>
      </c>
      <c r="P26" s="298" t="s">
        <v>3358</v>
      </c>
      <c r="Q26" s="201">
        <v>20.12</v>
      </c>
    </row>
    <row r="27" spans="1:17" ht="38.25" x14ac:dyDescent="0.25">
      <c r="A27" s="298" t="s">
        <v>3357</v>
      </c>
      <c r="B27" s="302" t="s">
        <v>2217</v>
      </c>
      <c r="C27" s="302" t="s">
        <v>3356</v>
      </c>
      <c r="D27" s="302" t="s">
        <v>3355</v>
      </c>
      <c r="E27" s="329" t="s">
        <v>1590</v>
      </c>
      <c r="F27" s="325" t="s">
        <v>39</v>
      </c>
      <c r="G27" s="325" t="s">
        <v>11</v>
      </c>
      <c r="H27" s="325">
        <v>1</v>
      </c>
      <c r="I27" s="326">
        <v>20.239999999999998</v>
      </c>
      <c r="J27" s="326">
        <v>20.239999999999998</v>
      </c>
      <c r="K27" s="323" t="s">
        <v>12</v>
      </c>
      <c r="L27" s="325" t="s">
        <v>13</v>
      </c>
      <c r="M27" s="439">
        <v>40952</v>
      </c>
      <c r="N27" s="324"/>
      <c r="O27" s="324">
        <v>40953</v>
      </c>
      <c r="P27" s="323" t="s">
        <v>3354</v>
      </c>
      <c r="Q27" s="201">
        <v>20.239999999999998</v>
      </c>
    </row>
    <row r="28" spans="1:17" ht="38.25" x14ac:dyDescent="0.25">
      <c r="A28" s="298" t="s">
        <v>3353</v>
      </c>
      <c r="B28" s="302" t="s">
        <v>2217</v>
      </c>
      <c r="C28" s="302" t="s">
        <v>3352</v>
      </c>
      <c r="D28" s="302" t="s">
        <v>3352</v>
      </c>
      <c r="E28" s="329" t="s">
        <v>1590</v>
      </c>
      <c r="F28" s="325" t="s">
        <v>39</v>
      </c>
      <c r="G28" s="325" t="s">
        <v>11</v>
      </c>
      <c r="H28" s="325">
        <v>1</v>
      </c>
      <c r="I28" s="326">
        <v>20</v>
      </c>
      <c r="J28" s="326">
        <v>20</v>
      </c>
      <c r="K28" s="323" t="s">
        <v>12</v>
      </c>
      <c r="L28" s="325" t="s">
        <v>13</v>
      </c>
      <c r="M28" s="439">
        <v>40607</v>
      </c>
      <c r="N28" s="324"/>
      <c r="O28" s="324">
        <v>40975</v>
      </c>
      <c r="P28" s="323" t="s">
        <v>3351</v>
      </c>
      <c r="Q28" s="201">
        <v>16.05</v>
      </c>
    </row>
    <row r="29" spans="1:17" ht="38.25" x14ac:dyDescent="0.25">
      <c r="A29" s="298" t="s">
        <v>3350</v>
      </c>
      <c r="B29" s="302" t="s">
        <v>2217</v>
      </c>
      <c r="C29" s="302" t="s">
        <v>3349</v>
      </c>
      <c r="D29" s="302" t="s">
        <v>3348</v>
      </c>
      <c r="E29" s="329" t="s">
        <v>623</v>
      </c>
      <c r="F29" s="325" t="s">
        <v>39</v>
      </c>
      <c r="G29" s="325" t="s">
        <v>11</v>
      </c>
      <c r="H29" s="325">
        <v>1</v>
      </c>
      <c r="I29" s="326">
        <v>20</v>
      </c>
      <c r="J29" s="326">
        <v>20</v>
      </c>
      <c r="K29" s="323" t="s">
        <v>12</v>
      </c>
      <c r="L29" s="325" t="s">
        <v>13</v>
      </c>
      <c r="M29" s="439">
        <v>40598</v>
      </c>
      <c r="N29" s="324"/>
      <c r="O29" s="324">
        <v>40604</v>
      </c>
      <c r="P29" s="323" t="s">
        <v>3347</v>
      </c>
      <c r="Q29" s="201">
        <v>19.309999999999999</v>
      </c>
    </row>
    <row r="30" spans="1:17" ht="38.25" x14ac:dyDescent="0.25">
      <c r="A30" s="298" t="s">
        <v>3346</v>
      </c>
      <c r="B30" s="302" t="s">
        <v>2217</v>
      </c>
      <c r="C30" s="302" t="s">
        <v>3345</v>
      </c>
      <c r="D30" s="302" t="s">
        <v>3345</v>
      </c>
      <c r="E30" s="329" t="s">
        <v>623</v>
      </c>
      <c r="F30" s="325" t="s">
        <v>39</v>
      </c>
      <c r="G30" s="325" t="s">
        <v>11</v>
      </c>
      <c r="H30" s="325">
        <v>1</v>
      </c>
      <c r="I30" s="326">
        <v>20</v>
      </c>
      <c r="J30" s="326">
        <v>20</v>
      </c>
      <c r="K30" s="323" t="s">
        <v>12</v>
      </c>
      <c r="L30" s="325" t="s">
        <v>13</v>
      </c>
      <c r="M30" s="439">
        <v>41248</v>
      </c>
      <c r="N30" s="324"/>
      <c r="O30" s="324">
        <v>41253</v>
      </c>
      <c r="P30" s="323" t="s">
        <v>3344</v>
      </c>
      <c r="Q30" s="201">
        <v>19.79</v>
      </c>
    </row>
    <row r="31" spans="1:17" ht="25.5" x14ac:dyDescent="0.25">
      <c r="A31" s="298" t="s">
        <v>3343</v>
      </c>
      <c r="B31" s="302" t="s">
        <v>2217</v>
      </c>
      <c r="C31" s="467" t="s">
        <v>3342</v>
      </c>
      <c r="D31" s="467" t="s">
        <v>3137</v>
      </c>
      <c r="E31" s="467" t="s">
        <v>1590</v>
      </c>
      <c r="F31" s="464" t="s">
        <v>39</v>
      </c>
      <c r="G31" s="464" t="s">
        <v>11</v>
      </c>
      <c r="H31" s="464">
        <v>1</v>
      </c>
      <c r="I31" s="466">
        <v>19.649999999999999</v>
      </c>
      <c r="J31" s="466">
        <v>19.649999999999999</v>
      </c>
      <c r="K31" s="465" t="s">
        <v>12</v>
      </c>
      <c r="L31" s="464" t="s">
        <v>13</v>
      </c>
      <c r="M31" s="463"/>
      <c r="N31" s="307"/>
      <c r="O31" s="306">
        <v>41580</v>
      </c>
      <c r="P31" s="305" t="s">
        <v>3341</v>
      </c>
      <c r="Q31" s="201">
        <v>19.649999999999999</v>
      </c>
    </row>
    <row r="32" spans="1:17" ht="25.5" x14ac:dyDescent="0.25">
      <c r="A32" s="298" t="s">
        <v>3340</v>
      </c>
      <c r="B32" s="302" t="s">
        <v>2217</v>
      </c>
      <c r="C32" s="302" t="s">
        <v>3339</v>
      </c>
      <c r="D32" s="302" t="s">
        <v>3338</v>
      </c>
      <c r="E32" s="309" t="s">
        <v>623</v>
      </c>
      <c r="F32" s="307" t="s">
        <v>39</v>
      </c>
      <c r="G32" s="307" t="s">
        <v>11</v>
      </c>
      <c r="H32" s="307">
        <v>1</v>
      </c>
      <c r="I32" s="308">
        <v>19.829999999999998</v>
      </c>
      <c r="J32" s="308">
        <v>19.829999999999998</v>
      </c>
      <c r="K32" s="305" t="s">
        <v>12</v>
      </c>
      <c r="L32" s="307" t="s">
        <v>13</v>
      </c>
      <c r="M32" s="306">
        <v>41248</v>
      </c>
      <c r="N32" s="307"/>
      <c r="O32" s="306">
        <v>41253</v>
      </c>
      <c r="P32" s="305" t="s">
        <v>3337</v>
      </c>
      <c r="Q32" s="201">
        <v>19.02</v>
      </c>
    </row>
    <row r="33" spans="1:17" ht="38.25" x14ac:dyDescent="0.25">
      <c r="A33" s="298" t="s">
        <v>3336</v>
      </c>
      <c r="B33" s="309" t="s">
        <v>2230</v>
      </c>
      <c r="C33" s="497" t="s">
        <v>3335</v>
      </c>
      <c r="D33" s="497" t="s">
        <v>3094</v>
      </c>
      <c r="E33" s="467" t="s">
        <v>2333</v>
      </c>
      <c r="F33" s="307" t="s">
        <v>41</v>
      </c>
      <c r="G33" s="464" t="s">
        <v>11</v>
      </c>
      <c r="H33" s="307">
        <v>1</v>
      </c>
      <c r="I33" s="308">
        <v>20</v>
      </c>
      <c r="J33" s="308">
        <v>20</v>
      </c>
      <c r="K33" s="305" t="s">
        <v>31</v>
      </c>
      <c r="L33" s="307" t="s">
        <v>13</v>
      </c>
      <c r="M33" s="306">
        <v>41318</v>
      </c>
      <c r="N33" s="307"/>
      <c r="O33" s="502">
        <v>41363</v>
      </c>
      <c r="P33" s="305" t="s">
        <v>3334</v>
      </c>
      <c r="Q33" s="201">
        <v>19.59</v>
      </c>
    </row>
    <row r="34" spans="1:17" ht="38.25" x14ac:dyDescent="0.25">
      <c r="A34" s="298" t="s">
        <v>3333</v>
      </c>
      <c r="B34" s="302" t="s">
        <v>2217</v>
      </c>
      <c r="C34" s="302" t="s">
        <v>3332</v>
      </c>
      <c r="D34" s="302" t="s">
        <v>3328</v>
      </c>
      <c r="E34" s="309" t="s">
        <v>623</v>
      </c>
      <c r="F34" s="307" t="s">
        <v>39</v>
      </c>
      <c r="G34" s="307" t="s">
        <v>11</v>
      </c>
      <c r="H34" s="307">
        <v>1</v>
      </c>
      <c r="I34" s="308">
        <v>19.989999999999998</v>
      </c>
      <c r="J34" s="308">
        <v>19.989999999999998</v>
      </c>
      <c r="K34" s="305" t="s">
        <v>12</v>
      </c>
      <c r="L34" s="307" t="s">
        <v>13</v>
      </c>
      <c r="M34" s="501"/>
      <c r="N34" s="307"/>
      <c r="O34" s="306">
        <v>41253</v>
      </c>
      <c r="P34" s="305" t="s">
        <v>3331</v>
      </c>
      <c r="Q34" s="201">
        <v>19.989999999999998</v>
      </c>
    </row>
    <row r="35" spans="1:17" ht="25.5" x14ac:dyDescent="0.25">
      <c r="A35" s="298" t="s">
        <v>3330</v>
      </c>
      <c r="B35" s="302" t="s">
        <v>2217</v>
      </c>
      <c r="C35" s="302" t="s">
        <v>3329</v>
      </c>
      <c r="D35" s="302" t="s">
        <v>3328</v>
      </c>
      <c r="E35" s="480" t="s">
        <v>623</v>
      </c>
      <c r="F35" s="464" t="s">
        <v>39</v>
      </c>
      <c r="G35" s="464" t="s">
        <v>11</v>
      </c>
      <c r="H35" s="464">
        <v>1</v>
      </c>
      <c r="I35" s="466">
        <v>19.989999999999998</v>
      </c>
      <c r="J35" s="466">
        <v>19.989999999999998</v>
      </c>
      <c r="K35" s="465" t="s">
        <v>12</v>
      </c>
      <c r="L35" s="464" t="s">
        <v>13</v>
      </c>
      <c r="M35" s="500"/>
      <c r="N35" s="307"/>
      <c r="O35" s="306">
        <v>41253</v>
      </c>
      <c r="P35" s="305" t="s">
        <v>3327</v>
      </c>
      <c r="Q35" s="201">
        <v>19.940000000000001</v>
      </c>
    </row>
    <row r="36" spans="1:17" ht="25.5" x14ac:dyDescent="0.25">
      <c r="A36" s="298" t="s">
        <v>3326</v>
      </c>
      <c r="B36" s="302" t="s">
        <v>2217</v>
      </c>
      <c r="C36" s="302" t="s">
        <v>3325</v>
      </c>
      <c r="D36" s="302" t="s">
        <v>3324</v>
      </c>
      <c r="E36" s="309" t="s">
        <v>623</v>
      </c>
      <c r="F36" s="307" t="s">
        <v>39</v>
      </c>
      <c r="G36" s="307" t="s">
        <v>11</v>
      </c>
      <c r="H36" s="307">
        <v>1</v>
      </c>
      <c r="I36" s="308">
        <v>19.989999999999998</v>
      </c>
      <c r="J36" s="308">
        <v>19.989999999999998</v>
      </c>
      <c r="K36" s="305" t="s">
        <v>12</v>
      </c>
      <c r="L36" s="307" t="s">
        <v>13</v>
      </c>
      <c r="M36" s="501"/>
      <c r="N36" s="307"/>
      <c r="O36" s="306">
        <v>41253</v>
      </c>
      <c r="P36" s="305" t="s">
        <v>3323</v>
      </c>
      <c r="Q36" s="201">
        <v>19.89</v>
      </c>
    </row>
    <row r="37" spans="1:17" ht="25.5" x14ac:dyDescent="0.25">
      <c r="A37" s="298" t="s">
        <v>3322</v>
      </c>
      <c r="B37" s="302" t="s">
        <v>2217</v>
      </c>
      <c r="C37" s="302" t="s">
        <v>3321</v>
      </c>
      <c r="D37" s="302" t="s">
        <v>3317</v>
      </c>
      <c r="E37" s="480" t="s">
        <v>623</v>
      </c>
      <c r="F37" s="464" t="s">
        <v>39</v>
      </c>
      <c r="G37" s="464" t="s">
        <v>11</v>
      </c>
      <c r="H37" s="464">
        <v>1</v>
      </c>
      <c r="I37" s="466">
        <v>19.989999999999998</v>
      </c>
      <c r="J37" s="466">
        <v>19.989999999999998</v>
      </c>
      <c r="K37" s="465" t="s">
        <v>12</v>
      </c>
      <c r="L37" s="464" t="s">
        <v>13</v>
      </c>
      <c r="M37" s="500"/>
      <c r="N37" s="307"/>
      <c r="O37" s="306">
        <v>41192</v>
      </c>
      <c r="P37" s="305" t="s">
        <v>3320</v>
      </c>
      <c r="Q37" s="201">
        <v>19.95</v>
      </c>
    </row>
    <row r="38" spans="1:17" ht="25.5" x14ac:dyDescent="0.25">
      <c r="A38" s="298" t="s">
        <v>3319</v>
      </c>
      <c r="B38" s="302" t="s">
        <v>2217</v>
      </c>
      <c r="C38" s="302" t="s">
        <v>3318</v>
      </c>
      <c r="D38" s="302" t="s">
        <v>3317</v>
      </c>
      <c r="E38" s="480" t="s">
        <v>623</v>
      </c>
      <c r="F38" s="464" t="s">
        <v>39</v>
      </c>
      <c r="G38" s="464" t="s">
        <v>11</v>
      </c>
      <c r="H38" s="464">
        <v>1</v>
      </c>
      <c r="I38" s="466">
        <v>19.989999999999998</v>
      </c>
      <c r="J38" s="466">
        <v>19.989999999999998</v>
      </c>
      <c r="K38" s="465" t="s">
        <v>12</v>
      </c>
      <c r="L38" s="464" t="s">
        <v>13</v>
      </c>
      <c r="M38" s="500"/>
      <c r="N38" s="307"/>
      <c r="O38" s="306">
        <v>41277</v>
      </c>
      <c r="P38" s="305" t="s">
        <v>3316</v>
      </c>
      <c r="Q38" s="201">
        <v>18.16</v>
      </c>
    </row>
    <row r="39" spans="1:17" ht="25.5" x14ac:dyDescent="0.25">
      <c r="A39" s="298" t="s">
        <v>3315</v>
      </c>
      <c r="B39" s="302" t="s">
        <v>2217</v>
      </c>
      <c r="C39" s="302" t="s">
        <v>3314</v>
      </c>
      <c r="D39" s="302" t="s">
        <v>3197</v>
      </c>
      <c r="E39" s="309" t="s">
        <v>623</v>
      </c>
      <c r="F39" s="307" t="s">
        <v>39</v>
      </c>
      <c r="G39" s="307" t="s">
        <v>11</v>
      </c>
      <c r="H39" s="307">
        <v>1</v>
      </c>
      <c r="I39" s="308">
        <v>19.989999999999998</v>
      </c>
      <c r="J39" s="308">
        <v>19.989999999999998</v>
      </c>
      <c r="K39" s="305" t="s">
        <v>12</v>
      </c>
      <c r="L39" s="307" t="s">
        <v>13</v>
      </c>
      <c r="M39" s="306">
        <v>41955</v>
      </c>
      <c r="N39" s="307"/>
      <c r="O39" s="306">
        <v>41230</v>
      </c>
      <c r="P39" s="305" t="s">
        <v>3313</v>
      </c>
      <c r="Q39" s="201">
        <v>17.760000000000002</v>
      </c>
    </row>
    <row r="40" spans="1:17" ht="38.25" x14ac:dyDescent="0.25">
      <c r="A40" s="298" t="s">
        <v>3312</v>
      </c>
      <c r="B40" s="302" t="s">
        <v>2217</v>
      </c>
      <c r="C40" s="302" t="s">
        <v>3311</v>
      </c>
      <c r="D40" s="302" t="s">
        <v>3307</v>
      </c>
      <c r="E40" s="329" t="s">
        <v>1609</v>
      </c>
      <c r="F40" s="325" t="s">
        <v>39</v>
      </c>
      <c r="G40" s="325" t="s">
        <v>11</v>
      </c>
      <c r="H40" s="325">
        <v>1</v>
      </c>
      <c r="I40" s="326">
        <v>20</v>
      </c>
      <c r="J40" s="326">
        <v>20</v>
      </c>
      <c r="K40" s="323" t="s">
        <v>12</v>
      </c>
      <c r="L40" s="325" t="s">
        <v>13</v>
      </c>
      <c r="M40" s="324">
        <v>40964</v>
      </c>
      <c r="N40" s="307"/>
      <c r="O40" s="306">
        <v>40966</v>
      </c>
      <c r="P40" s="305" t="s">
        <v>3310</v>
      </c>
      <c r="Q40" s="201">
        <v>19.989999999999998</v>
      </c>
    </row>
    <row r="41" spans="1:17" ht="38.25" x14ac:dyDescent="0.25">
      <c r="A41" s="298" t="s">
        <v>3309</v>
      </c>
      <c r="B41" s="302" t="s">
        <v>2217</v>
      </c>
      <c r="C41" s="302" t="s">
        <v>3308</v>
      </c>
      <c r="D41" s="302" t="s">
        <v>3307</v>
      </c>
      <c r="E41" s="329" t="s">
        <v>1609</v>
      </c>
      <c r="F41" s="325" t="s">
        <v>39</v>
      </c>
      <c r="G41" s="325" t="s">
        <v>11</v>
      </c>
      <c r="H41" s="325">
        <v>1</v>
      </c>
      <c r="I41" s="326">
        <v>20</v>
      </c>
      <c r="J41" s="326">
        <v>20</v>
      </c>
      <c r="K41" s="323" t="s">
        <v>12</v>
      </c>
      <c r="L41" s="325" t="s">
        <v>13</v>
      </c>
      <c r="M41" s="324">
        <v>40964</v>
      </c>
      <c r="N41" s="307"/>
      <c r="O41" s="306">
        <v>40966</v>
      </c>
      <c r="P41" s="305" t="s">
        <v>3306</v>
      </c>
      <c r="Q41" s="201">
        <v>21.08</v>
      </c>
    </row>
    <row r="42" spans="1:17" ht="38.25" x14ac:dyDescent="0.25">
      <c r="A42" s="298" t="s">
        <v>3305</v>
      </c>
      <c r="B42" s="302" t="s">
        <v>2217</v>
      </c>
      <c r="C42" s="302" t="s">
        <v>3304</v>
      </c>
      <c r="D42" s="302" t="s">
        <v>3298</v>
      </c>
      <c r="E42" s="329" t="s">
        <v>1609</v>
      </c>
      <c r="F42" s="325" t="s">
        <v>39</v>
      </c>
      <c r="G42" s="325" t="s">
        <v>11</v>
      </c>
      <c r="H42" s="325">
        <v>1</v>
      </c>
      <c r="I42" s="326">
        <v>19.88</v>
      </c>
      <c r="J42" s="326">
        <v>19.88</v>
      </c>
      <c r="K42" s="323" t="s">
        <v>12</v>
      </c>
      <c r="L42" s="325" t="s">
        <v>13</v>
      </c>
      <c r="M42" s="324">
        <v>40963</v>
      </c>
      <c r="N42" s="307"/>
      <c r="O42" s="306">
        <v>40966</v>
      </c>
      <c r="P42" s="305" t="s">
        <v>3303</v>
      </c>
      <c r="Q42" s="201">
        <v>19.72</v>
      </c>
    </row>
    <row r="43" spans="1:17" ht="38.25" x14ac:dyDescent="0.25">
      <c r="A43" s="298" t="s">
        <v>3302</v>
      </c>
      <c r="B43" s="302" t="s">
        <v>2217</v>
      </c>
      <c r="C43" s="302" t="s">
        <v>3301</v>
      </c>
      <c r="D43" s="302" t="s">
        <v>3298</v>
      </c>
      <c r="E43" s="329" t="s">
        <v>1609</v>
      </c>
      <c r="F43" s="325" t="s">
        <v>39</v>
      </c>
      <c r="G43" s="325" t="s">
        <v>11</v>
      </c>
      <c r="H43" s="325">
        <v>1</v>
      </c>
      <c r="I43" s="326">
        <v>20.45</v>
      </c>
      <c r="J43" s="326">
        <v>20.45</v>
      </c>
      <c r="K43" s="323" t="s">
        <v>12</v>
      </c>
      <c r="L43" s="325" t="s">
        <v>13</v>
      </c>
      <c r="M43" s="324">
        <v>40970</v>
      </c>
      <c r="N43" s="307"/>
      <c r="O43" s="306">
        <v>40973</v>
      </c>
      <c r="P43" s="305" t="s">
        <v>3300</v>
      </c>
      <c r="Q43" s="201">
        <v>20.98</v>
      </c>
    </row>
    <row r="44" spans="1:17" s="201" customFormat="1" ht="38.25" x14ac:dyDescent="0.25">
      <c r="A44" s="298" t="s">
        <v>3299</v>
      </c>
      <c r="B44" s="302" t="s">
        <v>2217</v>
      </c>
      <c r="C44" s="302" t="s">
        <v>3291</v>
      </c>
      <c r="D44" s="302" t="s">
        <v>3298</v>
      </c>
      <c r="E44" s="302" t="s">
        <v>1609</v>
      </c>
      <c r="F44" s="300" t="s">
        <v>39</v>
      </c>
      <c r="G44" s="300" t="s">
        <v>11</v>
      </c>
      <c r="H44" s="300">
        <v>1</v>
      </c>
      <c r="I44" s="301">
        <v>19.87</v>
      </c>
      <c r="J44" s="301">
        <v>19.87</v>
      </c>
      <c r="K44" s="298" t="s">
        <v>12</v>
      </c>
      <c r="L44" s="300" t="s">
        <v>13</v>
      </c>
      <c r="M44" s="299">
        <v>40964</v>
      </c>
      <c r="N44" s="300"/>
      <c r="O44" s="306">
        <v>40968</v>
      </c>
      <c r="P44" s="298" t="s">
        <v>3294</v>
      </c>
      <c r="Q44" s="201">
        <v>19.87</v>
      </c>
    </row>
    <row r="45" spans="1:17" ht="38.25" x14ac:dyDescent="0.25">
      <c r="A45" s="298" t="s">
        <v>3297</v>
      </c>
      <c r="B45" s="302" t="s">
        <v>2217</v>
      </c>
      <c r="C45" s="302" t="s">
        <v>3296</v>
      </c>
      <c r="D45" s="302" t="s">
        <v>3295</v>
      </c>
      <c r="E45" s="329" t="s">
        <v>1609</v>
      </c>
      <c r="F45" s="325" t="s">
        <v>39</v>
      </c>
      <c r="G45" s="325" t="s">
        <v>11</v>
      </c>
      <c r="H45" s="325">
        <v>1</v>
      </c>
      <c r="I45" s="326">
        <v>20.05</v>
      </c>
      <c r="J45" s="326">
        <v>20.05</v>
      </c>
      <c r="K45" s="323" t="s">
        <v>12</v>
      </c>
      <c r="L45" s="325" t="s">
        <v>13</v>
      </c>
      <c r="M45" s="324">
        <v>40964</v>
      </c>
      <c r="N45" s="307"/>
      <c r="O45" s="306">
        <v>40968</v>
      </c>
      <c r="P45" s="305" t="s">
        <v>3294</v>
      </c>
      <c r="Q45" s="201">
        <v>19.87</v>
      </c>
    </row>
    <row r="46" spans="1:17" ht="38.25" x14ac:dyDescent="0.25">
      <c r="A46" s="298" t="s">
        <v>3293</v>
      </c>
      <c r="B46" s="302" t="s">
        <v>2217</v>
      </c>
      <c r="C46" s="302" t="s">
        <v>3292</v>
      </c>
      <c r="D46" s="302" t="s">
        <v>3291</v>
      </c>
      <c r="E46" s="329" t="s">
        <v>1609</v>
      </c>
      <c r="F46" s="325" t="s">
        <v>39</v>
      </c>
      <c r="G46" s="325" t="s">
        <v>11</v>
      </c>
      <c r="H46" s="325">
        <v>1</v>
      </c>
      <c r="I46" s="326">
        <v>20</v>
      </c>
      <c r="J46" s="326">
        <v>20</v>
      </c>
      <c r="K46" s="323" t="s">
        <v>12</v>
      </c>
      <c r="L46" s="325" t="s">
        <v>13</v>
      </c>
      <c r="M46" s="324">
        <v>41318</v>
      </c>
      <c r="N46" s="307"/>
      <c r="O46" s="306">
        <v>40973</v>
      </c>
      <c r="P46" s="305" t="s">
        <v>3290</v>
      </c>
      <c r="Q46" s="201">
        <v>19.97</v>
      </c>
    </row>
    <row r="47" spans="1:17" ht="38.25" x14ac:dyDescent="0.25">
      <c r="A47" s="298" t="s">
        <v>3289</v>
      </c>
      <c r="B47" s="302" t="s">
        <v>2217</v>
      </c>
      <c r="C47" s="302" t="s">
        <v>3288</v>
      </c>
      <c r="D47" s="302" t="s">
        <v>3284</v>
      </c>
      <c r="E47" s="329" t="s">
        <v>1609</v>
      </c>
      <c r="F47" s="325" t="s">
        <v>39</v>
      </c>
      <c r="G47" s="325" t="s">
        <v>11</v>
      </c>
      <c r="H47" s="325">
        <v>1</v>
      </c>
      <c r="I47" s="326">
        <v>20.079999999999998</v>
      </c>
      <c r="J47" s="326">
        <v>20.079999999999998</v>
      </c>
      <c r="K47" s="323" t="s">
        <v>12</v>
      </c>
      <c r="L47" s="325" t="s">
        <v>13</v>
      </c>
      <c r="M47" s="324">
        <v>40963</v>
      </c>
      <c r="N47" s="307"/>
      <c r="O47" s="306">
        <v>40966</v>
      </c>
      <c r="P47" s="305" t="s">
        <v>3287</v>
      </c>
      <c r="Q47" s="201">
        <v>19.98</v>
      </c>
    </row>
    <row r="48" spans="1:17" ht="38.25" x14ac:dyDescent="0.25">
      <c r="A48" s="298" t="s">
        <v>3286</v>
      </c>
      <c r="B48" s="302" t="s">
        <v>2217</v>
      </c>
      <c r="C48" s="302" t="s">
        <v>3285</v>
      </c>
      <c r="D48" s="302" t="s">
        <v>3284</v>
      </c>
      <c r="E48" s="329" t="s">
        <v>1609</v>
      </c>
      <c r="F48" s="325" t="s">
        <v>39</v>
      </c>
      <c r="G48" s="325" t="s">
        <v>11</v>
      </c>
      <c r="H48" s="325">
        <v>1</v>
      </c>
      <c r="I48" s="326">
        <v>20.37</v>
      </c>
      <c r="J48" s="326">
        <v>20.37</v>
      </c>
      <c r="K48" s="323" t="s">
        <v>12</v>
      </c>
      <c r="L48" s="325" t="s">
        <v>13</v>
      </c>
      <c r="M48" s="324">
        <v>40963</v>
      </c>
      <c r="N48" s="307"/>
      <c r="O48" s="306">
        <v>41008</v>
      </c>
      <c r="P48" s="305" t="s">
        <v>3283</v>
      </c>
      <c r="Q48" s="201">
        <v>20.3</v>
      </c>
    </row>
    <row r="49" spans="1:17" ht="38.25" x14ac:dyDescent="0.25">
      <c r="A49" s="298" t="s">
        <v>3282</v>
      </c>
      <c r="B49" s="302" t="s">
        <v>2217</v>
      </c>
      <c r="C49" s="302" t="s">
        <v>3281</v>
      </c>
      <c r="D49" s="302" t="s">
        <v>3280</v>
      </c>
      <c r="E49" s="329" t="s">
        <v>1609</v>
      </c>
      <c r="F49" s="325" t="s">
        <v>39</v>
      </c>
      <c r="G49" s="325" t="s">
        <v>11</v>
      </c>
      <c r="H49" s="325">
        <v>1</v>
      </c>
      <c r="I49" s="326">
        <v>20.41</v>
      </c>
      <c r="J49" s="326">
        <v>20.41</v>
      </c>
      <c r="K49" s="323" t="s">
        <v>12</v>
      </c>
      <c r="L49" s="325" t="s">
        <v>13</v>
      </c>
      <c r="M49" s="324">
        <v>40964</v>
      </c>
      <c r="N49" s="307"/>
      <c r="O49" s="306">
        <v>41009</v>
      </c>
      <c r="P49" s="305" t="s">
        <v>3279</v>
      </c>
      <c r="Q49" s="201">
        <v>20.39</v>
      </c>
    </row>
    <row r="50" spans="1:17" ht="38.25" x14ac:dyDescent="0.25">
      <c r="A50" s="298" t="s">
        <v>3278</v>
      </c>
      <c r="B50" s="302" t="s">
        <v>2217</v>
      </c>
      <c r="C50" s="302" t="s">
        <v>3277</v>
      </c>
      <c r="D50" s="302" t="s">
        <v>3277</v>
      </c>
      <c r="E50" s="329" t="s">
        <v>1609</v>
      </c>
      <c r="F50" s="325" t="s">
        <v>39</v>
      </c>
      <c r="G50" s="325" t="s">
        <v>11</v>
      </c>
      <c r="H50" s="325">
        <v>1</v>
      </c>
      <c r="I50" s="326">
        <v>20.77</v>
      </c>
      <c r="J50" s="326">
        <v>20.77</v>
      </c>
      <c r="K50" s="323" t="s">
        <v>12</v>
      </c>
      <c r="L50" s="325" t="s">
        <v>13</v>
      </c>
      <c r="M50" s="324">
        <v>40988</v>
      </c>
      <c r="N50" s="307"/>
      <c r="O50" s="306">
        <v>40989</v>
      </c>
      <c r="P50" s="305" t="s">
        <v>3276</v>
      </c>
      <c r="Q50" s="201">
        <v>21.05</v>
      </c>
    </row>
    <row r="51" spans="1:17" ht="38.25" x14ac:dyDescent="0.25">
      <c r="A51" s="298" t="s">
        <v>3275</v>
      </c>
      <c r="B51" s="302" t="s">
        <v>2217</v>
      </c>
      <c r="C51" s="302" t="s">
        <v>3274</v>
      </c>
      <c r="D51" s="302" t="s">
        <v>3274</v>
      </c>
      <c r="E51" s="329" t="s">
        <v>1609</v>
      </c>
      <c r="F51" s="325" t="s">
        <v>39</v>
      </c>
      <c r="G51" s="325" t="s">
        <v>11</v>
      </c>
      <c r="H51" s="325">
        <v>1</v>
      </c>
      <c r="I51" s="326">
        <v>20.38</v>
      </c>
      <c r="J51" s="326">
        <v>20.38</v>
      </c>
      <c r="K51" s="323" t="s">
        <v>12</v>
      </c>
      <c r="L51" s="325" t="s">
        <v>13</v>
      </c>
      <c r="M51" s="324">
        <v>40962</v>
      </c>
      <c r="N51" s="307"/>
      <c r="O51" s="306">
        <v>40970</v>
      </c>
      <c r="P51" s="305" t="s">
        <v>3273</v>
      </c>
      <c r="Q51" s="201">
        <v>20.3</v>
      </c>
    </row>
    <row r="52" spans="1:17" ht="38.25" x14ac:dyDescent="0.25">
      <c r="A52" s="298" t="s">
        <v>3272</v>
      </c>
      <c r="B52" s="302" t="s">
        <v>2217</v>
      </c>
      <c r="C52" s="302" t="s">
        <v>3271</v>
      </c>
      <c r="D52" s="302" t="s">
        <v>3270</v>
      </c>
      <c r="E52" s="329" t="s">
        <v>1609</v>
      </c>
      <c r="F52" s="325" t="s">
        <v>39</v>
      </c>
      <c r="G52" s="325" t="s">
        <v>11</v>
      </c>
      <c r="H52" s="325">
        <v>1</v>
      </c>
      <c r="I52" s="326">
        <v>20.47</v>
      </c>
      <c r="J52" s="326">
        <v>20.47</v>
      </c>
      <c r="K52" s="323" t="s">
        <v>12</v>
      </c>
      <c r="L52" s="325" t="s">
        <v>13</v>
      </c>
      <c r="M52" s="324">
        <v>40963</v>
      </c>
      <c r="N52" s="307"/>
      <c r="O52" s="306">
        <v>40975</v>
      </c>
      <c r="P52" s="305" t="s">
        <v>3269</v>
      </c>
      <c r="Q52" s="201">
        <v>20.149999999999999</v>
      </c>
    </row>
    <row r="53" spans="1:17" ht="38.25" x14ac:dyDescent="0.25">
      <c r="A53" s="298" t="s">
        <v>3268</v>
      </c>
      <c r="B53" s="302" t="s">
        <v>2217</v>
      </c>
      <c r="C53" s="302" t="s">
        <v>3267</v>
      </c>
      <c r="D53" s="302" t="s">
        <v>3266</v>
      </c>
      <c r="E53" s="329" t="s">
        <v>1609</v>
      </c>
      <c r="F53" s="325" t="s">
        <v>39</v>
      </c>
      <c r="G53" s="325" t="s">
        <v>11</v>
      </c>
      <c r="H53" s="325">
        <v>1</v>
      </c>
      <c r="I53" s="326">
        <v>20.27</v>
      </c>
      <c r="J53" s="326">
        <v>20.27</v>
      </c>
      <c r="K53" s="323" t="s">
        <v>12</v>
      </c>
      <c r="L53" s="325" t="s">
        <v>13</v>
      </c>
      <c r="M53" s="324">
        <v>40963</v>
      </c>
      <c r="N53" s="307"/>
      <c r="O53" s="306">
        <v>40966</v>
      </c>
      <c r="P53" s="305" t="s">
        <v>3265</v>
      </c>
      <c r="Q53" s="201">
        <v>21.12</v>
      </c>
    </row>
    <row r="54" spans="1:17" ht="38.25" x14ac:dyDescent="0.25">
      <c r="A54" s="298" t="s">
        <v>3264</v>
      </c>
      <c r="B54" s="302" t="s">
        <v>2217</v>
      </c>
      <c r="C54" s="302" t="s">
        <v>3263</v>
      </c>
      <c r="D54" s="302" t="s">
        <v>3262</v>
      </c>
      <c r="E54" s="329" t="s">
        <v>2780</v>
      </c>
      <c r="F54" s="325" t="s">
        <v>39</v>
      </c>
      <c r="G54" s="325" t="s">
        <v>11</v>
      </c>
      <c r="H54" s="325">
        <v>1</v>
      </c>
      <c r="I54" s="326">
        <v>20.02</v>
      </c>
      <c r="J54" s="326">
        <v>20.02</v>
      </c>
      <c r="K54" s="323" t="s">
        <v>12</v>
      </c>
      <c r="L54" s="325" t="s">
        <v>13</v>
      </c>
      <c r="M54" s="324">
        <v>40971</v>
      </c>
      <c r="N54" s="307"/>
      <c r="O54" s="306">
        <v>40989</v>
      </c>
      <c r="P54" s="305" t="s">
        <v>3261</v>
      </c>
      <c r="Q54" s="201">
        <v>19.84</v>
      </c>
    </row>
    <row r="55" spans="1:17" ht="38.25" x14ac:dyDescent="0.25">
      <c r="A55" s="298" t="s">
        <v>3260</v>
      </c>
      <c r="B55" s="302" t="s">
        <v>2217</v>
      </c>
      <c r="C55" s="302" t="s">
        <v>3259</v>
      </c>
      <c r="D55" s="302" t="s">
        <v>3258</v>
      </c>
      <c r="E55" s="329" t="s">
        <v>2780</v>
      </c>
      <c r="F55" s="325" t="s">
        <v>39</v>
      </c>
      <c r="G55" s="325" t="s">
        <v>11</v>
      </c>
      <c r="H55" s="325">
        <v>1</v>
      </c>
      <c r="I55" s="326">
        <v>20.190000000000001</v>
      </c>
      <c r="J55" s="326">
        <v>20.190000000000001</v>
      </c>
      <c r="K55" s="323" t="s">
        <v>12</v>
      </c>
      <c r="L55" s="325" t="s">
        <v>13</v>
      </c>
      <c r="M55" s="324">
        <v>40964</v>
      </c>
      <c r="N55" s="307"/>
      <c r="O55" s="306">
        <v>40970</v>
      </c>
      <c r="P55" s="305" t="s">
        <v>3257</v>
      </c>
      <c r="Q55" s="201">
        <v>20</v>
      </c>
    </row>
    <row r="56" spans="1:17" ht="38.25" x14ac:dyDescent="0.25">
      <c r="A56" s="298" t="s">
        <v>3256</v>
      </c>
      <c r="B56" s="302" t="s">
        <v>2217</v>
      </c>
      <c r="C56" s="302" t="s">
        <v>3255</v>
      </c>
      <c r="D56" s="302" t="s">
        <v>3255</v>
      </c>
      <c r="E56" s="329" t="s">
        <v>2780</v>
      </c>
      <c r="F56" s="325" t="s">
        <v>39</v>
      </c>
      <c r="G56" s="325" t="s">
        <v>11</v>
      </c>
      <c r="H56" s="325">
        <v>1</v>
      </c>
      <c r="I56" s="326">
        <v>20.02</v>
      </c>
      <c r="J56" s="326">
        <v>20.02</v>
      </c>
      <c r="K56" s="323" t="s">
        <v>12</v>
      </c>
      <c r="L56" s="325" t="s">
        <v>13</v>
      </c>
      <c r="M56" s="324">
        <v>40965</v>
      </c>
      <c r="N56" s="307"/>
      <c r="O56" s="306">
        <v>40975</v>
      </c>
      <c r="P56" s="305" t="s">
        <v>3254</v>
      </c>
      <c r="Q56" s="201">
        <v>18.72</v>
      </c>
    </row>
    <row r="57" spans="1:17" ht="25.5" x14ac:dyDescent="0.25">
      <c r="A57" s="298" t="s">
        <v>3253</v>
      </c>
      <c r="B57" s="338" t="s">
        <v>2217</v>
      </c>
      <c r="C57" s="338" t="s">
        <v>3252</v>
      </c>
      <c r="D57" s="338" t="s">
        <v>2817</v>
      </c>
      <c r="E57" s="338" t="s">
        <v>1557</v>
      </c>
      <c r="F57" s="335" t="s">
        <v>39</v>
      </c>
      <c r="G57" s="335" t="s">
        <v>11</v>
      </c>
      <c r="H57" s="335">
        <v>1</v>
      </c>
      <c r="I57" s="336">
        <v>20</v>
      </c>
      <c r="J57" s="336">
        <v>20</v>
      </c>
      <c r="K57" s="334" t="s">
        <v>12</v>
      </c>
      <c r="L57" s="335" t="s">
        <v>13</v>
      </c>
      <c r="M57" s="468">
        <v>40962</v>
      </c>
      <c r="N57" s="335"/>
      <c r="O57" s="306">
        <v>41367</v>
      </c>
      <c r="P57" s="334" t="s">
        <v>3251</v>
      </c>
      <c r="Q57" s="201">
        <v>19.96</v>
      </c>
    </row>
    <row r="58" spans="1:17" ht="25.5" x14ac:dyDescent="0.25">
      <c r="A58" s="298" t="s">
        <v>3250</v>
      </c>
      <c r="B58" s="302" t="s">
        <v>2217</v>
      </c>
      <c r="C58" s="302" t="s">
        <v>3249</v>
      </c>
      <c r="D58" s="302" t="s">
        <v>3241</v>
      </c>
      <c r="E58" s="302" t="s">
        <v>2780</v>
      </c>
      <c r="F58" s="307" t="s">
        <v>39</v>
      </c>
      <c r="G58" s="307" t="s">
        <v>11</v>
      </c>
      <c r="H58" s="307">
        <v>1</v>
      </c>
      <c r="I58" s="308">
        <v>20</v>
      </c>
      <c r="J58" s="308">
        <v>19.96</v>
      </c>
      <c r="K58" s="305" t="s">
        <v>12</v>
      </c>
      <c r="L58" s="307" t="s">
        <v>13</v>
      </c>
      <c r="M58" s="306">
        <v>41343</v>
      </c>
      <c r="N58" s="307"/>
      <c r="O58" s="306">
        <v>41349</v>
      </c>
      <c r="P58" s="305" t="s">
        <v>3248</v>
      </c>
      <c r="Q58" s="201">
        <v>19.96</v>
      </c>
    </row>
    <row r="59" spans="1:17" ht="38.25" x14ac:dyDescent="0.25">
      <c r="A59" s="298" t="s">
        <v>3247</v>
      </c>
      <c r="B59" s="302" t="s">
        <v>2217</v>
      </c>
      <c r="C59" s="302" t="s">
        <v>3246</v>
      </c>
      <c r="D59" s="302" t="s">
        <v>3245</v>
      </c>
      <c r="E59" s="329" t="s">
        <v>2780</v>
      </c>
      <c r="F59" s="325" t="s">
        <v>39</v>
      </c>
      <c r="G59" s="325" t="s">
        <v>11</v>
      </c>
      <c r="H59" s="325">
        <v>1</v>
      </c>
      <c r="I59" s="326">
        <v>20.36</v>
      </c>
      <c r="J59" s="326">
        <v>20.36</v>
      </c>
      <c r="K59" s="323" t="s">
        <v>12</v>
      </c>
      <c r="L59" s="325" t="s">
        <v>13</v>
      </c>
      <c r="M59" s="324">
        <v>40966</v>
      </c>
      <c r="N59" s="307"/>
      <c r="O59" s="306">
        <v>40967</v>
      </c>
      <c r="P59" s="305" t="s">
        <v>3244</v>
      </c>
      <c r="Q59" s="201">
        <v>20.64</v>
      </c>
    </row>
    <row r="60" spans="1:17" ht="63.75" x14ac:dyDescent="0.25">
      <c r="A60" s="298" t="s">
        <v>3243</v>
      </c>
      <c r="B60" s="302" t="s">
        <v>2217</v>
      </c>
      <c r="C60" s="302" t="s">
        <v>3242</v>
      </c>
      <c r="D60" s="302" t="s">
        <v>3241</v>
      </c>
      <c r="E60" s="309" t="s">
        <v>2780</v>
      </c>
      <c r="F60" s="307" t="s">
        <v>39</v>
      </c>
      <c r="G60" s="307" t="s">
        <v>11</v>
      </c>
      <c r="H60" s="307">
        <v>1</v>
      </c>
      <c r="I60" s="308">
        <v>20</v>
      </c>
      <c r="J60" s="308">
        <v>20.02</v>
      </c>
      <c r="K60" s="305" t="s">
        <v>3240</v>
      </c>
      <c r="L60" s="307" t="s">
        <v>13</v>
      </c>
      <c r="M60" s="306">
        <v>41064</v>
      </c>
      <c r="N60" s="307"/>
      <c r="O60" s="306"/>
      <c r="P60" s="305" t="s">
        <v>3239</v>
      </c>
      <c r="Q60" s="201">
        <v>20.02</v>
      </c>
    </row>
    <row r="61" spans="1:17" ht="25.5" x14ac:dyDescent="0.25">
      <c r="A61" s="298" t="s">
        <v>3238</v>
      </c>
      <c r="B61" s="302" t="s">
        <v>3237</v>
      </c>
      <c r="C61" s="467" t="s">
        <v>3236</v>
      </c>
      <c r="D61" s="467" t="s">
        <v>3235</v>
      </c>
      <c r="E61" s="467" t="s">
        <v>2780</v>
      </c>
      <c r="F61" s="464" t="s">
        <v>41</v>
      </c>
      <c r="G61" s="464" t="s">
        <v>11</v>
      </c>
      <c r="H61" s="464">
        <v>1</v>
      </c>
      <c r="I61" s="466">
        <v>20</v>
      </c>
      <c r="J61" s="466">
        <v>20</v>
      </c>
      <c r="K61" s="465" t="s">
        <v>31</v>
      </c>
      <c r="L61" s="464" t="s">
        <v>13</v>
      </c>
      <c r="M61" s="306">
        <v>41683</v>
      </c>
      <c r="N61" s="307"/>
      <c r="O61" s="306">
        <v>41334</v>
      </c>
      <c r="P61" s="305" t="s">
        <v>3234</v>
      </c>
      <c r="Q61" s="201">
        <v>20</v>
      </c>
    </row>
    <row r="62" spans="1:17" ht="38.25" x14ac:dyDescent="0.25">
      <c r="A62" s="298" t="s">
        <v>3233</v>
      </c>
      <c r="B62" s="302" t="s">
        <v>2217</v>
      </c>
      <c r="C62" s="302" t="s">
        <v>3232</v>
      </c>
      <c r="D62" s="302" t="s">
        <v>3231</v>
      </c>
      <c r="E62" s="329" t="s">
        <v>2780</v>
      </c>
      <c r="F62" s="325" t="s">
        <v>39</v>
      </c>
      <c r="G62" s="325" t="s">
        <v>11</v>
      </c>
      <c r="H62" s="325">
        <v>1</v>
      </c>
      <c r="I62" s="326">
        <v>20.309999999999999</v>
      </c>
      <c r="J62" s="326">
        <v>20.309999999999999</v>
      </c>
      <c r="K62" s="323" t="s">
        <v>12</v>
      </c>
      <c r="L62" s="325" t="s">
        <v>13</v>
      </c>
      <c r="M62" s="324">
        <v>40970</v>
      </c>
      <c r="N62" s="307"/>
      <c r="O62" s="306">
        <v>41031</v>
      </c>
      <c r="P62" s="305" t="s">
        <v>3230</v>
      </c>
      <c r="Q62" s="201">
        <v>20.37</v>
      </c>
    </row>
    <row r="63" spans="1:17" ht="38.25" x14ac:dyDescent="0.25">
      <c r="A63" s="298" t="s">
        <v>3229</v>
      </c>
      <c r="B63" s="302" t="s">
        <v>2217</v>
      </c>
      <c r="C63" s="302" t="s">
        <v>3228</v>
      </c>
      <c r="D63" s="302" t="s">
        <v>3227</v>
      </c>
      <c r="E63" s="329" t="s">
        <v>2780</v>
      </c>
      <c r="F63" s="325" t="s">
        <v>39</v>
      </c>
      <c r="G63" s="325" t="s">
        <v>11</v>
      </c>
      <c r="H63" s="325">
        <v>1</v>
      </c>
      <c r="I63" s="326">
        <v>20.05</v>
      </c>
      <c r="J63" s="326">
        <v>20.05</v>
      </c>
      <c r="K63" s="323" t="s">
        <v>12</v>
      </c>
      <c r="L63" s="325" t="s">
        <v>13</v>
      </c>
      <c r="M63" s="324">
        <v>40970</v>
      </c>
      <c r="N63" s="307"/>
      <c r="O63" s="306">
        <v>40971</v>
      </c>
      <c r="P63" s="305" t="s">
        <v>3226</v>
      </c>
      <c r="Q63" s="201">
        <v>20.21</v>
      </c>
    </row>
    <row r="64" spans="1:17" ht="38.25" x14ac:dyDescent="0.25">
      <c r="A64" s="298" t="s">
        <v>3225</v>
      </c>
      <c r="B64" s="302" t="s">
        <v>2217</v>
      </c>
      <c r="C64" s="302" t="s">
        <v>3224</v>
      </c>
      <c r="D64" s="302" t="s">
        <v>3223</v>
      </c>
      <c r="E64" s="329" t="s">
        <v>2780</v>
      </c>
      <c r="F64" s="325" t="s">
        <v>39</v>
      </c>
      <c r="G64" s="325" t="s">
        <v>11</v>
      </c>
      <c r="H64" s="325">
        <v>1</v>
      </c>
      <c r="I64" s="326">
        <v>19.87</v>
      </c>
      <c r="J64" s="326">
        <v>19.87</v>
      </c>
      <c r="K64" s="323" t="s">
        <v>12</v>
      </c>
      <c r="L64" s="325" t="s">
        <v>13</v>
      </c>
      <c r="M64" s="324">
        <v>40966</v>
      </c>
      <c r="N64" s="307"/>
      <c r="O64" s="306">
        <v>333134</v>
      </c>
      <c r="P64" s="305" t="s">
        <v>3222</v>
      </c>
      <c r="Q64" s="201">
        <v>20.85</v>
      </c>
    </row>
    <row r="65" spans="1:17" ht="25.5" x14ac:dyDescent="0.25">
      <c r="A65" s="298" t="s">
        <v>3221</v>
      </c>
      <c r="B65" s="302" t="s">
        <v>2217</v>
      </c>
      <c r="C65" s="302" t="s">
        <v>3220</v>
      </c>
      <c r="D65" s="302" t="s">
        <v>46</v>
      </c>
      <c r="E65" s="302" t="s">
        <v>2780</v>
      </c>
      <c r="F65" s="307" t="s">
        <v>39</v>
      </c>
      <c r="G65" s="307" t="s">
        <v>11</v>
      </c>
      <c r="H65" s="307">
        <v>1</v>
      </c>
      <c r="I65" s="308">
        <v>20</v>
      </c>
      <c r="J65" s="308">
        <v>20</v>
      </c>
      <c r="K65" s="323" t="s">
        <v>12</v>
      </c>
      <c r="L65" s="325" t="s">
        <v>13</v>
      </c>
      <c r="M65" s="306">
        <v>41624</v>
      </c>
      <c r="N65" s="307"/>
      <c r="O65" s="306">
        <v>41659</v>
      </c>
      <c r="P65" s="305" t="s">
        <v>3219</v>
      </c>
      <c r="Q65" s="201">
        <v>19.91</v>
      </c>
    </row>
    <row r="66" spans="1:17" ht="38.25" x14ac:dyDescent="0.25">
      <c r="A66" s="298" t="s">
        <v>3218</v>
      </c>
      <c r="B66" s="302" t="s">
        <v>2217</v>
      </c>
      <c r="C66" s="302" t="s">
        <v>3217</v>
      </c>
      <c r="D66" s="302" t="s">
        <v>2780</v>
      </c>
      <c r="E66" s="302" t="s">
        <v>2780</v>
      </c>
      <c r="F66" s="307" t="s">
        <v>39</v>
      </c>
      <c r="G66" s="307" t="s">
        <v>11</v>
      </c>
      <c r="H66" s="307">
        <v>1</v>
      </c>
      <c r="I66" s="308">
        <v>20.170000000000002</v>
      </c>
      <c r="J66" s="308">
        <v>20.170000000000002</v>
      </c>
      <c r="K66" s="323" t="s">
        <v>12</v>
      </c>
      <c r="L66" s="325" t="s">
        <v>13</v>
      </c>
      <c r="M66" s="306">
        <v>41627</v>
      </c>
      <c r="N66" s="307"/>
      <c r="O66" s="306">
        <v>41666</v>
      </c>
      <c r="P66" s="305" t="s">
        <v>3216</v>
      </c>
      <c r="Q66" s="201">
        <v>20.170000000000002</v>
      </c>
    </row>
    <row r="67" spans="1:17" ht="38.25" x14ac:dyDescent="0.25">
      <c r="A67" s="298" t="s">
        <v>3215</v>
      </c>
      <c r="B67" s="302" t="s">
        <v>2217</v>
      </c>
      <c r="C67" s="302" t="s">
        <v>3214</v>
      </c>
      <c r="D67" s="302" t="s">
        <v>2780</v>
      </c>
      <c r="E67" s="329" t="s">
        <v>2780</v>
      </c>
      <c r="F67" s="325" t="s">
        <v>39</v>
      </c>
      <c r="G67" s="325" t="s">
        <v>11</v>
      </c>
      <c r="H67" s="325">
        <v>1</v>
      </c>
      <c r="I67" s="326">
        <v>20</v>
      </c>
      <c r="J67" s="326">
        <v>20</v>
      </c>
      <c r="K67" s="305" t="s">
        <v>1016</v>
      </c>
      <c r="L67" s="307" t="s">
        <v>13</v>
      </c>
      <c r="M67" s="306">
        <v>40971</v>
      </c>
      <c r="N67" s="307"/>
      <c r="O67" s="306">
        <v>41088</v>
      </c>
      <c r="P67" s="305" t="s">
        <v>3213</v>
      </c>
      <c r="Q67" s="201">
        <v>20.16</v>
      </c>
    </row>
    <row r="68" spans="1:17" ht="38.25" x14ac:dyDescent="0.25">
      <c r="A68" s="298" t="s">
        <v>3212</v>
      </c>
      <c r="B68" s="480" t="s">
        <v>2230</v>
      </c>
      <c r="C68" s="467" t="s">
        <v>3211</v>
      </c>
      <c r="D68" s="467" t="s">
        <v>3094</v>
      </c>
      <c r="E68" s="467" t="s">
        <v>2333</v>
      </c>
      <c r="F68" s="464" t="s">
        <v>41</v>
      </c>
      <c r="G68" s="464" t="s">
        <v>11</v>
      </c>
      <c r="H68" s="464">
        <v>1</v>
      </c>
      <c r="I68" s="466">
        <v>20</v>
      </c>
      <c r="J68" s="466">
        <v>20</v>
      </c>
      <c r="K68" s="465" t="s">
        <v>31</v>
      </c>
      <c r="L68" s="464" t="s">
        <v>13</v>
      </c>
      <c r="M68" s="439">
        <v>41576</v>
      </c>
      <c r="N68" s="306">
        <v>41576</v>
      </c>
      <c r="O68" s="306">
        <v>41590</v>
      </c>
      <c r="P68" s="305" t="s">
        <v>3210</v>
      </c>
      <c r="Q68" s="201">
        <v>18.559999999999999</v>
      </c>
    </row>
    <row r="69" spans="1:17" ht="38.25" x14ac:dyDescent="0.25">
      <c r="A69" s="298" t="s">
        <v>3209</v>
      </c>
      <c r="B69" s="302" t="s">
        <v>2217</v>
      </c>
      <c r="C69" s="302" t="s">
        <v>3208</v>
      </c>
      <c r="D69" s="302" t="s">
        <v>3208</v>
      </c>
      <c r="E69" s="309" t="s">
        <v>1294</v>
      </c>
      <c r="F69" s="307" t="s">
        <v>39</v>
      </c>
      <c r="G69" s="307" t="s">
        <v>11</v>
      </c>
      <c r="H69" s="307">
        <v>1</v>
      </c>
      <c r="I69" s="308">
        <v>20</v>
      </c>
      <c r="J69" s="308">
        <v>20</v>
      </c>
      <c r="K69" s="305" t="s">
        <v>31</v>
      </c>
      <c r="L69" s="307" t="s">
        <v>13</v>
      </c>
      <c r="M69" s="306">
        <v>41283</v>
      </c>
      <c r="N69" s="307"/>
      <c r="O69" s="306">
        <v>41289</v>
      </c>
      <c r="P69" s="305" t="s">
        <v>3207</v>
      </c>
      <c r="Q69" s="201">
        <v>19.97</v>
      </c>
    </row>
    <row r="70" spans="1:17" ht="38.25" x14ac:dyDescent="0.25">
      <c r="A70" s="298" t="s">
        <v>3206</v>
      </c>
      <c r="B70" s="493" t="s">
        <v>2230</v>
      </c>
      <c r="C70" s="495" t="s">
        <v>3205</v>
      </c>
      <c r="D70" s="495" t="s">
        <v>3204</v>
      </c>
      <c r="E70" s="467" t="s">
        <v>2333</v>
      </c>
      <c r="F70" s="464" t="s">
        <v>41</v>
      </c>
      <c r="G70" s="464" t="s">
        <v>11</v>
      </c>
      <c r="H70" s="464">
        <v>1</v>
      </c>
      <c r="I70" s="466">
        <v>20</v>
      </c>
      <c r="J70" s="466">
        <v>20</v>
      </c>
      <c r="K70" s="465" t="s">
        <v>31</v>
      </c>
      <c r="L70" s="464" t="s">
        <v>13</v>
      </c>
      <c r="M70" s="306">
        <v>41671</v>
      </c>
      <c r="N70" s="306">
        <v>41671</v>
      </c>
      <c r="O70" s="306">
        <v>41685</v>
      </c>
      <c r="P70" s="305" t="s">
        <v>3203</v>
      </c>
      <c r="Q70" s="201">
        <v>20.010000000000002</v>
      </c>
    </row>
    <row r="71" spans="1:17" ht="38.25" x14ac:dyDescent="0.25">
      <c r="A71" s="298" t="s">
        <v>3202</v>
      </c>
      <c r="B71" s="480" t="s">
        <v>2230</v>
      </c>
      <c r="C71" s="467" t="s">
        <v>3201</v>
      </c>
      <c r="D71" s="467" t="s">
        <v>3094</v>
      </c>
      <c r="E71" s="467" t="s">
        <v>2333</v>
      </c>
      <c r="F71" s="325" t="s">
        <v>39</v>
      </c>
      <c r="G71" s="325" t="s">
        <v>11</v>
      </c>
      <c r="H71" s="325">
        <v>1</v>
      </c>
      <c r="I71" s="326">
        <v>19.07442</v>
      </c>
      <c r="J71" s="326">
        <v>19.07442</v>
      </c>
      <c r="K71" s="323" t="s">
        <v>12</v>
      </c>
      <c r="L71" s="325" t="s">
        <v>13</v>
      </c>
      <c r="M71" s="439">
        <v>41673</v>
      </c>
      <c r="N71" s="324">
        <v>41673</v>
      </c>
      <c r="O71" s="324">
        <v>41687</v>
      </c>
      <c r="P71" s="323" t="s">
        <v>3200</v>
      </c>
      <c r="Q71" s="201">
        <v>19.074000000000002</v>
      </c>
    </row>
    <row r="72" spans="1:17" ht="38.25" x14ac:dyDescent="0.25">
      <c r="A72" s="298" t="s">
        <v>3199</v>
      </c>
      <c r="B72" s="480" t="s">
        <v>2230</v>
      </c>
      <c r="C72" s="467" t="s">
        <v>3198</v>
      </c>
      <c r="D72" s="467" t="s">
        <v>3197</v>
      </c>
      <c r="E72" s="467" t="s">
        <v>623</v>
      </c>
      <c r="F72" s="464" t="s">
        <v>41</v>
      </c>
      <c r="G72" s="464" t="s">
        <v>11</v>
      </c>
      <c r="H72" s="464">
        <v>1</v>
      </c>
      <c r="I72" s="466">
        <v>20</v>
      </c>
      <c r="J72" s="466">
        <v>20</v>
      </c>
      <c r="K72" s="465" t="s">
        <v>31</v>
      </c>
      <c r="L72" s="464" t="s">
        <v>13</v>
      </c>
      <c r="M72" s="463"/>
      <c r="N72" s="307"/>
      <c r="O72" s="306">
        <v>41668</v>
      </c>
      <c r="P72" s="305" t="s">
        <v>3196</v>
      </c>
      <c r="Q72" s="201">
        <v>19.91</v>
      </c>
    </row>
    <row r="73" spans="1:17" ht="140.25" x14ac:dyDescent="0.25">
      <c r="A73" s="298" t="s">
        <v>3195</v>
      </c>
      <c r="B73" s="302" t="s">
        <v>2217</v>
      </c>
      <c r="C73" s="302" t="s">
        <v>3185</v>
      </c>
      <c r="D73" s="302" t="s">
        <v>3185</v>
      </c>
      <c r="E73" s="329" t="s">
        <v>3160</v>
      </c>
      <c r="F73" s="325" t="s">
        <v>39</v>
      </c>
      <c r="G73" s="325" t="s">
        <v>11</v>
      </c>
      <c r="H73" s="325">
        <v>1</v>
      </c>
      <c r="I73" s="326">
        <v>20.3</v>
      </c>
      <c r="J73" s="326">
        <v>20.3</v>
      </c>
      <c r="K73" s="323" t="s">
        <v>3113</v>
      </c>
      <c r="L73" s="325" t="s">
        <v>13</v>
      </c>
      <c r="M73" s="325" t="s">
        <v>3124</v>
      </c>
      <c r="N73" s="307"/>
      <c r="O73" s="306">
        <v>40967</v>
      </c>
      <c r="P73" s="305" t="s">
        <v>3194</v>
      </c>
      <c r="Q73" s="201">
        <v>20.3</v>
      </c>
    </row>
    <row r="74" spans="1:17" ht="25.5" x14ac:dyDescent="0.25">
      <c r="A74" s="298" t="s">
        <v>3193</v>
      </c>
      <c r="B74" s="302" t="s">
        <v>2217</v>
      </c>
      <c r="C74" s="302" t="s">
        <v>3192</v>
      </c>
      <c r="D74" s="302" t="s">
        <v>3185</v>
      </c>
      <c r="E74" s="309" t="s">
        <v>3160</v>
      </c>
      <c r="F74" s="307" t="s">
        <v>39</v>
      </c>
      <c r="G74" s="307" t="s">
        <v>11</v>
      </c>
      <c r="H74" s="307">
        <v>1</v>
      </c>
      <c r="I74" s="308">
        <v>20</v>
      </c>
      <c r="J74" s="308">
        <v>20</v>
      </c>
      <c r="K74" s="305" t="s">
        <v>12</v>
      </c>
      <c r="L74" s="307" t="s">
        <v>13</v>
      </c>
      <c r="M74" s="306">
        <v>41232</v>
      </c>
      <c r="N74" s="306">
        <v>41275</v>
      </c>
      <c r="O74" s="306">
        <v>41282</v>
      </c>
      <c r="P74" s="305" t="s">
        <v>3191</v>
      </c>
      <c r="Q74" s="201">
        <v>19.98</v>
      </c>
    </row>
    <row r="75" spans="1:17" ht="25.5" x14ac:dyDescent="0.25">
      <c r="A75" s="298" t="s">
        <v>3190</v>
      </c>
      <c r="B75" s="302" t="s">
        <v>2217</v>
      </c>
      <c r="C75" s="302" t="s">
        <v>3189</v>
      </c>
      <c r="D75" s="302" t="s">
        <v>3175</v>
      </c>
      <c r="E75" s="329" t="s">
        <v>3160</v>
      </c>
      <c r="F75" s="325" t="s">
        <v>39</v>
      </c>
      <c r="G75" s="325" t="s">
        <v>11</v>
      </c>
      <c r="H75" s="325">
        <v>1</v>
      </c>
      <c r="I75" s="326">
        <v>20</v>
      </c>
      <c r="J75" s="326">
        <v>20</v>
      </c>
      <c r="K75" s="323" t="s">
        <v>12</v>
      </c>
      <c r="L75" s="325" t="s">
        <v>13</v>
      </c>
      <c r="M75" s="325"/>
      <c r="N75" s="307"/>
      <c r="O75" s="306">
        <v>41672</v>
      </c>
      <c r="P75" s="305" t="s">
        <v>3188</v>
      </c>
      <c r="Q75" s="201">
        <v>19.95</v>
      </c>
    </row>
    <row r="76" spans="1:17" ht="38.25" x14ac:dyDescent="0.25">
      <c r="A76" s="298" t="s">
        <v>3187</v>
      </c>
      <c r="B76" s="302" t="s">
        <v>2217</v>
      </c>
      <c r="C76" s="81" t="s">
        <v>3186</v>
      </c>
      <c r="D76" s="81" t="s">
        <v>3185</v>
      </c>
      <c r="E76" s="329" t="s">
        <v>3160</v>
      </c>
      <c r="F76" s="34" t="s">
        <v>39</v>
      </c>
      <c r="G76" s="34" t="s">
        <v>11</v>
      </c>
      <c r="H76" s="34">
        <v>1</v>
      </c>
      <c r="I76" s="499">
        <v>19.91</v>
      </c>
      <c r="J76" s="499">
        <v>19.91</v>
      </c>
      <c r="K76" s="39" t="s">
        <v>12</v>
      </c>
      <c r="L76" s="34" t="s">
        <v>13</v>
      </c>
      <c r="M76" s="40">
        <v>41645</v>
      </c>
      <c r="N76" s="40">
        <v>41654</v>
      </c>
      <c r="O76" s="40">
        <v>41655</v>
      </c>
      <c r="P76" s="39" t="s">
        <v>3184</v>
      </c>
      <c r="Q76" s="201">
        <v>19.91</v>
      </c>
    </row>
    <row r="77" spans="1:17" ht="38.25" x14ac:dyDescent="0.25">
      <c r="A77" s="298" t="s">
        <v>3183</v>
      </c>
      <c r="B77" s="302" t="s">
        <v>2217</v>
      </c>
      <c r="C77" s="81" t="s">
        <v>3182</v>
      </c>
      <c r="D77" s="81" t="s">
        <v>3161</v>
      </c>
      <c r="E77" s="329" t="s">
        <v>3160</v>
      </c>
      <c r="F77" s="34" t="s">
        <v>39</v>
      </c>
      <c r="G77" s="34" t="s">
        <v>11</v>
      </c>
      <c r="H77" s="34">
        <v>1</v>
      </c>
      <c r="I77" s="499">
        <v>19.829999999999998</v>
      </c>
      <c r="J77" s="499">
        <v>19.829999999999998</v>
      </c>
      <c r="K77" s="39" t="s">
        <v>12</v>
      </c>
      <c r="L77" s="34" t="s">
        <v>13</v>
      </c>
      <c r="M77" s="306">
        <v>41674</v>
      </c>
      <c r="N77" s="306">
        <v>41685</v>
      </c>
      <c r="O77" s="306">
        <v>41688</v>
      </c>
      <c r="P77" s="39" t="s">
        <v>3181</v>
      </c>
      <c r="Q77" s="201">
        <v>19.829999999999998</v>
      </c>
    </row>
    <row r="78" spans="1:17" ht="25.5" x14ac:dyDescent="0.25">
      <c r="A78" s="298" t="s">
        <v>3180</v>
      </c>
      <c r="B78" s="302" t="s">
        <v>2217</v>
      </c>
      <c r="C78" s="81" t="s">
        <v>3179</v>
      </c>
      <c r="D78" s="81" t="s">
        <v>3161</v>
      </c>
      <c r="E78" s="309" t="s">
        <v>3160</v>
      </c>
      <c r="F78" s="34" t="s">
        <v>39</v>
      </c>
      <c r="G78" s="34" t="s">
        <v>11</v>
      </c>
      <c r="H78" s="34">
        <v>1</v>
      </c>
      <c r="I78" s="499">
        <v>19.77</v>
      </c>
      <c r="J78" s="499">
        <v>19.77</v>
      </c>
      <c r="K78" s="39" t="s">
        <v>12</v>
      </c>
      <c r="L78" s="34" t="s">
        <v>13</v>
      </c>
      <c r="M78" s="498">
        <v>41674</v>
      </c>
      <c r="N78" s="40">
        <v>41695</v>
      </c>
      <c r="O78" s="40">
        <v>41696</v>
      </c>
      <c r="P78" s="39" t="s">
        <v>3178</v>
      </c>
      <c r="Q78" s="201">
        <v>19.77</v>
      </c>
    </row>
    <row r="79" spans="1:17" ht="25.5" x14ac:dyDescent="0.25">
      <c r="A79" s="298" t="s">
        <v>3177</v>
      </c>
      <c r="B79" s="302" t="s">
        <v>2217</v>
      </c>
      <c r="C79" s="302" t="s">
        <v>3176</v>
      </c>
      <c r="D79" s="302" t="s">
        <v>3175</v>
      </c>
      <c r="E79" s="309" t="s">
        <v>3160</v>
      </c>
      <c r="F79" s="307" t="s">
        <v>39</v>
      </c>
      <c r="G79" s="307" t="s">
        <v>11</v>
      </c>
      <c r="H79" s="307">
        <v>1</v>
      </c>
      <c r="I79" s="308">
        <v>20</v>
      </c>
      <c r="J79" s="308">
        <v>20</v>
      </c>
      <c r="K79" s="305" t="s">
        <v>12</v>
      </c>
      <c r="L79" s="307" t="s">
        <v>13</v>
      </c>
      <c r="M79" s="306">
        <v>41195</v>
      </c>
      <c r="N79" s="306">
        <v>41198</v>
      </c>
      <c r="O79" s="306">
        <v>41200</v>
      </c>
      <c r="P79" s="305" t="s">
        <v>3174</v>
      </c>
      <c r="Q79" s="201">
        <v>19.91</v>
      </c>
    </row>
    <row r="80" spans="1:17" ht="38.25" x14ac:dyDescent="0.25">
      <c r="A80" s="298" t="s">
        <v>3173</v>
      </c>
      <c r="B80" s="480" t="s">
        <v>2230</v>
      </c>
      <c r="C80" s="467" t="s">
        <v>3172</v>
      </c>
      <c r="D80" s="467" t="s">
        <v>3171</v>
      </c>
      <c r="E80" s="467" t="s">
        <v>2333</v>
      </c>
      <c r="F80" s="464" t="s">
        <v>41</v>
      </c>
      <c r="G80" s="464" t="s">
        <v>11</v>
      </c>
      <c r="H80" s="464">
        <v>1</v>
      </c>
      <c r="I80" s="466">
        <v>21.16</v>
      </c>
      <c r="J80" s="466">
        <v>21.16</v>
      </c>
      <c r="K80" s="465" t="s">
        <v>31</v>
      </c>
      <c r="L80" s="464" t="s">
        <v>13</v>
      </c>
      <c r="M80" s="439">
        <v>41306</v>
      </c>
      <c r="N80" s="306">
        <v>41319</v>
      </c>
      <c r="O80" s="306">
        <v>41348</v>
      </c>
      <c r="P80" s="305" t="s">
        <v>3170</v>
      </c>
      <c r="Q80" s="201">
        <v>21.16</v>
      </c>
    </row>
    <row r="81" spans="1:17" ht="38.25" x14ac:dyDescent="0.25">
      <c r="A81" s="298" t="s">
        <v>3169</v>
      </c>
      <c r="B81" s="309" t="s">
        <v>2230</v>
      </c>
      <c r="C81" s="497" t="s">
        <v>3168</v>
      </c>
      <c r="D81" s="497" t="s">
        <v>2973</v>
      </c>
      <c r="E81" s="467" t="s">
        <v>2333</v>
      </c>
      <c r="F81" s="307" t="s">
        <v>41</v>
      </c>
      <c r="G81" s="464" t="s">
        <v>11</v>
      </c>
      <c r="H81" s="307">
        <v>1</v>
      </c>
      <c r="I81" s="308">
        <v>20</v>
      </c>
      <c r="J81" s="308">
        <v>20</v>
      </c>
      <c r="K81" s="305" t="s">
        <v>31</v>
      </c>
      <c r="L81" s="307" t="s">
        <v>13</v>
      </c>
      <c r="M81" s="439">
        <v>41318</v>
      </c>
      <c r="N81" s="307"/>
      <c r="O81" s="306">
        <v>41327</v>
      </c>
      <c r="P81" s="305" t="s">
        <v>3167</v>
      </c>
      <c r="Q81" s="201">
        <v>21.03</v>
      </c>
    </row>
    <row r="82" spans="1:17" ht="38.25" x14ac:dyDescent="0.25">
      <c r="A82" s="298" t="s">
        <v>3166</v>
      </c>
      <c r="B82" s="302" t="s">
        <v>2217</v>
      </c>
      <c r="C82" s="302" t="s">
        <v>3165</v>
      </c>
      <c r="D82" s="302" t="s">
        <v>3164</v>
      </c>
      <c r="E82" s="309" t="s">
        <v>3160</v>
      </c>
      <c r="F82" s="307" t="s">
        <v>39</v>
      </c>
      <c r="G82" s="307" t="s">
        <v>11</v>
      </c>
      <c r="H82" s="307">
        <v>1</v>
      </c>
      <c r="I82" s="308">
        <v>19.98</v>
      </c>
      <c r="J82" s="308">
        <v>19.98</v>
      </c>
      <c r="K82" s="305" t="s">
        <v>12</v>
      </c>
      <c r="L82" s="307" t="s">
        <v>13</v>
      </c>
      <c r="M82" s="306">
        <v>41177</v>
      </c>
      <c r="N82" s="306">
        <v>41244</v>
      </c>
      <c r="O82" s="306">
        <v>41244</v>
      </c>
      <c r="P82" s="305" t="s">
        <v>3163</v>
      </c>
      <c r="Q82" s="201">
        <v>19.98</v>
      </c>
    </row>
    <row r="83" spans="1:17" ht="25.5" x14ac:dyDescent="0.25">
      <c r="A83" s="298" t="s">
        <v>3162</v>
      </c>
      <c r="B83" s="302" t="s">
        <v>2217</v>
      </c>
      <c r="C83" s="302" t="s">
        <v>3161</v>
      </c>
      <c r="D83" s="302" t="s">
        <v>3161</v>
      </c>
      <c r="E83" s="309" t="s">
        <v>3160</v>
      </c>
      <c r="F83" s="307" t="s">
        <v>39</v>
      </c>
      <c r="G83" s="307" t="s">
        <v>11</v>
      </c>
      <c r="H83" s="307">
        <v>1</v>
      </c>
      <c r="I83" s="308">
        <v>19.98</v>
      </c>
      <c r="J83" s="308">
        <v>19.98</v>
      </c>
      <c r="K83" s="305" t="s">
        <v>12</v>
      </c>
      <c r="L83" s="307" t="s">
        <v>13</v>
      </c>
      <c r="M83" s="306">
        <v>41181</v>
      </c>
      <c r="N83" s="306">
        <v>41198</v>
      </c>
      <c r="O83" s="306">
        <v>41200</v>
      </c>
      <c r="P83" s="305" t="s">
        <v>3159</v>
      </c>
      <c r="Q83" s="201">
        <v>19.98</v>
      </c>
    </row>
    <row r="84" spans="1:17" ht="25.5" x14ac:dyDescent="0.25">
      <c r="A84" s="298" t="s">
        <v>3158</v>
      </c>
      <c r="B84" s="302" t="s">
        <v>2217</v>
      </c>
      <c r="C84" s="302" t="s">
        <v>3157</v>
      </c>
      <c r="D84" s="302" t="s">
        <v>3153</v>
      </c>
      <c r="E84" s="309" t="s">
        <v>3128</v>
      </c>
      <c r="F84" s="307" t="s">
        <v>39</v>
      </c>
      <c r="G84" s="307" t="s">
        <v>11</v>
      </c>
      <c r="H84" s="307">
        <v>1</v>
      </c>
      <c r="I84" s="308">
        <v>19.96</v>
      </c>
      <c r="J84" s="308">
        <v>19.96</v>
      </c>
      <c r="K84" s="305" t="s">
        <v>12</v>
      </c>
      <c r="L84" s="307" t="s">
        <v>13</v>
      </c>
      <c r="M84" s="306">
        <v>41409</v>
      </c>
      <c r="N84" s="307"/>
      <c r="O84" s="306">
        <v>41417</v>
      </c>
      <c r="P84" s="305" t="s">
        <v>3156</v>
      </c>
      <c r="Q84" s="201">
        <v>19.96</v>
      </c>
    </row>
    <row r="85" spans="1:17" ht="51" x14ac:dyDescent="0.25">
      <c r="A85" s="298" t="s">
        <v>3155</v>
      </c>
      <c r="B85" s="302" t="s">
        <v>2217</v>
      </c>
      <c r="C85" s="302" t="s">
        <v>3154</v>
      </c>
      <c r="D85" s="302" t="s">
        <v>3153</v>
      </c>
      <c r="E85" s="329" t="s">
        <v>3128</v>
      </c>
      <c r="F85" s="325" t="s">
        <v>39</v>
      </c>
      <c r="G85" s="325" t="s">
        <v>11</v>
      </c>
      <c r="H85" s="325">
        <v>1</v>
      </c>
      <c r="I85" s="326">
        <v>20.100000000000001</v>
      </c>
      <c r="J85" s="326">
        <v>20.100000000000001</v>
      </c>
      <c r="K85" s="323" t="s">
        <v>12</v>
      </c>
      <c r="L85" s="325" t="s">
        <v>13</v>
      </c>
      <c r="M85" s="324">
        <v>40846</v>
      </c>
      <c r="N85" s="307"/>
      <c r="O85" s="306">
        <v>40848</v>
      </c>
      <c r="P85" s="305" t="s">
        <v>3152</v>
      </c>
      <c r="Q85" s="201">
        <v>13.72</v>
      </c>
    </row>
    <row r="86" spans="1:17" ht="25.5" x14ac:dyDescent="0.25">
      <c r="A86" s="298" t="s">
        <v>3151</v>
      </c>
      <c r="B86" s="302" t="s">
        <v>2217</v>
      </c>
      <c r="C86" s="302" t="s">
        <v>3150</v>
      </c>
      <c r="D86" s="302" t="s">
        <v>1360</v>
      </c>
      <c r="E86" s="309" t="s">
        <v>3128</v>
      </c>
      <c r="F86" s="307" t="s">
        <v>39</v>
      </c>
      <c r="G86" s="307" t="s">
        <v>11</v>
      </c>
      <c r="H86" s="307">
        <v>1</v>
      </c>
      <c r="I86" s="308">
        <v>19.96</v>
      </c>
      <c r="J86" s="308">
        <v>19.96</v>
      </c>
      <c r="K86" s="305" t="s">
        <v>12</v>
      </c>
      <c r="L86" s="307" t="s">
        <v>13</v>
      </c>
      <c r="M86" s="307"/>
      <c r="N86" s="307"/>
      <c r="O86" s="306">
        <v>41387</v>
      </c>
      <c r="P86" s="305" t="s">
        <v>3149</v>
      </c>
      <c r="Q86" s="201">
        <v>19.96</v>
      </c>
    </row>
    <row r="87" spans="1:17" ht="25.5" x14ac:dyDescent="0.25">
      <c r="A87" s="298" t="s">
        <v>3148</v>
      </c>
      <c r="B87" s="302" t="s">
        <v>2217</v>
      </c>
      <c r="C87" s="495" t="s">
        <v>3147</v>
      </c>
      <c r="D87" s="495" t="s">
        <v>3137</v>
      </c>
      <c r="E87" s="467" t="s">
        <v>1590</v>
      </c>
      <c r="F87" s="464" t="s">
        <v>39</v>
      </c>
      <c r="G87" s="464" t="s">
        <v>11</v>
      </c>
      <c r="H87" s="464">
        <v>1</v>
      </c>
      <c r="I87" s="466">
        <v>19.41</v>
      </c>
      <c r="J87" s="466">
        <v>19.41</v>
      </c>
      <c r="K87" s="465" t="s">
        <v>12</v>
      </c>
      <c r="L87" s="464" t="s">
        <v>13</v>
      </c>
      <c r="M87" s="463"/>
      <c r="N87" s="307"/>
      <c r="O87" s="306">
        <v>41580</v>
      </c>
      <c r="P87" s="305" t="s">
        <v>3146</v>
      </c>
      <c r="Q87" s="201">
        <v>19.41</v>
      </c>
    </row>
    <row r="88" spans="1:17" ht="25.5" x14ac:dyDescent="0.25">
      <c r="A88" s="298" t="s">
        <v>3145</v>
      </c>
      <c r="B88" s="302" t="s">
        <v>2217</v>
      </c>
      <c r="C88" s="467" t="s">
        <v>3144</v>
      </c>
      <c r="D88" s="467"/>
      <c r="E88" s="467" t="s">
        <v>1590</v>
      </c>
      <c r="F88" s="464" t="s">
        <v>39</v>
      </c>
      <c r="G88" s="464" t="s">
        <v>11</v>
      </c>
      <c r="H88" s="464">
        <v>1</v>
      </c>
      <c r="I88" s="466">
        <v>20.010000000000002</v>
      </c>
      <c r="J88" s="466">
        <v>20.010000000000002</v>
      </c>
      <c r="K88" s="465" t="s">
        <v>12</v>
      </c>
      <c r="L88" s="464" t="s">
        <v>13</v>
      </c>
      <c r="M88" s="463"/>
      <c r="N88" s="307"/>
      <c r="O88" s="306">
        <v>41310</v>
      </c>
      <c r="P88" s="305" t="s">
        <v>3143</v>
      </c>
      <c r="Q88" s="201">
        <v>20.010000000000002</v>
      </c>
    </row>
    <row r="89" spans="1:17" ht="25.5" x14ac:dyDescent="0.25">
      <c r="A89" s="298" t="s">
        <v>3142</v>
      </c>
      <c r="B89" s="302" t="s">
        <v>2217</v>
      </c>
      <c r="C89" s="302" t="s">
        <v>3141</v>
      </c>
      <c r="D89" s="302" t="s">
        <v>2817</v>
      </c>
      <c r="E89" s="309" t="s">
        <v>3128</v>
      </c>
      <c r="F89" s="307" t="s">
        <v>39</v>
      </c>
      <c r="G89" s="307" t="s">
        <v>11</v>
      </c>
      <c r="H89" s="307">
        <v>1</v>
      </c>
      <c r="I89" s="308">
        <v>20</v>
      </c>
      <c r="J89" s="308">
        <v>20</v>
      </c>
      <c r="K89" s="305" t="s">
        <v>12</v>
      </c>
      <c r="L89" s="307" t="s">
        <v>13</v>
      </c>
      <c r="M89" s="494">
        <v>41225</v>
      </c>
      <c r="N89" s="307"/>
      <c r="O89" s="306">
        <v>41233</v>
      </c>
      <c r="P89" s="305" t="s">
        <v>3140</v>
      </c>
      <c r="Q89" s="201">
        <v>19.940000000000001</v>
      </c>
    </row>
    <row r="90" spans="1:17" ht="25.5" x14ac:dyDescent="0.25">
      <c r="A90" s="298" t="s">
        <v>3139</v>
      </c>
      <c r="B90" s="302" t="s">
        <v>2217</v>
      </c>
      <c r="C90" s="467" t="s">
        <v>3138</v>
      </c>
      <c r="D90" s="467" t="s">
        <v>3137</v>
      </c>
      <c r="E90" s="467" t="s">
        <v>1590</v>
      </c>
      <c r="F90" s="464" t="s">
        <v>39</v>
      </c>
      <c r="G90" s="464" t="s">
        <v>11</v>
      </c>
      <c r="H90" s="464">
        <v>1</v>
      </c>
      <c r="I90" s="466">
        <v>20.010000000000002</v>
      </c>
      <c r="J90" s="466">
        <v>20.010000000000002</v>
      </c>
      <c r="K90" s="465" t="s">
        <v>12</v>
      </c>
      <c r="L90" s="464" t="s">
        <v>13</v>
      </c>
      <c r="M90" s="463"/>
      <c r="N90" s="307"/>
      <c r="O90" s="306">
        <v>41580</v>
      </c>
      <c r="P90" s="305" t="s">
        <v>3136</v>
      </c>
      <c r="Q90" s="201">
        <v>20.010000000000002</v>
      </c>
    </row>
    <row r="91" spans="1:17" ht="25.5" x14ac:dyDescent="0.25">
      <c r="A91" s="298" t="s">
        <v>3135</v>
      </c>
      <c r="B91" s="302" t="s">
        <v>2217</v>
      </c>
      <c r="C91" s="302" t="s">
        <v>3134</v>
      </c>
      <c r="D91" s="302" t="s">
        <v>3133</v>
      </c>
      <c r="E91" s="309" t="s">
        <v>3128</v>
      </c>
      <c r="F91" s="307" t="s">
        <v>39</v>
      </c>
      <c r="G91" s="307" t="s">
        <v>11</v>
      </c>
      <c r="H91" s="307">
        <v>1</v>
      </c>
      <c r="I91" s="308">
        <v>19.989999999999998</v>
      </c>
      <c r="J91" s="308">
        <v>19.989999999999998</v>
      </c>
      <c r="K91" s="305" t="s">
        <v>12</v>
      </c>
      <c r="L91" s="307" t="s">
        <v>13</v>
      </c>
      <c r="M91" s="306">
        <v>41384</v>
      </c>
      <c r="N91" s="307"/>
      <c r="O91" s="306">
        <v>41393</v>
      </c>
      <c r="P91" s="305" t="s">
        <v>3132</v>
      </c>
      <c r="Q91" s="201">
        <v>19.989999999999998</v>
      </c>
    </row>
    <row r="92" spans="1:17" ht="25.5" x14ac:dyDescent="0.25">
      <c r="A92" s="298" t="s">
        <v>3131</v>
      </c>
      <c r="B92" s="302" t="s">
        <v>2217</v>
      </c>
      <c r="C92" s="302" t="s">
        <v>3130</v>
      </c>
      <c r="D92" s="302" t="s">
        <v>3129</v>
      </c>
      <c r="E92" s="309" t="s">
        <v>3128</v>
      </c>
      <c r="F92" s="307" t="s">
        <v>39</v>
      </c>
      <c r="G92" s="307" t="s">
        <v>11</v>
      </c>
      <c r="H92" s="307">
        <v>1</v>
      </c>
      <c r="I92" s="308">
        <v>19.989999999999998</v>
      </c>
      <c r="J92" s="308">
        <v>19.989999999999998</v>
      </c>
      <c r="K92" s="305" t="s">
        <v>12</v>
      </c>
      <c r="L92" s="307" t="s">
        <v>13</v>
      </c>
      <c r="M92" s="306">
        <v>41374</v>
      </c>
      <c r="N92" s="307"/>
      <c r="O92" s="306">
        <v>41379</v>
      </c>
      <c r="P92" s="305" t="s">
        <v>3127</v>
      </c>
      <c r="Q92" s="201">
        <v>19.989999999999998</v>
      </c>
    </row>
    <row r="93" spans="1:17" ht="114.75" x14ac:dyDescent="0.25">
      <c r="A93" s="298" t="s">
        <v>3126</v>
      </c>
      <c r="B93" s="302" t="s">
        <v>2217</v>
      </c>
      <c r="C93" s="302" t="s">
        <v>3125</v>
      </c>
      <c r="D93" s="302" t="s">
        <v>3120</v>
      </c>
      <c r="E93" s="329" t="s">
        <v>1557</v>
      </c>
      <c r="F93" s="325" t="s">
        <v>39</v>
      </c>
      <c r="G93" s="325" t="s">
        <v>11</v>
      </c>
      <c r="H93" s="325">
        <v>1</v>
      </c>
      <c r="I93" s="326">
        <v>20</v>
      </c>
      <c r="J93" s="326">
        <v>20</v>
      </c>
      <c r="K93" s="323" t="s">
        <v>3113</v>
      </c>
      <c r="L93" s="325" t="s">
        <v>13</v>
      </c>
      <c r="M93" s="325" t="s">
        <v>3124</v>
      </c>
      <c r="N93" s="307"/>
      <c r="O93" s="306">
        <v>40985</v>
      </c>
      <c r="P93" s="305" t="s">
        <v>3123</v>
      </c>
      <c r="Q93">
        <v>20</v>
      </c>
    </row>
    <row r="94" spans="1:17" ht="38.25" x14ac:dyDescent="0.25">
      <c r="A94" s="298" t="s">
        <v>3122</v>
      </c>
      <c r="B94" s="302" t="s">
        <v>2217</v>
      </c>
      <c r="C94" s="302" t="s">
        <v>3121</v>
      </c>
      <c r="D94" s="302" t="s">
        <v>3120</v>
      </c>
      <c r="E94" s="329" t="s">
        <v>1557</v>
      </c>
      <c r="F94" s="325" t="s">
        <v>39</v>
      </c>
      <c r="G94" s="325" t="s">
        <v>11</v>
      </c>
      <c r="H94" s="325">
        <v>1</v>
      </c>
      <c r="I94" s="326">
        <v>20.21</v>
      </c>
      <c r="J94" s="326">
        <v>20.21</v>
      </c>
      <c r="K94" s="323" t="s">
        <v>12</v>
      </c>
      <c r="L94" s="325" t="s">
        <v>13</v>
      </c>
      <c r="M94" s="324">
        <v>40948</v>
      </c>
      <c r="N94" s="307"/>
      <c r="O94" s="306">
        <v>40949</v>
      </c>
      <c r="P94" s="305" t="s">
        <v>3119</v>
      </c>
      <c r="Q94">
        <v>20.21</v>
      </c>
    </row>
    <row r="95" spans="1:17" ht="25.5" x14ac:dyDescent="0.25">
      <c r="A95" s="298" t="s">
        <v>3118</v>
      </c>
      <c r="B95" s="302" t="s">
        <v>2217</v>
      </c>
      <c r="C95" s="302" t="s">
        <v>3117</v>
      </c>
      <c r="D95" s="302" t="s">
        <v>2824</v>
      </c>
      <c r="E95" s="329" t="s">
        <v>1557</v>
      </c>
      <c r="F95" s="325" t="s">
        <v>41</v>
      </c>
      <c r="G95" s="325" t="s">
        <v>11</v>
      </c>
      <c r="H95" s="325">
        <v>1</v>
      </c>
      <c r="I95" s="326">
        <v>20.100000000000001</v>
      </c>
      <c r="J95" s="326">
        <v>20.100000000000001</v>
      </c>
      <c r="K95" s="323" t="s">
        <v>12</v>
      </c>
      <c r="L95" s="325" t="s">
        <v>13</v>
      </c>
      <c r="M95" s="325"/>
      <c r="N95" s="307"/>
      <c r="O95" s="306">
        <v>40608</v>
      </c>
      <c r="P95" s="305" t="s">
        <v>3116</v>
      </c>
      <c r="Q95">
        <v>20.07</v>
      </c>
    </row>
    <row r="96" spans="1:17" ht="114.75" x14ac:dyDescent="0.25">
      <c r="A96" s="298" t="s">
        <v>3115</v>
      </c>
      <c r="B96" s="302" t="s">
        <v>2217</v>
      </c>
      <c r="C96" s="302" t="s">
        <v>3114</v>
      </c>
      <c r="D96" s="302" t="s">
        <v>1557</v>
      </c>
      <c r="E96" s="329" t="s">
        <v>1557</v>
      </c>
      <c r="F96" s="325" t="s">
        <v>39</v>
      </c>
      <c r="G96" s="325" t="s">
        <v>11</v>
      </c>
      <c r="H96" s="325">
        <v>1</v>
      </c>
      <c r="I96" s="326">
        <v>20.010000000000002</v>
      </c>
      <c r="J96" s="326">
        <v>20.010000000000002</v>
      </c>
      <c r="K96" s="323" t="s">
        <v>3113</v>
      </c>
      <c r="L96" s="325" t="s">
        <v>13</v>
      </c>
      <c r="M96" s="324">
        <v>40977</v>
      </c>
      <c r="N96" s="307"/>
      <c r="O96" s="306">
        <v>40980</v>
      </c>
      <c r="P96" s="305" t="s">
        <v>3112</v>
      </c>
      <c r="Q96">
        <v>20.010000000000002</v>
      </c>
    </row>
    <row r="97" spans="1:17" ht="38.25" x14ac:dyDescent="0.25">
      <c r="A97" s="298" t="s">
        <v>3111</v>
      </c>
      <c r="B97" s="302" t="s">
        <v>2217</v>
      </c>
      <c r="C97" s="302" t="s">
        <v>2762</v>
      </c>
      <c r="D97" s="302" t="s">
        <v>2762</v>
      </c>
      <c r="E97" s="329" t="s">
        <v>3083</v>
      </c>
      <c r="F97" s="325" t="s">
        <v>41</v>
      </c>
      <c r="G97" s="325" t="s">
        <v>11</v>
      </c>
      <c r="H97" s="325">
        <v>1</v>
      </c>
      <c r="I97" s="326">
        <v>20.100000000000001</v>
      </c>
      <c r="J97" s="326">
        <v>20.100000000000001</v>
      </c>
      <c r="K97" s="323" t="s">
        <v>12</v>
      </c>
      <c r="L97" s="325" t="s">
        <v>13</v>
      </c>
      <c r="M97" s="324">
        <v>41218</v>
      </c>
      <c r="N97" s="306">
        <v>41236</v>
      </c>
      <c r="O97" s="306">
        <v>41199</v>
      </c>
      <c r="P97" s="298" t="s">
        <v>3110</v>
      </c>
      <c r="Q97">
        <v>20.100000000000001</v>
      </c>
    </row>
    <row r="98" spans="1:17" ht="38.25" x14ac:dyDescent="0.25">
      <c r="A98" s="298" t="s">
        <v>3109</v>
      </c>
      <c r="B98" s="302" t="s">
        <v>2217</v>
      </c>
      <c r="C98" s="302" t="s">
        <v>3108</v>
      </c>
      <c r="D98" s="302" t="s">
        <v>2472</v>
      </c>
      <c r="E98" s="329" t="s">
        <v>3083</v>
      </c>
      <c r="F98" s="325" t="s">
        <v>41</v>
      </c>
      <c r="G98" s="325" t="s">
        <v>11</v>
      </c>
      <c r="H98" s="325">
        <v>1</v>
      </c>
      <c r="I98" s="326">
        <v>20</v>
      </c>
      <c r="J98" s="326">
        <v>20</v>
      </c>
      <c r="K98" s="323" t="s">
        <v>12</v>
      </c>
      <c r="L98" s="325" t="s">
        <v>13</v>
      </c>
      <c r="M98" s="324">
        <v>41183</v>
      </c>
      <c r="N98" s="306">
        <v>41198</v>
      </c>
      <c r="O98" s="306">
        <v>41198</v>
      </c>
      <c r="P98" s="298" t="s">
        <v>3107</v>
      </c>
      <c r="Q98">
        <v>19.98</v>
      </c>
    </row>
    <row r="99" spans="1:17" ht="38.25" x14ac:dyDescent="0.25">
      <c r="A99" s="298" t="s">
        <v>3106</v>
      </c>
      <c r="B99" s="480" t="s">
        <v>2230</v>
      </c>
      <c r="C99" s="467" t="s">
        <v>3105</v>
      </c>
      <c r="D99" s="467" t="s">
        <v>3094</v>
      </c>
      <c r="E99" s="467" t="s">
        <v>2333</v>
      </c>
      <c r="F99" s="464" t="s">
        <v>41</v>
      </c>
      <c r="G99" s="464" t="s">
        <v>11</v>
      </c>
      <c r="H99" s="464">
        <v>1</v>
      </c>
      <c r="I99" s="466">
        <v>20</v>
      </c>
      <c r="J99" s="466">
        <v>20</v>
      </c>
      <c r="K99" s="465" t="s">
        <v>31</v>
      </c>
      <c r="L99" s="464" t="s">
        <v>13</v>
      </c>
      <c r="M99" s="324">
        <v>41318</v>
      </c>
      <c r="N99" s="307"/>
      <c r="O99" s="324">
        <v>41320</v>
      </c>
      <c r="P99" s="305" t="s">
        <v>3104</v>
      </c>
      <c r="Q99">
        <v>20.93</v>
      </c>
    </row>
    <row r="100" spans="1:17" ht="38.25" x14ac:dyDescent="0.25">
      <c r="A100" s="298" t="s">
        <v>3103</v>
      </c>
      <c r="B100" s="480" t="s">
        <v>2230</v>
      </c>
      <c r="C100" s="467" t="s">
        <v>3102</v>
      </c>
      <c r="D100" s="467" t="s">
        <v>3094</v>
      </c>
      <c r="E100" s="467" t="s">
        <v>2333</v>
      </c>
      <c r="F100" s="464" t="s">
        <v>41</v>
      </c>
      <c r="G100" s="464" t="s">
        <v>11</v>
      </c>
      <c r="H100" s="464">
        <v>1</v>
      </c>
      <c r="I100" s="466">
        <v>20</v>
      </c>
      <c r="J100" s="466">
        <v>20</v>
      </c>
      <c r="K100" s="465" t="s">
        <v>31</v>
      </c>
      <c r="L100" s="464" t="s">
        <v>13</v>
      </c>
      <c r="M100" s="324">
        <v>41318</v>
      </c>
      <c r="N100" s="307"/>
      <c r="O100" s="324">
        <v>41356</v>
      </c>
      <c r="P100" s="305" t="s">
        <v>3101</v>
      </c>
      <c r="Q100">
        <v>20.85</v>
      </c>
    </row>
    <row r="101" spans="1:17" ht="38.25" x14ac:dyDescent="0.25">
      <c r="A101" s="298" t="s">
        <v>3100</v>
      </c>
      <c r="B101" s="302" t="s">
        <v>2217</v>
      </c>
      <c r="C101" s="302" t="s">
        <v>3099</v>
      </c>
      <c r="D101" s="302" t="s">
        <v>3098</v>
      </c>
      <c r="E101" s="329" t="s">
        <v>3083</v>
      </c>
      <c r="F101" s="325" t="s">
        <v>41</v>
      </c>
      <c r="G101" s="325" t="s">
        <v>11</v>
      </c>
      <c r="H101" s="325">
        <v>1</v>
      </c>
      <c r="I101" s="326">
        <v>19.98</v>
      </c>
      <c r="J101" s="326">
        <v>19.98</v>
      </c>
      <c r="K101" s="323" t="s">
        <v>12</v>
      </c>
      <c r="L101" s="325" t="s">
        <v>13</v>
      </c>
      <c r="M101" s="324">
        <v>41218</v>
      </c>
      <c r="N101" s="306">
        <v>41233</v>
      </c>
      <c r="O101" s="306">
        <v>41233</v>
      </c>
      <c r="P101" s="298" t="s">
        <v>3097</v>
      </c>
      <c r="Q101">
        <v>19.98</v>
      </c>
    </row>
    <row r="102" spans="1:17" ht="38.25" x14ac:dyDescent="0.25">
      <c r="A102" s="298" t="s">
        <v>3096</v>
      </c>
      <c r="B102" s="480" t="s">
        <v>2230</v>
      </c>
      <c r="C102" s="467" t="s">
        <v>3095</v>
      </c>
      <c r="D102" s="467" t="s">
        <v>3094</v>
      </c>
      <c r="E102" s="467" t="s">
        <v>2333</v>
      </c>
      <c r="F102" s="464" t="s">
        <v>41</v>
      </c>
      <c r="G102" s="464" t="s">
        <v>11</v>
      </c>
      <c r="H102" s="464">
        <v>1</v>
      </c>
      <c r="I102" s="466">
        <v>20</v>
      </c>
      <c r="J102" s="466">
        <v>20</v>
      </c>
      <c r="K102" s="465" t="s">
        <v>31</v>
      </c>
      <c r="L102" s="464" t="s">
        <v>13</v>
      </c>
      <c r="M102" s="324">
        <v>41318</v>
      </c>
      <c r="N102" s="307"/>
      <c r="O102" s="306">
        <v>41327</v>
      </c>
      <c r="P102" s="305" t="s">
        <v>3093</v>
      </c>
      <c r="Q102">
        <v>21.03</v>
      </c>
    </row>
    <row r="103" spans="1:17" ht="38.25" x14ac:dyDescent="0.25">
      <c r="A103" s="298" t="s">
        <v>3092</v>
      </c>
      <c r="B103" s="302" t="s">
        <v>2217</v>
      </c>
      <c r="C103" s="302" t="s">
        <v>3091</v>
      </c>
      <c r="D103" s="302" t="s">
        <v>3084</v>
      </c>
      <c r="E103" s="309" t="s">
        <v>3083</v>
      </c>
      <c r="F103" s="307" t="s">
        <v>41</v>
      </c>
      <c r="G103" s="307" t="s">
        <v>11</v>
      </c>
      <c r="H103" s="307">
        <v>1</v>
      </c>
      <c r="I103" s="308">
        <v>18.95</v>
      </c>
      <c r="J103" s="308">
        <v>18.95</v>
      </c>
      <c r="K103" s="305" t="s">
        <v>12</v>
      </c>
      <c r="L103" s="307" t="s">
        <v>13</v>
      </c>
      <c r="M103" s="306">
        <v>41245</v>
      </c>
      <c r="N103" s="306">
        <v>41260</v>
      </c>
      <c r="O103" s="306">
        <v>41260</v>
      </c>
      <c r="P103" s="298" t="s">
        <v>3090</v>
      </c>
      <c r="Q103">
        <v>18.95</v>
      </c>
    </row>
    <row r="104" spans="1:17" ht="38.25" x14ac:dyDescent="0.25">
      <c r="A104" s="298" t="s">
        <v>3089</v>
      </c>
      <c r="B104" s="302" t="s">
        <v>2217</v>
      </c>
      <c r="C104" s="302" t="s">
        <v>3088</v>
      </c>
      <c r="D104" s="302" t="s">
        <v>3088</v>
      </c>
      <c r="E104" s="309" t="s">
        <v>3083</v>
      </c>
      <c r="F104" s="307" t="s">
        <v>41</v>
      </c>
      <c r="G104" s="307" t="s">
        <v>11</v>
      </c>
      <c r="H104" s="307">
        <v>1</v>
      </c>
      <c r="I104" s="308">
        <v>19.97</v>
      </c>
      <c r="J104" s="308">
        <v>19.97</v>
      </c>
      <c r="K104" s="305" t="s">
        <v>12</v>
      </c>
      <c r="L104" s="307" t="s">
        <v>13</v>
      </c>
      <c r="M104" s="306">
        <v>41186</v>
      </c>
      <c r="N104" s="306">
        <v>41201</v>
      </c>
      <c r="O104" s="306">
        <v>41201</v>
      </c>
      <c r="P104" s="298" t="s">
        <v>3087</v>
      </c>
      <c r="Q104">
        <v>19.97</v>
      </c>
    </row>
    <row r="105" spans="1:17" ht="38.25" x14ac:dyDescent="0.25">
      <c r="A105" s="298" t="s">
        <v>3086</v>
      </c>
      <c r="B105" s="302" t="s">
        <v>2217</v>
      </c>
      <c r="C105" s="302" t="s">
        <v>3085</v>
      </c>
      <c r="D105" s="302" t="s">
        <v>3084</v>
      </c>
      <c r="E105" s="329" t="s">
        <v>3083</v>
      </c>
      <c r="F105" s="325" t="s">
        <v>41</v>
      </c>
      <c r="G105" s="325" t="s">
        <v>11</v>
      </c>
      <c r="H105" s="325">
        <v>1</v>
      </c>
      <c r="I105" s="326">
        <v>19.97</v>
      </c>
      <c r="J105" s="326">
        <v>19.97</v>
      </c>
      <c r="K105" s="323" t="s">
        <v>12</v>
      </c>
      <c r="L105" s="325" t="s">
        <v>13</v>
      </c>
      <c r="M105" s="325" t="s">
        <v>3082</v>
      </c>
      <c r="N105" s="306">
        <v>41198</v>
      </c>
      <c r="O105" s="306">
        <v>41199</v>
      </c>
      <c r="P105" s="298" t="s">
        <v>3081</v>
      </c>
      <c r="Q105">
        <v>19.97</v>
      </c>
    </row>
    <row r="106" spans="1:17" ht="25.5" x14ac:dyDescent="0.25">
      <c r="A106" s="298" t="s">
        <v>3080</v>
      </c>
      <c r="B106" s="19" t="s">
        <v>2230</v>
      </c>
      <c r="C106" s="19" t="s">
        <v>3079</v>
      </c>
      <c r="D106" s="19" t="s">
        <v>2965</v>
      </c>
      <c r="E106" s="19" t="s">
        <v>986</v>
      </c>
      <c r="F106" s="81" t="s">
        <v>39</v>
      </c>
      <c r="G106" s="81" t="s">
        <v>244</v>
      </c>
      <c r="H106" s="81">
        <v>1</v>
      </c>
      <c r="I106" s="461">
        <v>19.88</v>
      </c>
      <c r="J106" s="461">
        <f t="shared" ref="J106:J111" si="0">I106</f>
        <v>19.88</v>
      </c>
      <c r="K106" s="38" t="s">
        <v>666</v>
      </c>
      <c r="L106" s="81" t="s">
        <v>13</v>
      </c>
      <c r="M106" s="447">
        <v>41306</v>
      </c>
      <c r="N106" s="447">
        <v>41312</v>
      </c>
      <c r="O106" s="447">
        <v>41319</v>
      </c>
      <c r="P106" s="483" t="s">
        <v>3078</v>
      </c>
      <c r="Q106">
        <v>19.88</v>
      </c>
    </row>
    <row r="107" spans="1:17" ht="25.5" x14ac:dyDescent="0.25">
      <c r="A107" s="298" t="s">
        <v>3077</v>
      </c>
      <c r="B107" s="19" t="s">
        <v>2230</v>
      </c>
      <c r="C107" s="19" t="s">
        <v>3076</v>
      </c>
      <c r="D107" s="19" t="s">
        <v>3061</v>
      </c>
      <c r="E107" s="19" t="s">
        <v>986</v>
      </c>
      <c r="F107" s="81" t="s">
        <v>39</v>
      </c>
      <c r="G107" s="81" t="s">
        <v>244</v>
      </c>
      <c r="H107" s="81">
        <v>1</v>
      </c>
      <c r="I107" s="461">
        <v>19.91</v>
      </c>
      <c r="J107" s="461">
        <f t="shared" si="0"/>
        <v>19.91</v>
      </c>
      <c r="K107" s="38" t="s">
        <v>666</v>
      </c>
      <c r="L107" s="81" t="s">
        <v>13</v>
      </c>
      <c r="M107" s="447">
        <v>41656</v>
      </c>
      <c r="N107" s="447">
        <v>41662</v>
      </c>
      <c r="O107" s="447">
        <v>41668</v>
      </c>
      <c r="P107" s="483" t="s">
        <v>3075</v>
      </c>
      <c r="Q107">
        <v>19.91</v>
      </c>
    </row>
    <row r="108" spans="1:17" ht="25.5" x14ac:dyDescent="0.25">
      <c r="A108" s="298" t="s">
        <v>3074</v>
      </c>
      <c r="B108" s="19" t="s">
        <v>2230</v>
      </c>
      <c r="C108" s="19" t="s">
        <v>3073</v>
      </c>
      <c r="D108" s="19" t="s">
        <v>3072</v>
      </c>
      <c r="E108" s="19" t="s">
        <v>986</v>
      </c>
      <c r="F108" s="81" t="s">
        <v>39</v>
      </c>
      <c r="G108" s="81" t="s">
        <v>244</v>
      </c>
      <c r="H108" s="81">
        <v>1</v>
      </c>
      <c r="I108" s="461">
        <v>20</v>
      </c>
      <c r="J108" s="461">
        <f t="shared" si="0"/>
        <v>20</v>
      </c>
      <c r="K108" s="38" t="s">
        <v>666</v>
      </c>
      <c r="L108" s="81" t="s">
        <v>13</v>
      </c>
      <c r="M108" s="447">
        <v>41330</v>
      </c>
      <c r="N108" s="104">
        <v>41349</v>
      </c>
      <c r="O108" s="104">
        <v>41349</v>
      </c>
      <c r="P108" s="38" t="s">
        <v>3071</v>
      </c>
      <c r="Q108">
        <v>20</v>
      </c>
    </row>
    <row r="109" spans="1:17" ht="25.5" x14ac:dyDescent="0.25">
      <c r="A109" s="298" t="s">
        <v>3070</v>
      </c>
      <c r="B109" s="19" t="s">
        <v>2230</v>
      </c>
      <c r="C109" s="19" t="s">
        <v>3069</v>
      </c>
      <c r="D109" s="19" t="s">
        <v>3068</v>
      </c>
      <c r="E109" s="19" t="s">
        <v>986</v>
      </c>
      <c r="F109" s="81" t="s">
        <v>39</v>
      </c>
      <c r="G109" s="81" t="s">
        <v>244</v>
      </c>
      <c r="H109" s="81">
        <v>1</v>
      </c>
      <c r="I109" s="461">
        <v>19.8</v>
      </c>
      <c r="J109" s="461">
        <f t="shared" si="0"/>
        <v>19.8</v>
      </c>
      <c r="K109" s="38" t="s">
        <v>666</v>
      </c>
      <c r="L109" s="81" t="s">
        <v>13</v>
      </c>
      <c r="M109" s="447">
        <v>41307</v>
      </c>
      <c r="N109" s="104">
        <v>41317</v>
      </c>
      <c r="O109" s="104">
        <v>41319</v>
      </c>
      <c r="P109" s="38" t="s">
        <v>3067</v>
      </c>
      <c r="Q109">
        <v>19.98</v>
      </c>
    </row>
    <row r="110" spans="1:17" ht="25.5" x14ac:dyDescent="0.25">
      <c r="A110" s="298" t="s">
        <v>3066</v>
      </c>
      <c r="B110" s="19" t="s">
        <v>2230</v>
      </c>
      <c r="C110" s="19" t="s">
        <v>3065</v>
      </c>
      <c r="D110" s="19" t="s">
        <v>986</v>
      </c>
      <c r="E110" s="19" t="s">
        <v>986</v>
      </c>
      <c r="F110" s="81" t="s">
        <v>39</v>
      </c>
      <c r="G110" s="81" t="s">
        <v>244</v>
      </c>
      <c r="H110" s="81">
        <v>1</v>
      </c>
      <c r="I110" s="461">
        <v>25.07</v>
      </c>
      <c r="J110" s="461">
        <f t="shared" si="0"/>
        <v>25.07</v>
      </c>
      <c r="K110" s="38" t="s">
        <v>666</v>
      </c>
      <c r="L110" s="81" t="s">
        <v>13</v>
      </c>
      <c r="M110" s="447">
        <v>41593</v>
      </c>
      <c r="N110" s="447">
        <v>41601</v>
      </c>
      <c r="O110" s="447">
        <v>41621</v>
      </c>
      <c r="P110" s="483" t="s">
        <v>3064</v>
      </c>
      <c r="Q110">
        <v>25.07</v>
      </c>
    </row>
    <row r="111" spans="1:17" ht="25.5" x14ac:dyDescent="0.25">
      <c r="A111" s="298" t="s">
        <v>3063</v>
      </c>
      <c r="B111" s="19" t="s">
        <v>2230</v>
      </c>
      <c r="C111" s="19" t="s">
        <v>3062</v>
      </c>
      <c r="D111" s="19" t="s">
        <v>3061</v>
      </c>
      <c r="E111" s="19" t="s">
        <v>986</v>
      </c>
      <c r="F111" s="81" t="s">
        <v>39</v>
      </c>
      <c r="G111" s="81" t="s">
        <v>244</v>
      </c>
      <c r="H111" s="81">
        <v>1</v>
      </c>
      <c r="I111" s="461">
        <v>21.96</v>
      </c>
      <c r="J111" s="461">
        <f t="shared" si="0"/>
        <v>21.96</v>
      </c>
      <c r="K111" s="38" t="s">
        <v>666</v>
      </c>
      <c r="L111" s="81" t="s">
        <v>13</v>
      </c>
      <c r="M111" s="447">
        <v>41610</v>
      </c>
      <c r="N111" s="447">
        <v>41620</v>
      </c>
      <c r="O111" s="447">
        <v>41631</v>
      </c>
      <c r="P111" s="483" t="s">
        <v>3060</v>
      </c>
      <c r="Q111">
        <v>21.96</v>
      </c>
    </row>
    <row r="112" spans="1:17" ht="25.5" x14ac:dyDescent="0.25">
      <c r="A112" s="298" t="s">
        <v>3059</v>
      </c>
      <c r="B112" s="302" t="s">
        <v>2230</v>
      </c>
      <c r="C112" s="302" t="s">
        <v>3058</v>
      </c>
      <c r="D112" s="302" t="s">
        <v>3057</v>
      </c>
      <c r="E112" s="309" t="s">
        <v>3022</v>
      </c>
      <c r="F112" s="307" t="s">
        <v>41</v>
      </c>
      <c r="G112" s="307" t="s">
        <v>244</v>
      </c>
      <c r="H112" s="307">
        <v>1</v>
      </c>
      <c r="I112" s="308">
        <v>20</v>
      </c>
      <c r="J112" s="308">
        <v>20</v>
      </c>
      <c r="K112" s="305" t="s">
        <v>31</v>
      </c>
      <c r="L112" s="307" t="s">
        <v>13</v>
      </c>
      <c r="M112" s="496"/>
      <c r="N112" s="307"/>
      <c r="O112" s="306">
        <v>41675</v>
      </c>
      <c r="P112" s="305" t="s">
        <v>3056</v>
      </c>
      <c r="Q112">
        <v>20.85</v>
      </c>
    </row>
    <row r="113" spans="1:17" ht="25.5" x14ac:dyDescent="0.25">
      <c r="A113" s="298" t="s">
        <v>3055</v>
      </c>
      <c r="B113" s="302" t="s">
        <v>2230</v>
      </c>
      <c r="C113" s="302" t="s">
        <v>3023</v>
      </c>
      <c r="D113" s="302" t="s">
        <v>3023</v>
      </c>
      <c r="E113" s="309" t="s">
        <v>3022</v>
      </c>
      <c r="F113" s="307" t="s">
        <v>41</v>
      </c>
      <c r="G113" s="307" t="s">
        <v>244</v>
      </c>
      <c r="H113" s="307">
        <v>1</v>
      </c>
      <c r="I113" s="308">
        <v>25</v>
      </c>
      <c r="J113" s="308">
        <v>25</v>
      </c>
      <c r="K113" s="305" t="s">
        <v>31</v>
      </c>
      <c r="L113" s="307" t="s">
        <v>13</v>
      </c>
      <c r="M113" s="496"/>
      <c r="N113" s="307"/>
      <c r="O113" s="306">
        <v>41572</v>
      </c>
      <c r="P113" s="305" t="s">
        <v>3054</v>
      </c>
      <c r="Q113">
        <v>25.5</v>
      </c>
    </row>
    <row r="114" spans="1:17" ht="25.5" x14ac:dyDescent="0.25">
      <c r="A114" s="298" t="s">
        <v>3053</v>
      </c>
      <c r="B114" s="302" t="s">
        <v>2230</v>
      </c>
      <c r="C114" s="302" t="s">
        <v>3052</v>
      </c>
      <c r="D114" s="302" t="s">
        <v>3051</v>
      </c>
      <c r="E114" s="309" t="s">
        <v>3022</v>
      </c>
      <c r="F114" s="307" t="s">
        <v>41</v>
      </c>
      <c r="G114" s="307" t="s">
        <v>244</v>
      </c>
      <c r="H114" s="307">
        <v>1</v>
      </c>
      <c r="I114" s="308">
        <v>20</v>
      </c>
      <c r="J114" s="308">
        <v>20</v>
      </c>
      <c r="K114" s="305" t="s">
        <v>31</v>
      </c>
      <c r="L114" s="307" t="s">
        <v>13</v>
      </c>
      <c r="M114" s="494">
        <v>41318</v>
      </c>
      <c r="N114" s="307"/>
      <c r="O114" s="306">
        <v>41313</v>
      </c>
      <c r="P114" s="305" t="s">
        <v>3050</v>
      </c>
      <c r="Q114">
        <v>20.85</v>
      </c>
    </row>
    <row r="115" spans="1:17" ht="25.5" x14ac:dyDescent="0.25">
      <c r="A115" s="298" t="s">
        <v>3049</v>
      </c>
      <c r="B115" s="302" t="s">
        <v>2230</v>
      </c>
      <c r="C115" s="302" t="s">
        <v>3048</v>
      </c>
      <c r="D115" s="302" t="s">
        <v>3047</v>
      </c>
      <c r="E115" s="309" t="s">
        <v>3022</v>
      </c>
      <c r="F115" s="307" t="s">
        <v>41</v>
      </c>
      <c r="G115" s="307" t="s">
        <v>244</v>
      </c>
      <c r="H115" s="307">
        <v>1</v>
      </c>
      <c r="I115" s="308">
        <v>25</v>
      </c>
      <c r="J115" s="308">
        <v>25</v>
      </c>
      <c r="K115" s="305" t="s">
        <v>31</v>
      </c>
      <c r="L115" s="307" t="s">
        <v>13</v>
      </c>
      <c r="M115" s="496"/>
      <c r="N115" s="307"/>
      <c r="O115" s="306">
        <v>41603</v>
      </c>
      <c r="P115" s="305" t="s">
        <v>3046</v>
      </c>
      <c r="Q115">
        <v>24.99</v>
      </c>
    </row>
    <row r="116" spans="1:17" ht="38.25" x14ac:dyDescent="0.25">
      <c r="A116" s="298" t="s">
        <v>3045</v>
      </c>
      <c r="B116" s="302" t="s">
        <v>2230</v>
      </c>
      <c r="C116" s="302" t="s">
        <v>3044</v>
      </c>
      <c r="D116" s="302" t="s">
        <v>3031</v>
      </c>
      <c r="E116" s="309" t="s">
        <v>3022</v>
      </c>
      <c r="F116" s="307" t="s">
        <v>41</v>
      </c>
      <c r="G116" s="307" t="s">
        <v>244</v>
      </c>
      <c r="H116" s="307">
        <v>1</v>
      </c>
      <c r="I116" s="308">
        <v>20</v>
      </c>
      <c r="J116" s="308">
        <v>20</v>
      </c>
      <c r="K116" s="305" t="s">
        <v>31</v>
      </c>
      <c r="L116" s="307" t="s">
        <v>13</v>
      </c>
      <c r="M116" s="494">
        <v>41318</v>
      </c>
      <c r="N116" s="307"/>
      <c r="O116" s="306">
        <v>41310</v>
      </c>
      <c r="P116" s="305" t="s">
        <v>3043</v>
      </c>
      <c r="Q116">
        <v>20.22</v>
      </c>
    </row>
    <row r="117" spans="1:17" ht="25.5" x14ac:dyDescent="0.25">
      <c r="A117" s="298" t="s">
        <v>3042</v>
      </c>
      <c r="B117" s="302" t="s">
        <v>2230</v>
      </c>
      <c r="C117" s="302" t="s">
        <v>3041</v>
      </c>
      <c r="D117" s="302" t="s">
        <v>3022</v>
      </c>
      <c r="E117" s="309" t="s">
        <v>3022</v>
      </c>
      <c r="F117" s="307" t="s">
        <v>41</v>
      </c>
      <c r="G117" s="307" t="s">
        <v>244</v>
      </c>
      <c r="H117" s="307">
        <v>1</v>
      </c>
      <c r="I117" s="308">
        <v>20</v>
      </c>
      <c r="J117" s="308">
        <v>20</v>
      </c>
      <c r="K117" s="305" t="s">
        <v>31</v>
      </c>
      <c r="L117" s="307" t="s">
        <v>13</v>
      </c>
      <c r="M117" s="306">
        <v>41318</v>
      </c>
      <c r="N117" s="307"/>
      <c r="O117" s="306">
        <v>41343</v>
      </c>
      <c r="P117" s="305" t="s">
        <v>3040</v>
      </c>
      <c r="Q117">
        <v>20.98</v>
      </c>
    </row>
    <row r="118" spans="1:17" ht="38.25" x14ac:dyDescent="0.25">
      <c r="A118" s="298" t="s">
        <v>3039</v>
      </c>
      <c r="B118" s="302" t="s">
        <v>2230</v>
      </c>
      <c r="C118" s="302" t="s">
        <v>3038</v>
      </c>
      <c r="D118" s="302" t="s">
        <v>3022</v>
      </c>
      <c r="E118" s="309" t="s">
        <v>3022</v>
      </c>
      <c r="F118" s="307" t="s">
        <v>41</v>
      </c>
      <c r="G118" s="307" t="s">
        <v>244</v>
      </c>
      <c r="H118" s="307">
        <v>1</v>
      </c>
      <c r="I118" s="308">
        <v>20</v>
      </c>
      <c r="J118" s="308">
        <v>20</v>
      </c>
      <c r="K118" s="305" t="s">
        <v>31</v>
      </c>
      <c r="L118" s="307" t="s">
        <v>13</v>
      </c>
      <c r="M118" s="306">
        <v>41318</v>
      </c>
      <c r="N118" s="307"/>
      <c r="O118" s="306">
        <v>41319</v>
      </c>
      <c r="P118" s="305" t="s">
        <v>3037</v>
      </c>
      <c r="Q118">
        <v>20.36</v>
      </c>
    </row>
    <row r="119" spans="1:17" ht="25.5" x14ac:dyDescent="0.25">
      <c r="A119" s="298" t="s">
        <v>3036</v>
      </c>
      <c r="B119" s="493" t="s">
        <v>2230</v>
      </c>
      <c r="C119" s="495" t="s">
        <v>3035</v>
      </c>
      <c r="D119" s="495" t="s">
        <v>3022</v>
      </c>
      <c r="E119" s="467" t="s">
        <v>3022</v>
      </c>
      <c r="F119" s="464" t="s">
        <v>39</v>
      </c>
      <c r="G119" s="464" t="s">
        <v>244</v>
      </c>
      <c r="H119" s="464">
        <v>1</v>
      </c>
      <c r="I119" s="466">
        <v>20</v>
      </c>
      <c r="J119" s="466">
        <v>20</v>
      </c>
      <c r="K119" s="465" t="s">
        <v>12</v>
      </c>
      <c r="L119" s="464" t="s">
        <v>13</v>
      </c>
      <c r="M119" s="463"/>
      <c r="N119" s="307"/>
      <c r="O119" s="306">
        <v>41585</v>
      </c>
      <c r="P119" s="305" t="s">
        <v>3034</v>
      </c>
      <c r="Q119">
        <v>19.95</v>
      </c>
    </row>
    <row r="120" spans="1:17" ht="25.5" x14ac:dyDescent="0.25">
      <c r="A120" s="298" t="s">
        <v>3033</v>
      </c>
      <c r="B120" s="302" t="s">
        <v>2230</v>
      </c>
      <c r="C120" s="302" t="s">
        <v>3032</v>
      </c>
      <c r="D120" s="302" t="s">
        <v>3031</v>
      </c>
      <c r="E120" s="309" t="s">
        <v>2300</v>
      </c>
      <c r="F120" s="309" t="s">
        <v>39</v>
      </c>
      <c r="G120" s="307" t="s">
        <v>244</v>
      </c>
      <c r="H120" s="307">
        <v>1</v>
      </c>
      <c r="I120" s="308">
        <v>24.99</v>
      </c>
      <c r="J120" s="308">
        <v>24.99</v>
      </c>
      <c r="K120" s="305" t="s">
        <v>666</v>
      </c>
      <c r="L120" s="309" t="s">
        <v>13</v>
      </c>
      <c r="M120" s="494"/>
      <c r="N120" s="494"/>
      <c r="O120" s="494">
        <v>41684</v>
      </c>
      <c r="P120" s="298" t="s">
        <v>3030</v>
      </c>
      <c r="Q120">
        <v>20.22</v>
      </c>
    </row>
    <row r="121" spans="1:17" ht="25.5" x14ac:dyDescent="0.25">
      <c r="A121" s="298" t="s">
        <v>3029</v>
      </c>
      <c r="B121" s="493" t="s">
        <v>2230</v>
      </c>
      <c r="C121" s="493" t="s">
        <v>3028</v>
      </c>
      <c r="D121" s="493" t="s">
        <v>3027</v>
      </c>
      <c r="E121" s="19" t="s">
        <v>2300</v>
      </c>
      <c r="F121" s="81" t="s">
        <v>39</v>
      </c>
      <c r="G121" s="81" t="s">
        <v>244</v>
      </c>
      <c r="H121" s="81">
        <v>1</v>
      </c>
      <c r="I121" s="461">
        <v>25</v>
      </c>
      <c r="J121" s="461">
        <v>25</v>
      </c>
      <c r="K121" s="38" t="s">
        <v>666</v>
      </c>
      <c r="L121" s="81" t="s">
        <v>13</v>
      </c>
      <c r="M121" s="447">
        <v>41884</v>
      </c>
      <c r="N121" s="447">
        <v>41886</v>
      </c>
      <c r="O121" s="447">
        <v>41887</v>
      </c>
      <c r="P121" s="298" t="s">
        <v>3026</v>
      </c>
      <c r="Q121">
        <v>25</v>
      </c>
    </row>
    <row r="122" spans="1:17" ht="25.5" x14ac:dyDescent="0.25">
      <c r="A122" s="298" t="s">
        <v>3025</v>
      </c>
      <c r="B122" s="493" t="s">
        <v>2230</v>
      </c>
      <c r="C122" s="493" t="s">
        <v>3024</v>
      </c>
      <c r="D122" s="493" t="s">
        <v>3023</v>
      </c>
      <c r="E122" s="309" t="s">
        <v>3022</v>
      </c>
      <c r="F122" s="309" t="s">
        <v>41</v>
      </c>
      <c r="G122" s="307" t="s">
        <v>244</v>
      </c>
      <c r="H122" s="307">
        <v>1</v>
      </c>
      <c r="I122" s="308">
        <v>24.98</v>
      </c>
      <c r="J122" s="308">
        <v>24.98</v>
      </c>
      <c r="K122" s="305" t="s">
        <v>31</v>
      </c>
      <c r="L122" s="309" t="s">
        <v>13</v>
      </c>
      <c r="M122" s="494">
        <v>41542</v>
      </c>
      <c r="N122" s="494">
        <v>41585</v>
      </c>
      <c r="O122" s="372">
        <v>41585</v>
      </c>
      <c r="P122" s="483" t="s">
        <v>3021</v>
      </c>
      <c r="Q122">
        <v>24.98</v>
      </c>
    </row>
    <row r="123" spans="1:17" ht="25.5" x14ac:dyDescent="0.25">
      <c r="A123" s="298" t="s">
        <v>3020</v>
      </c>
      <c r="B123" s="493" t="s">
        <v>2230</v>
      </c>
      <c r="C123" s="493" t="s">
        <v>3019</v>
      </c>
      <c r="D123" s="493" t="s">
        <v>2991</v>
      </c>
      <c r="E123" s="309" t="s">
        <v>2418</v>
      </c>
      <c r="F123" s="307" t="s">
        <v>41</v>
      </c>
      <c r="G123" s="307" t="s">
        <v>244</v>
      </c>
      <c r="H123" s="307">
        <v>1</v>
      </c>
      <c r="I123" s="308">
        <v>20</v>
      </c>
      <c r="J123" s="308">
        <v>20</v>
      </c>
      <c r="K123" s="305" t="s">
        <v>31</v>
      </c>
      <c r="L123" s="307" t="s">
        <v>13</v>
      </c>
      <c r="M123" s="494">
        <v>41318</v>
      </c>
      <c r="N123" s="307"/>
      <c r="O123" s="372">
        <v>41332</v>
      </c>
      <c r="P123" s="305" t="s">
        <v>3018</v>
      </c>
      <c r="Q123">
        <v>19.97</v>
      </c>
    </row>
    <row r="124" spans="1:17" ht="25.5" x14ac:dyDescent="0.25">
      <c r="A124" s="298" t="s">
        <v>3017</v>
      </c>
      <c r="B124" s="493" t="s">
        <v>2230</v>
      </c>
      <c r="C124" s="493" t="s">
        <v>3016</v>
      </c>
      <c r="D124" s="493" t="s">
        <v>3008</v>
      </c>
      <c r="E124" s="309" t="s">
        <v>2418</v>
      </c>
      <c r="F124" s="307" t="s">
        <v>41</v>
      </c>
      <c r="G124" s="307" t="s">
        <v>244</v>
      </c>
      <c r="H124" s="307">
        <v>1</v>
      </c>
      <c r="I124" s="308">
        <v>20</v>
      </c>
      <c r="J124" s="308">
        <v>20</v>
      </c>
      <c r="K124" s="305" t="s">
        <v>31</v>
      </c>
      <c r="L124" s="307" t="s">
        <v>13</v>
      </c>
      <c r="M124" s="372"/>
      <c r="N124" s="372"/>
      <c r="O124" s="372">
        <v>41599</v>
      </c>
      <c r="P124" s="305" t="s">
        <v>3015</v>
      </c>
      <c r="Q124">
        <v>20</v>
      </c>
    </row>
    <row r="125" spans="1:17" ht="25.5" x14ac:dyDescent="0.25">
      <c r="A125" s="298" t="s">
        <v>3014</v>
      </c>
      <c r="B125" s="493" t="s">
        <v>2230</v>
      </c>
      <c r="C125" s="493" t="s">
        <v>3004</v>
      </c>
      <c r="D125" s="493" t="s">
        <v>3004</v>
      </c>
      <c r="E125" s="309" t="s">
        <v>2418</v>
      </c>
      <c r="F125" s="307" t="s">
        <v>41</v>
      </c>
      <c r="G125" s="307" t="s">
        <v>244</v>
      </c>
      <c r="H125" s="307">
        <v>1</v>
      </c>
      <c r="I125" s="308">
        <v>20</v>
      </c>
      <c r="J125" s="308">
        <v>20</v>
      </c>
      <c r="K125" s="305" t="s">
        <v>31</v>
      </c>
      <c r="L125" s="307" t="s">
        <v>13</v>
      </c>
      <c r="M125" s="372">
        <v>41318</v>
      </c>
      <c r="N125" s="372"/>
      <c r="O125" s="372">
        <v>41323</v>
      </c>
      <c r="P125" s="305" t="s">
        <v>3013</v>
      </c>
      <c r="Q125">
        <v>19.98</v>
      </c>
    </row>
    <row r="126" spans="1:17" ht="38.25" x14ac:dyDescent="0.25">
      <c r="A126" s="298" t="s">
        <v>3012</v>
      </c>
      <c r="B126" s="493" t="s">
        <v>2230</v>
      </c>
      <c r="C126" s="493" t="s">
        <v>3011</v>
      </c>
      <c r="D126" s="493" t="s">
        <v>2991</v>
      </c>
      <c r="E126" s="309" t="s">
        <v>2418</v>
      </c>
      <c r="F126" s="307" t="s">
        <v>41</v>
      </c>
      <c r="G126" s="307" t="s">
        <v>244</v>
      </c>
      <c r="H126" s="307">
        <v>1</v>
      </c>
      <c r="I126" s="308">
        <v>20</v>
      </c>
      <c r="J126" s="308">
        <v>20</v>
      </c>
      <c r="K126" s="305" t="s">
        <v>31</v>
      </c>
      <c r="L126" s="307" t="s">
        <v>13</v>
      </c>
      <c r="M126" s="372">
        <v>41318</v>
      </c>
      <c r="N126" s="372"/>
      <c r="O126" s="372">
        <v>41331</v>
      </c>
      <c r="P126" s="305" t="s">
        <v>3010</v>
      </c>
      <c r="Q126">
        <v>20.37</v>
      </c>
    </row>
    <row r="127" spans="1:17" ht="25.5" x14ac:dyDescent="0.25">
      <c r="A127" s="298" t="s">
        <v>3009</v>
      </c>
      <c r="B127" s="493" t="s">
        <v>2230</v>
      </c>
      <c r="C127" s="493" t="s">
        <v>3008</v>
      </c>
      <c r="D127" s="493" t="s">
        <v>3008</v>
      </c>
      <c r="E127" s="309" t="s">
        <v>2418</v>
      </c>
      <c r="F127" s="307" t="s">
        <v>41</v>
      </c>
      <c r="G127" s="307" t="s">
        <v>244</v>
      </c>
      <c r="H127" s="307">
        <v>1</v>
      </c>
      <c r="I127" s="308">
        <v>20</v>
      </c>
      <c r="J127" s="308">
        <v>20</v>
      </c>
      <c r="K127" s="305" t="s">
        <v>31</v>
      </c>
      <c r="L127" s="307" t="s">
        <v>13</v>
      </c>
      <c r="M127" s="372"/>
      <c r="N127" s="372"/>
      <c r="O127" s="372">
        <v>41606</v>
      </c>
      <c r="P127" s="305" t="s">
        <v>3007</v>
      </c>
      <c r="Q127">
        <v>19.78</v>
      </c>
    </row>
    <row r="128" spans="1:17" ht="38.25" x14ac:dyDescent="0.25">
      <c r="A128" s="298" t="s">
        <v>3006</v>
      </c>
      <c r="B128" s="493" t="s">
        <v>2230</v>
      </c>
      <c r="C128" s="493" t="s">
        <v>3005</v>
      </c>
      <c r="D128" s="493" t="s">
        <v>3004</v>
      </c>
      <c r="E128" s="309" t="s">
        <v>2418</v>
      </c>
      <c r="F128" s="307" t="s">
        <v>41</v>
      </c>
      <c r="G128" s="307" t="s">
        <v>244</v>
      </c>
      <c r="H128" s="307">
        <v>1</v>
      </c>
      <c r="I128" s="308">
        <v>20</v>
      </c>
      <c r="J128" s="308">
        <v>20</v>
      </c>
      <c r="K128" s="305" t="s">
        <v>31</v>
      </c>
      <c r="L128" s="307" t="s">
        <v>13</v>
      </c>
      <c r="M128" s="372">
        <v>41318</v>
      </c>
      <c r="N128" s="372"/>
      <c r="O128" s="372">
        <v>41347</v>
      </c>
      <c r="P128" s="305" t="s">
        <v>3003</v>
      </c>
      <c r="Q128">
        <v>19.78</v>
      </c>
    </row>
    <row r="129" spans="1:17" ht="38.25" x14ac:dyDescent="0.25">
      <c r="A129" s="298" t="s">
        <v>3002</v>
      </c>
      <c r="B129" s="493" t="s">
        <v>2230</v>
      </c>
      <c r="C129" s="493" t="s">
        <v>3001</v>
      </c>
      <c r="D129" s="493" t="s">
        <v>2991</v>
      </c>
      <c r="E129" s="309" t="s">
        <v>2418</v>
      </c>
      <c r="F129" s="307" t="s">
        <v>41</v>
      </c>
      <c r="G129" s="307" t="s">
        <v>244</v>
      </c>
      <c r="H129" s="307">
        <v>1</v>
      </c>
      <c r="I129" s="308">
        <v>20</v>
      </c>
      <c r="J129" s="308">
        <v>20</v>
      </c>
      <c r="K129" s="305" t="s">
        <v>31</v>
      </c>
      <c r="L129" s="307" t="s">
        <v>13</v>
      </c>
      <c r="M129" s="372"/>
      <c r="N129" s="372"/>
      <c r="O129" s="372">
        <v>41310</v>
      </c>
      <c r="P129" s="305" t="s">
        <v>3000</v>
      </c>
      <c r="Q129">
        <v>20</v>
      </c>
    </row>
    <row r="130" spans="1:17" ht="38.25" x14ac:dyDescent="0.25">
      <c r="A130" s="298" t="s">
        <v>2999</v>
      </c>
      <c r="B130" s="480" t="s">
        <v>2230</v>
      </c>
      <c r="C130" s="467" t="s">
        <v>2998</v>
      </c>
      <c r="D130" s="467" t="s">
        <v>2997</v>
      </c>
      <c r="E130" s="467" t="s">
        <v>2418</v>
      </c>
      <c r="F130" s="464" t="s">
        <v>41</v>
      </c>
      <c r="G130" s="464" t="s">
        <v>244</v>
      </c>
      <c r="H130" s="464">
        <v>1</v>
      </c>
      <c r="I130" s="466">
        <v>19.899999999999999</v>
      </c>
      <c r="J130" s="466">
        <v>19.899999999999999</v>
      </c>
      <c r="K130" s="465" t="s">
        <v>31</v>
      </c>
      <c r="L130" s="464" t="s">
        <v>13</v>
      </c>
      <c r="M130" s="372"/>
      <c r="N130" s="372"/>
      <c r="O130" s="372">
        <v>41606</v>
      </c>
      <c r="P130" s="305" t="s">
        <v>2996</v>
      </c>
      <c r="Q130">
        <v>19.899999999999999</v>
      </c>
    </row>
    <row r="131" spans="1:17" ht="25.5" x14ac:dyDescent="0.25">
      <c r="A131" s="298" t="s">
        <v>2995</v>
      </c>
      <c r="B131" s="480" t="s">
        <v>2230</v>
      </c>
      <c r="C131" s="493" t="s">
        <v>2636</v>
      </c>
      <c r="D131" s="493" t="s">
        <v>2991</v>
      </c>
      <c r="E131" s="493" t="s">
        <v>2418</v>
      </c>
      <c r="F131" s="492" t="s">
        <v>39</v>
      </c>
      <c r="G131" s="492" t="s">
        <v>244</v>
      </c>
      <c r="H131" s="492">
        <v>1</v>
      </c>
      <c r="I131" s="491">
        <v>27.17</v>
      </c>
      <c r="J131" s="491">
        <v>27.17</v>
      </c>
      <c r="K131" s="465" t="s">
        <v>31</v>
      </c>
      <c r="L131" s="464" t="s">
        <v>13</v>
      </c>
      <c r="M131" s="372"/>
      <c r="N131" s="372"/>
      <c r="O131" s="372">
        <v>41599</v>
      </c>
      <c r="P131" s="298" t="s">
        <v>2994</v>
      </c>
      <c r="Q131">
        <v>28.06</v>
      </c>
    </row>
    <row r="132" spans="1:17" ht="38.25" x14ac:dyDescent="0.25">
      <c r="A132" s="298" t="s">
        <v>2993</v>
      </c>
      <c r="B132" s="480" t="s">
        <v>2230</v>
      </c>
      <c r="C132" s="480" t="s">
        <v>2992</v>
      </c>
      <c r="D132" s="480" t="s">
        <v>2991</v>
      </c>
      <c r="E132" s="480" t="s">
        <v>2418</v>
      </c>
      <c r="F132" s="464" t="s">
        <v>41</v>
      </c>
      <c r="G132" s="464" t="s">
        <v>244</v>
      </c>
      <c r="H132" s="464">
        <v>1</v>
      </c>
      <c r="I132" s="466">
        <v>20</v>
      </c>
      <c r="J132" s="466">
        <v>20</v>
      </c>
      <c r="K132" s="465" t="s">
        <v>31</v>
      </c>
      <c r="L132" s="464" t="s">
        <v>13</v>
      </c>
      <c r="M132" s="372">
        <v>41683</v>
      </c>
      <c r="N132" s="372"/>
      <c r="O132" s="372">
        <v>41312</v>
      </c>
      <c r="P132" s="305" t="s">
        <v>2990</v>
      </c>
      <c r="Q132">
        <v>19.899999999999999</v>
      </c>
    </row>
    <row r="133" spans="1:17" ht="38.25" x14ac:dyDescent="0.25">
      <c r="A133" s="298" t="s">
        <v>2989</v>
      </c>
      <c r="B133" s="480" t="s">
        <v>2230</v>
      </c>
      <c r="C133" s="480" t="s">
        <v>2988</v>
      </c>
      <c r="D133" s="480" t="s">
        <v>2987</v>
      </c>
      <c r="E133" s="480" t="s">
        <v>2418</v>
      </c>
      <c r="F133" s="464" t="s">
        <v>41</v>
      </c>
      <c r="G133" s="464" t="s">
        <v>244</v>
      </c>
      <c r="H133" s="464">
        <v>1</v>
      </c>
      <c r="I133" s="466">
        <v>20</v>
      </c>
      <c r="J133" s="466">
        <v>20</v>
      </c>
      <c r="K133" s="465" t="s">
        <v>31</v>
      </c>
      <c r="L133" s="464" t="s">
        <v>13</v>
      </c>
      <c r="M133" s="372">
        <v>41711</v>
      </c>
      <c r="N133" s="372"/>
      <c r="O133" s="372">
        <v>41367</v>
      </c>
      <c r="P133" s="305" t="s">
        <v>2986</v>
      </c>
      <c r="Q133">
        <v>19.98</v>
      </c>
    </row>
    <row r="134" spans="1:17" ht="38.25" x14ac:dyDescent="0.25">
      <c r="A134" s="298" t="s">
        <v>2985</v>
      </c>
      <c r="B134" s="480" t="s">
        <v>2230</v>
      </c>
      <c r="C134" s="480" t="s">
        <v>2984</v>
      </c>
      <c r="D134" s="480" t="s">
        <v>2423</v>
      </c>
      <c r="E134" s="480" t="s">
        <v>2418</v>
      </c>
      <c r="F134" s="464" t="s">
        <v>41</v>
      </c>
      <c r="G134" s="464" t="s">
        <v>244</v>
      </c>
      <c r="H134" s="464">
        <v>1</v>
      </c>
      <c r="I134" s="466">
        <v>20</v>
      </c>
      <c r="J134" s="466">
        <v>20</v>
      </c>
      <c r="K134" s="465" t="s">
        <v>31</v>
      </c>
      <c r="L134" s="464" t="s">
        <v>13</v>
      </c>
      <c r="M134" s="372">
        <v>41683</v>
      </c>
      <c r="N134" s="372"/>
      <c r="O134" s="372">
        <v>41313</v>
      </c>
      <c r="P134" s="305" t="s">
        <v>2983</v>
      </c>
      <c r="Q134">
        <v>20.89</v>
      </c>
    </row>
    <row r="135" spans="1:17" ht="25.5" x14ac:dyDescent="0.25">
      <c r="A135" s="298" t="s">
        <v>2982</v>
      </c>
      <c r="B135" s="19" t="s">
        <v>2230</v>
      </c>
      <c r="C135" s="19" t="s">
        <v>2981</v>
      </c>
      <c r="D135" s="19" t="s">
        <v>2762</v>
      </c>
      <c r="E135" s="19" t="s">
        <v>2300</v>
      </c>
      <c r="F135" s="81" t="s">
        <v>39</v>
      </c>
      <c r="G135" s="81" t="s">
        <v>244</v>
      </c>
      <c r="H135" s="81">
        <v>1</v>
      </c>
      <c r="I135" s="461">
        <v>25.04</v>
      </c>
      <c r="J135" s="461">
        <v>25.04</v>
      </c>
      <c r="K135" s="38" t="s">
        <v>666</v>
      </c>
      <c r="L135" s="81" t="s">
        <v>13</v>
      </c>
      <c r="M135" s="447">
        <v>41605</v>
      </c>
      <c r="N135" s="447">
        <v>41615</v>
      </c>
      <c r="O135" s="447">
        <v>41615</v>
      </c>
      <c r="P135" s="483" t="s">
        <v>2980</v>
      </c>
      <c r="Q135">
        <v>25.04</v>
      </c>
    </row>
    <row r="136" spans="1:17" ht="25.5" x14ac:dyDescent="0.25">
      <c r="A136" s="298" t="s">
        <v>2979</v>
      </c>
      <c r="B136" s="19" t="s">
        <v>2230</v>
      </c>
      <c r="C136" s="19" t="s">
        <v>2978</v>
      </c>
      <c r="D136" s="19" t="s">
        <v>2977</v>
      </c>
      <c r="E136" s="19" t="s">
        <v>2300</v>
      </c>
      <c r="F136" s="81" t="s">
        <v>39</v>
      </c>
      <c r="G136" s="81" t="s">
        <v>244</v>
      </c>
      <c r="H136" s="81">
        <v>1</v>
      </c>
      <c r="I136" s="461">
        <v>24.9</v>
      </c>
      <c r="J136" s="461">
        <v>24.9</v>
      </c>
      <c r="K136" s="38" t="s">
        <v>666</v>
      </c>
      <c r="L136" s="81" t="s">
        <v>13</v>
      </c>
      <c r="M136" s="447">
        <v>41631</v>
      </c>
      <c r="N136" s="447">
        <v>41688</v>
      </c>
      <c r="O136" s="447">
        <v>41795</v>
      </c>
      <c r="P136" s="38" t="s">
        <v>2976</v>
      </c>
      <c r="Q136">
        <v>24.9</v>
      </c>
    </row>
    <row r="137" spans="1:17" ht="38.25" x14ac:dyDescent="0.25">
      <c r="A137" s="298" t="s">
        <v>2975</v>
      </c>
      <c r="B137" s="302" t="s">
        <v>2217</v>
      </c>
      <c r="C137" s="300" t="s">
        <v>2974</v>
      </c>
      <c r="D137" s="300" t="s">
        <v>2973</v>
      </c>
      <c r="E137" s="325" t="s">
        <v>2333</v>
      </c>
      <c r="F137" s="325" t="s">
        <v>39</v>
      </c>
      <c r="G137" s="325" t="s">
        <v>11</v>
      </c>
      <c r="H137" s="325">
        <v>1</v>
      </c>
      <c r="I137" s="326">
        <v>20.91479</v>
      </c>
      <c r="J137" s="326">
        <v>20.91479</v>
      </c>
      <c r="K137" s="323" t="s">
        <v>12</v>
      </c>
      <c r="L137" s="325" t="s">
        <v>13</v>
      </c>
      <c r="M137" s="447">
        <v>41671</v>
      </c>
      <c r="N137" s="447">
        <v>41671</v>
      </c>
      <c r="O137" s="447">
        <v>41685</v>
      </c>
      <c r="P137" s="323" t="s">
        <v>2972</v>
      </c>
      <c r="Q137">
        <v>20.195</v>
      </c>
    </row>
    <row r="138" spans="1:17" ht="38.25" x14ac:dyDescent="0.25">
      <c r="A138" s="298" t="s">
        <v>2971</v>
      </c>
      <c r="B138" s="302" t="s">
        <v>2217</v>
      </c>
      <c r="C138" s="300" t="s">
        <v>2970</v>
      </c>
      <c r="D138" s="300" t="s">
        <v>2969</v>
      </c>
      <c r="E138" s="325" t="s">
        <v>2333</v>
      </c>
      <c r="F138" s="325" t="s">
        <v>39</v>
      </c>
      <c r="G138" s="325" t="s">
        <v>11</v>
      </c>
      <c r="H138" s="325">
        <v>1</v>
      </c>
      <c r="I138" s="326">
        <v>20.004280000000001</v>
      </c>
      <c r="J138" s="326">
        <v>20.004280000000001</v>
      </c>
      <c r="K138" s="323" t="s">
        <v>12</v>
      </c>
      <c r="L138" s="325" t="s">
        <v>13</v>
      </c>
      <c r="M138" s="447">
        <v>41835</v>
      </c>
      <c r="N138" s="447">
        <v>41835</v>
      </c>
      <c r="O138" s="447">
        <v>41851</v>
      </c>
      <c r="P138" s="323" t="s">
        <v>2968</v>
      </c>
      <c r="Q138">
        <v>20</v>
      </c>
    </row>
    <row r="139" spans="1:17" ht="25.5" x14ac:dyDescent="0.25">
      <c r="A139" s="298" t="s">
        <v>2967</v>
      </c>
      <c r="B139" s="19" t="s">
        <v>2230</v>
      </c>
      <c r="C139" s="19" t="s">
        <v>2966</v>
      </c>
      <c r="D139" s="19" t="s">
        <v>2965</v>
      </c>
      <c r="E139" s="19" t="s">
        <v>986</v>
      </c>
      <c r="F139" s="81" t="s">
        <v>39</v>
      </c>
      <c r="G139" s="81" t="s">
        <v>244</v>
      </c>
      <c r="H139" s="81">
        <v>1</v>
      </c>
      <c r="I139" s="461">
        <v>25.17</v>
      </c>
      <c r="J139" s="461">
        <f>I139</f>
        <v>25.17</v>
      </c>
      <c r="K139" s="38" t="s">
        <v>666</v>
      </c>
      <c r="L139" s="81" t="s">
        <v>13</v>
      </c>
      <c r="M139" s="447">
        <v>41604</v>
      </c>
      <c r="N139" s="447">
        <v>41615</v>
      </c>
      <c r="O139" s="447">
        <v>41647</v>
      </c>
      <c r="P139" s="483" t="s">
        <v>2964</v>
      </c>
      <c r="Q139">
        <v>25.17</v>
      </c>
    </row>
    <row r="140" spans="1:17" ht="25.5" x14ac:dyDescent="0.25">
      <c r="A140" s="298" t="s">
        <v>2963</v>
      </c>
      <c r="B140" s="19" t="s">
        <v>2230</v>
      </c>
      <c r="C140" s="19" t="s">
        <v>2962</v>
      </c>
      <c r="D140" s="19" t="s">
        <v>986</v>
      </c>
      <c r="E140" s="19" t="s">
        <v>986</v>
      </c>
      <c r="F140" s="81" t="s">
        <v>39</v>
      </c>
      <c r="G140" s="81" t="s">
        <v>244</v>
      </c>
      <c r="H140" s="81">
        <v>1</v>
      </c>
      <c r="I140" s="461">
        <v>25.01</v>
      </c>
      <c r="J140" s="461">
        <f>I140</f>
        <v>25.01</v>
      </c>
      <c r="K140" s="38" t="s">
        <v>666</v>
      </c>
      <c r="L140" s="81" t="s">
        <v>13</v>
      </c>
      <c r="M140" s="447">
        <v>41673</v>
      </c>
      <c r="N140" s="447">
        <v>41684</v>
      </c>
      <c r="O140" s="447">
        <v>41696</v>
      </c>
      <c r="P140" s="483" t="s">
        <v>2961</v>
      </c>
      <c r="Q140">
        <v>25.01</v>
      </c>
    </row>
    <row r="141" spans="1:17" ht="25.5" x14ac:dyDescent="0.25">
      <c r="A141" s="298" t="s">
        <v>2960</v>
      </c>
      <c r="B141" s="81" t="s">
        <v>2230</v>
      </c>
      <c r="C141" s="81" t="s">
        <v>2959</v>
      </c>
      <c r="D141" s="81" t="s">
        <v>2948</v>
      </c>
      <c r="E141" s="81" t="s">
        <v>654</v>
      </c>
      <c r="F141" s="81" t="s">
        <v>39</v>
      </c>
      <c r="G141" s="81" t="s">
        <v>244</v>
      </c>
      <c r="H141" s="81">
        <v>1</v>
      </c>
      <c r="I141" s="461">
        <v>27.12</v>
      </c>
      <c r="J141" s="461">
        <v>27.12</v>
      </c>
      <c r="K141" s="38" t="s">
        <v>12</v>
      </c>
      <c r="L141" s="81" t="s">
        <v>13</v>
      </c>
      <c r="M141" s="447">
        <v>41544</v>
      </c>
      <c r="N141" s="447">
        <v>41690</v>
      </c>
      <c r="O141" s="447">
        <v>41690</v>
      </c>
      <c r="P141" s="38" t="s">
        <v>2958</v>
      </c>
      <c r="Q141">
        <v>27.12</v>
      </c>
    </row>
    <row r="142" spans="1:17" ht="25.5" x14ac:dyDescent="0.25">
      <c r="A142" s="298" t="s">
        <v>2957</v>
      </c>
      <c r="B142" s="81" t="s">
        <v>2217</v>
      </c>
      <c r="C142" s="81" t="s">
        <v>2956</v>
      </c>
      <c r="D142" s="81" t="s">
        <v>2948</v>
      </c>
      <c r="E142" s="81" t="s">
        <v>654</v>
      </c>
      <c r="F142" s="81" t="s">
        <v>39</v>
      </c>
      <c r="G142" s="81" t="s">
        <v>244</v>
      </c>
      <c r="H142" s="81">
        <v>1</v>
      </c>
      <c r="I142" s="461">
        <v>22.93</v>
      </c>
      <c r="J142" s="461">
        <v>22.93</v>
      </c>
      <c r="K142" s="38" t="s">
        <v>12</v>
      </c>
      <c r="L142" s="81" t="s">
        <v>13</v>
      </c>
      <c r="M142" s="447">
        <v>41652</v>
      </c>
      <c r="N142" s="447">
        <v>41659</v>
      </c>
      <c r="O142" s="447">
        <v>41659</v>
      </c>
      <c r="P142" s="38" t="s">
        <v>2955</v>
      </c>
      <c r="Q142">
        <v>22.93</v>
      </c>
    </row>
    <row r="143" spans="1:17" ht="25.5" x14ac:dyDescent="0.25">
      <c r="A143" s="298" t="s">
        <v>2954</v>
      </c>
      <c r="B143" s="81" t="s">
        <v>2217</v>
      </c>
      <c r="C143" s="81" t="s">
        <v>2953</v>
      </c>
      <c r="D143" s="81" t="s">
        <v>2952</v>
      </c>
      <c r="E143" s="81" t="s">
        <v>654</v>
      </c>
      <c r="F143" s="81" t="s">
        <v>39</v>
      </c>
      <c r="G143" s="81" t="s">
        <v>244</v>
      </c>
      <c r="H143" s="81">
        <v>1</v>
      </c>
      <c r="I143" s="461">
        <v>29</v>
      </c>
      <c r="J143" s="461">
        <v>29</v>
      </c>
      <c r="K143" s="38" t="s">
        <v>12</v>
      </c>
      <c r="L143" s="81" t="s">
        <v>13</v>
      </c>
      <c r="M143" s="447">
        <v>41576</v>
      </c>
      <c r="N143" s="447">
        <v>41591</v>
      </c>
      <c r="O143" s="447">
        <v>41591</v>
      </c>
      <c r="P143" s="38" t="s">
        <v>2951</v>
      </c>
      <c r="Q143">
        <v>29</v>
      </c>
    </row>
    <row r="144" spans="1:17" ht="25.5" x14ac:dyDescent="0.25">
      <c r="A144" s="298" t="s">
        <v>2950</v>
      </c>
      <c r="B144" s="81" t="s">
        <v>2217</v>
      </c>
      <c r="C144" s="81" t="s">
        <v>2949</v>
      </c>
      <c r="D144" s="81" t="s">
        <v>2948</v>
      </c>
      <c r="E144" s="81" t="s">
        <v>654</v>
      </c>
      <c r="F144" s="81" t="s">
        <v>39</v>
      </c>
      <c r="G144" s="81" t="s">
        <v>244</v>
      </c>
      <c r="H144" s="81">
        <v>1</v>
      </c>
      <c r="I144" s="461">
        <v>24.96</v>
      </c>
      <c r="J144" s="461">
        <v>24.96</v>
      </c>
      <c r="K144" s="38" t="s">
        <v>12</v>
      </c>
      <c r="L144" s="81" t="s">
        <v>13</v>
      </c>
      <c r="M144" s="447">
        <v>41811</v>
      </c>
      <c r="N144" s="447">
        <v>41817</v>
      </c>
      <c r="O144" s="447">
        <v>41817</v>
      </c>
      <c r="P144" s="38" t="s">
        <v>2947</v>
      </c>
      <c r="Q144">
        <v>24.96</v>
      </c>
    </row>
    <row r="145" spans="1:17" ht="25.5" x14ac:dyDescent="0.25">
      <c r="A145" s="298" t="s">
        <v>2946</v>
      </c>
      <c r="B145" s="81" t="s">
        <v>2230</v>
      </c>
      <c r="C145" s="81" t="s">
        <v>2310</v>
      </c>
      <c r="D145" s="81" t="s">
        <v>2310</v>
      </c>
      <c r="E145" s="81" t="s">
        <v>1157</v>
      </c>
      <c r="F145" s="81" t="s">
        <v>39</v>
      </c>
      <c r="G145" s="81" t="s">
        <v>244</v>
      </c>
      <c r="H145" s="81">
        <v>1</v>
      </c>
      <c r="I145" s="461">
        <v>25.98</v>
      </c>
      <c r="J145" s="461">
        <v>25.98</v>
      </c>
      <c r="K145" s="38" t="s">
        <v>12</v>
      </c>
      <c r="L145" s="81" t="s">
        <v>13</v>
      </c>
      <c r="M145" s="447">
        <v>41575</v>
      </c>
      <c r="N145" s="447">
        <v>41668</v>
      </c>
      <c r="O145" s="447">
        <v>41668</v>
      </c>
      <c r="P145" s="38" t="s">
        <v>2945</v>
      </c>
      <c r="Q145">
        <v>25.98</v>
      </c>
    </row>
    <row r="146" spans="1:17" ht="25.5" x14ac:dyDescent="0.25">
      <c r="A146" s="298" t="s">
        <v>2944</v>
      </c>
      <c r="B146" s="81" t="s">
        <v>2217</v>
      </c>
      <c r="C146" s="81" t="s">
        <v>2943</v>
      </c>
      <c r="D146" s="81" t="s">
        <v>2310</v>
      </c>
      <c r="E146" s="81" t="s">
        <v>1157</v>
      </c>
      <c r="F146" s="81" t="s">
        <v>39</v>
      </c>
      <c r="G146" s="81" t="s">
        <v>244</v>
      </c>
      <c r="H146" s="81">
        <v>1</v>
      </c>
      <c r="I146" s="461">
        <v>24.75</v>
      </c>
      <c r="J146" s="461">
        <v>24.75</v>
      </c>
      <c r="K146" s="38" t="s">
        <v>12</v>
      </c>
      <c r="L146" s="81" t="s">
        <v>13</v>
      </c>
      <c r="M146" s="447">
        <v>41545</v>
      </c>
      <c r="N146" s="447">
        <v>41598</v>
      </c>
      <c r="O146" s="447">
        <v>41598</v>
      </c>
      <c r="P146" s="38" t="s">
        <v>2942</v>
      </c>
      <c r="Q146">
        <v>24.75</v>
      </c>
    </row>
    <row r="147" spans="1:17" ht="25.5" x14ac:dyDescent="0.25">
      <c r="A147" s="298" t="s">
        <v>2941</v>
      </c>
      <c r="B147" s="81" t="s">
        <v>2217</v>
      </c>
      <c r="C147" s="81" t="s">
        <v>2940</v>
      </c>
      <c r="D147" s="81" t="s">
        <v>2940</v>
      </c>
      <c r="E147" s="81" t="s">
        <v>1157</v>
      </c>
      <c r="F147" s="81" t="s">
        <v>39</v>
      </c>
      <c r="G147" s="81" t="s">
        <v>244</v>
      </c>
      <c r="H147" s="81">
        <v>1</v>
      </c>
      <c r="I147" s="461">
        <v>29.44</v>
      </c>
      <c r="J147" s="461">
        <v>29.44</v>
      </c>
      <c r="K147" s="38" t="s">
        <v>12</v>
      </c>
      <c r="L147" s="81" t="s">
        <v>13</v>
      </c>
      <c r="M147" s="447">
        <v>41575</v>
      </c>
      <c r="N147" s="447">
        <v>41583</v>
      </c>
      <c r="O147" s="447">
        <v>41583</v>
      </c>
      <c r="P147" s="38" t="s">
        <v>2939</v>
      </c>
      <c r="Q147">
        <v>29.44</v>
      </c>
    </row>
    <row r="148" spans="1:17" ht="25.5" x14ac:dyDescent="0.25">
      <c r="A148" s="298" t="s">
        <v>2938</v>
      </c>
      <c r="B148" s="19" t="s">
        <v>2230</v>
      </c>
      <c r="C148" s="19" t="s">
        <v>2937</v>
      </c>
      <c r="D148" s="19" t="s">
        <v>2307</v>
      </c>
      <c r="E148" s="19" t="s">
        <v>986</v>
      </c>
      <c r="F148" s="81" t="s">
        <v>39</v>
      </c>
      <c r="G148" s="81" t="s">
        <v>244</v>
      </c>
      <c r="H148" s="81">
        <v>1</v>
      </c>
      <c r="I148" s="461">
        <v>24.85</v>
      </c>
      <c r="J148" s="461">
        <f t="shared" ref="J148:J155" si="1">I148</f>
        <v>24.85</v>
      </c>
      <c r="K148" s="38" t="s">
        <v>666</v>
      </c>
      <c r="L148" s="81" t="s">
        <v>13</v>
      </c>
      <c r="M148" s="447">
        <v>41863</v>
      </c>
      <c r="N148" s="447">
        <v>41876</v>
      </c>
      <c r="O148" s="447">
        <v>41887</v>
      </c>
      <c r="P148" s="38" t="s">
        <v>2936</v>
      </c>
      <c r="Q148">
        <v>24.85</v>
      </c>
    </row>
    <row r="149" spans="1:17" ht="25.5" x14ac:dyDescent="0.25">
      <c r="A149" s="298" t="s">
        <v>2935</v>
      </c>
      <c r="B149" s="19" t="s">
        <v>2230</v>
      </c>
      <c r="C149" s="81" t="s">
        <v>2934</v>
      </c>
      <c r="D149" s="81" t="s">
        <v>2934</v>
      </c>
      <c r="E149" s="81" t="s">
        <v>1188</v>
      </c>
      <c r="F149" s="81" t="s">
        <v>39</v>
      </c>
      <c r="G149" s="81" t="s">
        <v>244</v>
      </c>
      <c r="H149" s="81">
        <v>1</v>
      </c>
      <c r="I149" s="461">
        <v>24.97</v>
      </c>
      <c r="J149" s="461">
        <f t="shared" si="1"/>
        <v>24.97</v>
      </c>
      <c r="K149" s="38" t="s">
        <v>666</v>
      </c>
      <c r="L149" s="81" t="s">
        <v>13</v>
      </c>
      <c r="M149" s="447">
        <v>41605</v>
      </c>
      <c r="N149" s="447">
        <v>41607</v>
      </c>
      <c r="O149" s="447">
        <v>41610</v>
      </c>
      <c r="P149" s="38" t="s">
        <v>2933</v>
      </c>
      <c r="Q149">
        <v>24.96</v>
      </c>
    </row>
    <row r="150" spans="1:17" ht="25.5" x14ac:dyDescent="0.25">
      <c r="A150" s="298" t="s">
        <v>2932</v>
      </c>
      <c r="B150" s="19" t="s">
        <v>2230</v>
      </c>
      <c r="C150" s="81" t="s">
        <v>2931</v>
      </c>
      <c r="D150" s="81" t="s">
        <v>2925</v>
      </c>
      <c r="E150" s="81" t="s">
        <v>1188</v>
      </c>
      <c r="F150" s="81" t="s">
        <v>39</v>
      </c>
      <c r="G150" s="81" t="s">
        <v>244</v>
      </c>
      <c r="H150" s="81">
        <v>1</v>
      </c>
      <c r="I150" s="461">
        <v>24.57</v>
      </c>
      <c r="J150" s="461">
        <f t="shared" si="1"/>
        <v>24.57</v>
      </c>
      <c r="K150" s="38" t="s">
        <v>666</v>
      </c>
      <c r="L150" s="81" t="s">
        <v>13</v>
      </c>
      <c r="M150" s="447">
        <v>41589</v>
      </c>
      <c r="N150" s="447">
        <v>41591</v>
      </c>
      <c r="O150" s="447">
        <v>41591</v>
      </c>
      <c r="P150" s="38" t="s">
        <v>2930</v>
      </c>
      <c r="Q150">
        <v>24.55</v>
      </c>
    </row>
    <row r="151" spans="1:17" ht="25.5" x14ac:dyDescent="0.25">
      <c r="A151" s="298" t="s">
        <v>2929</v>
      </c>
      <c r="B151" s="19" t="s">
        <v>2230</v>
      </c>
      <c r="C151" s="81" t="s">
        <v>2928</v>
      </c>
      <c r="D151" s="81" t="s">
        <v>2928</v>
      </c>
      <c r="E151" s="81" t="s">
        <v>1188</v>
      </c>
      <c r="F151" s="81" t="s">
        <v>39</v>
      </c>
      <c r="G151" s="81" t="s">
        <v>244</v>
      </c>
      <c r="H151" s="81">
        <v>1</v>
      </c>
      <c r="I151" s="461">
        <v>29.11</v>
      </c>
      <c r="J151" s="461">
        <f t="shared" si="1"/>
        <v>29.11</v>
      </c>
      <c r="K151" s="38" t="s">
        <v>666</v>
      </c>
      <c r="L151" s="81" t="s">
        <v>13</v>
      </c>
      <c r="M151" s="447">
        <v>41598</v>
      </c>
      <c r="N151" s="447">
        <v>41598</v>
      </c>
      <c r="O151" s="447">
        <v>41598</v>
      </c>
      <c r="P151" s="38" t="s">
        <v>2927</v>
      </c>
      <c r="Q151">
        <v>29.11</v>
      </c>
    </row>
    <row r="152" spans="1:17" ht="25.5" x14ac:dyDescent="0.25">
      <c r="A152" s="298" t="s">
        <v>2926</v>
      </c>
      <c r="B152" s="19" t="s">
        <v>2230</v>
      </c>
      <c r="C152" s="81" t="s">
        <v>2925</v>
      </c>
      <c r="D152" s="81" t="s">
        <v>2925</v>
      </c>
      <c r="E152" s="81" t="s">
        <v>1188</v>
      </c>
      <c r="F152" s="81" t="s">
        <v>39</v>
      </c>
      <c r="G152" s="81" t="s">
        <v>244</v>
      </c>
      <c r="H152" s="81">
        <v>1</v>
      </c>
      <c r="I152" s="461">
        <v>19.989999999999998</v>
      </c>
      <c r="J152" s="461">
        <f t="shared" si="1"/>
        <v>19.989999999999998</v>
      </c>
      <c r="K152" s="38" t="s">
        <v>666</v>
      </c>
      <c r="L152" s="81" t="s">
        <v>13</v>
      </c>
      <c r="M152" s="447">
        <v>41699</v>
      </c>
      <c r="N152" s="447">
        <v>41701</v>
      </c>
      <c r="O152" s="447">
        <v>41701</v>
      </c>
      <c r="P152" s="38" t="s">
        <v>2924</v>
      </c>
      <c r="Q152">
        <v>19.95</v>
      </c>
    </row>
    <row r="153" spans="1:17" ht="25.5" x14ac:dyDescent="0.25">
      <c r="A153" s="298" t="s">
        <v>2923</v>
      </c>
      <c r="B153" s="19" t="s">
        <v>2230</v>
      </c>
      <c r="C153" s="81" t="s">
        <v>2922</v>
      </c>
      <c r="D153" s="81" t="s">
        <v>1090</v>
      </c>
      <c r="E153" s="81" t="s">
        <v>1090</v>
      </c>
      <c r="F153" s="81" t="s">
        <v>39</v>
      </c>
      <c r="G153" s="81" t="s">
        <v>244</v>
      </c>
      <c r="H153" s="81">
        <v>1</v>
      </c>
      <c r="I153" s="461">
        <v>24.72</v>
      </c>
      <c r="J153" s="461">
        <f t="shared" si="1"/>
        <v>24.72</v>
      </c>
      <c r="K153" s="38" t="s">
        <v>666</v>
      </c>
      <c r="L153" s="81" t="s">
        <v>13</v>
      </c>
      <c r="M153" s="447">
        <v>41699</v>
      </c>
      <c r="N153" s="447">
        <v>41702</v>
      </c>
      <c r="O153" s="447">
        <v>41702</v>
      </c>
      <c r="P153" s="38" t="s">
        <v>2921</v>
      </c>
      <c r="Q153">
        <v>24.72</v>
      </c>
    </row>
    <row r="154" spans="1:17" ht="25.5" x14ac:dyDescent="0.25">
      <c r="A154" s="298" t="s">
        <v>2920</v>
      </c>
      <c r="B154" s="19" t="s">
        <v>2230</v>
      </c>
      <c r="C154" s="81" t="s">
        <v>2919</v>
      </c>
      <c r="D154" s="81" t="s">
        <v>2918</v>
      </c>
      <c r="E154" s="81" t="s">
        <v>1090</v>
      </c>
      <c r="F154" s="81" t="s">
        <v>39</v>
      </c>
      <c r="G154" s="81" t="s">
        <v>244</v>
      </c>
      <c r="H154" s="81">
        <v>1</v>
      </c>
      <c r="I154" s="461">
        <v>26.62</v>
      </c>
      <c r="J154" s="461">
        <f t="shared" si="1"/>
        <v>26.62</v>
      </c>
      <c r="K154" s="38" t="s">
        <v>666</v>
      </c>
      <c r="L154" s="81" t="s">
        <v>13</v>
      </c>
      <c r="M154" s="447">
        <v>41808</v>
      </c>
      <c r="N154" s="447">
        <v>41810</v>
      </c>
      <c r="O154" s="447">
        <v>41810</v>
      </c>
      <c r="P154" s="38" t="s">
        <v>2917</v>
      </c>
      <c r="Q154">
        <v>26.62</v>
      </c>
    </row>
    <row r="155" spans="1:17" ht="25.5" x14ac:dyDescent="0.25">
      <c r="A155" s="298" t="s">
        <v>2916</v>
      </c>
      <c r="B155" s="19" t="s">
        <v>2230</v>
      </c>
      <c r="C155" s="81" t="s">
        <v>2915</v>
      </c>
      <c r="D155" s="81" t="s">
        <v>2914</v>
      </c>
      <c r="E155" s="81" t="s">
        <v>1090</v>
      </c>
      <c r="F155" s="81" t="s">
        <v>39</v>
      </c>
      <c r="G155" s="81" t="s">
        <v>244</v>
      </c>
      <c r="H155" s="81">
        <v>1</v>
      </c>
      <c r="I155" s="461">
        <v>26.96</v>
      </c>
      <c r="J155" s="461">
        <f t="shared" si="1"/>
        <v>26.96</v>
      </c>
      <c r="K155" s="38" t="s">
        <v>666</v>
      </c>
      <c r="L155" s="81" t="s">
        <v>13</v>
      </c>
      <c r="M155" s="447">
        <v>41711</v>
      </c>
      <c r="N155" s="447">
        <v>41712</v>
      </c>
      <c r="O155" s="447">
        <v>41712</v>
      </c>
      <c r="P155" s="38" t="s">
        <v>2913</v>
      </c>
      <c r="Q155">
        <v>23.23</v>
      </c>
    </row>
    <row r="156" spans="1:17" ht="38.25" x14ac:dyDescent="0.25">
      <c r="A156" s="298" t="s">
        <v>2912</v>
      </c>
      <c r="B156" s="19" t="s">
        <v>2230</v>
      </c>
      <c r="C156" s="490" t="s">
        <v>2911</v>
      </c>
      <c r="D156" s="81" t="s">
        <v>2311</v>
      </c>
      <c r="E156" s="81" t="s">
        <v>1069</v>
      </c>
      <c r="F156" s="81" t="s">
        <v>39</v>
      </c>
      <c r="G156" s="81" t="s">
        <v>244</v>
      </c>
      <c r="H156" s="81">
        <v>1</v>
      </c>
      <c r="I156" s="461">
        <v>29.85</v>
      </c>
      <c r="J156" s="461">
        <v>29.85</v>
      </c>
      <c r="K156" s="487" t="s">
        <v>666</v>
      </c>
      <c r="L156" s="81" t="s">
        <v>13</v>
      </c>
      <c r="M156" s="447">
        <v>41542</v>
      </c>
      <c r="N156" s="486">
        <v>41588</v>
      </c>
      <c r="O156" s="486">
        <v>41768</v>
      </c>
      <c r="P156" s="38" t="s">
        <v>2910</v>
      </c>
      <c r="Q156">
        <v>29.85</v>
      </c>
    </row>
    <row r="157" spans="1:17" ht="30" x14ac:dyDescent="0.25">
      <c r="A157" s="298" t="s">
        <v>2909</v>
      </c>
      <c r="B157" s="19" t="s">
        <v>2230</v>
      </c>
      <c r="C157" s="488" t="s">
        <v>2908</v>
      </c>
      <c r="D157" s="81" t="s">
        <v>1069</v>
      </c>
      <c r="E157" s="81" t="s">
        <v>1069</v>
      </c>
      <c r="F157" s="81" t="s">
        <v>39</v>
      </c>
      <c r="G157" s="81" t="s">
        <v>244</v>
      </c>
      <c r="H157" s="81">
        <v>1</v>
      </c>
      <c r="I157" s="461">
        <v>24.98</v>
      </c>
      <c r="J157" s="461">
        <v>24.98</v>
      </c>
      <c r="K157" s="487" t="s">
        <v>666</v>
      </c>
      <c r="L157" s="81" t="s">
        <v>13</v>
      </c>
      <c r="M157" s="447">
        <v>41543</v>
      </c>
      <c r="N157" s="447">
        <v>41589</v>
      </c>
      <c r="O157" s="447">
        <v>41769</v>
      </c>
      <c r="P157" s="38" t="s">
        <v>2907</v>
      </c>
      <c r="Q157">
        <v>24.98</v>
      </c>
    </row>
    <row r="158" spans="1:17" ht="30" x14ac:dyDescent="0.25">
      <c r="A158" s="298" t="s">
        <v>2906</v>
      </c>
      <c r="B158" s="19" t="s">
        <v>2230</v>
      </c>
      <c r="C158" s="488" t="s">
        <v>2905</v>
      </c>
      <c r="D158" s="81" t="s">
        <v>1069</v>
      </c>
      <c r="E158" s="81" t="s">
        <v>1069</v>
      </c>
      <c r="F158" s="81" t="s">
        <v>39</v>
      </c>
      <c r="G158" s="81" t="s">
        <v>244</v>
      </c>
      <c r="H158" s="81">
        <v>1</v>
      </c>
      <c r="I158" s="461">
        <v>24.95</v>
      </c>
      <c r="J158" s="461">
        <v>24.95</v>
      </c>
      <c r="K158" s="487" t="s">
        <v>666</v>
      </c>
      <c r="L158" s="81" t="s">
        <v>13</v>
      </c>
      <c r="M158" s="447">
        <v>41544</v>
      </c>
      <c r="N158" s="447">
        <v>41593</v>
      </c>
      <c r="O158" s="447">
        <v>41773</v>
      </c>
      <c r="P158" s="38" t="s">
        <v>2904</v>
      </c>
      <c r="Q158">
        <v>24.95</v>
      </c>
    </row>
    <row r="159" spans="1:17" ht="25.5" x14ac:dyDescent="0.25">
      <c r="A159" s="298" t="s">
        <v>2903</v>
      </c>
      <c r="B159" s="19" t="s">
        <v>2230</v>
      </c>
      <c r="C159" s="488" t="s">
        <v>2902</v>
      </c>
      <c r="D159" s="81" t="s">
        <v>2881</v>
      </c>
      <c r="E159" s="81" t="s">
        <v>1069</v>
      </c>
      <c r="F159" s="81" t="s">
        <v>39</v>
      </c>
      <c r="G159" s="81" t="s">
        <v>244</v>
      </c>
      <c r="H159" s="81">
        <v>1</v>
      </c>
      <c r="I159" s="461">
        <v>24.9</v>
      </c>
      <c r="J159" s="461">
        <v>24.9</v>
      </c>
      <c r="K159" s="487" t="s">
        <v>666</v>
      </c>
      <c r="L159" s="81" t="s">
        <v>13</v>
      </c>
      <c r="M159" s="447">
        <v>41545</v>
      </c>
      <c r="N159" s="447">
        <v>41589</v>
      </c>
      <c r="O159" s="447">
        <v>41769</v>
      </c>
      <c r="P159" s="38" t="s">
        <v>2901</v>
      </c>
      <c r="Q159">
        <v>24.9</v>
      </c>
    </row>
    <row r="160" spans="1:17" ht="25.5" x14ac:dyDescent="0.25">
      <c r="A160" s="298" t="s">
        <v>2900</v>
      </c>
      <c r="B160" s="19" t="s">
        <v>2230</v>
      </c>
      <c r="C160" s="488" t="s">
        <v>2899</v>
      </c>
      <c r="D160" s="81" t="s">
        <v>2869</v>
      </c>
      <c r="E160" s="81" t="s">
        <v>1069</v>
      </c>
      <c r="F160" s="81" t="s">
        <v>39</v>
      </c>
      <c r="G160" s="81" t="s">
        <v>244</v>
      </c>
      <c r="H160" s="81">
        <v>1</v>
      </c>
      <c r="I160" s="461">
        <v>24.93</v>
      </c>
      <c r="J160" s="461">
        <v>24.93</v>
      </c>
      <c r="K160" s="487" t="s">
        <v>666</v>
      </c>
      <c r="L160" s="81" t="s">
        <v>13</v>
      </c>
      <c r="M160" s="447">
        <v>41547</v>
      </c>
      <c r="N160" s="447">
        <v>41593</v>
      </c>
      <c r="O160" s="447">
        <v>41773</v>
      </c>
      <c r="P160" s="38" t="s">
        <v>2898</v>
      </c>
      <c r="Q160">
        <v>24.93</v>
      </c>
    </row>
    <row r="161" spans="1:17" ht="25.5" x14ac:dyDescent="0.25">
      <c r="A161" s="298" t="s">
        <v>2897</v>
      </c>
      <c r="B161" s="19" t="s">
        <v>2230</v>
      </c>
      <c r="C161" s="488" t="s">
        <v>2896</v>
      </c>
      <c r="D161" s="81" t="s">
        <v>2865</v>
      </c>
      <c r="E161" s="81" t="s">
        <v>1069</v>
      </c>
      <c r="F161" s="81" t="s">
        <v>39</v>
      </c>
      <c r="G161" s="81" t="s">
        <v>244</v>
      </c>
      <c r="H161" s="81">
        <v>1</v>
      </c>
      <c r="I161" s="461">
        <v>24.8</v>
      </c>
      <c r="J161" s="461">
        <v>24.8</v>
      </c>
      <c r="K161" s="487" t="s">
        <v>666</v>
      </c>
      <c r="L161" s="81" t="s">
        <v>13</v>
      </c>
      <c r="M161" s="447">
        <v>41548</v>
      </c>
      <c r="N161" s="447">
        <v>41592</v>
      </c>
      <c r="O161" s="447">
        <v>41772</v>
      </c>
      <c r="P161" s="38" t="s">
        <v>2895</v>
      </c>
      <c r="Q161">
        <v>24.8</v>
      </c>
    </row>
    <row r="162" spans="1:17" ht="25.5" x14ac:dyDescent="0.25">
      <c r="A162" s="298" t="s">
        <v>2894</v>
      </c>
      <c r="B162" s="19" t="s">
        <v>2230</v>
      </c>
      <c r="C162" s="488" t="s">
        <v>2893</v>
      </c>
      <c r="D162" s="81" t="s">
        <v>2892</v>
      </c>
      <c r="E162" s="81" t="s">
        <v>1069</v>
      </c>
      <c r="F162" s="81" t="s">
        <v>39</v>
      </c>
      <c r="G162" s="81" t="s">
        <v>244</v>
      </c>
      <c r="H162" s="81">
        <v>1</v>
      </c>
      <c r="I162" s="461">
        <v>24.93</v>
      </c>
      <c r="J162" s="461">
        <v>24.93</v>
      </c>
      <c r="K162" s="487" t="s">
        <v>666</v>
      </c>
      <c r="L162" s="81" t="s">
        <v>13</v>
      </c>
      <c r="M162" s="447">
        <v>41545</v>
      </c>
      <c r="N162" s="447">
        <v>41593</v>
      </c>
      <c r="O162" s="447">
        <v>41773</v>
      </c>
      <c r="P162" s="38" t="s">
        <v>2891</v>
      </c>
      <c r="Q162">
        <v>24.93</v>
      </c>
    </row>
    <row r="163" spans="1:17" ht="25.5" x14ac:dyDescent="0.25">
      <c r="A163" s="298" t="s">
        <v>2890</v>
      </c>
      <c r="B163" s="19" t="s">
        <v>2230</v>
      </c>
      <c r="C163" s="488" t="s">
        <v>2889</v>
      </c>
      <c r="D163" s="81" t="s">
        <v>2888</v>
      </c>
      <c r="E163" s="81" t="s">
        <v>1069</v>
      </c>
      <c r="F163" s="81" t="s">
        <v>39</v>
      </c>
      <c r="G163" s="81" t="s">
        <v>244</v>
      </c>
      <c r="H163" s="81">
        <v>1</v>
      </c>
      <c r="I163" s="461">
        <v>24.92</v>
      </c>
      <c r="J163" s="461">
        <v>24.92</v>
      </c>
      <c r="K163" s="487" t="s">
        <v>666</v>
      </c>
      <c r="L163" s="81" t="s">
        <v>13</v>
      </c>
      <c r="M163" s="447">
        <v>41543</v>
      </c>
      <c r="N163" s="447">
        <v>41598</v>
      </c>
      <c r="O163" s="447">
        <v>41778</v>
      </c>
      <c r="P163" s="38" t="s">
        <v>2887</v>
      </c>
      <c r="Q163">
        <v>24.92</v>
      </c>
    </row>
    <row r="164" spans="1:17" ht="25.5" x14ac:dyDescent="0.25">
      <c r="A164" s="298" t="s">
        <v>2886</v>
      </c>
      <c r="B164" s="19" t="s">
        <v>2230</v>
      </c>
      <c r="C164" s="488" t="s">
        <v>2885</v>
      </c>
      <c r="D164" s="81" t="s">
        <v>2869</v>
      </c>
      <c r="E164" s="81" t="s">
        <v>1069</v>
      </c>
      <c r="F164" s="81" t="s">
        <v>39</v>
      </c>
      <c r="G164" s="81" t="s">
        <v>244</v>
      </c>
      <c r="H164" s="81">
        <v>1</v>
      </c>
      <c r="I164" s="461">
        <v>24.89</v>
      </c>
      <c r="J164" s="461">
        <v>24.89</v>
      </c>
      <c r="K164" s="487" t="s">
        <v>666</v>
      </c>
      <c r="L164" s="81" t="s">
        <v>13</v>
      </c>
      <c r="M164" s="447">
        <v>41547</v>
      </c>
      <c r="N164" s="447">
        <v>41603</v>
      </c>
      <c r="O164" s="486">
        <v>41779</v>
      </c>
      <c r="P164" s="38" t="s">
        <v>2884</v>
      </c>
      <c r="Q164">
        <v>24.89</v>
      </c>
    </row>
    <row r="165" spans="1:17" ht="25.5" x14ac:dyDescent="0.25">
      <c r="A165" s="298" t="s">
        <v>2883</v>
      </c>
      <c r="B165" s="19" t="s">
        <v>2230</v>
      </c>
      <c r="C165" s="488" t="s">
        <v>2882</v>
      </c>
      <c r="D165" s="81" t="s">
        <v>2881</v>
      </c>
      <c r="E165" s="81" t="s">
        <v>1069</v>
      </c>
      <c r="F165" s="81" t="s">
        <v>39</v>
      </c>
      <c r="G165" s="81" t="s">
        <v>244</v>
      </c>
      <c r="H165" s="81">
        <v>1</v>
      </c>
      <c r="I165" s="461">
        <v>24.95</v>
      </c>
      <c r="J165" s="461">
        <v>24.95</v>
      </c>
      <c r="K165" s="487" t="s">
        <v>666</v>
      </c>
      <c r="L165" s="81" t="s">
        <v>13</v>
      </c>
      <c r="M165" s="447">
        <v>41617</v>
      </c>
      <c r="N165" s="447">
        <v>41629</v>
      </c>
      <c r="O165" s="447">
        <v>41810</v>
      </c>
      <c r="P165" s="38" t="s">
        <v>2880</v>
      </c>
      <c r="Q165">
        <v>24.95</v>
      </c>
    </row>
    <row r="166" spans="1:17" ht="30" x14ac:dyDescent="0.25">
      <c r="A166" s="298" t="s">
        <v>2879</v>
      </c>
      <c r="B166" s="19" t="s">
        <v>2230</v>
      </c>
      <c r="C166" s="488" t="s">
        <v>2878</v>
      </c>
      <c r="D166" s="81" t="s">
        <v>1069</v>
      </c>
      <c r="E166" s="81" t="s">
        <v>1069</v>
      </c>
      <c r="F166" s="81" t="s">
        <v>39</v>
      </c>
      <c r="G166" s="81" t="s">
        <v>244</v>
      </c>
      <c r="H166" s="81">
        <v>1</v>
      </c>
      <c r="I166" s="461">
        <v>24.84</v>
      </c>
      <c r="J166" s="461">
        <v>24.84</v>
      </c>
      <c r="K166" s="487" t="s">
        <v>666</v>
      </c>
      <c r="L166" s="81" t="s">
        <v>13</v>
      </c>
      <c r="M166" s="447">
        <v>41618</v>
      </c>
      <c r="N166" s="447">
        <v>41632</v>
      </c>
      <c r="O166" s="447">
        <v>41813</v>
      </c>
      <c r="P166" s="38" t="s">
        <v>2877</v>
      </c>
      <c r="Q166">
        <v>24.84</v>
      </c>
    </row>
    <row r="167" spans="1:17" ht="25.5" x14ac:dyDescent="0.25">
      <c r="A167" s="298" t="s">
        <v>2876</v>
      </c>
      <c r="B167" s="19" t="s">
        <v>2230</v>
      </c>
      <c r="C167" s="488" t="s">
        <v>2875</v>
      </c>
      <c r="D167" s="81" t="s">
        <v>2865</v>
      </c>
      <c r="E167" s="81" t="s">
        <v>1069</v>
      </c>
      <c r="F167" s="81" t="s">
        <v>39</v>
      </c>
      <c r="G167" s="81" t="s">
        <v>244</v>
      </c>
      <c r="H167" s="81">
        <v>1</v>
      </c>
      <c r="I167" s="461">
        <v>24.93</v>
      </c>
      <c r="J167" s="461">
        <v>24.93</v>
      </c>
      <c r="K167" s="487" t="s">
        <v>666</v>
      </c>
      <c r="L167" s="81" t="s">
        <v>13</v>
      </c>
      <c r="M167" s="447">
        <v>41626</v>
      </c>
      <c r="N167" s="447">
        <v>41643</v>
      </c>
      <c r="O167" s="447">
        <v>41823</v>
      </c>
      <c r="P167" s="38" t="s">
        <v>2864</v>
      </c>
      <c r="Q167">
        <v>24.93</v>
      </c>
    </row>
    <row r="168" spans="1:17" ht="30" x14ac:dyDescent="0.25">
      <c r="A168" s="298" t="s">
        <v>2874</v>
      </c>
      <c r="B168" s="19" t="s">
        <v>2230</v>
      </c>
      <c r="C168" s="488" t="s">
        <v>2873</v>
      </c>
      <c r="D168" s="81" t="s">
        <v>1069</v>
      </c>
      <c r="E168" s="81" t="s">
        <v>1069</v>
      </c>
      <c r="F168" s="81" t="s">
        <v>39</v>
      </c>
      <c r="G168" s="81" t="s">
        <v>244</v>
      </c>
      <c r="H168" s="81">
        <v>1</v>
      </c>
      <c r="I168" s="461">
        <v>27.73</v>
      </c>
      <c r="J168" s="461">
        <v>27.73</v>
      </c>
      <c r="K168" s="487" t="s">
        <v>666</v>
      </c>
      <c r="L168" s="81" t="s">
        <v>13</v>
      </c>
      <c r="M168" s="447">
        <v>41618</v>
      </c>
      <c r="N168" s="489">
        <v>41626</v>
      </c>
      <c r="O168" s="486">
        <v>41807</v>
      </c>
      <c r="P168" s="38" t="s">
        <v>2872</v>
      </c>
      <c r="Q168">
        <v>27.73</v>
      </c>
    </row>
    <row r="169" spans="1:17" ht="25.5" x14ac:dyDescent="0.25">
      <c r="A169" s="298" t="s">
        <v>2871</v>
      </c>
      <c r="B169" s="19" t="s">
        <v>2230</v>
      </c>
      <c r="C169" s="488" t="s">
        <v>2870</v>
      </c>
      <c r="D169" s="81" t="s">
        <v>2869</v>
      </c>
      <c r="E169" s="81" t="s">
        <v>1069</v>
      </c>
      <c r="F169" s="81" t="s">
        <v>39</v>
      </c>
      <c r="G169" s="81" t="s">
        <v>244</v>
      </c>
      <c r="H169" s="81">
        <v>1</v>
      </c>
      <c r="I169" s="461">
        <v>24.94</v>
      </c>
      <c r="J169" s="461">
        <v>24.94</v>
      </c>
      <c r="K169" s="487" t="s">
        <v>666</v>
      </c>
      <c r="L169" s="81" t="s">
        <v>13</v>
      </c>
      <c r="M169" s="447">
        <v>41649</v>
      </c>
      <c r="N169" s="486">
        <v>41669</v>
      </c>
      <c r="O169" s="486">
        <v>41849</v>
      </c>
      <c r="P169" s="38" t="s">
        <v>2868</v>
      </c>
      <c r="Q169">
        <v>24.94</v>
      </c>
    </row>
    <row r="170" spans="1:17" ht="30" x14ac:dyDescent="0.25">
      <c r="A170" s="298" t="s">
        <v>2867</v>
      </c>
      <c r="B170" s="19" t="s">
        <v>2230</v>
      </c>
      <c r="C170" s="488" t="s">
        <v>2866</v>
      </c>
      <c r="D170" s="81" t="s">
        <v>2865</v>
      </c>
      <c r="E170" s="81" t="s">
        <v>1069</v>
      </c>
      <c r="F170" s="81" t="s">
        <v>39</v>
      </c>
      <c r="G170" s="81" t="s">
        <v>244</v>
      </c>
      <c r="H170" s="81">
        <v>1</v>
      </c>
      <c r="I170" s="461">
        <v>24.93</v>
      </c>
      <c r="J170" s="461">
        <v>24.93</v>
      </c>
      <c r="K170" s="487" t="s">
        <v>666</v>
      </c>
      <c r="L170" s="81" t="s">
        <v>13</v>
      </c>
      <c r="M170" s="447">
        <v>41649</v>
      </c>
      <c r="N170" s="486">
        <v>41663</v>
      </c>
      <c r="O170" s="486">
        <v>41843</v>
      </c>
      <c r="P170" s="38" t="s">
        <v>2864</v>
      </c>
      <c r="Q170">
        <v>24.93</v>
      </c>
    </row>
    <row r="171" spans="1:17" ht="30" x14ac:dyDescent="0.25">
      <c r="A171" s="298" t="s">
        <v>2863</v>
      </c>
      <c r="B171" s="19" t="s">
        <v>2230</v>
      </c>
      <c r="C171" s="488" t="s">
        <v>2862</v>
      </c>
      <c r="D171" s="81" t="s">
        <v>2861</v>
      </c>
      <c r="E171" s="81" t="s">
        <v>1069</v>
      </c>
      <c r="F171" s="81" t="s">
        <v>39</v>
      </c>
      <c r="G171" s="81" t="s">
        <v>244</v>
      </c>
      <c r="H171" s="81">
        <v>1</v>
      </c>
      <c r="I171" s="461">
        <v>24.93</v>
      </c>
      <c r="J171" s="461">
        <v>24.93</v>
      </c>
      <c r="K171" s="487" t="s">
        <v>666</v>
      </c>
      <c r="L171" s="81" t="s">
        <v>13</v>
      </c>
      <c r="M171" s="447">
        <v>41649</v>
      </c>
      <c r="N171" s="486">
        <v>41663</v>
      </c>
      <c r="O171" s="486">
        <v>41844</v>
      </c>
      <c r="P171" s="38" t="s">
        <v>2860</v>
      </c>
      <c r="Q171">
        <v>24.93</v>
      </c>
    </row>
    <row r="172" spans="1:17" ht="38.25" x14ac:dyDescent="0.25">
      <c r="A172" s="298" t="s">
        <v>2859</v>
      </c>
      <c r="B172" s="302" t="s">
        <v>2230</v>
      </c>
      <c r="C172" s="302" t="s">
        <v>2858</v>
      </c>
      <c r="D172" s="298" t="s">
        <v>2857</v>
      </c>
      <c r="E172" s="300" t="s">
        <v>1232</v>
      </c>
      <c r="F172" s="300" t="s">
        <v>39</v>
      </c>
      <c r="G172" s="300" t="s">
        <v>244</v>
      </c>
      <c r="H172" s="300">
        <v>1</v>
      </c>
      <c r="I172" s="301">
        <v>29.92</v>
      </c>
      <c r="J172" s="301">
        <v>29.92</v>
      </c>
      <c r="K172" s="298" t="s">
        <v>12</v>
      </c>
      <c r="L172" s="300" t="s">
        <v>13</v>
      </c>
      <c r="M172" s="462">
        <v>41543</v>
      </c>
      <c r="N172" s="299">
        <v>41604</v>
      </c>
      <c r="O172" s="299">
        <v>41604</v>
      </c>
      <c r="P172" s="298" t="s">
        <v>2856</v>
      </c>
      <c r="Q172">
        <v>29.92</v>
      </c>
    </row>
    <row r="173" spans="1:17" ht="38.25" x14ac:dyDescent="0.25">
      <c r="A173" s="298" t="s">
        <v>2855</v>
      </c>
      <c r="B173" s="302" t="s">
        <v>2217</v>
      </c>
      <c r="C173" s="302" t="s">
        <v>2854</v>
      </c>
      <c r="D173" s="298" t="s">
        <v>2853</v>
      </c>
      <c r="E173" s="300" t="s">
        <v>1232</v>
      </c>
      <c r="F173" s="300" t="s">
        <v>39</v>
      </c>
      <c r="G173" s="300" t="s">
        <v>244</v>
      </c>
      <c r="H173" s="300">
        <v>1</v>
      </c>
      <c r="I173" s="301">
        <v>24.99</v>
      </c>
      <c r="J173" s="301">
        <v>24.99</v>
      </c>
      <c r="K173" s="298" t="s">
        <v>12</v>
      </c>
      <c r="L173" s="300" t="s">
        <v>13</v>
      </c>
      <c r="M173" s="462">
        <v>41543</v>
      </c>
      <c r="N173" s="299">
        <v>41604</v>
      </c>
      <c r="O173" s="299">
        <f>N173</f>
        <v>41604</v>
      </c>
      <c r="P173" s="298" t="s">
        <v>2852</v>
      </c>
      <c r="Q173">
        <v>24.99</v>
      </c>
    </row>
    <row r="174" spans="1:17" ht="38.25" x14ac:dyDescent="0.25">
      <c r="A174" s="298" t="s">
        <v>2851</v>
      </c>
      <c r="B174" s="302" t="s">
        <v>2230</v>
      </c>
      <c r="C174" s="298" t="s">
        <v>2837</v>
      </c>
      <c r="D174" s="298" t="s">
        <v>2837</v>
      </c>
      <c r="E174" s="300" t="s">
        <v>1232</v>
      </c>
      <c r="F174" s="300" t="s">
        <v>39</v>
      </c>
      <c r="G174" s="300" t="s">
        <v>244</v>
      </c>
      <c r="H174" s="300">
        <v>1</v>
      </c>
      <c r="I174" s="301">
        <v>24.42</v>
      </c>
      <c r="J174" s="301">
        <v>24.42</v>
      </c>
      <c r="K174" s="298" t="s">
        <v>12</v>
      </c>
      <c r="L174" s="300" t="s">
        <v>13</v>
      </c>
      <c r="M174" s="462">
        <v>41544</v>
      </c>
      <c r="N174" s="299">
        <v>41590</v>
      </c>
      <c r="O174" s="299">
        <f>N174</f>
        <v>41590</v>
      </c>
      <c r="P174" s="298" t="s">
        <v>2850</v>
      </c>
      <c r="Q174">
        <v>24.42</v>
      </c>
    </row>
    <row r="175" spans="1:17" ht="38.25" x14ac:dyDescent="0.25">
      <c r="A175" s="298" t="s">
        <v>2849</v>
      </c>
      <c r="B175" s="302" t="s">
        <v>2217</v>
      </c>
      <c r="C175" s="302" t="s">
        <v>2848</v>
      </c>
      <c r="D175" s="298" t="s">
        <v>2833</v>
      </c>
      <c r="E175" s="300" t="s">
        <v>1232</v>
      </c>
      <c r="F175" s="300" t="s">
        <v>39</v>
      </c>
      <c r="G175" s="300" t="s">
        <v>244</v>
      </c>
      <c r="H175" s="300">
        <v>1</v>
      </c>
      <c r="I175" s="301">
        <v>29.99</v>
      </c>
      <c r="J175" s="301">
        <v>29.99</v>
      </c>
      <c r="K175" s="298" t="s">
        <v>12</v>
      </c>
      <c r="L175" s="300" t="s">
        <v>13</v>
      </c>
      <c r="M175" s="462">
        <v>41542</v>
      </c>
      <c r="N175" s="299">
        <v>41578</v>
      </c>
      <c r="O175" s="299">
        <v>41578</v>
      </c>
      <c r="P175" s="298" t="s">
        <v>2847</v>
      </c>
      <c r="Q175">
        <v>29.99</v>
      </c>
    </row>
    <row r="176" spans="1:17" ht="38.25" x14ac:dyDescent="0.25">
      <c r="A176" s="298" t="s">
        <v>2846</v>
      </c>
      <c r="B176" s="302" t="s">
        <v>2230</v>
      </c>
      <c r="C176" s="302" t="s">
        <v>2845</v>
      </c>
      <c r="D176" s="298" t="s">
        <v>2844</v>
      </c>
      <c r="E176" s="300" t="s">
        <v>1232</v>
      </c>
      <c r="F176" s="300" t="s">
        <v>39</v>
      </c>
      <c r="G176" s="300" t="s">
        <v>244</v>
      </c>
      <c r="H176" s="300">
        <v>1</v>
      </c>
      <c r="I176" s="301">
        <v>24.84</v>
      </c>
      <c r="J176" s="301">
        <v>24.84</v>
      </c>
      <c r="K176" s="298" t="s">
        <v>12</v>
      </c>
      <c r="L176" s="300" t="s">
        <v>13</v>
      </c>
      <c r="M176" s="462">
        <v>41750</v>
      </c>
      <c r="N176" s="299">
        <v>41781</v>
      </c>
      <c r="O176" s="299">
        <f>N176</f>
        <v>41781</v>
      </c>
      <c r="P176" s="298" t="s">
        <v>2843</v>
      </c>
      <c r="Q176">
        <v>24.84</v>
      </c>
    </row>
    <row r="177" spans="1:17" ht="38.25" x14ac:dyDescent="0.25">
      <c r="A177" s="298" t="s">
        <v>2842</v>
      </c>
      <c r="B177" s="302" t="s">
        <v>2217</v>
      </c>
      <c r="C177" s="302" t="s">
        <v>2841</v>
      </c>
      <c r="D177" s="298" t="s">
        <v>2363</v>
      </c>
      <c r="E177" s="300" t="s">
        <v>1232</v>
      </c>
      <c r="F177" s="300" t="s">
        <v>39</v>
      </c>
      <c r="G177" s="300" t="s">
        <v>244</v>
      </c>
      <c r="H177" s="300">
        <v>1</v>
      </c>
      <c r="I177" s="301">
        <v>25</v>
      </c>
      <c r="J177" s="301">
        <v>25</v>
      </c>
      <c r="K177" s="298" t="s">
        <v>12</v>
      </c>
      <c r="L177" s="300" t="s">
        <v>13</v>
      </c>
      <c r="M177" s="462">
        <v>41782</v>
      </c>
      <c r="N177" s="299">
        <v>41817</v>
      </c>
      <c r="O177" s="299">
        <f>N177</f>
        <v>41817</v>
      </c>
      <c r="P177" s="298" t="s">
        <v>2840</v>
      </c>
      <c r="Q177">
        <v>25</v>
      </c>
    </row>
    <row r="178" spans="1:17" ht="32.25" customHeight="1" x14ac:dyDescent="0.25">
      <c r="A178" s="298" t="s">
        <v>2839</v>
      </c>
      <c r="B178" s="302" t="s">
        <v>2230</v>
      </c>
      <c r="C178" s="302" t="s">
        <v>2838</v>
      </c>
      <c r="D178" s="298" t="s">
        <v>2837</v>
      </c>
      <c r="E178" s="325" t="s">
        <v>1232</v>
      </c>
      <c r="F178" s="325" t="s">
        <v>39</v>
      </c>
      <c r="G178" s="325" t="s">
        <v>244</v>
      </c>
      <c r="H178" s="325">
        <v>1</v>
      </c>
      <c r="I178" s="326">
        <v>29.96</v>
      </c>
      <c r="J178" s="326">
        <v>29.96</v>
      </c>
      <c r="K178" s="325" t="s">
        <v>12</v>
      </c>
      <c r="L178" s="325" t="s">
        <v>13</v>
      </c>
      <c r="M178" s="439">
        <f>M177</f>
        <v>41782</v>
      </c>
      <c r="N178" s="324">
        <f>N177</f>
        <v>41817</v>
      </c>
      <c r="O178" s="324">
        <f>O177</f>
        <v>41817</v>
      </c>
      <c r="P178" s="329" t="s">
        <v>2836</v>
      </c>
      <c r="Q178">
        <v>29.96</v>
      </c>
    </row>
    <row r="179" spans="1:17" ht="25.5" x14ac:dyDescent="0.25">
      <c r="A179" s="298" t="s">
        <v>2835</v>
      </c>
      <c r="B179" s="302" t="s">
        <v>2217</v>
      </c>
      <c r="C179" s="302" t="s">
        <v>2834</v>
      </c>
      <c r="D179" s="298" t="s">
        <v>2833</v>
      </c>
      <c r="E179" s="300" t="s">
        <v>1232</v>
      </c>
      <c r="F179" s="300" t="s">
        <v>39</v>
      </c>
      <c r="G179" s="300" t="s">
        <v>244</v>
      </c>
      <c r="H179" s="300">
        <v>1</v>
      </c>
      <c r="I179" s="301">
        <v>24.63</v>
      </c>
      <c r="J179" s="301">
        <v>24.63</v>
      </c>
      <c r="K179" s="298" t="s">
        <v>12</v>
      </c>
      <c r="L179" s="300" t="s">
        <v>13</v>
      </c>
      <c r="M179" s="462">
        <v>41848</v>
      </c>
      <c r="N179" s="299">
        <v>41961</v>
      </c>
      <c r="O179" s="299">
        <v>41961</v>
      </c>
      <c r="P179" s="298" t="s">
        <v>2832</v>
      </c>
      <c r="Q179">
        <v>24.63</v>
      </c>
    </row>
    <row r="180" spans="1:17" ht="25.5" x14ac:dyDescent="0.25">
      <c r="A180" s="298" t="s">
        <v>2831</v>
      </c>
      <c r="B180" s="302" t="s">
        <v>2230</v>
      </c>
      <c r="C180" s="302" t="s">
        <v>2830</v>
      </c>
      <c r="D180" s="298" t="s">
        <v>2344</v>
      </c>
      <c r="E180" s="300" t="s">
        <v>1232</v>
      </c>
      <c r="F180" s="300" t="s">
        <v>39</v>
      </c>
      <c r="G180" s="300" t="s">
        <v>244</v>
      </c>
      <c r="H180" s="300">
        <v>1</v>
      </c>
      <c r="I180" s="301">
        <v>29.97</v>
      </c>
      <c r="J180" s="301">
        <v>29.97</v>
      </c>
      <c r="K180" s="298" t="s">
        <v>12</v>
      </c>
      <c r="L180" s="300" t="s">
        <v>13</v>
      </c>
      <c r="M180" s="299">
        <v>41890</v>
      </c>
      <c r="N180" s="299">
        <v>41964</v>
      </c>
      <c r="O180" s="299">
        <v>41964</v>
      </c>
      <c r="P180" s="298" t="s">
        <v>2829</v>
      </c>
      <c r="Q180">
        <v>29.97</v>
      </c>
    </row>
    <row r="181" spans="1:17" ht="38.25" x14ac:dyDescent="0.25">
      <c r="A181" s="298" t="s">
        <v>2828</v>
      </c>
      <c r="B181" s="302" t="s">
        <v>2230</v>
      </c>
      <c r="C181" s="302" t="s">
        <v>2827</v>
      </c>
      <c r="D181" s="302" t="s">
        <v>2813</v>
      </c>
      <c r="E181" s="302" t="s">
        <v>1014</v>
      </c>
      <c r="F181" s="300" t="s">
        <v>39</v>
      </c>
      <c r="G181" s="300" t="s">
        <v>244</v>
      </c>
      <c r="H181" s="300">
        <v>1</v>
      </c>
      <c r="I181" s="301">
        <v>24.89</v>
      </c>
      <c r="J181" s="301">
        <f>+I181</f>
        <v>24.89</v>
      </c>
      <c r="K181" s="298" t="s">
        <v>12</v>
      </c>
      <c r="L181" s="300" t="s">
        <v>13</v>
      </c>
      <c r="M181" s="462">
        <v>41541</v>
      </c>
      <c r="N181" s="299">
        <v>41584</v>
      </c>
      <c r="O181" s="299">
        <v>41584</v>
      </c>
      <c r="P181" s="298" t="s">
        <v>2826</v>
      </c>
      <c r="Q181">
        <v>24.89</v>
      </c>
    </row>
    <row r="182" spans="1:17" ht="25.5" x14ac:dyDescent="0.25">
      <c r="A182" s="298" t="s">
        <v>2825</v>
      </c>
      <c r="B182" s="302" t="s">
        <v>2217</v>
      </c>
      <c r="C182" s="302" t="s">
        <v>2824</v>
      </c>
      <c r="D182" s="302" t="s">
        <v>2823</v>
      </c>
      <c r="E182" s="302" t="s">
        <v>1014</v>
      </c>
      <c r="F182" s="300" t="s">
        <v>39</v>
      </c>
      <c r="G182" s="300" t="s">
        <v>244</v>
      </c>
      <c r="H182" s="300">
        <v>1</v>
      </c>
      <c r="I182" s="301">
        <v>24.43</v>
      </c>
      <c r="J182" s="301">
        <f>+I182</f>
        <v>24.43</v>
      </c>
      <c r="K182" s="298" t="s">
        <v>12</v>
      </c>
      <c r="L182" s="300" t="s">
        <v>13</v>
      </c>
      <c r="M182" s="462">
        <v>41541</v>
      </c>
      <c r="N182" s="299">
        <v>41623</v>
      </c>
      <c r="O182" s="299">
        <v>41623</v>
      </c>
      <c r="P182" s="298" t="s">
        <v>2822</v>
      </c>
      <c r="Q182">
        <v>24.43</v>
      </c>
    </row>
    <row r="183" spans="1:17" ht="38.25" x14ac:dyDescent="0.25">
      <c r="A183" s="298" t="s">
        <v>2821</v>
      </c>
      <c r="B183" s="302" t="s">
        <v>2217</v>
      </c>
      <c r="C183" s="302" t="s">
        <v>2820</v>
      </c>
      <c r="D183" s="302" t="s">
        <v>2813</v>
      </c>
      <c r="E183" s="302" t="s">
        <v>1014</v>
      </c>
      <c r="F183" s="300" t="s">
        <v>39</v>
      </c>
      <c r="G183" s="300" t="s">
        <v>244</v>
      </c>
      <c r="H183" s="300">
        <v>1</v>
      </c>
      <c r="I183" s="301">
        <v>24.88</v>
      </c>
      <c r="J183" s="301">
        <f>+I183</f>
        <v>24.88</v>
      </c>
      <c r="K183" s="298" t="s">
        <v>12</v>
      </c>
      <c r="L183" s="300" t="s">
        <v>13</v>
      </c>
      <c r="M183" s="462">
        <v>41684</v>
      </c>
      <c r="N183" s="299">
        <v>41319</v>
      </c>
      <c r="O183" s="299">
        <v>41319</v>
      </c>
      <c r="P183" s="298" t="s">
        <v>2819</v>
      </c>
      <c r="Q183">
        <v>24.88</v>
      </c>
    </row>
    <row r="184" spans="1:17" ht="38.25" x14ac:dyDescent="0.25">
      <c r="A184" s="298" t="s">
        <v>2818</v>
      </c>
      <c r="B184" s="302" t="s">
        <v>2217</v>
      </c>
      <c r="C184" s="302" t="s">
        <v>2817</v>
      </c>
      <c r="D184" s="302" t="s">
        <v>2813</v>
      </c>
      <c r="E184" s="302" t="s">
        <v>1014</v>
      </c>
      <c r="F184" s="300" t="s">
        <v>39</v>
      </c>
      <c r="G184" s="300" t="s">
        <v>244</v>
      </c>
      <c r="H184" s="300">
        <v>1</v>
      </c>
      <c r="I184" s="301">
        <v>29.71</v>
      </c>
      <c r="J184" s="301">
        <f>+I184</f>
        <v>29.71</v>
      </c>
      <c r="K184" s="298" t="s">
        <v>12</v>
      </c>
      <c r="L184" s="300" t="s">
        <v>13</v>
      </c>
      <c r="M184" s="462">
        <v>41696</v>
      </c>
      <c r="N184" s="299">
        <v>41339</v>
      </c>
      <c r="O184" s="299">
        <v>41339</v>
      </c>
      <c r="P184" s="298" t="s">
        <v>2816</v>
      </c>
      <c r="Q184">
        <v>30.84</v>
      </c>
    </row>
    <row r="185" spans="1:17" ht="38.25" x14ac:dyDescent="0.25">
      <c r="A185" s="298" t="s">
        <v>2815</v>
      </c>
      <c r="B185" s="302" t="s">
        <v>2217</v>
      </c>
      <c r="C185" s="302" t="s">
        <v>2814</v>
      </c>
      <c r="D185" s="302" t="s">
        <v>2813</v>
      </c>
      <c r="E185" s="302" t="s">
        <v>1014</v>
      </c>
      <c r="F185" s="300" t="s">
        <v>39</v>
      </c>
      <c r="G185" s="300" t="s">
        <v>244</v>
      </c>
      <c r="H185" s="300">
        <v>1</v>
      </c>
      <c r="I185" s="301">
        <v>24.82</v>
      </c>
      <c r="J185" s="301">
        <v>24.82</v>
      </c>
      <c r="K185" s="298" t="s">
        <v>12</v>
      </c>
      <c r="L185" s="300" t="s">
        <v>13</v>
      </c>
      <c r="M185" s="462">
        <v>41873</v>
      </c>
      <c r="N185" s="299">
        <v>41876</v>
      </c>
      <c r="O185" s="299">
        <v>41876</v>
      </c>
      <c r="P185" s="298" t="s">
        <v>2812</v>
      </c>
      <c r="Q185">
        <v>24.82</v>
      </c>
    </row>
    <row r="186" spans="1:17" ht="25.5" x14ac:dyDescent="0.25">
      <c r="A186" s="298" t="s">
        <v>2811</v>
      </c>
      <c r="B186" s="302" t="s">
        <v>2230</v>
      </c>
      <c r="C186" s="302" t="s">
        <v>2810</v>
      </c>
      <c r="D186" s="302" t="s">
        <v>2810</v>
      </c>
      <c r="E186" s="302" t="s">
        <v>1120</v>
      </c>
      <c r="F186" s="300" t="s">
        <v>39</v>
      </c>
      <c r="G186" s="300" t="s">
        <v>244</v>
      </c>
      <c r="H186" s="300">
        <v>1</v>
      </c>
      <c r="I186" s="485">
        <v>25</v>
      </c>
      <c r="J186" s="485">
        <v>25</v>
      </c>
      <c r="K186" s="298" t="s">
        <v>12</v>
      </c>
      <c r="L186" s="300" t="s">
        <v>13</v>
      </c>
      <c r="M186" s="462">
        <v>41561</v>
      </c>
      <c r="N186" s="299">
        <v>41578</v>
      </c>
      <c r="O186" s="299">
        <v>41595</v>
      </c>
      <c r="P186" s="298" t="s">
        <v>2809</v>
      </c>
      <c r="Q186">
        <v>24.99</v>
      </c>
    </row>
    <row r="187" spans="1:17" ht="25.5" x14ac:dyDescent="0.25">
      <c r="A187" s="298" t="s">
        <v>2808</v>
      </c>
      <c r="B187" s="302" t="s">
        <v>2807</v>
      </c>
      <c r="C187" s="302" t="s">
        <v>2806</v>
      </c>
      <c r="D187" s="302" t="s">
        <v>2799</v>
      </c>
      <c r="E187" s="300" t="s">
        <v>1120</v>
      </c>
      <c r="F187" s="300" t="s">
        <v>39</v>
      </c>
      <c r="G187" s="300" t="s">
        <v>244</v>
      </c>
      <c r="H187" s="300">
        <v>1</v>
      </c>
      <c r="I187" s="485">
        <v>29.78</v>
      </c>
      <c r="J187" s="485">
        <v>29.78</v>
      </c>
      <c r="K187" s="298" t="s">
        <v>12</v>
      </c>
      <c r="L187" s="300" t="s">
        <v>13</v>
      </c>
      <c r="M187" s="462">
        <v>41558</v>
      </c>
      <c r="N187" s="299">
        <v>41578</v>
      </c>
      <c r="O187" s="299">
        <v>41593</v>
      </c>
      <c r="P187" s="298" t="s">
        <v>2805</v>
      </c>
      <c r="Q187">
        <v>29.77</v>
      </c>
    </row>
    <row r="188" spans="1:17" ht="38.25" x14ac:dyDescent="0.25">
      <c r="A188" s="298" t="s">
        <v>2804</v>
      </c>
      <c r="B188" s="302" t="s">
        <v>2217</v>
      </c>
      <c r="C188" s="302" t="s">
        <v>2803</v>
      </c>
      <c r="D188" s="302" t="s">
        <v>2329</v>
      </c>
      <c r="E188" s="302" t="s">
        <v>1120</v>
      </c>
      <c r="F188" s="300" t="s">
        <v>39</v>
      </c>
      <c r="G188" s="300" t="s">
        <v>244</v>
      </c>
      <c r="H188" s="300">
        <v>1</v>
      </c>
      <c r="I188" s="485">
        <v>24.91</v>
      </c>
      <c r="J188" s="485">
        <v>24.91</v>
      </c>
      <c r="K188" s="298" t="s">
        <v>12</v>
      </c>
      <c r="L188" s="300" t="s">
        <v>13</v>
      </c>
      <c r="M188" s="462">
        <v>41559</v>
      </c>
      <c r="N188" s="299">
        <v>41578</v>
      </c>
      <c r="O188" s="299">
        <v>41596</v>
      </c>
      <c r="P188" s="298" t="s">
        <v>2802</v>
      </c>
      <c r="Q188">
        <v>24.91</v>
      </c>
    </row>
    <row r="189" spans="1:17" ht="38.25" x14ac:dyDescent="0.25">
      <c r="A189" s="298" t="s">
        <v>2801</v>
      </c>
      <c r="B189" s="302" t="s">
        <v>2217</v>
      </c>
      <c r="C189" s="302" t="s">
        <v>2800</v>
      </c>
      <c r="D189" s="302" t="s">
        <v>2799</v>
      </c>
      <c r="E189" s="302" t="s">
        <v>1120</v>
      </c>
      <c r="F189" s="300" t="s">
        <v>39</v>
      </c>
      <c r="G189" s="300" t="s">
        <v>244</v>
      </c>
      <c r="H189" s="300">
        <v>1</v>
      </c>
      <c r="I189" s="485">
        <v>24.9</v>
      </c>
      <c r="J189" s="485">
        <v>24.9</v>
      </c>
      <c r="K189" s="298" t="s">
        <v>12</v>
      </c>
      <c r="L189" s="300" t="s">
        <v>13</v>
      </c>
      <c r="M189" s="462">
        <v>41558</v>
      </c>
      <c r="N189" s="299">
        <v>41578</v>
      </c>
      <c r="O189" s="299">
        <v>41596</v>
      </c>
      <c r="P189" s="298" t="s">
        <v>2798</v>
      </c>
      <c r="Q189">
        <v>24.9</v>
      </c>
    </row>
    <row r="190" spans="1:17" ht="25.5" x14ac:dyDescent="0.25">
      <c r="A190" s="298" t="s">
        <v>2797</v>
      </c>
      <c r="B190" s="302" t="s">
        <v>2217</v>
      </c>
      <c r="C190" s="302" t="s">
        <v>2796</v>
      </c>
      <c r="D190" s="302" t="s">
        <v>2788</v>
      </c>
      <c r="E190" s="302" t="s">
        <v>1120</v>
      </c>
      <c r="F190" s="300" t="s">
        <v>39</v>
      </c>
      <c r="G190" s="300" t="s">
        <v>244</v>
      </c>
      <c r="H190" s="300">
        <v>1</v>
      </c>
      <c r="I190" s="484">
        <v>24.94</v>
      </c>
      <c r="J190" s="484">
        <v>24.94</v>
      </c>
      <c r="K190" s="298" t="s">
        <v>12</v>
      </c>
      <c r="L190" s="300" t="s">
        <v>13</v>
      </c>
      <c r="M190" s="462">
        <v>41561</v>
      </c>
      <c r="N190" s="299">
        <v>41578</v>
      </c>
      <c r="O190" s="299">
        <v>41596</v>
      </c>
      <c r="P190" s="298" t="s">
        <v>2795</v>
      </c>
      <c r="Q190">
        <v>24.9</v>
      </c>
    </row>
    <row r="191" spans="1:17" ht="25.5" x14ac:dyDescent="0.25">
      <c r="A191" s="298" t="s">
        <v>2794</v>
      </c>
      <c r="B191" s="302" t="s">
        <v>2217</v>
      </c>
      <c r="C191" s="302" t="s">
        <v>2793</v>
      </c>
      <c r="D191" s="302" t="s">
        <v>2792</v>
      </c>
      <c r="E191" s="302" t="s">
        <v>1120</v>
      </c>
      <c r="F191" s="300" t="s">
        <v>39</v>
      </c>
      <c r="G191" s="300" t="s">
        <v>244</v>
      </c>
      <c r="H191" s="300">
        <v>1</v>
      </c>
      <c r="I191" s="484">
        <v>24.96</v>
      </c>
      <c r="J191" s="484">
        <v>24.96</v>
      </c>
      <c r="K191" s="298" t="s">
        <v>12</v>
      </c>
      <c r="L191" s="300" t="s">
        <v>13</v>
      </c>
      <c r="M191" s="462">
        <v>41561</v>
      </c>
      <c r="N191" s="299">
        <v>41578</v>
      </c>
      <c r="O191" s="299">
        <v>41606</v>
      </c>
      <c r="P191" s="298" t="s">
        <v>2791</v>
      </c>
      <c r="Q191">
        <v>24.95</v>
      </c>
    </row>
    <row r="192" spans="1:17" ht="38.25" x14ac:dyDescent="0.25">
      <c r="A192" s="298" t="s">
        <v>2790</v>
      </c>
      <c r="B192" s="302" t="s">
        <v>2217</v>
      </c>
      <c r="C192" s="302" t="s">
        <v>2789</v>
      </c>
      <c r="D192" s="302" t="s">
        <v>2788</v>
      </c>
      <c r="E192" s="302" t="s">
        <v>1120</v>
      </c>
      <c r="F192" s="300" t="s">
        <v>39</v>
      </c>
      <c r="G192" s="300" t="s">
        <v>244</v>
      </c>
      <c r="H192" s="300">
        <v>1</v>
      </c>
      <c r="I192" s="484">
        <v>25</v>
      </c>
      <c r="J192" s="484">
        <v>25</v>
      </c>
      <c r="K192" s="298" t="s">
        <v>12</v>
      </c>
      <c r="L192" s="300" t="s">
        <v>13</v>
      </c>
      <c r="M192" s="462">
        <v>41824</v>
      </c>
      <c r="N192" s="299">
        <v>41864</v>
      </c>
      <c r="O192" s="299">
        <v>41872</v>
      </c>
      <c r="P192" s="298" t="s">
        <v>2787</v>
      </c>
      <c r="Q192">
        <v>24.96</v>
      </c>
    </row>
    <row r="193" spans="1:17" ht="38.25" x14ac:dyDescent="0.25">
      <c r="A193" s="298" t="s">
        <v>2786</v>
      </c>
      <c r="B193" s="302" t="s">
        <v>2217</v>
      </c>
      <c r="C193" s="302" t="s">
        <v>2785</v>
      </c>
      <c r="D193" s="302" t="s">
        <v>1120</v>
      </c>
      <c r="E193" s="302" t="s">
        <v>1120</v>
      </c>
      <c r="F193" s="300" t="s">
        <v>39</v>
      </c>
      <c r="G193" s="300" t="s">
        <v>244</v>
      </c>
      <c r="H193" s="300">
        <v>1</v>
      </c>
      <c r="I193" s="484">
        <v>24.95</v>
      </c>
      <c r="J193" s="484">
        <v>24.95</v>
      </c>
      <c r="K193" s="298" t="s">
        <v>12</v>
      </c>
      <c r="L193" s="300" t="s">
        <v>13</v>
      </c>
      <c r="M193" s="462">
        <v>41871</v>
      </c>
      <c r="N193" s="299">
        <v>41886</v>
      </c>
      <c r="O193" s="299">
        <v>41890</v>
      </c>
      <c r="P193" s="298" t="s">
        <v>2784</v>
      </c>
      <c r="Q193">
        <v>24.95</v>
      </c>
    </row>
    <row r="194" spans="1:17" ht="25.5" x14ac:dyDescent="0.25">
      <c r="A194" s="298" t="s">
        <v>2783</v>
      </c>
      <c r="B194" s="480" t="s">
        <v>2230</v>
      </c>
      <c r="C194" s="467" t="s">
        <v>2782</v>
      </c>
      <c r="D194" s="467" t="s">
        <v>2781</v>
      </c>
      <c r="E194" s="467" t="s">
        <v>2780</v>
      </c>
      <c r="F194" s="464" t="s">
        <v>41</v>
      </c>
      <c r="G194" s="464" t="s">
        <v>244</v>
      </c>
      <c r="H194" s="464">
        <v>1</v>
      </c>
      <c r="I194" s="466">
        <v>20</v>
      </c>
      <c r="J194" s="466">
        <v>20</v>
      </c>
      <c r="K194" s="465" t="s">
        <v>31</v>
      </c>
      <c r="L194" s="464" t="s">
        <v>13</v>
      </c>
      <c r="M194" s="462">
        <v>41683</v>
      </c>
      <c r="N194" s="299"/>
      <c r="O194" s="299">
        <v>41334</v>
      </c>
      <c r="P194" s="305" t="s">
        <v>2779</v>
      </c>
      <c r="Q194">
        <v>19.899999999999999</v>
      </c>
    </row>
    <row r="195" spans="1:17" ht="38.25" x14ac:dyDescent="0.25">
      <c r="A195" s="298" t="s">
        <v>2778</v>
      </c>
      <c r="B195" s="302" t="s">
        <v>2217</v>
      </c>
      <c r="C195" s="302" t="s">
        <v>2777</v>
      </c>
      <c r="D195" s="302" t="s">
        <v>2773</v>
      </c>
      <c r="E195" s="302" t="s">
        <v>1120</v>
      </c>
      <c r="F195" s="300" t="s">
        <v>39</v>
      </c>
      <c r="G195" s="300" t="s">
        <v>244</v>
      </c>
      <c r="H195" s="300">
        <v>1</v>
      </c>
      <c r="I195" s="484">
        <v>24.97</v>
      </c>
      <c r="J195" s="484">
        <v>24.97</v>
      </c>
      <c r="K195" s="298" t="s">
        <v>12</v>
      </c>
      <c r="L195" s="300" t="s">
        <v>13</v>
      </c>
      <c r="M195" s="462">
        <v>41878</v>
      </c>
      <c r="N195" s="299">
        <v>41887</v>
      </c>
      <c r="O195" s="299">
        <v>41890</v>
      </c>
      <c r="P195" s="298" t="s">
        <v>2776</v>
      </c>
      <c r="Q195">
        <v>24.91</v>
      </c>
    </row>
    <row r="196" spans="1:17" ht="25.5" x14ac:dyDescent="0.25">
      <c r="A196" s="298" t="s">
        <v>2775</v>
      </c>
      <c r="B196" s="302" t="s">
        <v>2217</v>
      </c>
      <c r="C196" s="302" t="s">
        <v>2774</v>
      </c>
      <c r="D196" s="302" t="s">
        <v>2773</v>
      </c>
      <c r="E196" s="302" t="s">
        <v>1120</v>
      </c>
      <c r="F196" s="300" t="s">
        <v>39</v>
      </c>
      <c r="G196" s="300" t="s">
        <v>244</v>
      </c>
      <c r="H196" s="300">
        <v>1</v>
      </c>
      <c r="I196" s="484">
        <v>24.96</v>
      </c>
      <c r="J196" s="484">
        <v>24.96</v>
      </c>
      <c r="K196" s="298" t="s">
        <v>12</v>
      </c>
      <c r="L196" s="300" t="s">
        <v>13</v>
      </c>
      <c r="M196" s="462">
        <v>41892</v>
      </c>
      <c r="N196" s="474"/>
      <c r="O196" s="474"/>
      <c r="P196" s="298" t="s">
        <v>2772</v>
      </c>
      <c r="Q196">
        <v>24.96</v>
      </c>
    </row>
    <row r="197" spans="1:17" ht="25.5" x14ac:dyDescent="0.25">
      <c r="A197" s="298" t="s">
        <v>2771</v>
      </c>
      <c r="B197" s="19" t="s">
        <v>2230</v>
      </c>
      <c r="C197" s="19" t="s">
        <v>2770</v>
      </c>
      <c r="D197" s="19" t="s">
        <v>2766</v>
      </c>
      <c r="E197" s="19" t="s">
        <v>2300</v>
      </c>
      <c r="F197" s="81" t="s">
        <v>39</v>
      </c>
      <c r="G197" s="81" t="s">
        <v>244</v>
      </c>
      <c r="H197" s="81">
        <v>1</v>
      </c>
      <c r="I197" s="461">
        <v>24.98</v>
      </c>
      <c r="J197" s="461">
        <v>24.98</v>
      </c>
      <c r="K197" s="38" t="s">
        <v>666</v>
      </c>
      <c r="L197" s="81" t="s">
        <v>13</v>
      </c>
      <c r="M197" s="447">
        <v>41537</v>
      </c>
      <c r="N197" s="447">
        <v>41598</v>
      </c>
      <c r="O197" s="447">
        <v>41646</v>
      </c>
      <c r="P197" s="483" t="s">
        <v>2769</v>
      </c>
      <c r="Q197">
        <v>24.98</v>
      </c>
    </row>
    <row r="198" spans="1:17" ht="25.5" x14ac:dyDescent="0.25">
      <c r="A198" s="298" t="s">
        <v>2768</v>
      </c>
      <c r="B198" s="19" t="s">
        <v>2230</v>
      </c>
      <c r="C198" s="19" t="s">
        <v>2767</v>
      </c>
      <c r="D198" s="19" t="s">
        <v>2766</v>
      </c>
      <c r="E198" s="19" t="s">
        <v>2300</v>
      </c>
      <c r="F198" s="81" t="s">
        <v>39</v>
      </c>
      <c r="G198" s="81" t="s">
        <v>244</v>
      </c>
      <c r="H198" s="81">
        <v>1</v>
      </c>
      <c r="I198" s="461">
        <v>24.91</v>
      </c>
      <c r="J198" s="461">
        <v>24.91</v>
      </c>
      <c r="K198" s="38" t="s">
        <v>666</v>
      </c>
      <c r="L198" s="81" t="s">
        <v>13</v>
      </c>
      <c r="M198" s="447">
        <v>41538</v>
      </c>
      <c r="N198" s="447">
        <v>41562</v>
      </c>
      <c r="O198" s="447">
        <v>41569</v>
      </c>
      <c r="P198" s="483" t="s">
        <v>2765</v>
      </c>
      <c r="Q198">
        <v>24.91</v>
      </c>
    </row>
    <row r="199" spans="1:17" ht="25.5" x14ac:dyDescent="0.25">
      <c r="A199" s="298" t="s">
        <v>2764</v>
      </c>
      <c r="B199" s="19" t="s">
        <v>2230</v>
      </c>
      <c r="C199" s="19" t="s">
        <v>2763</v>
      </c>
      <c r="D199" s="19" t="s">
        <v>2762</v>
      </c>
      <c r="E199" s="19" t="s">
        <v>2300</v>
      </c>
      <c r="F199" s="81" t="s">
        <v>39</v>
      </c>
      <c r="G199" s="81" t="s">
        <v>244</v>
      </c>
      <c r="H199" s="81">
        <v>1</v>
      </c>
      <c r="I199" s="461">
        <v>26.09</v>
      </c>
      <c r="J199" s="461">
        <v>26.09</v>
      </c>
      <c r="K199" s="38" t="s">
        <v>666</v>
      </c>
      <c r="L199" s="81" t="s">
        <v>13</v>
      </c>
      <c r="M199" s="447">
        <v>41570</v>
      </c>
      <c r="N199" s="447">
        <v>41592</v>
      </c>
      <c r="O199" s="447">
        <v>41592</v>
      </c>
      <c r="P199" s="483" t="s">
        <v>2761</v>
      </c>
      <c r="Q199">
        <v>26.09</v>
      </c>
    </row>
    <row r="200" spans="1:17" ht="25.5" x14ac:dyDescent="0.25">
      <c r="A200" s="298" t="s">
        <v>2760</v>
      </c>
      <c r="B200" s="19" t="s">
        <v>2230</v>
      </c>
      <c r="C200" s="19" t="s">
        <v>2759</v>
      </c>
      <c r="D200" s="19" t="s">
        <v>2758</v>
      </c>
      <c r="E200" s="19" t="s">
        <v>2300</v>
      </c>
      <c r="F200" s="81" t="s">
        <v>39</v>
      </c>
      <c r="G200" s="81" t="s">
        <v>244</v>
      </c>
      <c r="H200" s="81">
        <v>1</v>
      </c>
      <c r="I200" s="461">
        <v>26.24</v>
      </c>
      <c r="J200" s="461">
        <v>26.24</v>
      </c>
      <c r="K200" s="38" t="s">
        <v>666</v>
      </c>
      <c r="L200" s="81" t="s">
        <v>13</v>
      </c>
      <c r="M200" s="447">
        <v>41537</v>
      </c>
      <c r="N200" s="104">
        <v>41571</v>
      </c>
      <c r="O200" s="104">
        <v>41578</v>
      </c>
      <c r="P200" s="38" t="s">
        <v>2757</v>
      </c>
      <c r="Q200">
        <v>26.24</v>
      </c>
    </row>
    <row r="201" spans="1:17" ht="38.25" x14ac:dyDescent="0.25">
      <c r="A201" s="298" t="s">
        <v>2756</v>
      </c>
      <c r="B201" s="480" t="s">
        <v>2230</v>
      </c>
      <c r="C201" s="309" t="s">
        <v>2755</v>
      </c>
      <c r="D201" s="309" t="s">
        <v>2739</v>
      </c>
      <c r="E201" s="309" t="s">
        <v>726</v>
      </c>
      <c r="F201" s="309" t="s">
        <v>39</v>
      </c>
      <c r="G201" s="307" t="s">
        <v>247</v>
      </c>
      <c r="H201" s="309">
        <v>1</v>
      </c>
      <c r="I201" s="479">
        <v>24.88</v>
      </c>
      <c r="J201" s="479">
        <f t="shared" ref="J201:J217" si="2">I201*H201</f>
        <v>24.88</v>
      </c>
      <c r="K201" s="305" t="s">
        <v>12</v>
      </c>
      <c r="L201" s="309" t="s">
        <v>13</v>
      </c>
      <c r="M201" s="447">
        <v>41674</v>
      </c>
      <c r="N201" s="104">
        <v>406943</v>
      </c>
      <c r="O201" s="104">
        <v>41701</v>
      </c>
      <c r="P201" s="305" t="s">
        <v>2754</v>
      </c>
      <c r="Q201">
        <v>24.88</v>
      </c>
    </row>
    <row r="202" spans="1:17" ht="38.25" x14ac:dyDescent="0.25">
      <c r="A202" s="298" t="s">
        <v>2753</v>
      </c>
      <c r="B202" s="480" t="s">
        <v>2230</v>
      </c>
      <c r="C202" s="309" t="s">
        <v>2752</v>
      </c>
      <c r="D202" s="309" t="s">
        <v>2739</v>
      </c>
      <c r="E202" s="309" t="s">
        <v>726</v>
      </c>
      <c r="F202" s="309" t="s">
        <v>39</v>
      </c>
      <c r="G202" s="307" t="s">
        <v>247</v>
      </c>
      <c r="H202" s="309">
        <v>1</v>
      </c>
      <c r="I202" s="479">
        <v>29.99</v>
      </c>
      <c r="J202" s="479">
        <f t="shared" si="2"/>
        <v>29.99</v>
      </c>
      <c r="K202" s="305" t="s">
        <v>12</v>
      </c>
      <c r="L202" s="309" t="s">
        <v>13</v>
      </c>
      <c r="M202" s="447">
        <v>41674</v>
      </c>
      <c r="N202" s="104">
        <v>41698</v>
      </c>
      <c r="O202" s="104">
        <v>41698</v>
      </c>
      <c r="P202" s="305" t="s">
        <v>2751</v>
      </c>
      <c r="Q202">
        <v>29.96</v>
      </c>
    </row>
    <row r="203" spans="1:17" ht="25.5" x14ac:dyDescent="0.25">
      <c r="A203" s="298" t="s">
        <v>2750</v>
      </c>
      <c r="B203" s="480" t="s">
        <v>2230</v>
      </c>
      <c r="C203" s="309" t="s">
        <v>2749</v>
      </c>
      <c r="D203" s="309" t="s">
        <v>2739</v>
      </c>
      <c r="E203" s="309" t="s">
        <v>726</v>
      </c>
      <c r="F203" s="309" t="s">
        <v>39</v>
      </c>
      <c r="G203" s="307" t="s">
        <v>247</v>
      </c>
      <c r="H203" s="309">
        <v>1</v>
      </c>
      <c r="I203" s="479">
        <v>24.99</v>
      </c>
      <c r="J203" s="479">
        <f t="shared" si="2"/>
        <v>24.99</v>
      </c>
      <c r="K203" s="305" t="s">
        <v>12</v>
      </c>
      <c r="L203" s="309" t="s">
        <v>13</v>
      </c>
      <c r="M203" s="447">
        <v>41675</v>
      </c>
      <c r="N203" s="104">
        <v>41685</v>
      </c>
      <c r="O203" s="104">
        <v>41701</v>
      </c>
      <c r="P203" s="305" t="s">
        <v>2748</v>
      </c>
      <c r="Q203">
        <v>24.89</v>
      </c>
    </row>
    <row r="204" spans="1:17" ht="38.25" x14ac:dyDescent="0.25">
      <c r="A204" s="298" t="s">
        <v>2747</v>
      </c>
      <c r="B204" s="480" t="s">
        <v>2230</v>
      </c>
      <c r="C204" s="309" t="s">
        <v>2746</v>
      </c>
      <c r="D204" s="309" t="s">
        <v>2739</v>
      </c>
      <c r="E204" s="309" t="s">
        <v>726</v>
      </c>
      <c r="F204" s="309" t="s">
        <v>39</v>
      </c>
      <c r="G204" s="307" t="s">
        <v>247</v>
      </c>
      <c r="H204" s="309">
        <v>1</v>
      </c>
      <c r="I204" s="479">
        <v>27.78</v>
      </c>
      <c r="J204" s="479">
        <f t="shared" si="2"/>
        <v>27.78</v>
      </c>
      <c r="K204" s="305" t="s">
        <v>12</v>
      </c>
      <c r="L204" s="309" t="s">
        <v>13</v>
      </c>
      <c r="M204" s="447">
        <v>41675</v>
      </c>
      <c r="N204" s="104">
        <v>41685</v>
      </c>
      <c r="O204" s="104">
        <v>41685</v>
      </c>
      <c r="P204" s="305" t="s">
        <v>2745</v>
      </c>
      <c r="Q204">
        <v>27.78</v>
      </c>
    </row>
    <row r="205" spans="1:17" ht="38.25" x14ac:dyDescent="0.25">
      <c r="A205" s="298" t="s">
        <v>2744</v>
      </c>
      <c r="B205" s="480" t="s">
        <v>2230</v>
      </c>
      <c r="C205" s="309" t="s">
        <v>2743</v>
      </c>
      <c r="D205" s="309" t="s">
        <v>2739</v>
      </c>
      <c r="E205" s="309" t="s">
        <v>726</v>
      </c>
      <c r="F205" s="309" t="s">
        <v>39</v>
      </c>
      <c r="G205" s="307" t="s">
        <v>247</v>
      </c>
      <c r="H205" s="309">
        <v>1</v>
      </c>
      <c r="I205" s="479">
        <v>24.99</v>
      </c>
      <c r="J205" s="479">
        <f t="shared" si="2"/>
        <v>24.99</v>
      </c>
      <c r="K205" s="305" t="s">
        <v>12</v>
      </c>
      <c r="L205" s="309" t="s">
        <v>13</v>
      </c>
      <c r="M205" s="447">
        <v>41676</v>
      </c>
      <c r="N205" s="104">
        <v>41685</v>
      </c>
      <c r="O205" s="104">
        <v>41685</v>
      </c>
      <c r="P205" s="305" t="s">
        <v>2742</v>
      </c>
      <c r="Q205">
        <v>24.96</v>
      </c>
    </row>
    <row r="206" spans="1:17" ht="38.25" x14ac:dyDescent="0.25">
      <c r="A206" s="298" t="s">
        <v>2741</v>
      </c>
      <c r="B206" s="480" t="s">
        <v>2230</v>
      </c>
      <c r="C206" s="309" t="s">
        <v>2740</v>
      </c>
      <c r="D206" s="309" t="s">
        <v>2739</v>
      </c>
      <c r="E206" s="309" t="s">
        <v>726</v>
      </c>
      <c r="F206" s="309" t="s">
        <v>39</v>
      </c>
      <c r="G206" s="307" t="s">
        <v>247</v>
      </c>
      <c r="H206" s="309">
        <v>1</v>
      </c>
      <c r="I206" s="479">
        <v>25</v>
      </c>
      <c r="J206" s="479">
        <f t="shared" si="2"/>
        <v>25</v>
      </c>
      <c r="K206" s="305" t="s">
        <v>12</v>
      </c>
      <c r="L206" s="309" t="s">
        <v>13</v>
      </c>
      <c r="M206" s="447">
        <v>41674</v>
      </c>
      <c r="N206" s="104">
        <v>41698</v>
      </c>
      <c r="O206" s="104">
        <v>41698</v>
      </c>
      <c r="P206" s="305" t="s">
        <v>2738</v>
      </c>
      <c r="Q206">
        <v>24.96</v>
      </c>
    </row>
    <row r="207" spans="1:17" ht="25.5" x14ac:dyDescent="0.25">
      <c r="A207" s="298" t="s">
        <v>2737</v>
      </c>
      <c r="B207" s="480" t="s">
        <v>2230</v>
      </c>
      <c r="C207" s="309" t="s">
        <v>2736</v>
      </c>
      <c r="D207" s="309" t="s">
        <v>2720</v>
      </c>
      <c r="E207" s="309" t="s">
        <v>726</v>
      </c>
      <c r="F207" s="309" t="s">
        <v>39</v>
      </c>
      <c r="G207" s="307" t="s">
        <v>247</v>
      </c>
      <c r="H207" s="309">
        <v>1</v>
      </c>
      <c r="I207" s="479">
        <v>25</v>
      </c>
      <c r="J207" s="479">
        <f t="shared" si="2"/>
        <v>25</v>
      </c>
      <c r="K207" s="305" t="s">
        <v>12</v>
      </c>
      <c r="L207" s="309" t="s">
        <v>13</v>
      </c>
      <c r="M207" s="447">
        <v>41672</v>
      </c>
      <c r="N207" s="104">
        <v>41690</v>
      </c>
      <c r="O207" s="104">
        <v>41695</v>
      </c>
      <c r="P207" s="305" t="s">
        <v>2735</v>
      </c>
      <c r="Q207">
        <v>24.51</v>
      </c>
    </row>
    <row r="208" spans="1:17" ht="38.25" x14ac:dyDescent="0.25">
      <c r="A208" s="298" t="s">
        <v>2734</v>
      </c>
      <c r="B208" s="480" t="s">
        <v>2230</v>
      </c>
      <c r="C208" s="309" t="s">
        <v>2733</v>
      </c>
      <c r="D208" s="309" t="s">
        <v>2720</v>
      </c>
      <c r="E208" s="309" t="s">
        <v>726</v>
      </c>
      <c r="F208" s="309" t="s">
        <v>39</v>
      </c>
      <c r="G208" s="307" t="s">
        <v>247</v>
      </c>
      <c r="H208" s="309">
        <v>1</v>
      </c>
      <c r="I208" s="479">
        <v>24.97</v>
      </c>
      <c r="J208" s="479">
        <f t="shared" si="2"/>
        <v>24.97</v>
      </c>
      <c r="K208" s="305" t="s">
        <v>12</v>
      </c>
      <c r="L208" s="309" t="s">
        <v>13</v>
      </c>
      <c r="M208" s="447">
        <v>41680</v>
      </c>
      <c r="N208" s="104">
        <v>41702</v>
      </c>
      <c r="O208" s="104">
        <v>41702</v>
      </c>
      <c r="P208" s="305" t="s">
        <v>2732</v>
      </c>
      <c r="Q208">
        <v>24.97</v>
      </c>
    </row>
    <row r="209" spans="1:17" ht="25.5" x14ac:dyDescent="0.25">
      <c r="A209" s="298" t="s">
        <v>2731</v>
      </c>
      <c r="B209" s="480" t="s">
        <v>2230</v>
      </c>
      <c r="C209" s="309" t="s">
        <v>2730</v>
      </c>
      <c r="D209" s="309" t="s">
        <v>2720</v>
      </c>
      <c r="E209" s="309" t="s">
        <v>726</v>
      </c>
      <c r="F209" s="309" t="s">
        <v>39</v>
      </c>
      <c r="G209" s="307" t="s">
        <v>247</v>
      </c>
      <c r="H209" s="309">
        <v>1</v>
      </c>
      <c r="I209" s="479">
        <v>29.57</v>
      </c>
      <c r="J209" s="479">
        <f t="shared" si="2"/>
        <v>29.57</v>
      </c>
      <c r="K209" s="305" t="s">
        <v>12</v>
      </c>
      <c r="L209" s="309" t="s">
        <v>13</v>
      </c>
      <c r="M209" s="447">
        <v>41680</v>
      </c>
      <c r="N209" s="104">
        <v>41702</v>
      </c>
      <c r="O209" s="104">
        <v>41702</v>
      </c>
      <c r="P209" s="305" t="s">
        <v>2729</v>
      </c>
      <c r="Q209">
        <v>29.63</v>
      </c>
    </row>
    <row r="210" spans="1:17" ht="25.5" x14ac:dyDescent="0.25">
      <c r="A210" s="298" t="s">
        <v>2728</v>
      </c>
      <c r="B210" s="480" t="s">
        <v>2230</v>
      </c>
      <c r="C210" s="309" t="s">
        <v>2727</v>
      </c>
      <c r="D210" s="309" t="s">
        <v>2720</v>
      </c>
      <c r="E210" s="309" t="s">
        <v>726</v>
      </c>
      <c r="F210" s="309" t="s">
        <v>39</v>
      </c>
      <c r="G210" s="307" t="s">
        <v>247</v>
      </c>
      <c r="H210" s="309">
        <v>1</v>
      </c>
      <c r="I210" s="479">
        <v>24.98</v>
      </c>
      <c r="J210" s="479">
        <f t="shared" si="2"/>
        <v>24.98</v>
      </c>
      <c r="K210" s="305" t="s">
        <v>12</v>
      </c>
      <c r="L210" s="309" t="s">
        <v>13</v>
      </c>
      <c r="M210" s="447">
        <v>41694</v>
      </c>
      <c r="N210" s="447">
        <v>41701</v>
      </c>
      <c r="O210" s="447">
        <v>41701</v>
      </c>
      <c r="P210" s="305" t="s">
        <v>2726</v>
      </c>
      <c r="Q210">
        <v>24.98</v>
      </c>
    </row>
    <row r="211" spans="1:17" ht="38.25" x14ac:dyDescent="0.25">
      <c r="A211" s="298" t="s">
        <v>2725</v>
      </c>
      <c r="B211" s="480" t="s">
        <v>2230</v>
      </c>
      <c r="C211" s="309" t="s">
        <v>2724</v>
      </c>
      <c r="D211" s="309" t="s">
        <v>2720</v>
      </c>
      <c r="E211" s="309" t="s">
        <v>726</v>
      </c>
      <c r="F211" s="309" t="s">
        <v>39</v>
      </c>
      <c r="G211" s="307" t="s">
        <v>247</v>
      </c>
      <c r="H211" s="309">
        <v>1</v>
      </c>
      <c r="I211" s="479">
        <v>24.97</v>
      </c>
      <c r="J211" s="479">
        <f t="shared" si="2"/>
        <v>24.97</v>
      </c>
      <c r="K211" s="305" t="s">
        <v>12</v>
      </c>
      <c r="L211" s="309" t="s">
        <v>13</v>
      </c>
      <c r="M211" s="447">
        <v>41694</v>
      </c>
      <c r="N211" s="447">
        <v>41698</v>
      </c>
      <c r="O211" s="447">
        <v>41698</v>
      </c>
      <c r="P211" s="305" t="s">
        <v>2723</v>
      </c>
      <c r="Q211">
        <v>24.98</v>
      </c>
    </row>
    <row r="212" spans="1:17" ht="38.25" x14ac:dyDescent="0.25">
      <c r="A212" s="298" t="s">
        <v>2722</v>
      </c>
      <c r="B212" s="480" t="s">
        <v>2230</v>
      </c>
      <c r="C212" s="309" t="s">
        <v>2721</v>
      </c>
      <c r="D212" s="309" t="s">
        <v>2720</v>
      </c>
      <c r="E212" s="309" t="s">
        <v>726</v>
      </c>
      <c r="F212" s="309" t="s">
        <v>39</v>
      </c>
      <c r="G212" s="307" t="s">
        <v>247</v>
      </c>
      <c r="H212" s="309">
        <v>1</v>
      </c>
      <c r="I212" s="479">
        <v>24.81</v>
      </c>
      <c r="J212" s="479">
        <f t="shared" si="2"/>
        <v>24.81</v>
      </c>
      <c r="K212" s="305" t="s">
        <v>12</v>
      </c>
      <c r="L212" s="309" t="s">
        <v>13</v>
      </c>
      <c r="M212" s="447">
        <v>41677</v>
      </c>
      <c r="N212" s="447">
        <v>41685</v>
      </c>
      <c r="O212" s="447">
        <v>41685</v>
      </c>
      <c r="P212" s="305" t="s">
        <v>2719</v>
      </c>
      <c r="Q212">
        <v>24.66</v>
      </c>
    </row>
    <row r="213" spans="1:17" ht="25.5" x14ac:dyDescent="0.25">
      <c r="A213" s="298" t="s">
        <v>2718</v>
      </c>
      <c r="B213" s="480" t="s">
        <v>2230</v>
      </c>
      <c r="C213" s="309" t="s">
        <v>2717</v>
      </c>
      <c r="D213" s="309" t="s">
        <v>2710</v>
      </c>
      <c r="E213" s="309" t="s">
        <v>726</v>
      </c>
      <c r="F213" s="309" t="s">
        <v>39</v>
      </c>
      <c r="G213" s="307" t="s">
        <v>247</v>
      </c>
      <c r="H213" s="309">
        <v>1</v>
      </c>
      <c r="I213" s="479">
        <v>24.99</v>
      </c>
      <c r="J213" s="479">
        <f t="shared" si="2"/>
        <v>24.99</v>
      </c>
      <c r="K213" s="305" t="s">
        <v>12</v>
      </c>
      <c r="L213" s="309" t="s">
        <v>13</v>
      </c>
      <c r="M213" s="447">
        <v>41690</v>
      </c>
      <c r="N213" s="447">
        <v>41694</v>
      </c>
      <c r="O213" s="447">
        <v>41694</v>
      </c>
      <c r="P213" s="305" t="s">
        <v>2716</v>
      </c>
      <c r="Q213">
        <v>24.89</v>
      </c>
    </row>
    <row r="214" spans="1:17" ht="38.25" x14ac:dyDescent="0.25">
      <c r="A214" s="298" t="s">
        <v>2715</v>
      </c>
      <c r="B214" s="480" t="s">
        <v>2230</v>
      </c>
      <c r="C214" s="309" t="s">
        <v>2714</v>
      </c>
      <c r="D214" s="309" t="s">
        <v>2710</v>
      </c>
      <c r="E214" s="309" t="s">
        <v>726</v>
      </c>
      <c r="F214" s="309" t="s">
        <v>39</v>
      </c>
      <c r="G214" s="307" t="s">
        <v>247</v>
      </c>
      <c r="H214" s="309">
        <v>1</v>
      </c>
      <c r="I214" s="479">
        <v>28.85</v>
      </c>
      <c r="J214" s="479">
        <f t="shared" si="2"/>
        <v>28.85</v>
      </c>
      <c r="K214" s="305" t="s">
        <v>12</v>
      </c>
      <c r="L214" s="309" t="s">
        <v>13</v>
      </c>
      <c r="M214" s="447">
        <v>41694</v>
      </c>
      <c r="N214" s="447">
        <v>41695</v>
      </c>
      <c r="O214" s="447">
        <v>41695</v>
      </c>
      <c r="P214" s="305" t="s">
        <v>2713</v>
      </c>
      <c r="Q214">
        <v>28.8</v>
      </c>
    </row>
    <row r="215" spans="1:17" ht="41.25" x14ac:dyDescent="0.25">
      <c r="A215" s="298" t="s">
        <v>2712</v>
      </c>
      <c r="B215" s="480" t="s">
        <v>2230</v>
      </c>
      <c r="C215" s="309" t="s">
        <v>2711</v>
      </c>
      <c r="D215" s="309" t="s">
        <v>2710</v>
      </c>
      <c r="E215" s="309" t="s">
        <v>726</v>
      </c>
      <c r="F215" s="309" t="s">
        <v>30</v>
      </c>
      <c r="G215" s="307" t="s">
        <v>247</v>
      </c>
      <c r="H215" s="309">
        <v>1</v>
      </c>
      <c r="I215" s="479">
        <v>24.99</v>
      </c>
      <c r="J215" s="479">
        <f t="shared" si="2"/>
        <v>24.99</v>
      </c>
      <c r="K215" s="305" t="s">
        <v>12</v>
      </c>
      <c r="L215" s="309" t="s">
        <v>13</v>
      </c>
      <c r="M215" s="447">
        <v>41869</v>
      </c>
      <c r="N215" s="482"/>
      <c r="O215" s="482"/>
      <c r="P215" s="305" t="s">
        <v>2709</v>
      </c>
      <c r="Q215">
        <v>24.91</v>
      </c>
    </row>
    <row r="216" spans="1:17" ht="25.5" x14ac:dyDescent="0.25">
      <c r="A216" s="298" t="s">
        <v>2708</v>
      </c>
      <c r="B216" s="480" t="s">
        <v>2230</v>
      </c>
      <c r="C216" s="309" t="s">
        <v>2707</v>
      </c>
      <c r="D216" s="309" t="s">
        <v>2706</v>
      </c>
      <c r="E216" s="309" t="s">
        <v>726</v>
      </c>
      <c r="F216" s="309" t="s">
        <v>39</v>
      </c>
      <c r="G216" s="307" t="s">
        <v>247</v>
      </c>
      <c r="H216" s="309">
        <v>1</v>
      </c>
      <c r="I216" s="479">
        <v>26.96</v>
      </c>
      <c r="J216" s="479">
        <f t="shared" si="2"/>
        <v>26.96</v>
      </c>
      <c r="K216" s="305" t="s">
        <v>12</v>
      </c>
      <c r="L216" s="309" t="s">
        <v>13</v>
      </c>
      <c r="M216" s="447">
        <v>41694</v>
      </c>
      <c r="N216" s="447">
        <v>41696</v>
      </c>
      <c r="O216" s="447">
        <v>41696</v>
      </c>
      <c r="P216" s="305" t="s">
        <v>2705</v>
      </c>
      <c r="Q216">
        <v>26.88</v>
      </c>
    </row>
    <row r="217" spans="1:17" ht="25.5" x14ac:dyDescent="0.25">
      <c r="A217" s="298" t="s">
        <v>2704</v>
      </c>
      <c r="B217" s="480" t="s">
        <v>2230</v>
      </c>
      <c r="C217" s="309" t="s">
        <v>2703</v>
      </c>
      <c r="D217" s="309" t="s">
        <v>2702</v>
      </c>
      <c r="E217" s="309" t="s">
        <v>726</v>
      </c>
      <c r="F217" s="309" t="s">
        <v>39</v>
      </c>
      <c r="G217" s="307" t="s">
        <v>247</v>
      </c>
      <c r="H217" s="309">
        <v>1</v>
      </c>
      <c r="I217" s="479">
        <v>28.47</v>
      </c>
      <c r="J217" s="479">
        <f t="shared" si="2"/>
        <v>28.47</v>
      </c>
      <c r="K217" s="305" t="s">
        <v>12</v>
      </c>
      <c r="L217" s="309" t="s">
        <v>13</v>
      </c>
      <c r="M217" s="447">
        <v>41680</v>
      </c>
      <c r="N217" s="447">
        <v>41688</v>
      </c>
      <c r="O217" s="447">
        <v>41688</v>
      </c>
      <c r="P217" s="305" t="s">
        <v>2701</v>
      </c>
      <c r="Q217">
        <v>28.46</v>
      </c>
    </row>
    <row r="218" spans="1:17" ht="28.5" x14ac:dyDescent="0.25">
      <c r="A218" s="298" t="s">
        <v>2700</v>
      </c>
      <c r="B218" s="480" t="s">
        <v>2230</v>
      </c>
      <c r="C218" s="309" t="s">
        <v>2699</v>
      </c>
      <c r="D218" s="480" t="s">
        <v>2686</v>
      </c>
      <c r="E218" s="309" t="s">
        <v>726</v>
      </c>
      <c r="F218" s="309" t="s">
        <v>39</v>
      </c>
      <c r="G218" s="307" t="s">
        <v>247</v>
      </c>
      <c r="H218" s="309">
        <v>1</v>
      </c>
      <c r="I218" s="479">
        <v>22.13</v>
      </c>
      <c r="J218" s="479">
        <v>22.13</v>
      </c>
      <c r="K218" s="305" t="s">
        <v>12</v>
      </c>
      <c r="L218" s="309" t="s">
        <v>13</v>
      </c>
      <c r="M218" s="447">
        <v>41681</v>
      </c>
      <c r="N218" s="447">
        <v>41694</v>
      </c>
      <c r="O218" s="447">
        <v>41694</v>
      </c>
      <c r="P218" s="478" t="s">
        <v>2698</v>
      </c>
      <c r="Q218">
        <v>22.12</v>
      </c>
    </row>
    <row r="219" spans="1:17" ht="28.5" x14ac:dyDescent="0.25">
      <c r="A219" s="298" t="s">
        <v>2697</v>
      </c>
      <c r="B219" s="480" t="s">
        <v>2230</v>
      </c>
      <c r="C219" s="309" t="s">
        <v>2696</v>
      </c>
      <c r="D219" s="480" t="s">
        <v>2686</v>
      </c>
      <c r="E219" s="309" t="s">
        <v>726</v>
      </c>
      <c r="F219" s="309" t="s">
        <v>39</v>
      </c>
      <c r="G219" s="307" t="s">
        <v>247</v>
      </c>
      <c r="H219" s="309">
        <v>1</v>
      </c>
      <c r="I219" s="479">
        <v>24.73</v>
      </c>
      <c r="J219" s="479">
        <v>24.73</v>
      </c>
      <c r="K219" s="305" t="s">
        <v>12</v>
      </c>
      <c r="L219" s="309" t="s">
        <v>13</v>
      </c>
      <c r="M219" s="447">
        <v>41696</v>
      </c>
      <c r="N219" s="447">
        <v>41702</v>
      </c>
      <c r="O219" s="447">
        <v>41710</v>
      </c>
      <c r="P219" s="478" t="s">
        <v>2695</v>
      </c>
      <c r="Q219">
        <v>23.49</v>
      </c>
    </row>
    <row r="220" spans="1:17" ht="28.5" x14ac:dyDescent="0.25">
      <c r="A220" s="298" t="s">
        <v>2694</v>
      </c>
      <c r="B220" s="480" t="s">
        <v>2230</v>
      </c>
      <c r="C220" s="309" t="s">
        <v>2693</v>
      </c>
      <c r="D220" s="480" t="s">
        <v>2686</v>
      </c>
      <c r="E220" s="309" t="s">
        <v>726</v>
      </c>
      <c r="F220" s="309" t="s">
        <v>39</v>
      </c>
      <c r="G220" s="307" t="s">
        <v>247</v>
      </c>
      <c r="H220" s="309">
        <v>1</v>
      </c>
      <c r="I220" s="479">
        <v>24.88</v>
      </c>
      <c r="J220" s="479">
        <v>24.88</v>
      </c>
      <c r="K220" s="305" t="s">
        <v>12</v>
      </c>
      <c r="L220" s="309" t="s">
        <v>13</v>
      </c>
      <c r="M220" s="447">
        <v>41702</v>
      </c>
      <c r="N220" s="447">
        <v>41702</v>
      </c>
      <c r="O220" s="447">
        <v>41702</v>
      </c>
      <c r="P220" s="478" t="s">
        <v>2692</v>
      </c>
      <c r="Q220">
        <v>24.73</v>
      </c>
    </row>
    <row r="221" spans="1:17" ht="28.5" x14ac:dyDescent="0.25">
      <c r="A221" s="298" t="s">
        <v>2691</v>
      </c>
      <c r="B221" s="480" t="s">
        <v>2230</v>
      </c>
      <c r="C221" s="309" t="s">
        <v>2690</v>
      </c>
      <c r="D221" s="480" t="s">
        <v>2686</v>
      </c>
      <c r="E221" s="309" t="s">
        <v>726</v>
      </c>
      <c r="F221" s="309" t="s">
        <v>39</v>
      </c>
      <c r="G221" s="307" t="s">
        <v>247</v>
      </c>
      <c r="H221" s="309">
        <v>1</v>
      </c>
      <c r="I221" s="479">
        <v>24.94</v>
      </c>
      <c r="J221" s="479">
        <v>24.94</v>
      </c>
      <c r="K221" s="305" t="s">
        <v>12</v>
      </c>
      <c r="L221" s="309" t="s">
        <v>13</v>
      </c>
      <c r="M221" s="447">
        <v>41877</v>
      </c>
      <c r="N221" s="447">
        <v>41881</v>
      </c>
      <c r="O221" s="447">
        <v>41881</v>
      </c>
      <c r="P221" s="478" t="s">
        <v>2689</v>
      </c>
      <c r="Q221">
        <v>24.88</v>
      </c>
    </row>
    <row r="222" spans="1:17" ht="28.5" x14ac:dyDescent="0.25">
      <c r="A222" s="298" t="s">
        <v>2688</v>
      </c>
      <c r="B222" s="480" t="s">
        <v>2230</v>
      </c>
      <c r="C222" s="309" t="s">
        <v>2687</v>
      </c>
      <c r="D222" s="480" t="s">
        <v>2686</v>
      </c>
      <c r="E222" s="309" t="s">
        <v>726</v>
      </c>
      <c r="F222" s="309" t="s">
        <v>39</v>
      </c>
      <c r="G222" s="307" t="s">
        <v>247</v>
      </c>
      <c r="H222" s="309">
        <v>1</v>
      </c>
      <c r="I222" s="479">
        <v>25</v>
      </c>
      <c r="J222" s="481">
        <v>25</v>
      </c>
      <c r="K222" s="305" t="s">
        <v>12</v>
      </c>
      <c r="L222" s="309" t="s">
        <v>13</v>
      </c>
      <c r="M222" s="447">
        <v>41891</v>
      </c>
      <c r="N222" s="447">
        <v>41893</v>
      </c>
      <c r="O222" s="447">
        <v>41893</v>
      </c>
      <c r="P222" s="478" t="s">
        <v>2685</v>
      </c>
      <c r="Q222">
        <v>24.96</v>
      </c>
    </row>
    <row r="223" spans="1:17" ht="31.5" x14ac:dyDescent="0.25">
      <c r="A223" s="298" t="s">
        <v>2684</v>
      </c>
      <c r="B223" s="480" t="s">
        <v>2230</v>
      </c>
      <c r="C223" s="309" t="s">
        <v>2683</v>
      </c>
      <c r="D223" s="480" t="s">
        <v>2682</v>
      </c>
      <c r="E223" s="309" t="s">
        <v>726</v>
      </c>
      <c r="F223" s="309" t="s">
        <v>39</v>
      </c>
      <c r="G223" s="307" t="s">
        <v>247</v>
      </c>
      <c r="H223" s="309">
        <v>1</v>
      </c>
      <c r="I223" s="479">
        <v>24.96</v>
      </c>
      <c r="J223" s="479">
        <v>24.96</v>
      </c>
      <c r="K223" s="305" t="s">
        <v>12</v>
      </c>
      <c r="L223" s="309" t="s">
        <v>13</v>
      </c>
      <c r="M223" s="447">
        <v>41891</v>
      </c>
      <c r="N223" s="447">
        <v>41684</v>
      </c>
      <c r="O223" s="447">
        <v>41684</v>
      </c>
      <c r="P223" s="478" t="s">
        <v>2681</v>
      </c>
      <c r="Q223">
        <v>23.23</v>
      </c>
    </row>
    <row r="224" spans="1:17" ht="31.5" x14ac:dyDescent="0.25">
      <c r="A224" s="298" t="s">
        <v>2680</v>
      </c>
      <c r="B224" s="480" t="s">
        <v>2230</v>
      </c>
      <c r="C224" s="309" t="s">
        <v>2679</v>
      </c>
      <c r="D224" s="480" t="s">
        <v>2411</v>
      </c>
      <c r="E224" s="309" t="s">
        <v>726</v>
      </c>
      <c r="F224" s="309" t="s">
        <v>39</v>
      </c>
      <c r="G224" s="307" t="s">
        <v>247</v>
      </c>
      <c r="H224" s="309">
        <v>1</v>
      </c>
      <c r="I224" s="479">
        <v>24.74</v>
      </c>
      <c r="J224" s="479">
        <v>24.74</v>
      </c>
      <c r="K224" s="305" t="s">
        <v>12</v>
      </c>
      <c r="L224" s="309" t="s">
        <v>13</v>
      </c>
      <c r="M224" s="447">
        <v>41945</v>
      </c>
      <c r="N224" s="447">
        <v>41689</v>
      </c>
      <c r="O224" s="447">
        <v>41689</v>
      </c>
      <c r="P224" s="478" t="s">
        <v>2678</v>
      </c>
      <c r="Q224">
        <v>24.8</v>
      </c>
    </row>
    <row r="225" spans="1:17" ht="28.5" x14ac:dyDescent="0.25">
      <c r="A225" s="298" t="s">
        <v>2677</v>
      </c>
      <c r="B225" s="480" t="s">
        <v>2230</v>
      </c>
      <c r="C225" s="309" t="s">
        <v>2676</v>
      </c>
      <c r="D225" s="480" t="s">
        <v>2411</v>
      </c>
      <c r="E225" s="309" t="s">
        <v>726</v>
      </c>
      <c r="F225" s="309" t="s">
        <v>39</v>
      </c>
      <c r="G225" s="307" t="s">
        <v>247</v>
      </c>
      <c r="H225" s="309">
        <v>1</v>
      </c>
      <c r="I225" s="479">
        <v>25.64</v>
      </c>
      <c r="J225" s="479">
        <v>25.64</v>
      </c>
      <c r="K225" s="305" t="s">
        <v>12</v>
      </c>
      <c r="L225" s="309" t="s">
        <v>13</v>
      </c>
      <c r="M225" s="447">
        <v>41673</v>
      </c>
      <c r="N225" s="447">
        <v>41688</v>
      </c>
      <c r="O225" s="447">
        <v>41688</v>
      </c>
      <c r="P225" s="478" t="s">
        <v>2410</v>
      </c>
      <c r="Q225">
        <v>25.66</v>
      </c>
    </row>
    <row r="226" spans="1:17" ht="25.5" x14ac:dyDescent="0.25">
      <c r="A226" s="298" t="s">
        <v>2675</v>
      </c>
      <c r="B226" s="302" t="s">
        <v>2230</v>
      </c>
      <c r="C226" s="302" t="s">
        <v>2674</v>
      </c>
      <c r="D226" s="302" t="s">
        <v>2653</v>
      </c>
      <c r="E226" s="302" t="s">
        <v>867</v>
      </c>
      <c r="F226" s="300" t="s">
        <v>39</v>
      </c>
      <c r="G226" s="300" t="s">
        <v>247</v>
      </c>
      <c r="H226" s="300">
        <v>1</v>
      </c>
      <c r="I226" s="301">
        <v>24.99</v>
      </c>
      <c r="J226" s="301">
        <v>24.99</v>
      </c>
      <c r="K226" s="305" t="s">
        <v>12</v>
      </c>
      <c r="L226" s="300" t="s">
        <v>13</v>
      </c>
      <c r="M226" s="462">
        <v>41680</v>
      </c>
      <c r="N226" s="462">
        <v>41680</v>
      </c>
      <c r="O226" s="299">
        <v>41681</v>
      </c>
      <c r="P226" s="298" t="s">
        <v>2673</v>
      </c>
      <c r="Q226">
        <v>24.96</v>
      </c>
    </row>
    <row r="227" spans="1:17" ht="25.5" x14ac:dyDescent="0.25">
      <c r="A227" s="298" t="s">
        <v>2672</v>
      </c>
      <c r="B227" s="302" t="s">
        <v>2230</v>
      </c>
      <c r="C227" s="302" t="s">
        <v>2671</v>
      </c>
      <c r="D227" s="302" t="s">
        <v>2653</v>
      </c>
      <c r="E227" s="302" t="s">
        <v>867</v>
      </c>
      <c r="F227" s="300" t="s">
        <v>39</v>
      </c>
      <c r="G227" s="300" t="s">
        <v>247</v>
      </c>
      <c r="H227" s="300">
        <v>1</v>
      </c>
      <c r="I227" s="301">
        <v>24.99</v>
      </c>
      <c r="J227" s="301">
        <v>24.99</v>
      </c>
      <c r="K227" s="305" t="s">
        <v>12</v>
      </c>
      <c r="L227" s="300" t="s">
        <v>13</v>
      </c>
      <c r="M227" s="462">
        <v>41690</v>
      </c>
      <c r="N227" s="299">
        <v>41690</v>
      </c>
      <c r="O227" s="299">
        <v>41691</v>
      </c>
      <c r="P227" s="298" t="s">
        <v>2670</v>
      </c>
      <c r="Q227">
        <v>24.94</v>
      </c>
    </row>
    <row r="228" spans="1:17" ht="25.5" x14ac:dyDescent="0.25">
      <c r="A228" s="298" t="s">
        <v>2669</v>
      </c>
      <c r="B228" s="302" t="s">
        <v>2230</v>
      </c>
      <c r="C228" s="302" t="s">
        <v>2668</v>
      </c>
      <c r="D228" s="302" t="s">
        <v>2653</v>
      </c>
      <c r="E228" s="302" t="s">
        <v>867</v>
      </c>
      <c r="F228" s="300" t="s">
        <v>39</v>
      </c>
      <c r="G228" s="300" t="s">
        <v>247</v>
      </c>
      <c r="H228" s="300">
        <v>1</v>
      </c>
      <c r="I228" s="301">
        <v>24.99</v>
      </c>
      <c r="J228" s="301">
        <v>24.99</v>
      </c>
      <c r="K228" s="305" t="s">
        <v>12</v>
      </c>
      <c r="L228" s="300" t="s">
        <v>13</v>
      </c>
      <c r="M228" s="462">
        <v>41694</v>
      </c>
      <c r="N228" s="299">
        <v>41694</v>
      </c>
      <c r="O228" s="299">
        <v>41696</v>
      </c>
      <c r="P228" s="298" t="s">
        <v>2667</v>
      </c>
      <c r="Q228">
        <v>24.99</v>
      </c>
    </row>
    <row r="229" spans="1:17" ht="25.5" x14ac:dyDescent="0.25">
      <c r="A229" s="298" t="s">
        <v>2666</v>
      </c>
      <c r="B229" s="302" t="s">
        <v>2230</v>
      </c>
      <c r="C229" s="302" t="s">
        <v>2665</v>
      </c>
      <c r="D229" s="302" t="s">
        <v>2653</v>
      </c>
      <c r="E229" s="302" t="s">
        <v>867</v>
      </c>
      <c r="F229" s="300" t="s">
        <v>39</v>
      </c>
      <c r="G229" s="300" t="s">
        <v>247</v>
      </c>
      <c r="H229" s="300">
        <v>1</v>
      </c>
      <c r="I229" s="301">
        <v>24.99</v>
      </c>
      <c r="J229" s="301">
        <v>24.99</v>
      </c>
      <c r="K229" s="305" t="s">
        <v>12</v>
      </c>
      <c r="L229" s="300" t="s">
        <v>13</v>
      </c>
      <c r="M229" s="462">
        <v>41694</v>
      </c>
      <c r="N229" s="462">
        <v>41694</v>
      </c>
      <c r="O229" s="299">
        <v>41696</v>
      </c>
      <c r="P229" s="298" t="s">
        <v>2664</v>
      </c>
      <c r="Q229">
        <v>24.97</v>
      </c>
    </row>
    <row r="230" spans="1:17" ht="25.5" x14ac:dyDescent="0.25">
      <c r="A230" s="298" t="s">
        <v>2663</v>
      </c>
      <c r="B230" s="302" t="s">
        <v>2230</v>
      </c>
      <c r="C230" s="302" t="s">
        <v>2662</v>
      </c>
      <c r="D230" s="302" t="s">
        <v>2653</v>
      </c>
      <c r="E230" s="302" t="s">
        <v>867</v>
      </c>
      <c r="F230" s="300" t="s">
        <v>39</v>
      </c>
      <c r="G230" s="300" t="s">
        <v>247</v>
      </c>
      <c r="H230" s="300">
        <v>1</v>
      </c>
      <c r="I230" s="301">
        <v>24.99</v>
      </c>
      <c r="J230" s="301">
        <v>24.99</v>
      </c>
      <c r="K230" s="305" t="s">
        <v>12</v>
      </c>
      <c r="L230" s="300" t="s">
        <v>13</v>
      </c>
      <c r="M230" s="462">
        <v>41694</v>
      </c>
      <c r="N230" s="462">
        <v>41694</v>
      </c>
      <c r="O230" s="299">
        <v>41699</v>
      </c>
      <c r="P230" s="298" t="s">
        <v>2661</v>
      </c>
      <c r="Q230">
        <v>24.99</v>
      </c>
    </row>
    <row r="231" spans="1:17" ht="25.5" x14ac:dyDescent="0.25">
      <c r="A231" s="298" t="s">
        <v>2660</v>
      </c>
      <c r="B231" s="302" t="s">
        <v>2230</v>
      </c>
      <c r="C231" s="302" t="s">
        <v>2659</v>
      </c>
      <c r="D231" s="302" t="s">
        <v>2653</v>
      </c>
      <c r="E231" s="302" t="s">
        <v>867</v>
      </c>
      <c r="F231" s="300" t="s">
        <v>39</v>
      </c>
      <c r="G231" s="300" t="s">
        <v>247</v>
      </c>
      <c r="H231" s="300">
        <v>1</v>
      </c>
      <c r="I231" s="301">
        <v>24.99</v>
      </c>
      <c r="J231" s="301">
        <v>24.99</v>
      </c>
      <c r="K231" s="305" t="s">
        <v>12</v>
      </c>
      <c r="L231" s="300" t="s">
        <v>13</v>
      </c>
      <c r="M231" s="462">
        <v>41680</v>
      </c>
      <c r="N231" s="462">
        <v>41680</v>
      </c>
      <c r="O231" s="299">
        <v>41682</v>
      </c>
      <c r="P231" s="298" t="s">
        <v>2658</v>
      </c>
      <c r="Q231">
        <v>25</v>
      </c>
    </row>
    <row r="232" spans="1:17" ht="25.5" x14ac:dyDescent="0.25">
      <c r="A232" s="298" t="s">
        <v>2657</v>
      </c>
      <c r="B232" s="302" t="s">
        <v>2230</v>
      </c>
      <c r="C232" s="302" t="s">
        <v>2656</v>
      </c>
      <c r="D232" s="302" t="s">
        <v>2653</v>
      </c>
      <c r="E232" s="302" t="s">
        <v>867</v>
      </c>
      <c r="F232" s="300" t="s">
        <v>39</v>
      </c>
      <c r="G232" s="300" t="s">
        <v>247</v>
      </c>
      <c r="H232" s="300">
        <v>1</v>
      </c>
      <c r="I232" s="301">
        <v>24.99</v>
      </c>
      <c r="J232" s="301">
        <v>24.99</v>
      </c>
      <c r="K232" s="305" t="s">
        <v>12</v>
      </c>
      <c r="L232" s="300" t="s">
        <v>13</v>
      </c>
      <c r="M232" s="462">
        <v>41681</v>
      </c>
      <c r="N232" s="462">
        <v>41681</v>
      </c>
      <c r="O232" s="299">
        <v>41683</v>
      </c>
      <c r="P232" s="298" t="s">
        <v>2652</v>
      </c>
      <c r="Q232">
        <v>24.99</v>
      </c>
    </row>
    <row r="233" spans="1:17" ht="25.5" x14ac:dyDescent="0.25">
      <c r="A233" s="298" t="s">
        <v>2655</v>
      </c>
      <c r="B233" s="302" t="s">
        <v>2230</v>
      </c>
      <c r="C233" s="302" t="s">
        <v>2654</v>
      </c>
      <c r="D233" s="302" t="s">
        <v>2653</v>
      </c>
      <c r="E233" s="302" t="s">
        <v>867</v>
      </c>
      <c r="F233" s="300" t="s">
        <v>39</v>
      </c>
      <c r="G233" s="300" t="s">
        <v>247</v>
      </c>
      <c r="H233" s="300">
        <v>1</v>
      </c>
      <c r="I233" s="301">
        <v>24.99</v>
      </c>
      <c r="J233" s="301">
        <v>24.99</v>
      </c>
      <c r="K233" s="305" t="s">
        <v>12</v>
      </c>
      <c r="L233" s="300" t="s">
        <v>13</v>
      </c>
      <c r="M233" s="462">
        <v>41695</v>
      </c>
      <c r="N233" s="462">
        <v>41695</v>
      </c>
      <c r="O233" s="299">
        <v>41699</v>
      </c>
      <c r="P233" s="298" t="s">
        <v>2652</v>
      </c>
      <c r="Q233">
        <v>24.99</v>
      </c>
    </row>
    <row r="234" spans="1:17" ht="25.5" x14ac:dyDescent="0.25">
      <c r="A234" s="298" t="s">
        <v>2651</v>
      </c>
      <c r="B234" s="302" t="s">
        <v>2217</v>
      </c>
      <c r="C234" s="302" t="s">
        <v>2650</v>
      </c>
      <c r="D234" s="302" t="s">
        <v>2649</v>
      </c>
      <c r="E234" s="302" t="s">
        <v>867</v>
      </c>
      <c r="F234" s="300" t="s">
        <v>39</v>
      </c>
      <c r="G234" s="300" t="s">
        <v>247</v>
      </c>
      <c r="H234" s="300">
        <v>1</v>
      </c>
      <c r="I234" s="301">
        <v>24.99</v>
      </c>
      <c r="J234" s="301">
        <v>24.99</v>
      </c>
      <c r="K234" s="305" t="s">
        <v>12</v>
      </c>
      <c r="L234" s="300" t="s">
        <v>13</v>
      </c>
      <c r="M234" s="462">
        <v>41873</v>
      </c>
      <c r="N234" s="462">
        <v>41876</v>
      </c>
      <c r="O234" s="299">
        <v>41877</v>
      </c>
      <c r="P234" s="298" t="s">
        <v>2648</v>
      </c>
      <c r="Q234">
        <v>24.99</v>
      </c>
    </row>
    <row r="235" spans="1:17" ht="25.5" x14ac:dyDescent="0.25">
      <c r="A235" s="298" t="s">
        <v>2647</v>
      </c>
      <c r="B235" s="302" t="s">
        <v>2230</v>
      </c>
      <c r="C235" s="302" t="s">
        <v>2646</v>
      </c>
      <c r="D235" s="302" t="s">
        <v>2645</v>
      </c>
      <c r="E235" s="302" t="s">
        <v>853</v>
      </c>
      <c r="F235" s="300" t="s">
        <v>39</v>
      </c>
      <c r="G235" s="300" t="s">
        <v>247</v>
      </c>
      <c r="H235" s="300">
        <v>1</v>
      </c>
      <c r="I235" s="301">
        <v>24.99</v>
      </c>
      <c r="J235" s="301">
        <v>24.99</v>
      </c>
      <c r="K235" s="305" t="s">
        <v>12</v>
      </c>
      <c r="L235" s="300" t="s">
        <v>13</v>
      </c>
      <c r="M235" s="462">
        <v>41682</v>
      </c>
      <c r="N235" s="462">
        <v>41682</v>
      </c>
      <c r="O235" s="299">
        <v>41684</v>
      </c>
      <c r="P235" s="298" t="s">
        <v>2644</v>
      </c>
      <c r="Q235">
        <v>24.99</v>
      </c>
    </row>
    <row r="236" spans="1:17" ht="25.5" x14ac:dyDescent="0.25">
      <c r="A236" s="298" t="s">
        <v>2643</v>
      </c>
      <c r="B236" s="302" t="s">
        <v>2230</v>
      </c>
      <c r="C236" s="302" t="s">
        <v>2642</v>
      </c>
      <c r="D236" s="302" t="s">
        <v>2293</v>
      </c>
      <c r="E236" s="302" t="s">
        <v>853</v>
      </c>
      <c r="F236" s="300" t="s">
        <v>39</v>
      </c>
      <c r="G236" s="300" t="s">
        <v>247</v>
      </c>
      <c r="H236" s="300">
        <v>1</v>
      </c>
      <c r="I236" s="301">
        <v>24.99</v>
      </c>
      <c r="J236" s="301">
        <v>24.99</v>
      </c>
      <c r="K236" s="305" t="s">
        <v>12</v>
      </c>
      <c r="L236" s="300" t="s">
        <v>13</v>
      </c>
      <c r="M236" s="462">
        <v>41673</v>
      </c>
      <c r="N236" s="462">
        <v>41677</v>
      </c>
      <c r="O236" s="299">
        <v>41699</v>
      </c>
      <c r="P236" s="298" t="s">
        <v>2641</v>
      </c>
      <c r="Q236">
        <v>25</v>
      </c>
    </row>
    <row r="237" spans="1:17" ht="25.5" x14ac:dyDescent="0.25">
      <c r="A237" s="298" t="s">
        <v>2640</v>
      </c>
      <c r="B237" s="302" t="s">
        <v>2230</v>
      </c>
      <c r="C237" s="302" t="s">
        <v>2639</v>
      </c>
      <c r="D237" s="302" t="s">
        <v>2293</v>
      </c>
      <c r="E237" s="302" t="s">
        <v>853</v>
      </c>
      <c r="F237" s="300" t="s">
        <v>39</v>
      </c>
      <c r="G237" s="300" t="s">
        <v>247</v>
      </c>
      <c r="H237" s="300">
        <v>1</v>
      </c>
      <c r="I237" s="301">
        <v>24.99</v>
      </c>
      <c r="J237" s="301">
        <v>24.99</v>
      </c>
      <c r="K237" s="305" t="s">
        <v>12</v>
      </c>
      <c r="L237" s="300" t="s">
        <v>13</v>
      </c>
      <c r="M237" s="462">
        <v>41698</v>
      </c>
      <c r="N237" s="462">
        <v>41698</v>
      </c>
      <c r="O237" s="299">
        <v>41699</v>
      </c>
      <c r="P237" s="298" t="s">
        <v>2638</v>
      </c>
      <c r="Q237">
        <v>24.98</v>
      </c>
    </row>
    <row r="238" spans="1:17" ht="25.5" x14ac:dyDescent="0.25">
      <c r="A238" s="298" t="s">
        <v>2637</v>
      </c>
      <c r="B238" s="302" t="s">
        <v>2230</v>
      </c>
      <c r="C238" s="302" t="s">
        <v>2636</v>
      </c>
      <c r="D238" s="302" t="s">
        <v>2293</v>
      </c>
      <c r="E238" s="302" t="s">
        <v>853</v>
      </c>
      <c r="F238" s="300" t="s">
        <v>39</v>
      </c>
      <c r="G238" s="300" t="s">
        <v>247</v>
      </c>
      <c r="H238" s="300">
        <v>1</v>
      </c>
      <c r="I238" s="301">
        <v>24.99</v>
      </c>
      <c r="J238" s="301">
        <v>24.99</v>
      </c>
      <c r="K238" s="305" t="s">
        <v>12</v>
      </c>
      <c r="L238" s="300" t="s">
        <v>13</v>
      </c>
      <c r="M238" s="462">
        <v>41698</v>
      </c>
      <c r="N238" s="462">
        <v>41698</v>
      </c>
      <c r="O238" s="299">
        <v>41699</v>
      </c>
      <c r="P238" s="298" t="s">
        <v>2635</v>
      </c>
      <c r="Q238">
        <v>24.98</v>
      </c>
    </row>
    <row r="239" spans="1:17" ht="25.5" x14ac:dyDescent="0.25">
      <c r="A239" s="298" t="s">
        <v>2634</v>
      </c>
      <c r="B239" s="302" t="s">
        <v>2230</v>
      </c>
      <c r="C239" s="302" t="s">
        <v>2633</v>
      </c>
      <c r="D239" s="302" t="s">
        <v>2293</v>
      </c>
      <c r="E239" s="302" t="s">
        <v>853</v>
      </c>
      <c r="F239" s="300" t="s">
        <v>39</v>
      </c>
      <c r="G239" s="300" t="s">
        <v>247</v>
      </c>
      <c r="H239" s="300">
        <v>1</v>
      </c>
      <c r="I239" s="301">
        <v>24.99</v>
      </c>
      <c r="J239" s="301">
        <v>24.99</v>
      </c>
      <c r="K239" s="305" t="s">
        <v>12</v>
      </c>
      <c r="L239" s="300" t="s">
        <v>13</v>
      </c>
      <c r="M239" s="462">
        <v>41695</v>
      </c>
      <c r="N239" s="462">
        <v>41695</v>
      </c>
      <c r="O239" s="299">
        <v>41698</v>
      </c>
      <c r="P239" s="298" t="s">
        <v>2632</v>
      </c>
      <c r="Q239">
        <v>24.98</v>
      </c>
    </row>
    <row r="240" spans="1:17" ht="25.5" x14ac:dyDescent="0.25">
      <c r="A240" s="298" t="s">
        <v>2631</v>
      </c>
      <c r="B240" s="302" t="s">
        <v>2230</v>
      </c>
      <c r="C240" s="302" t="s">
        <v>2630</v>
      </c>
      <c r="D240" s="302" t="s">
        <v>2293</v>
      </c>
      <c r="E240" s="302" t="s">
        <v>853</v>
      </c>
      <c r="F240" s="300" t="s">
        <v>39</v>
      </c>
      <c r="G240" s="300" t="s">
        <v>247</v>
      </c>
      <c r="H240" s="300">
        <v>1</v>
      </c>
      <c r="I240" s="301">
        <v>24.99</v>
      </c>
      <c r="J240" s="301">
        <v>24.99</v>
      </c>
      <c r="K240" s="305" t="s">
        <v>12</v>
      </c>
      <c r="L240" s="300" t="s">
        <v>13</v>
      </c>
      <c r="M240" s="462">
        <v>41682</v>
      </c>
      <c r="N240" s="462">
        <v>41682</v>
      </c>
      <c r="O240" s="299">
        <v>41684</v>
      </c>
      <c r="P240" s="298" t="s">
        <v>2629</v>
      </c>
      <c r="Q240">
        <v>25</v>
      </c>
    </row>
    <row r="241" spans="1:17" ht="25.5" x14ac:dyDescent="0.25">
      <c r="A241" s="298" t="s">
        <v>2628</v>
      </c>
      <c r="B241" s="302" t="s">
        <v>2230</v>
      </c>
      <c r="C241" s="302" t="s">
        <v>2627</v>
      </c>
      <c r="D241" s="302" t="s">
        <v>2293</v>
      </c>
      <c r="E241" s="302" t="s">
        <v>853</v>
      </c>
      <c r="F241" s="300" t="s">
        <v>39</v>
      </c>
      <c r="G241" s="300" t="s">
        <v>247</v>
      </c>
      <c r="H241" s="300">
        <v>1</v>
      </c>
      <c r="I241" s="301">
        <v>24.99</v>
      </c>
      <c r="J241" s="301">
        <v>24.99</v>
      </c>
      <c r="K241" s="305" t="s">
        <v>12</v>
      </c>
      <c r="L241" s="300" t="s">
        <v>13</v>
      </c>
      <c r="M241" s="462">
        <v>41864</v>
      </c>
      <c r="N241" s="462">
        <v>41869</v>
      </c>
      <c r="O241" s="299">
        <v>41872</v>
      </c>
      <c r="P241" s="298" t="s">
        <v>2626</v>
      </c>
      <c r="Q241">
        <v>24.99</v>
      </c>
    </row>
    <row r="242" spans="1:17" ht="25.5" x14ac:dyDescent="0.25">
      <c r="A242" s="298" t="s">
        <v>2625</v>
      </c>
      <c r="B242" s="302" t="s">
        <v>2230</v>
      </c>
      <c r="C242" s="302" t="s">
        <v>2624</v>
      </c>
      <c r="D242" s="302" t="s">
        <v>2293</v>
      </c>
      <c r="E242" s="302" t="s">
        <v>853</v>
      </c>
      <c r="F242" s="300" t="s">
        <v>39</v>
      </c>
      <c r="G242" s="300" t="s">
        <v>247</v>
      </c>
      <c r="H242" s="300">
        <v>1</v>
      </c>
      <c r="I242" s="301">
        <v>24.99</v>
      </c>
      <c r="J242" s="301">
        <v>24.99</v>
      </c>
      <c r="K242" s="305" t="s">
        <v>12</v>
      </c>
      <c r="L242" s="300" t="s">
        <v>13</v>
      </c>
      <c r="M242" s="462">
        <v>41891</v>
      </c>
      <c r="N242" s="462">
        <v>41892</v>
      </c>
      <c r="O242" s="462">
        <v>41893</v>
      </c>
      <c r="P242" s="298" t="s">
        <v>2623</v>
      </c>
      <c r="Q242">
        <v>24.99</v>
      </c>
    </row>
    <row r="243" spans="1:17" ht="38.25" x14ac:dyDescent="0.25">
      <c r="A243" s="298" t="s">
        <v>2622</v>
      </c>
      <c r="B243" s="302" t="s">
        <v>2230</v>
      </c>
      <c r="C243" s="302" t="s">
        <v>2621</v>
      </c>
      <c r="D243" s="302" t="s">
        <v>752</v>
      </c>
      <c r="E243" s="302" t="s">
        <v>752</v>
      </c>
      <c r="F243" s="300" t="s">
        <v>39</v>
      </c>
      <c r="G243" s="300" t="s">
        <v>247</v>
      </c>
      <c r="H243" s="300">
        <v>1</v>
      </c>
      <c r="I243" s="301">
        <v>24.86</v>
      </c>
      <c r="J243" s="301">
        <f>I243</f>
        <v>24.86</v>
      </c>
      <c r="K243" s="298" t="s">
        <v>12</v>
      </c>
      <c r="L243" s="300" t="s">
        <v>13</v>
      </c>
      <c r="M243" s="462">
        <v>41857</v>
      </c>
      <c r="N243" s="462">
        <v>41862</v>
      </c>
      <c r="O243" s="462">
        <v>41879</v>
      </c>
      <c r="P243" s="298" t="s">
        <v>2620</v>
      </c>
      <c r="Q243">
        <v>24.86</v>
      </c>
    </row>
    <row r="244" spans="1:17" ht="38.25" x14ac:dyDescent="0.25">
      <c r="A244" s="298" t="s">
        <v>2619</v>
      </c>
      <c r="B244" s="302" t="s">
        <v>2217</v>
      </c>
      <c r="C244" s="302" t="s">
        <v>2618</v>
      </c>
      <c r="D244" s="302" t="s">
        <v>752</v>
      </c>
      <c r="E244" s="302" t="s">
        <v>752</v>
      </c>
      <c r="F244" s="300" t="s">
        <v>39</v>
      </c>
      <c r="G244" s="300" t="s">
        <v>247</v>
      </c>
      <c r="H244" s="300">
        <v>1</v>
      </c>
      <c r="I244" s="301">
        <v>24.93</v>
      </c>
      <c r="J244" s="301">
        <f>I244</f>
        <v>24.93</v>
      </c>
      <c r="K244" s="298" t="s">
        <v>12</v>
      </c>
      <c r="L244" s="300" t="s">
        <v>13</v>
      </c>
      <c r="M244" s="462">
        <v>41871</v>
      </c>
      <c r="N244" s="462">
        <v>41872</v>
      </c>
      <c r="O244" s="462">
        <v>41879</v>
      </c>
      <c r="P244" s="298" t="s">
        <v>2617</v>
      </c>
      <c r="Q244">
        <v>24.93</v>
      </c>
    </row>
    <row r="245" spans="1:17" ht="38.25" x14ac:dyDescent="0.25">
      <c r="A245" s="298" t="s">
        <v>2616</v>
      </c>
      <c r="B245" s="302" t="s">
        <v>2217</v>
      </c>
      <c r="C245" s="302" t="s">
        <v>2615</v>
      </c>
      <c r="D245" s="302" t="s">
        <v>752</v>
      </c>
      <c r="E245" s="302" t="s">
        <v>752</v>
      </c>
      <c r="F245" s="300" t="s">
        <v>39</v>
      </c>
      <c r="G245" s="300" t="s">
        <v>247</v>
      </c>
      <c r="H245" s="300">
        <v>1</v>
      </c>
      <c r="I245" s="301">
        <v>24.95</v>
      </c>
      <c r="J245" s="301">
        <f>I245</f>
        <v>24.95</v>
      </c>
      <c r="K245" s="298" t="s">
        <v>12</v>
      </c>
      <c r="L245" s="300" t="s">
        <v>13</v>
      </c>
      <c r="M245" s="462">
        <v>41851</v>
      </c>
      <c r="N245" s="462">
        <v>41862</v>
      </c>
      <c r="O245" s="462">
        <v>41867</v>
      </c>
      <c r="P245" s="298" t="s">
        <v>2614</v>
      </c>
      <c r="Q245">
        <v>24.95</v>
      </c>
    </row>
    <row r="246" spans="1:17" ht="38.25" x14ac:dyDescent="0.25">
      <c r="A246" s="298" t="s">
        <v>2613</v>
      </c>
      <c r="B246" s="302" t="s">
        <v>2217</v>
      </c>
      <c r="C246" s="302" t="s">
        <v>2612</v>
      </c>
      <c r="D246" s="302" t="s">
        <v>752</v>
      </c>
      <c r="E246" s="302" t="s">
        <v>752</v>
      </c>
      <c r="F246" s="300" t="s">
        <v>39</v>
      </c>
      <c r="G246" s="300" t="s">
        <v>247</v>
      </c>
      <c r="H246" s="300">
        <v>1</v>
      </c>
      <c r="I246" s="301">
        <v>24.98</v>
      </c>
      <c r="J246" s="301">
        <f>I246</f>
        <v>24.98</v>
      </c>
      <c r="K246" s="298" t="s">
        <v>12</v>
      </c>
      <c r="L246" s="300" t="s">
        <v>13</v>
      </c>
      <c r="M246" s="462">
        <v>41871</v>
      </c>
      <c r="N246" s="462">
        <v>41871</v>
      </c>
      <c r="O246" s="462">
        <v>41879</v>
      </c>
      <c r="P246" s="298" t="s">
        <v>2611</v>
      </c>
      <c r="Q246">
        <v>24.98</v>
      </c>
    </row>
    <row r="247" spans="1:17" ht="38.25" x14ac:dyDescent="0.25">
      <c r="A247" s="298" t="s">
        <v>2610</v>
      </c>
      <c r="B247" s="302" t="s">
        <v>2230</v>
      </c>
      <c r="C247" s="302" t="s">
        <v>2609</v>
      </c>
      <c r="D247" s="302" t="s">
        <v>2387</v>
      </c>
      <c r="E247" s="302" t="s">
        <v>752</v>
      </c>
      <c r="F247" s="300" t="s">
        <v>39</v>
      </c>
      <c r="G247" s="300" t="s">
        <v>247</v>
      </c>
      <c r="H247" s="300">
        <v>1</v>
      </c>
      <c r="I247" s="301">
        <v>24.77</v>
      </c>
      <c r="J247" s="301">
        <v>24.77</v>
      </c>
      <c r="K247" s="298" t="s">
        <v>12</v>
      </c>
      <c r="L247" s="300" t="s">
        <v>13</v>
      </c>
      <c r="M247" s="462">
        <v>41853</v>
      </c>
      <c r="N247" s="324">
        <v>41859</v>
      </c>
      <c r="O247" s="324">
        <v>41859</v>
      </c>
      <c r="P247" s="323" t="s">
        <v>2608</v>
      </c>
      <c r="Q247">
        <v>24.64</v>
      </c>
    </row>
    <row r="248" spans="1:17" ht="38.25" x14ac:dyDescent="0.25">
      <c r="A248" s="298" t="s">
        <v>2607</v>
      </c>
      <c r="B248" s="302" t="s">
        <v>2217</v>
      </c>
      <c r="C248" s="302" t="s">
        <v>2606</v>
      </c>
      <c r="D248" s="302" t="s">
        <v>2387</v>
      </c>
      <c r="E248" s="302" t="s">
        <v>752</v>
      </c>
      <c r="F248" s="300" t="s">
        <v>39</v>
      </c>
      <c r="G248" s="300" t="s">
        <v>247</v>
      </c>
      <c r="H248" s="300">
        <v>1</v>
      </c>
      <c r="I248" s="301">
        <v>24.85</v>
      </c>
      <c r="J248" s="301">
        <v>24.85</v>
      </c>
      <c r="K248" s="298" t="s">
        <v>12</v>
      </c>
      <c r="L248" s="300" t="s">
        <v>13</v>
      </c>
      <c r="M248" s="462">
        <v>41856</v>
      </c>
      <c r="N248" s="324">
        <v>42609</v>
      </c>
      <c r="O248" s="324">
        <v>41878</v>
      </c>
      <c r="P248" s="323" t="s">
        <v>2605</v>
      </c>
      <c r="Q248">
        <v>23.84</v>
      </c>
    </row>
    <row r="249" spans="1:17" ht="38.25" x14ac:dyDescent="0.25">
      <c r="A249" s="298" t="s">
        <v>2604</v>
      </c>
      <c r="B249" s="302" t="s">
        <v>2217</v>
      </c>
      <c r="C249" s="302" t="s">
        <v>2603</v>
      </c>
      <c r="D249" s="302" t="s">
        <v>2602</v>
      </c>
      <c r="E249" s="302" t="s">
        <v>772</v>
      </c>
      <c r="F249" s="300" t="s">
        <v>39</v>
      </c>
      <c r="G249" s="300" t="s">
        <v>247</v>
      </c>
      <c r="H249" s="300">
        <v>1</v>
      </c>
      <c r="I249" s="301">
        <v>24.91</v>
      </c>
      <c r="J249" s="301">
        <f>I249</f>
        <v>24.91</v>
      </c>
      <c r="K249" s="298" t="s">
        <v>12</v>
      </c>
      <c r="L249" s="300" t="s">
        <v>13</v>
      </c>
      <c r="M249" s="462">
        <v>41870</v>
      </c>
      <c r="N249" s="462">
        <v>41870</v>
      </c>
      <c r="O249" s="462">
        <v>41878</v>
      </c>
      <c r="P249" s="298" t="s">
        <v>2601</v>
      </c>
      <c r="Q249">
        <v>24.91</v>
      </c>
    </row>
    <row r="250" spans="1:17" ht="25.5" x14ac:dyDescent="0.25">
      <c r="A250" s="298" t="s">
        <v>2600</v>
      </c>
      <c r="B250" s="302" t="s">
        <v>2230</v>
      </c>
      <c r="C250" s="302" t="s">
        <v>2599</v>
      </c>
      <c r="D250" s="302" t="s">
        <v>2586</v>
      </c>
      <c r="E250" s="302" t="s">
        <v>826</v>
      </c>
      <c r="F250" s="300" t="s">
        <v>39</v>
      </c>
      <c r="G250" s="300" t="s">
        <v>247</v>
      </c>
      <c r="H250" s="325">
        <v>1</v>
      </c>
      <c r="I250" s="326">
        <v>24.98</v>
      </c>
      <c r="J250" s="326">
        <v>24.98</v>
      </c>
      <c r="K250" s="323" t="s">
        <v>12</v>
      </c>
      <c r="L250" s="325" t="s">
        <v>13</v>
      </c>
      <c r="M250" s="439">
        <v>41698</v>
      </c>
      <c r="N250" s="324">
        <v>41701</v>
      </c>
      <c r="O250" s="324">
        <v>41702</v>
      </c>
      <c r="P250" s="477" t="s">
        <v>2598</v>
      </c>
      <c r="Q250">
        <v>24.94</v>
      </c>
    </row>
    <row r="251" spans="1:17" ht="25.5" x14ac:dyDescent="0.25">
      <c r="A251" s="298" t="s">
        <v>2597</v>
      </c>
      <c r="B251" s="302" t="s">
        <v>2230</v>
      </c>
      <c r="C251" s="302" t="s">
        <v>2596</v>
      </c>
      <c r="D251" s="302" t="s">
        <v>2596</v>
      </c>
      <c r="E251" s="302" t="s">
        <v>826</v>
      </c>
      <c r="F251" s="300" t="s">
        <v>39</v>
      </c>
      <c r="G251" s="300" t="s">
        <v>247</v>
      </c>
      <c r="H251" s="325">
        <v>1</v>
      </c>
      <c r="I251" s="326">
        <v>24.99</v>
      </c>
      <c r="J251" s="326">
        <v>24.99</v>
      </c>
      <c r="K251" s="323" t="s">
        <v>12</v>
      </c>
      <c r="L251" s="325" t="s">
        <v>13</v>
      </c>
      <c r="M251" s="439">
        <v>41699</v>
      </c>
      <c r="N251" s="324">
        <v>41701</v>
      </c>
      <c r="O251" s="324">
        <v>41703</v>
      </c>
      <c r="P251" s="477" t="s">
        <v>2595</v>
      </c>
      <c r="Q251">
        <v>24.96</v>
      </c>
    </row>
    <row r="252" spans="1:17" ht="25.5" x14ac:dyDescent="0.25">
      <c r="A252" s="298" t="s">
        <v>2594</v>
      </c>
      <c r="B252" s="302" t="s">
        <v>2217</v>
      </c>
      <c r="C252" s="302" t="s">
        <v>2593</v>
      </c>
      <c r="D252" s="302" t="s">
        <v>2579</v>
      </c>
      <c r="E252" s="302" t="s">
        <v>826</v>
      </c>
      <c r="F252" s="300" t="s">
        <v>39</v>
      </c>
      <c r="G252" s="300" t="s">
        <v>247</v>
      </c>
      <c r="H252" s="325">
        <v>1</v>
      </c>
      <c r="I252" s="326">
        <v>24.99</v>
      </c>
      <c r="J252" s="326">
        <v>24.99</v>
      </c>
      <c r="K252" s="323" t="s">
        <v>12</v>
      </c>
      <c r="L252" s="325" t="s">
        <v>13</v>
      </c>
      <c r="M252" s="439">
        <v>41695</v>
      </c>
      <c r="N252" s="324">
        <v>41701</v>
      </c>
      <c r="O252" s="324">
        <v>41702</v>
      </c>
      <c r="P252" s="477" t="s">
        <v>2592</v>
      </c>
      <c r="Q252">
        <v>24.96</v>
      </c>
    </row>
    <row r="253" spans="1:17" ht="25.5" x14ac:dyDescent="0.25">
      <c r="A253" s="298" t="s">
        <v>2591</v>
      </c>
      <c r="B253" s="302" t="s">
        <v>2217</v>
      </c>
      <c r="C253" s="302" t="s">
        <v>2590</v>
      </c>
      <c r="D253" s="302" t="s">
        <v>826</v>
      </c>
      <c r="E253" s="302" t="s">
        <v>826</v>
      </c>
      <c r="F253" s="300" t="s">
        <v>39</v>
      </c>
      <c r="G253" s="300" t="s">
        <v>247</v>
      </c>
      <c r="H253" s="325">
        <v>1</v>
      </c>
      <c r="I253" s="326">
        <v>24.96</v>
      </c>
      <c r="J253" s="326">
        <v>24.96</v>
      </c>
      <c r="K253" s="323" t="s">
        <v>12</v>
      </c>
      <c r="L253" s="325" t="s">
        <v>13</v>
      </c>
      <c r="M253" s="439">
        <v>41703</v>
      </c>
      <c r="N253" s="324">
        <v>41782</v>
      </c>
      <c r="O253" s="324">
        <v>41790</v>
      </c>
      <c r="P253" s="477" t="s">
        <v>2589</v>
      </c>
      <c r="Q253">
        <v>24.94</v>
      </c>
    </row>
    <row r="254" spans="1:17" ht="25.5" x14ac:dyDescent="0.25">
      <c r="A254" s="298" t="s">
        <v>2588</v>
      </c>
      <c r="B254" s="302" t="s">
        <v>2217</v>
      </c>
      <c r="C254" s="302" t="s">
        <v>2587</v>
      </c>
      <c r="D254" s="302" t="s">
        <v>2586</v>
      </c>
      <c r="E254" s="302" t="s">
        <v>826</v>
      </c>
      <c r="F254" s="300" t="s">
        <v>39</v>
      </c>
      <c r="G254" s="300" t="s">
        <v>247</v>
      </c>
      <c r="H254" s="325">
        <v>1</v>
      </c>
      <c r="I254" s="326">
        <v>24.96</v>
      </c>
      <c r="J254" s="326">
        <v>24.96</v>
      </c>
      <c r="K254" s="323" t="s">
        <v>12</v>
      </c>
      <c r="L254" s="325" t="s">
        <v>13</v>
      </c>
      <c r="M254" s="439">
        <v>41867</v>
      </c>
      <c r="N254" s="324">
        <v>41870</v>
      </c>
      <c r="O254" s="324">
        <v>41872</v>
      </c>
      <c r="P254" s="477" t="s">
        <v>2585</v>
      </c>
      <c r="Q254">
        <v>24.87</v>
      </c>
    </row>
    <row r="255" spans="1:17" ht="25.5" x14ac:dyDescent="0.25">
      <c r="A255" s="298" t="s">
        <v>2584</v>
      </c>
      <c r="B255" s="302" t="s">
        <v>2217</v>
      </c>
      <c r="C255" s="302" t="s">
        <v>2583</v>
      </c>
      <c r="D255" s="302" t="s">
        <v>2575</v>
      </c>
      <c r="E255" s="302" t="s">
        <v>826</v>
      </c>
      <c r="F255" s="300" t="s">
        <v>39</v>
      </c>
      <c r="G255" s="300" t="s">
        <v>247</v>
      </c>
      <c r="H255" s="325">
        <v>1</v>
      </c>
      <c r="I255" s="326">
        <v>24.98</v>
      </c>
      <c r="J255" s="326">
        <v>24.98</v>
      </c>
      <c r="K255" s="323" t="s">
        <v>12</v>
      </c>
      <c r="L255" s="325" t="s">
        <v>13</v>
      </c>
      <c r="M255" s="439">
        <v>41867</v>
      </c>
      <c r="N255" s="324">
        <v>41871</v>
      </c>
      <c r="O255" s="324">
        <v>41877</v>
      </c>
      <c r="P255" s="477" t="s">
        <v>2582</v>
      </c>
      <c r="Q255">
        <v>24.9</v>
      </c>
    </row>
    <row r="256" spans="1:17" ht="25.5" x14ac:dyDescent="0.25">
      <c r="A256" s="298" t="s">
        <v>2581</v>
      </c>
      <c r="B256" s="302" t="s">
        <v>2217</v>
      </c>
      <c r="C256" s="302" t="s">
        <v>2580</v>
      </c>
      <c r="D256" s="302" t="s">
        <v>2579</v>
      </c>
      <c r="E256" s="302" t="s">
        <v>826</v>
      </c>
      <c r="F256" s="300" t="s">
        <v>39</v>
      </c>
      <c r="G256" s="300" t="s">
        <v>247</v>
      </c>
      <c r="H256" s="325">
        <v>1</v>
      </c>
      <c r="I256" s="326">
        <v>24.93</v>
      </c>
      <c r="J256" s="326">
        <v>24.93</v>
      </c>
      <c r="K256" s="323" t="s">
        <v>12</v>
      </c>
      <c r="L256" s="325" t="s">
        <v>13</v>
      </c>
      <c r="M256" s="439">
        <v>41859</v>
      </c>
      <c r="N256" s="324">
        <v>41863</v>
      </c>
      <c r="O256" s="324">
        <v>41867</v>
      </c>
      <c r="P256" s="477" t="s">
        <v>2578</v>
      </c>
      <c r="Q256">
        <v>24.91</v>
      </c>
    </row>
    <row r="257" spans="1:17" ht="25.5" x14ac:dyDescent="0.25">
      <c r="A257" s="298" t="s">
        <v>2577</v>
      </c>
      <c r="B257" s="302" t="s">
        <v>2217</v>
      </c>
      <c r="C257" s="302" t="s">
        <v>2576</v>
      </c>
      <c r="D257" s="302" t="s">
        <v>2575</v>
      </c>
      <c r="E257" s="302" t="s">
        <v>826</v>
      </c>
      <c r="F257" s="300" t="s">
        <v>39</v>
      </c>
      <c r="G257" s="300" t="s">
        <v>247</v>
      </c>
      <c r="H257" s="325">
        <v>1</v>
      </c>
      <c r="I257" s="326">
        <v>29.03</v>
      </c>
      <c r="J257" s="326">
        <v>29.03</v>
      </c>
      <c r="K257" s="323" t="s">
        <v>12</v>
      </c>
      <c r="L257" s="325" t="s">
        <v>13</v>
      </c>
      <c r="M257" s="439">
        <v>41831</v>
      </c>
      <c r="N257" s="324">
        <v>41891</v>
      </c>
      <c r="O257" s="324" t="s">
        <v>46</v>
      </c>
      <c r="P257" s="477" t="s">
        <v>2574</v>
      </c>
      <c r="Q257">
        <v>26.39</v>
      </c>
    </row>
    <row r="258" spans="1:17" ht="25.5" x14ac:dyDescent="0.25">
      <c r="A258" s="298" t="s">
        <v>2573</v>
      </c>
      <c r="B258" s="338" t="s">
        <v>2217</v>
      </c>
      <c r="C258" s="338" t="s">
        <v>2572</v>
      </c>
      <c r="D258" s="338" t="s">
        <v>2571</v>
      </c>
      <c r="E258" s="338" t="s">
        <v>892</v>
      </c>
      <c r="F258" s="335" t="s">
        <v>39</v>
      </c>
      <c r="G258" s="335" t="s">
        <v>247</v>
      </c>
      <c r="H258" s="455">
        <v>1</v>
      </c>
      <c r="I258" s="471">
        <v>29.15</v>
      </c>
      <c r="J258" s="471">
        <v>29.15</v>
      </c>
      <c r="K258" s="470" t="s">
        <v>12</v>
      </c>
      <c r="L258" s="455" t="s">
        <v>13</v>
      </c>
      <c r="M258" s="454">
        <v>42135</v>
      </c>
      <c r="N258" s="453">
        <v>42138</v>
      </c>
      <c r="O258" s="453">
        <v>42156</v>
      </c>
      <c r="P258" s="477" t="s">
        <v>2570</v>
      </c>
      <c r="Q258">
        <v>24.93</v>
      </c>
    </row>
    <row r="259" spans="1:17" ht="25.5" x14ac:dyDescent="0.25">
      <c r="A259" s="298" t="s">
        <v>2569</v>
      </c>
      <c r="B259" s="449" t="s">
        <v>2230</v>
      </c>
      <c r="C259" s="449" t="s">
        <v>2568</v>
      </c>
      <c r="D259" s="449" t="s">
        <v>2568</v>
      </c>
      <c r="E259" s="449" t="s">
        <v>867</v>
      </c>
      <c r="F259" s="449" t="s">
        <v>39</v>
      </c>
      <c r="G259" s="449" t="s">
        <v>247</v>
      </c>
      <c r="H259" s="449">
        <v>1</v>
      </c>
      <c r="I259" s="476">
        <v>25</v>
      </c>
      <c r="J259" s="476">
        <v>25</v>
      </c>
      <c r="K259" s="450" t="s">
        <v>12</v>
      </c>
      <c r="L259" s="449" t="s">
        <v>13</v>
      </c>
      <c r="M259" s="324">
        <v>41677</v>
      </c>
      <c r="N259" s="324">
        <v>41682</v>
      </c>
      <c r="O259" s="324">
        <v>41682</v>
      </c>
      <c r="P259" s="450" t="s">
        <v>2567</v>
      </c>
      <c r="Q259">
        <v>24.7</v>
      </c>
    </row>
    <row r="260" spans="1:17" ht="25.5" x14ac:dyDescent="0.25">
      <c r="A260" s="298" t="s">
        <v>2566</v>
      </c>
      <c r="B260" s="449" t="s">
        <v>2230</v>
      </c>
      <c r="C260" s="449" t="s">
        <v>2565</v>
      </c>
      <c r="D260" s="449" t="s">
        <v>2407</v>
      </c>
      <c r="E260" s="449" t="s">
        <v>867</v>
      </c>
      <c r="F260" s="449" t="s">
        <v>39</v>
      </c>
      <c r="G260" s="449" t="s">
        <v>247</v>
      </c>
      <c r="H260" s="449">
        <v>1</v>
      </c>
      <c r="I260" s="476">
        <v>25</v>
      </c>
      <c r="J260" s="476">
        <v>25</v>
      </c>
      <c r="K260" s="450" t="s">
        <v>12</v>
      </c>
      <c r="L260" s="449" t="s">
        <v>13</v>
      </c>
      <c r="M260" s="324">
        <v>41674</v>
      </c>
      <c r="N260" s="324">
        <v>41688</v>
      </c>
      <c r="O260" s="324">
        <v>41688</v>
      </c>
      <c r="P260" s="450" t="s">
        <v>2564</v>
      </c>
      <c r="Q260">
        <v>24.96</v>
      </c>
    </row>
    <row r="261" spans="1:17" ht="25.5" x14ac:dyDescent="0.25">
      <c r="A261" s="298" t="s">
        <v>2563</v>
      </c>
      <c r="B261" s="449" t="s">
        <v>2230</v>
      </c>
      <c r="C261" s="449" t="s">
        <v>2562</v>
      </c>
      <c r="D261" s="449" t="s">
        <v>2407</v>
      </c>
      <c r="E261" s="449" t="s">
        <v>867</v>
      </c>
      <c r="F261" s="449" t="s">
        <v>39</v>
      </c>
      <c r="G261" s="449" t="s">
        <v>247</v>
      </c>
      <c r="H261" s="449">
        <v>1</v>
      </c>
      <c r="I261" s="476">
        <v>25</v>
      </c>
      <c r="J261" s="476">
        <v>25</v>
      </c>
      <c r="K261" s="450" t="s">
        <v>12</v>
      </c>
      <c r="L261" s="449" t="s">
        <v>13</v>
      </c>
      <c r="M261" s="324">
        <v>41677</v>
      </c>
      <c r="N261" s="324">
        <v>41694</v>
      </c>
      <c r="O261" s="324">
        <v>41694</v>
      </c>
      <c r="P261" s="450" t="s">
        <v>2561</v>
      </c>
      <c r="Q261">
        <v>24.838000000000001</v>
      </c>
    </row>
    <row r="262" spans="1:17" ht="25.5" x14ac:dyDescent="0.25">
      <c r="A262" s="298" t="s">
        <v>2560</v>
      </c>
      <c r="B262" s="449" t="s">
        <v>2230</v>
      </c>
      <c r="C262" s="449" t="s">
        <v>2559</v>
      </c>
      <c r="D262" s="449" t="s">
        <v>2407</v>
      </c>
      <c r="E262" s="449" t="s">
        <v>867</v>
      </c>
      <c r="F262" s="449" t="s">
        <v>39</v>
      </c>
      <c r="G262" s="449" t="s">
        <v>247</v>
      </c>
      <c r="H262" s="449">
        <v>1</v>
      </c>
      <c r="I262" s="476">
        <v>25</v>
      </c>
      <c r="J262" s="476">
        <v>25</v>
      </c>
      <c r="K262" s="450" t="s">
        <v>12</v>
      </c>
      <c r="L262" s="449" t="s">
        <v>13</v>
      </c>
      <c r="M262" s="324">
        <v>41717</v>
      </c>
      <c r="N262" s="324">
        <v>41786</v>
      </c>
      <c r="O262" s="324">
        <v>41786</v>
      </c>
      <c r="P262" s="450" t="s">
        <v>2558</v>
      </c>
      <c r="Q262">
        <v>24.984999999999999</v>
      </c>
    </row>
    <row r="263" spans="1:17" ht="25.5" x14ac:dyDescent="0.25">
      <c r="A263" s="298" t="s">
        <v>2557</v>
      </c>
      <c r="B263" s="449" t="s">
        <v>2230</v>
      </c>
      <c r="C263" s="449" t="s">
        <v>2556</v>
      </c>
      <c r="D263" s="449" t="s">
        <v>2552</v>
      </c>
      <c r="E263" s="449" t="s">
        <v>867</v>
      </c>
      <c r="F263" s="449" t="s">
        <v>39</v>
      </c>
      <c r="G263" s="449" t="s">
        <v>247</v>
      </c>
      <c r="H263" s="449">
        <v>1</v>
      </c>
      <c r="I263" s="476">
        <v>25</v>
      </c>
      <c r="J263" s="476">
        <v>25</v>
      </c>
      <c r="K263" s="450" t="s">
        <v>12</v>
      </c>
      <c r="L263" s="449" t="s">
        <v>13</v>
      </c>
      <c r="M263" s="324">
        <v>41698</v>
      </c>
      <c r="N263" s="324">
        <v>41699</v>
      </c>
      <c r="O263" s="324">
        <v>41699</v>
      </c>
      <c r="P263" s="450" t="s">
        <v>2555</v>
      </c>
      <c r="Q263">
        <v>24.986999999999998</v>
      </c>
    </row>
    <row r="264" spans="1:17" ht="25.5" x14ac:dyDescent="0.25">
      <c r="A264" s="298" t="s">
        <v>2554</v>
      </c>
      <c r="B264" s="449" t="s">
        <v>2230</v>
      </c>
      <c r="C264" s="449" t="s">
        <v>2553</v>
      </c>
      <c r="D264" s="449" t="s">
        <v>2552</v>
      </c>
      <c r="E264" s="449" t="s">
        <v>867</v>
      </c>
      <c r="F264" s="449" t="s">
        <v>39</v>
      </c>
      <c r="G264" s="449" t="s">
        <v>247</v>
      </c>
      <c r="H264" s="449">
        <v>1</v>
      </c>
      <c r="I264" s="476">
        <v>25</v>
      </c>
      <c r="J264" s="476">
        <v>25</v>
      </c>
      <c r="K264" s="450" t="s">
        <v>12</v>
      </c>
      <c r="L264" s="449" t="s">
        <v>13</v>
      </c>
      <c r="M264" s="324">
        <v>41690</v>
      </c>
      <c r="N264" s="324">
        <v>41694</v>
      </c>
      <c r="O264" s="324">
        <v>41694</v>
      </c>
      <c r="P264" s="450" t="s">
        <v>2551</v>
      </c>
      <c r="Q264">
        <v>24.986000000000001</v>
      </c>
    </row>
    <row r="265" spans="1:17" ht="25.5" x14ac:dyDescent="0.25">
      <c r="A265" s="298" t="s">
        <v>2550</v>
      </c>
      <c r="B265" s="449" t="s">
        <v>2230</v>
      </c>
      <c r="C265" s="449" t="s">
        <v>2549</v>
      </c>
      <c r="D265" s="449" t="s">
        <v>2545</v>
      </c>
      <c r="E265" s="449" t="s">
        <v>867</v>
      </c>
      <c r="F265" s="449" t="s">
        <v>39</v>
      </c>
      <c r="G265" s="449" t="s">
        <v>247</v>
      </c>
      <c r="H265" s="449">
        <v>1</v>
      </c>
      <c r="I265" s="476">
        <v>25</v>
      </c>
      <c r="J265" s="476">
        <v>25</v>
      </c>
      <c r="K265" s="450" t="s">
        <v>12</v>
      </c>
      <c r="L265" s="449" t="s">
        <v>13</v>
      </c>
      <c r="M265" s="324">
        <v>41691</v>
      </c>
      <c r="N265" s="324">
        <v>41699</v>
      </c>
      <c r="O265" s="324">
        <v>41699</v>
      </c>
      <c r="P265" s="450" t="s">
        <v>2548</v>
      </c>
      <c r="Q265">
        <v>24.969000000000001</v>
      </c>
    </row>
    <row r="266" spans="1:17" ht="25.5" x14ac:dyDescent="0.25">
      <c r="A266" s="298" t="s">
        <v>2547</v>
      </c>
      <c r="B266" s="449" t="s">
        <v>2230</v>
      </c>
      <c r="C266" s="449" t="s">
        <v>2546</v>
      </c>
      <c r="D266" s="449" t="s">
        <v>2545</v>
      </c>
      <c r="E266" s="449" t="s">
        <v>867</v>
      </c>
      <c r="F266" s="449" t="s">
        <v>39</v>
      </c>
      <c r="G266" s="449" t="s">
        <v>247</v>
      </c>
      <c r="H266" s="449">
        <v>1</v>
      </c>
      <c r="I266" s="476">
        <v>25</v>
      </c>
      <c r="J266" s="476">
        <v>25</v>
      </c>
      <c r="K266" s="450" t="s">
        <v>12</v>
      </c>
      <c r="L266" s="449" t="s">
        <v>13</v>
      </c>
      <c r="M266" s="324">
        <v>41893</v>
      </c>
      <c r="N266" s="324">
        <v>41893</v>
      </c>
      <c r="O266" s="324">
        <v>41893</v>
      </c>
      <c r="P266" s="450" t="s">
        <v>2544</v>
      </c>
      <c r="Q266">
        <v>24.806000000000001</v>
      </c>
    </row>
    <row r="267" spans="1:17" ht="25.5" x14ac:dyDescent="0.25">
      <c r="A267" s="298" t="s">
        <v>2543</v>
      </c>
      <c r="B267" s="449" t="s">
        <v>2230</v>
      </c>
      <c r="C267" s="449" t="s">
        <v>2542</v>
      </c>
      <c r="D267" s="449" t="s">
        <v>2289</v>
      </c>
      <c r="E267" s="449" t="s">
        <v>2288</v>
      </c>
      <c r="F267" s="449" t="s">
        <v>39</v>
      </c>
      <c r="G267" s="449" t="s">
        <v>247</v>
      </c>
      <c r="H267" s="449">
        <v>1</v>
      </c>
      <c r="I267" s="476">
        <v>25</v>
      </c>
      <c r="J267" s="476">
        <v>25</v>
      </c>
      <c r="K267" s="450" t="s">
        <v>12</v>
      </c>
      <c r="L267" s="449" t="s">
        <v>13</v>
      </c>
      <c r="M267" s="324">
        <v>41694</v>
      </c>
      <c r="N267" s="324">
        <v>41698</v>
      </c>
      <c r="O267" s="324">
        <v>41698</v>
      </c>
      <c r="P267" s="450" t="s">
        <v>2541</v>
      </c>
      <c r="Q267">
        <v>24.98</v>
      </c>
    </row>
    <row r="268" spans="1:17" ht="25.5" x14ac:dyDescent="0.25">
      <c r="A268" s="298" t="s">
        <v>2540</v>
      </c>
      <c r="B268" s="302" t="s">
        <v>2230</v>
      </c>
      <c r="C268" s="473" t="s">
        <v>2539</v>
      </c>
      <c r="D268" s="302" t="s">
        <v>2523</v>
      </c>
      <c r="E268" s="302" t="s">
        <v>2515</v>
      </c>
      <c r="F268" s="300" t="s">
        <v>39</v>
      </c>
      <c r="G268" s="300" t="s">
        <v>247</v>
      </c>
      <c r="H268" s="300">
        <v>1</v>
      </c>
      <c r="I268" s="301">
        <v>25</v>
      </c>
      <c r="J268" s="472">
        <f t="shared" ref="J268:J275" si="3">H268*I268</f>
        <v>25</v>
      </c>
      <c r="K268" s="298" t="s">
        <v>12</v>
      </c>
      <c r="L268" s="300" t="s">
        <v>13</v>
      </c>
      <c r="M268" s="462">
        <v>41691</v>
      </c>
      <c r="N268" s="299">
        <v>41694</v>
      </c>
      <c r="O268" s="462">
        <v>41702</v>
      </c>
      <c r="P268" s="298" t="s">
        <v>2538</v>
      </c>
      <c r="Q268">
        <v>24.98</v>
      </c>
    </row>
    <row r="269" spans="1:17" ht="25.5" x14ac:dyDescent="0.25">
      <c r="A269" s="298" t="s">
        <v>2537</v>
      </c>
      <c r="B269" s="302" t="s">
        <v>2230</v>
      </c>
      <c r="C269" s="473" t="s">
        <v>2536</v>
      </c>
      <c r="D269" s="302" t="s">
        <v>2523</v>
      </c>
      <c r="E269" s="302" t="s">
        <v>2515</v>
      </c>
      <c r="F269" s="300" t="s">
        <v>39</v>
      </c>
      <c r="G269" s="300" t="s">
        <v>247</v>
      </c>
      <c r="H269" s="300">
        <v>1</v>
      </c>
      <c r="I269" s="301">
        <v>25</v>
      </c>
      <c r="J269" s="472">
        <f t="shared" si="3"/>
        <v>25</v>
      </c>
      <c r="K269" s="298" t="s">
        <v>12</v>
      </c>
      <c r="L269" s="300" t="s">
        <v>13</v>
      </c>
      <c r="M269" s="462">
        <v>41691</v>
      </c>
      <c r="N269" s="299">
        <v>41694</v>
      </c>
      <c r="O269" s="462">
        <v>41697</v>
      </c>
      <c r="P269" s="298" t="s">
        <v>2535</v>
      </c>
      <c r="Q269">
        <v>24.99</v>
      </c>
    </row>
    <row r="270" spans="1:17" ht="25.5" x14ac:dyDescent="0.25">
      <c r="A270" s="298" t="s">
        <v>2534</v>
      </c>
      <c r="B270" s="302" t="s">
        <v>2230</v>
      </c>
      <c r="C270" s="473" t="s">
        <v>2533</v>
      </c>
      <c r="D270" s="475" t="s">
        <v>2533</v>
      </c>
      <c r="E270" s="302" t="s">
        <v>2515</v>
      </c>
      <c r="F270" s="300" t="s">
        <v>39</v>
      </c>
      <c r="G270" s="300" t="s">
        <v>247</v>
      </c>
      <c r="H270" s="300">
        <v>1</v>
      </c>
      <c r="I270" s="301">
        <v>25</v>
      </c>
      <c r="J270" s="472">
        <f t="shared" si="3"/>
        <v>25</v>
      </c>
      <c r="K270" s="298" t="s">
        <v>12</v>
      </c>
      <c r="L270" s="300" t="s">
        <v>13</v>
      </c>
      <c r="M270" s="299">
        <v>41695</v>
      </c>
      <c r="N270" s="474">
        <v>41696</v>
      </c>
      <c r="O270" s="462">
        <v>41701</v>
      </c>
      <c r="P270" s="298" t="s">
        <v>2532</v>
      </c>
      <c r="Q270">
        <v>24.99</v>
      </c>
    </row>
    <row r="271" spans="1:17" ht="25.5" x14ac:dyDescent="0.25">
      <c r="A271" s="298" t="s">
        <v>2531</v>
      </c>
      <c r="B271" s="302" t="s">
        <v>2230</v>
      </c>
      <c r="C271" s="473" t="s">
        <v>2530</v>
      </c>
      <c r="D271" s="302" t="s">
        <v>2268</v>
      </c>
      <c r="E271" s="302" t="s">
        <v>2515</v>
      </c>
      <c r="F271" s="300" t="s">
        <v>39</v>
      </c>
      <c r="G271" s="300" t="s">
        <v>247</v>
      </c>
      <c r="H271" s="300">
        <v>1</v>
      </c>
      <c r="I271" s="301">
        <v>30</v>
      </c>
      <c r="J271" s="472">
        <f t="shared" si="3"/>
        <v>30</v>
      </c>
      <c r="K271" s="298" t="s">
        <v>12</v>
      </c>
      <c r="L271" s="300" t="s">
        <v>13</v>
      </c>
      <c r="M271" s="299">
        <v>41695</v>
      </c>
      <c r="N271" s="299">
        <v>41696</v>
      </c>
      <c r="O271" s="462">
        <v>41701</v>
      </c>
      <c r="P271" s="298" t="s">
        <v>2529</v>
      </c>
      <c r="Q271">
        <v>29.99</v>
      </c>
    </row>
    <row r="272" spans="1:17" ht="25.5" x14ac:dyDescent="0.25">
      <c r="A272" s="298" t="s">
        <v>2528</v>
      </c>
      <c r="B272" s="302" t="s">
        <v>2230</v>
      </c>
      <c r="C272" s="473" t="s">
        <v>2527</v>
      </c>
      <c r="D272" s="302" t="s">
        <v>2523</v>
      </c>
      <c r="E272" s="302" t="s">
        <v>2515</v>
      </c>
      <c r="F272" s="300" t="s">
        <v>39</v>
      </c>
      <c r="G272" s="300" t="s">
        <v>247</v>
      </c>
      <c r="H272" s="300">
        <v>1</v>
      </c>
      <c r="I272" s="301">
        <v>25</v>
      </c>
      <c r="J272" s="472">
        <f t="shared" si="3"/>
        <v>25</v>
      </c>
      <c r="K272" s="298" t="s">
        <v>12</v>
      </c>
      <c r="L272" s="300" t="s">
        <v>13</v>
      </c>
      <c r="M272" s="299">
        <v>41696</v>
      </c>
      <c r="N272" s="299">
        <v>41698</v>
      </c>
      <c r="O272" s="462">
        <v>41698</v>
      </c>
      <c r="P272" s="298" t="s">
        <v>2526</v>
      </c>
      <c r="Q272">
        <v>24.99</v>
      </c>
    </row>
    <row r="273" spans="1:17" ht="25.5" x14ac:dyDescent="0.25">
      <c r="A273" s="298" t="s">
        <v>2525</v>
      </c>
      <c r="B273" s="302" t="s">
        <v>2230</v>
      </c>
      <c r="C273" s="473" t="s">
        <v>2524</v>
      </c>
      <c r="D273" s="302" t="s">
        <v>2523</v>
      </c>
      <c r="E273" s="302" t="s">
        <v>2515</v>
      </c>
      <c r="F273" s="300" t="s">
        <v>39</v>
      </c>
      <c r="G273" s="300" t="s">
        <v>247</v>
      </c>
      <c r="H273" s="300">
        <v>1</v>
      </c>
      <c r="I273" s="301">
        <v>25</v>
      </c>
      <c r="J273" s="472">
        <f t="shared" si="3"/>
        <v>25</v>
      </c>
      <c r="K273" s="298" t="s">
        <v>12</v>
      </c>
      <c r="L273" s="300" t="s">
        <v>13</v>
      </c>
      <c r="M273" s="299">
        <v>41696</v>
      </c>
      <c r="N273" s="299">
        <v>41698</v>
      </c>
      <c r="O273" s="462">
        <v>41702</v>
      </c>
      <c r="P273" s="298" t="s">
        <v>2522</v>
      </c>
      <c r="Q273">
        <v>24.99</v>
      </c>
    </row>
    <row r="274" spans="1:17" ht="25.5" x14ac:dyDescent="0.25">
      <c r="A274" s="298" t="s">
        <v>2521</v>
      </c>
      <c r="B274" s="302" t="s">
        <v>2230</v>
      </c>
      <c r="C274" s="473" t="s">
        <v>2520</v>
      </c>
      <c r="D274" s="302" t="s">
        <v>2519</v>
      </c>
      <c r="E274" s="302" t="s">
        <v>2515</v>
      </c>
      <c r="F274" s="300" t="s">
        <v>39</v>
      </c>
      <c r="G274" s="300" t="s">
        <v>247</v>
      </c>
      <c r="H274" s="300">
        <v>1</v>
      </c>
      <c r="I274" s="301">
        <v>25</v>
      </c>
      <c r="J274" s="472">
        <f t="shared" si="3"/>
        <v>25</v>
      </c>
      <c r="K274" s="298" t="s">
        <v>12</v>
      </c>
      <c r="L274" s="300" t="s">
        <v>13</v>
      </c>
      <c r="M274" s="299">
        <v>41872</v>
      </c>
      <c r="N274" s="299">
        <v>41876</v>
      </c>
      <c r="O274" s="462">
        <v>41879</v>
      </c>
      <c r="P274" s="298" t="s">
        <v>2518</v>
      </c>
      <c r="Q274">
        <v>24.99</v>
      </c>
    </row>
    <row r="275" spans="1:17" ht="25.5" x14ac:dyDescent="0.25">
      <c r="A275" s="298" t="s">
        <v>2517</v>
      </c>
      <c r="B275" s="302" t="s">
        <v>2230</v>
      </c>
      <c r="C275" s="473" t="s">
        <v>2516</v>
      </c>
      <c r="D275" s="302" t="s">
        <v>2399</v>
      </c>
      <c r="E275" s="302" t="s">
        <v>2515</v>
      </c>
      <c r="F275" s="300" t="s">
        <v>39</v>
      </c>
      <c r="G275" s="300" t="s">
        <v>247</v>
      </c>
      <c r="H275" s="300">
        <v>1</v>
      </c>
      <c r="I275" s="301">
        <v>25</v>
      </c>
      <c r="J275" s="472">
        <f t="shared" si="3"/>
        <v>25</v>
      </c>
      <c r="K275" s="298" t="s">
        <v>12</v>
      </c>
      <c r="L275" s="300" t="s">
        <v>13</v>
      </c>
      <c r="M275" s="299">
        <v>41881</v>
      </c>
      <c r="N275" s="299">
        <v>41885</v>
      </c>
      <c r="O275" s="462">
        <v>41890</v>
      </c>
      <c r="P275" s="298" t="s">
        <v>2514</v>
      </c>
      <c r="Q275">
        <v>24.99</v>
      </c>
    </row>
    <row r="276" spans="1:17" ht="38.25" x14ac:dyDescent="0.25">
      <c r="A276" s="298" t="s">
        <v>2513</v>
      </c>
      <c r="B276" s="302" t="s">
        <v>2230</v>
      </c>
      <c r="C276" s="302" t="s">
        <v>2509</v>
      </c>
      <c r="D276" s="302" t="s">
        <v>2509</v>
      </c>
      <c r="E276" s="302" t="s">
        <v>2494</v>
      </c>
      <c r="F276" s="300" t="s">
        <v>39</v>
      </c>
      <c r="G276" s="300" t="s">
        <v>247</v>
      </c>
      <c r="H276" s="300">
        <v>1</v>
      </c>
      <c r="I276" s="301">
        <v>24.92</v>
      </c>
      <c r="J276" s="301">
        <v>24.92</v>
      </c>
      <c r="K276" s="298" t="s">
        <v>12</v>
      </c>
      <c r="L276" s="300" t="s">
        <v>13</v>
      </c>
      <c r="M276" s="462">
        <v>41695</v>
      </c>
      <c r="N276" s="299">
        <v>41733</v>
      </c>
      <c r="O276" s="299">
        <v>41702</v>
      </c>
      <c r="P276" s="298" t="s">
        <v>2512</v>
      </c>
      <c r="Q276">
        <v>24.92</v>
      </c>
    </row>
    <row r="277" spans="1:17" ht="51" x14ac:dyDescent="0.25">
      <c r="A277" s="298" t="s">
        <v>2511</v>
      </c>
      <c r="B277" s="302" t="s">
        <v>2217</v>
      </c>
      <c r="C277" s="302" t="s">
        <v>2510</v>
      </c>
      <c r="D277" s="302" t="s">
        <v>2509</v>
      </c>
      <c r="E277" s="302" t="s">
        <v>2494</v>
      </c>
      <c r="F277" s="300" t="s">
        <v>39</v>
      </c>
      <c r="G277" s="300" t="s">
        <v>247</v>
      </c>
      <c r="H277" s="300">
        <v>1</v>
      </c>
      <c r="I277" s="301">
        <v>24.57</v>
      </c>
      <c r="J277" s="301">
        <v>24.57</v>
      </c>
      <c r="K277" s="298" t="s">
        <v>12</v>
      </c>
      <c r="L277" s="300" t="s">
        <v>13</v>
      </c>
      <c r="M277" s="462">
        <v>41695</v>
      </c>
      <c r="N277" s="299">
        <v>41696</v>
      </c>
      <c r="O277" s="299">
        <v>41696</v>
      </c>
      <c r="P277" s="298" t="s">
        <v>2508</v>
      </c>
      <c r="Q277">
        <v>24.99</v>
      </c>
    </row>
    <row r="278" spans="1:17" ht="38.25" x14ac:dyDescent="0.25">
      <c r="A278" s="298" t="s">
        <v>2507</v>
      </c>
      <c r="B278" s="302" t="s">
        <v>2230</v>
      </c>
      <c r="C278" s="302" t="s">
        <v>2506</v>
      </c>
      <c r="D278" s="302" t="s">
        <v>2506</v>
      </c>
      <c r="E278" s="302" t="s">
        <v>2494</v>
      </c>
      <c r="F278" s="300" t="s">
        <v>39</v>
      </c>
      <c r="G278" s="300" t="s">
        <v>247</v>
      </c>
      <c r="H278" s="300">
        <v>1</v>
      </c>
      <c r="I278" s="301">
        <v>24.99</v>
      </c>
      <c r="J278" s="301">
        <v>24.99</v>
      </c>
      <c r="K278" s="298" t="s">
        <v>12</v>
      </c>
      <c r="L278" s="300" t="s">
        <v>13</v>
      </c>
      <c r="M278" s="462">
        <v>41695</v>
      </c>
      <c r="N278" s="299">
        <v>41696</v>
      </c>
      <c r="O278" s="299">
        <v>41696</v>
      </c>
      <c r="P278" s="298" t="s">
        <v>2505</v>
      </c>
      <c r="Q278">
        <v>24.92</v>
      </c>
    </row>
    <row r="279" spans="1:17" ht="38.25" x14ac:dyDescent="0.25">
      <c r="A279" s="298" t="s">
        <v>2504</v>
      </c>
      <c r="B279" s="302" t="s">
        <v>2230</v>
      </c>
      <c r="C279" s="302" t="s">
        <v>2503</v>
      </c>
      <c r="D279" s="302" t="s">
        <v>2499</v>
      </c>
      <c r="E279" s="302" t="s">
        <v>2494</v>
      </c>
      <c r="F279" s="300" t="s">
        <v>39</v>
      </c>
      <c r="G279" s="300" t="s">
        <v>247</v>
      </c>
      <c r="H279" s="300">
        <v>1</v>
      </c>
      <c r="I279" s="301">
        <v>24.98</v>
      </c>
      <c r="J279" s="301">
        <v>24.98</v>
      </c>
      <c r="K279" s="298" t="s">
        <v>12</v>
      </c>
      <c r="L279" s="300" t="s">
        <v>13</v>
      </c>
      <c r="M279" s="462">
        <v>41705</v>
      </c>
      <c r="N279" s="299">
        <v>41736</v>
      </c>
      <c r="O279" s="299">
        <v>41736</v>
      </c>
      <c r="P279" s="298" t="s">
        <v>2502</v>
      </c>
      <c r="Q279">
        <v>24.98</v>
      </c>
    </row>
    <row r="280" spans="1:17" ht="38.25" x14ac:dyDescent="0.25">
      <c r="A280" s="298" t="s">
        <v>2501</v>
      </c>
      <c r="B280" s="302" t="s">
        <v>2230</v>
      </c>
      <c r="C280" s="302" t="s">
        <v>2500</v>
      </c>
      <c r="D280" s="302" t="s">
        <v>2499</v>
      </c>
      <c r="E280" s="302" t="s">
        <v>2494</v>
      </c>
      <c r="F280" s="300" t="s">
        <v>39</v>
      </c>
      <c r="G280" s="300" t="s">
        <v>247</v>
      </c>
      <c r="H280" s="300">
        <v>1</v>
      </c>
      <c r="I280" s="301">
        <v>24.99</v>
      </c>
      <c r="J280" s="301">
        <v>24.99</v>
      </c>
      <c r="K280" s="298" t="s">
        <v>12</v>
      </c>
      <c r="L280" s="300" t="s">
        <v>13</v>
      </c>
      <c r="M280" s="462">
        <v>41736</v>
      </c>
      <c r="N280" s="299">
        <v>41858</v>
      </c>
      <c r="O280" s="299">
        <v>41858</v>
      </c>
      <c r="P280" s="298" t="s">
        <v>2498</v>
      </c>
      <c r="Q280">
        <v>24.99</v>
      </c>
    </row>
    <row r="281" spans="1:17" ht="38.25" x14ac:dyDescent="0.25">
      <c r="A281" s="298" t="s">
        <v>2497</v>
      </c>
      <c r="B281" s="302" t="s">
        <v>2230</v>
      </c>
      <c r="C281" s="302" t="s">
        <v>2496</v>
      </c>
      <c r="D281" s="302" t="s">
        <v>2495</v>
      </c>
      <c r="E281" s="302" t="s">
        <v>2494</v>
      </c>
      <c r="F281" s="300" t="s">
        <v>39</v>
      </c>
      <c r="G281" s="300" t="s">
        <v>247</v>
      </c>
      <c r="H281" s="300">
        <v>1</v>
      </c>
      <c r="I281" s="301">
        <v>24.99</v>
      </c>
      <c r="J281" s="301">
        <v>24.99</v>
      </c>
      <c r="K281" s="298" t="s">
        <v>12</v>
      </c>
      <c r="L281" s="300" t="s">
        <v>13</v>
      </c>
      <c r="M281" s="462">
        <v>41679</v>
      </c>
      <c r="N281" s="299">
        <v>41738</v>
      </c>
      <c r="O281" s="299">
        <v>41738</v>
      </c>
      <c r="P281" s="298" t="s">
        <v>2493</v>
      </c>
      <c r="Q281">
        <v>24.99</v>
      </c>
    </row>
    <row r="282" spans="1:17" ht="38.25" x14ac:dyDescent="0.25">
      <c r="A282" s="298" t="s">
        <v>2492</v>
      </c>
      <c r="B282" s="302" t="s">
        <v>2230</v>
      </c>
      <c r="C282" s="302" t="s">
        <v>2491</v>
      </c>
      <c r="D282" s="302" t="s">
        <v>2471</v>
      </c>
      <c r="E282" s="302" t="s">
        <v>785</v>
      </c>
      <c r="F282" s="325" t="s">
        <v>39</v>
      </c>
      <c r="G282" s="325" t="s">
        <v>247</v>
      </c>
      <c r="H282" s="325">
        <v>1</v>
      </c>
      <c r="I282" s="326">
        <v>25.01</v>
      </c>
      <c r="J282" s="326">
        <v>25.01</v>
      </c>
      <c r="K282" s="323" t="s">
        <v>12</v>
      </c>
      <c r="L282" s="325" t="s">
        <v>13</v>
      </c>
      <c r="M282" s="439">
        <v>41837</v>
      </c>
      <c r="N282" s="324"/>
      <c r="O282" s="324">
        <v>41841</v>
      </c>
      <c r="P282" s="323" t="s">
        <v>2490</v>
      </c>
      <c r="Q282">
        <v>25.01</v>
      </c>
    </row>
    <row r="283" spans="1:17" ht="38.25" x14ac:dyDescent="0.25">
      <c r="A283" s="298" t="s">
        <v>2489</v>
      </c>
      <c r="B283" s="302" t="s">
        <v>2217</v>
      </c>
      <c r="C283" s="302" t="s">
        <v>2488</v>
      </c>
      <c r="D283" s="302" t="s">
        <v>2471</v>
      </c>
      <c r="E283" s="302" t="s">
        <v>785</v>
      </c>
      <c r="F283" s="325" t="s">
        <v>39</v>
      </c>
      <c r="G283" s="325" t="s">
        <v>247</v>
      </c>
      <c r="H283" s="325">
        <v>1</v>
      </c>
      <c r="I283" s="326">
        <v>25.02</v>
      </c>
      <c r="J283" s="326">
        <v>25.02</v>
      </c>
      <c r="K283" s="323" t="s">
        <v>12</v>
      </c>
      <c r="L283" s="325" t="s">
        <v>13</v>
      </c>
      <c r="M283" s="439">
        <v>41838</v>
      </c>
      <c r="N283" s="324"/>
      <c r="O283" s="324">
        <v>41841</v>
      </c>
      <c r="P283" s="323" t="s">
        <v>2487</v>
      </c>
      <c r="Q283">
        <v>25.02</v>
      </c>
    </row>
    <row r="284" spans="1:17" ht="38.25" x14ac:dyDescent="0.25">
      <c r="A284" s="298" t="s">
        <v>2486</v>
      </c>
      <c r="B284" s="302" t="s">
        <v>2217</v>
      </c>
      <c r="C284" s="302" t="s">
        <v>2485</v>
      </c>
      <c r="D284" s="302" t="s">
        <v>2471</v>
      </c>
      <c r="E284" s="302" t="s">
        <v>785</v>
      </c>
      <c r="F284" s="325" t="s">
        <v>39</v>
      </c>
      <c r="G284" s="325" t="s">
        <v>247</v>
      </c>
      <c r="H284" s="325">
        <v>1</v>
      </c>
      <c r="I284" s="326">
        <v>24.99</v>
      </c>
      <c r="J284" s="326">
        <v>24.99</v>
      </c>
      <c r="K284" s="323" t="s">
        <v>12</v>
      </c>
      <c r="L284" s="325" t="s">
        <v>13</v>
      </c>
      <c r="M284" s="439">
        <v>41860</v>
      </c>
      <c r="N284" s="324"/>
      <c r="O284" s="324">
        <v>41872</v>
      </c>
      <c r="P284" s="323" t="s">
        <v>2484</v>
      </c>
      <c r="Q284">
        <v>24.99</v>
      </c>
    </row>
    <row r="285" spans="1:17" ht="38.25" x14ac:dyDescent="0.25">
      <c r="A285" s="298" t="s">
        <v>2483</v>
      </c>
      <c r="B285" s="302" t="s">
        <v>2217</v>
      </c>
      <c r="C285" s="302" t="s">
        <v>2482</v>
      </c>
      <c r="D285" s="302" t="s">
        <v>2471</v>
      </c>
      <c r="E285" s="302" t="s">
        <v>785</v>
      </c>
      <c r="F285" s="325" t="s">
        <v>39</v>
      </c>
      <c r="G285" s="325" t="s">
        <v>247</v>
      </c>
      <c r="H285" s="325">
        <v>1</v>
      </c>
      <c r="I285" s="326">
        <v>25.01</v>
      </c>
      <c r="J285" s="326">
        <v>25.01</v>
      </c>
      <c r="K285" s="323" t="s">
        <v>12</v>
      </c>
      <c r="L285" s="325" t="s">
        <v>13</v>
      </c>
      <c r="M285" s="439">
        <v>41838</v>
      </c>
      <c r="N285" s="324"/>
      <c r="O285" s="324">
        <v>41841</v>
      </c>
      <c r="P285" s="323" t="s">
        <v>2481</v>
      </c>
      <c r="Q285">
        <v>25.01</v>
      </c>
    </row>
    <row r="286" spans="1:17" ht="38.25" x14ac:dyDescent="0.25">
      <c r="A286" s="298" t="s">
        <v>2480</v>
      </c>
      <c r="B286" s="302" t="s">
        <v>2217</v>
      </c>
      <c r="C286" s="302" t="s">
        <v>2479</v>
      </c>
      <c r="D286" s="302" t="s">
        <v>2471</v>
      </c>
      <c r="E286" s="302" t="s">
        <v>785</v>
      </c>
      <c r="F286" s="325" t="s">
        <v>39</v>
      </c>
      <c r="G286" s="325" t="s">
        <v>247</v>
      </c>
      <c r="H286" s="325">
        <v>1</v>
      </c>
      <c r="I286" s="326">
        <v>24.99</v>
      </c>
      <c r="J286" s="326">
        <v>24.99</v>
      </c>
      <c r="K286" s="323" t="s">
        <v>12</v>
      </c>
      <c r="L286" s="325" t="s">
        <v>13</v>
      </c>
      <c r="M286" s="439">
        <v>41837</v>
      </c>
      <c r="N286" s="324"/>
      <c r="O286" s="324">
        <v>41841</v>
      </c>
      <c r="P286" s="323" t="s">
        <v>2478</v>
      </c>
      <c r="Q286">
        <v>24.99</v>
      </c>
    </row>
    <row r="287" spans="1:17" ht="38.25" x14ac:dyDescent="0.25">
      <c r="A287" s="298" t="s">
        <v>2477</v>
      </c>
      <c r="B287" s="338" t="s">
        <v>2217</v>
      </c>
      <c r="C287" s="338" t="s">
        <v>2476</v>
      </c>
      <c r="D287" s="338" t="s">
        <v>2475</v>
      </c>
      <c r="E287" s="338" t="s">
        <v>785</v>
      </c>
      <c r="F287" s="455" t="s">
        <v>39</v>
      </c>
      <c r="G287" s="325" t="s">
        <v>247</v>
      </c>
      <c r="H287" s="455">
        <v>1</v>
      </c>
      <c r="I287" s="471">
        <v>25</v>
      </c>
      <c r="J287" s="471">
        <v>25</v>
      </c>
      <c r="K287" s="470" t="s">
        <v>12</v>
      </c>
      <c r="L287" s="455" t="s">
        <v>13</v>
      </c>
      <c r="M287" s="454">
        <v>41990</v>
      </c>
      <c r="N287" s="453"/>
      <c r="O287" s="453">
        <v>42013</v>
      </c>
      <c r="P287" s="470" t="s">
        <v>2474</v>
      </c>
      <c r="Q287">
        <v>25</v>
      </c>
    </row>
    <row r="288" spans="1:17" ht="38.25" x14ac:dyDescent="0.25">
      <c r="A288" s="298" t="s">
        <v>2473</v>
      </c>
      <c r="B288" s="338" t="s">
        <v>2217</v>
      </c>
      <c r="C288" s="338" t="s">
        <v>2472</v>
      </c>
      <c r="D288" s="338" t="s">
        <v>2471</v>
      </c>
      <c r="E288" s="338" t="s">
        <v>785</v>
      </c>
      <c r="F288" s="455" t="s">
        <v>39</v>
      </c>
      <c r="G288" s="325" t="s">
        <v>247</v>
      </c>
      <c r="H288" s="455">
        <v>1</v>
      </c>
      <c r="I288" s="471">
        <v>25.02</v>
      </c>
      <c r="J288" s="471">
        <v>25.02</v>
      </c>
      <c r="K288" s="470" t="s">
        <v>12</v>
      </c>
      <c r="L288" s="455" t="s">
        <v>13</v>
      </c>
      <c r="M288" s="454">
        <v>42110</v>
      </c>
      <c r="N288" s="453"/>
      <c r="O288" s="453">
        <v>42131</v>
      </c>
      <c r="P288" s="470" t="s">
        <v>2470</v>
      </c>
      <c r="Q288">
        <v>25.02</v>
      </c>
    </row>
    <row r="289" spans="1:17" ht="76.5" x14ac:dyDescent="0.25">
      <c r="A289" s="298" t="s">
        <v>2469</v>
      </c>
      <c r="B289" s="338" t="s">
        <v>2217</v>
      </c>
      <c r="C289" s="338" t="s">
        <v>2468</v>
      </c>
      <c r="D289" s="338" t="s">
        <v>2467</v>
      </c>
      <c r="E289" s="338" t="s">
        <v>785</v>
      </c>
      <c r="F289" s="455" t="s">
        <v>39</v>
      </c>
      <c r="G289" s="325" t="s">
        <v>247</v>
      </c>
      <c r="H289" s="455">
        <v>1</v>
      </c>
      <c r="I289" s="471">
        <v>24.8</v>
      </c>
      <c r="J289" s="471">
        <v>24.8</v>
      </c>
      <c r="K289" s="470" t="s">
        <v>12</v>
      </c>
      <c r="L289" s="455" t="s">
        <v>13</v>
      </c>
      <c r="M289" s="454">
        <v>41902</v>
      </c>
      <c r="N289" s="453"/>
      <c r="O289" s="453">
        <v>41977</v>
      </c>
      <c r="P289" s="470" t="s">
        <v>2466</v>
      </c>
      <c r="Q289">
        <v>24.8</v>
      </c>
    </row>
    <row r="290" spans="1:17" ht="38.25" x14ac:dyDescent="0.25">
      <c r="A290" s="298" t="s">
        <v>2465</v>
      </c>
      <c r="B290" s="338" t="s">
        <v>2230</v>
      </c>
      <c r="C290" s="338" t="s">
        <v>2464</v>
      </c>
      <c r="D290" s="338" t="s">
        <v>2228</v>
      </c>
      <c r="E290" s="338" t="s">
        <v>745</v>
      </c>
      <c r="F290" s="335" t="s">
        <v>39</v>
      </c>
      <c r="G290" s="335" t="s">
        <v>247</v>
      </c>
      <c r="H290" s="335">
        <v>1</v>
      </c>
      <c r="I290" s="336">
        <v>24.69173</v>
      </c>
      <c r="J290" s="336">
        <v>24.69173</v>
      </c>
      <c r="K290" s="334" t="s">
        <v>12</v>
      </c>
      <c r="L290" s="335" t="s">
        <v>13</v>
      </c>
      <c r="M290" s="469">
        <v>41864</v>
      </c>
      <c r="N290" s="468">
        <v>41872</v>
      </c>
      <c r="O290" s="468">
        <v>41872</v>
      </c>
      <c r="P290" s="334" t="s">
        <v>2463</v>
      </c>
      <c r="Q290">
        <v>24.69</v>
      </c>
    </row>
    <row r="291" spans="1:17" ht="38.25" x14ac:dyDescent="0.25">
      <c r="A291" s="298" t="s">
        <v>2462</v>
      </c>
      <c r="B291" s="338" t="s">
        <v>2217</v>
      </c>
      <c r="C291" s="338" t="s">
        <v>2461</v>
      </c>
      <c r="D291" s="338" t="s">
        <v>2461</v>
      </c>
      <c r="E291" s="338" t="s">
        <v>745</v>
      </c>
      <c r="F291" s="335" t="s">
        <v>39</v>
      </c>
      <c r="G291" s="335" t="s">
        <v>247</v>
      </c>
      <c r="H291" s="335">
        <v>1</v>
      </c>
      <c r="I291" s="336">
        <v>24.94294</v>
      </c>
      <c r="J291" s="336">
        <v>24.94294</v>
      </c>
      <c r="K291" s="334" t="s">
        <v>12</v>
      </c>
      <c r="L291" s="335" t="s">
        <v>13</v>
      </c>
      <c r="M291" s="469">
        <v>41865</v>
      </c>
      <c r="N291" s="469">
        <v>41874</v>
      </c>
      <c r="O291" s="468">
        <v>41874</v>
      </c>
      <c r="P291" s="334" t="s">
        <v>2460</v>
      </c>
      <c r="Q291">
        <v>24.94</v>
      </c>
    </row>
    <row r="292" spans="1:17" ht="38.25" x14ac:dyDescent="0.25">
      <c r="A292" s="298" t="s">
        <v>2459</v>
      </c>
      <c r="B292" s="338" t="s">
        <v>2230</v>
      </c>
      <c r="C292" s="338" t="s">
        <v>2228</v>
      </c>
      <c r="D292" s="338" t="s">
        <v>2228</v>
      </c>
      <c r="E292" s="338" t="s">
        <v>745</v>
      </c>
      <c r="F292" s="335" t="s">
        <v>39</v>
      </c>
      <c r="G292" s="335" t="s">
        <v>247</v>
      </c>
      <c r="H292" s="335">
        <v>1</v>
      </c>
      <c r="I292" s="336">
        <v>24.66076</v>
      </c>
      <c r="J292" s="336">
        <v>24.66076</v>
      </c>
      <c r="K292" s="334" t="s">
        <v>12</v>
      </c>
      <c r="L292" s="335" t="s">
        <v>13</v>
      </c>
      <c r="M292" s="469">
        <v>41867</v>
      </c>
      <c r="N292" s="468">
        <v>41878</v>
      </c>
      <c r="O292" s="468">
        <v>41878</v>
      </c>
      <c r="P292" s="334" t="s">
        <v>2458</v>
      </c>
      <c r="Q292">
        <v>24.66</v>
      </c>
    </row>
    <row r="293" spans="1:17" ht="38.25" x14ac:dyDescent="0.25">
      <c r="A293" s="298" t="s">
        <v>2457</v>
      </c>
      <c r="B293" s="338" t="s">
        <v>2230</v>
      </c>
      <c r="C293" s="338" t="s">
        <v>2456</v>
      </c>
      <c r="D293" s="338" t="s">
        <v>2455</v>
      </c>
      <c r="E293" s="338" t="s">
        <v>745</v>
      </c>
      <c r="F293" s="335" t="s">
        <v>39</v>
      </c>
      <c r="G293" s="335" t="s">
        <v>247</v>
      </c>
      <c r="H293" s="335">
        <v>1</v>
      </c>
      <c r="I293" s="336">
        <v>24.724810000000002</v>
      </c>
      <c r="J293" s="336">
        <v>24.724810000000002</v>
      </c>
      <c r="K293" s="334" t="s">
        <v>12</v>
      </c>
      <c r="L293" s="335" t="s">
        <v>13</v>
      </c>
      <c r="M293" s="469">
        <v>41865</v>
      </c>
      <c r="N293" s="468">
        <v>41871</v>
      </c>
      <c r="O293" s="468">
        <v>41871</v>
      </c>
      <c r="P293" s="334" t="s">
        <v>2454</v>
      </c>
      <c r="Q293">
        <v>24.72</v>
      </c>
    </row>
    <row r="294" spans="1:17" ht="38.25" x14ac:dyDescent="0.25">
      <c r="A294" s="298" t="s">
        <v>2453</v>
      </c>
      <c r="B294" s="338" t="s">
        <v>2230</v>
      </c>
      <c r="C294" s="338" t="s">
        <v>2452</v>
      </c>
      <c r="D294" s="338" t="s">
        <v>2451</v>
      </c>
      <c r="E294" s="338" t="s">
        <v>745</v>
      </c>
      <c r="F294" s="335" t="s">
        <v>39</v>
      </c>
      <c r="G294" s="335" t="s">
        <v>247</v>
      </c>
      <c r="H294" s="335">
        <v>1</v>
      </c>
      <c r="I294" s="336">
        <v>24.949310000000001</v>
      </c>
      <c r="J294" s="336">
        <v>24.949310000000001</v>
      </c>
      <c r="K294" s="334" t="s">
        <v>12</v>
      </c>
      <c r="L294" s="335" t="s">
        <v>13</v>
      </c>
      <c r="M294" s="469">
        <v>41867</v>
      </c>
      <c r="N294" s="468">
        <v>41871</v>
      </c>
      <c r="O294" s="468">
        <v>41871</v>
      </c>
      <c r="P294" s="334" t="s">
        <v>2450</v>
      </c>
      <c r="Q294">
        <v>24.8</v>
      </c>
    </row>
    <row r="295" spans="1:17" ht="38.25" x14ac:dyDescent="0.25">
      <c r="A295" s="298" t="s">
        <v>2449</v>
      </c>
      <c r="B295" s="338" t="s">
        <v>2230</v>
      </c>
      <c r="C295" s="467" t="s">
        <v>2448</v>
      </c>
      <c r="D295" s="467" t="s">
        <v>2447</v>
      </c>
      <c r="E295" s="467" t="s">
        <v>2447</v>
      </c>
      <c r="F295" s="464" t="s">
        <v>39</v>
      </c>
      <c r="G295" s="464" t="s">
        <v>247</v>
      </c>
      <c r="H295" s="464">
        <v>1</v>
      </c>
      <c r="I295" s="466">
        <v>25</v>
      </c>
      <c r="J295" s="466"/>
      <c r="K295" s="465" t="s">
        <v>1016</v>
      </c>
      <c r="L295" s="464" t="s">
        <v>13</v>
      </c>
      <c r="M295" s="463"/>
      <c r="N295" s="307"/>
      <c r="O295" s="307"/>
      <c r="P295" s="334" t="s">
        <v>2446</v>
      </c>
      <c r="Q295">
        <v>29.96</v>
      </c>
    </row>
    <row r="296" spans="1:17" ht="38.25" x14ac:dyDescent="0.25">
      <c r="A296" s="298" t="s">
        <v>2445</v>
      </c>
      <c r="B296" s="302" t="s">
        <v>2230</v>
      </c>
      <c r="C296" s="302" t="s">
        <v>2444</v>
      </c>
      <c r="D296" s="302" t="s">
        <v>2440</v>
      </c>
      <c r="E296" s="302" t="s">
        <v>785</v>
      </c>
      <c r="F296" s="300" t="s">
        <v>39</v>
      </c>
      <c r="G296" s="300" t="s">
        <v>247</v>
      </c>
      <c r="H296" s="300">
        <v>1</v>
      </c>
      <c r="I296" s="301">
        <v>24.64</v>
      </c>
      <c r="J296" s="301">
        <v>24.64</v>
      </c>
      <c r="K296" s="298" t="s">
        <v>12</v>
      </c>
      <c r="L296" s="300" t="s">
        <v>165</v>
      </c>
      <c r="M296" s="462">
        <v>41696</v>
      </c>
      <c r="N296" s="299">
        <v>41701</v>
      </c>
      <c r="O296" s="299">
        <v>41724</v>
      </c>
      <c r="P296" s="298" t="s">
        <v>2443</v>
      </c>
      <c r="Q296">
        <v>24.64</v>
      </c>
    </row>
    <row r="297" spans="1:17" ht="38.25" x14ac:dyDescent="0.25">
      <c r="A297" s="298" t="s">
        <v>2442</v>
      </c>
      <c r="B297" s="302" t="s">
        <v>2217</v>
      </c>
      <c r="C297" s="302" t="s">
        <v>2441</v>
      </c>
      <c r="D297" s="302" t="s">
        <v>2440</v>
      </c>
      <c r="E297" s="302" t="s">
        <v>785</v>
      </c>
      <c r="F297" s="300" t="s">
        <v>39</v>
      </c>
      <c r="G297" s="300" t="s">
        <v>247</v>
      </c>
      <c r="H297" s="300">
        <v>1</v>
      </c>
      <c r="I297" s="301">
        <v>24.57</v>
      </c>
      <c r="J297" s="301">
        <v>24.57</v>
      </c>
      <c r="K297" s="298" t="s">
        <v>12</v>
      </c>
      <c r="L297" s="300" t="s">
        <v>165</v>
      </c>
      <c r="M297" s="462">
        <v>41696</v>
      </c>
      <c r="N297" s="299">
        <v>42533</v>
      </c>
      <c r="O297" s="299">
        <v>41817</v>
      </c>
      <c r="P297" s="298" t="s">
        <v>2439</v>
      </c>
      <c r="Q297">
        <v>24.57</v>
      </c>
    </row>
    <row r="298" spans="1:17" ht="38.25" x14ac:dyDescent="0.25">
      <c r="A298" s="298" t="s">
        <v>2438</v>
      </c>
      <c r="B298" s="302" t="s">
        <v>2230</v>
      </c>
      <c r="C298" s="302" t="s">
        <v>2437</v>
      </c>
      <c r="D298" s="302" t="s">
        <v>2430</v>
      </c>
      <c r="E298" s="302" t="s">
        <v>785</v>
      </c>
      <c r="F298" s="300" t="s">
        <v>39</v>
      </c>
      <c r="G298" s="300" t="s">
        <v>247</v>
      </c>
      <c r="H298" s="300">
        <v>1</v>
      </c>
      <c r="I298" s="301">
        <v>24.97</v>
      </c>
      <c r="J298" s="301">
        <v>24.97</v>
      </c>
      <c r="K298" s="298" t="s">
        <v>12</v>
      </c>
      <c r="L298" s="300" t="s">
        <v>165</v>
      </c>
      <c r="M298" s="462">
        <v>41835</v>
      </c>
      <c r="N298" s="299">
        <v>41851</v>
      </c>
      <c r="O298" s="299">
        <v>41864</v>
      </c>
      <c r="P298" s="298" t="s">
        <v>2436</v>
      </c>
      <c r="Q298">
        <v>24.97</v>
      </c>
    </row>
    <row r="299" spans="1:17" ht="38.25" x14ac:dyDescent="0.25">
      <c r="A299" s="298" t="s">
        <v>2435</v>
      </c>
      <c r="B299" s="302" t="s">
        <v>2230</v>
      </c>
      <c r="C299" s="302" t="s">
        <v>2434</v>
      </c>
      <c r="D299" s="302" t="s">
        <v>2430</v>
      </c>
      <c r="E299" s="329" t="s">
        <v>785</v>
      </c>
      <c r="F299" s="325" t="s">
        <v>39</v>
      </c>
      <c r="G299" s="325" t="s">
        <v>247</v>
      </c>
      <c r="H299" s="325">
        <v>1</v>
      </c>
      <c r="I299" s="326">
        <v>24.92</v>
      </c>
      <c r="J299" s="326">
        <v>24.92</v>
      </c>
      <c r="K299" s="323" t="s">
        <v>12</v>
      </c>
      <c r="L299" s="325" t="s">
        <v>165</v>
      </c>
      <c r="M299" s="439">
        <v>41843</v>
      </c>
      <c r="N299" s="324">
        <v>41852</v>
      </c>
      <c r="O299" s="324">
        <v>41862</v>
      </c>
      <c r="P299" s="323" t="s">
        <v>2433</v>
      </c>
      <c r="Q299">
        <v>24.92</v>
      </c>
    </row>
    <row r="300" spans="1:17" ht="38.25" x14ac:dyDescent="0.25">
      <c r="A300" s="298" t="s">
        <v>2432</v>
      </c>
      <c r="B300" s="302" t="s">
        <v>2230</v>
      </c>
      <c r="C300" s="302" t="s">
        <v>2431</v>
      </c>
      <c r="D300" s="302" t="s">
        <v>2430</v>
      </c>
      <c r="E300" s="329" t="s">
        <v>785</v>
      </c>
      <c r="F300" s="325" t="s">
        <v>39</v>
      </c>
      <c r="G300" s="325" t="s">
        <v>247</v>
      </c>
      <c r="H300" s="325">
        <v>1</v>
      </c>
      <c r="I300" s="326">
        <v>24.8</v>
      </c>
      <c r="J300" s="326">
        <v>24.8</v>
      </c>
      <c r="K300" s="323" t="s">
        <v>12</v>
      </c>
      <c r="L300" s="325" t="s">
        <v>165</v>
      </c>
      <c r="M300" s="439">
        <v>41864</v>
      </c>
      <c r="N300" s="324">
        <v>41877</v>
      </c>
      <c r="O300" s="324">
        <v>41878</v>
      </c>
      <c r="P300" s="323" t="s">
        <v>2429</v>
      </c>
      <c r="Q300">
        <v>24.8</v>
      </c>
    </row>
    <row r="301" spans="1:17" ht="38.25" x14ac:dyDescent="0.25">
      <c r="A301" s="298" t="s">
        <v>2428</v>
      </c>
      <c r="B301" s="302" t="s">
        <v>2230</v>
      </c>
      <c r="C301" s="302" t="s">
        <v>2427</v>
      </c>
      <c r="D301" s="302" t="s">
        <v>2253</v>
      </c>
      <c r="E301" s="302" t="s">
        <v>785</v>
      </c>
      <c r="F301" s="325" t="s">
        <v>39</v>
      </c>
      <c r="G301" s="325" t="s">
        <v>247</v>
      </c>
      <c r="H301" s="325">
        <v>1</v>
      </c>
      <c r="I301" s="326">
        <v>24.73</v>
      </c>
      <c r="J301" s="326">
        <v>24.73</v>
      </c>
      <c r="K301" s="323" t="s">
        <v>12</v>
      </c>
      <c r="L301" s="325" t="s">
        <v>165</v>
      </c>
      <c r="M301" s="439">
        <v>41877</v>
      </c>
      <c r="N301" s="324">
        <v>41877</v>
      </c>
      <c r="O301" s="324">
        <v>41890</v>
      </c>
      <c r="P301" s="323" t="s">
        <v>2426</v>
      </c>
      <c r="Q301">
        <v>24.73</v>
      </c>
    </row>
    <row r="302" spans="1:17" ht="25.5" x14ac:dyDescent="0.25">
      <c r="A302" s="298" t="s">
        <v>2425</v>
      </c>
      <c r="B302" s="19" t="s">
        <v>2230</v>
      </c>
      <c r="C302" s="19" t="s">
        <v>2424</v>
      </c>
      <c r="D302" s="19" t="s">
        <v>2423</v>
      </c>
      <c r="E302" s="19" t="s">
        <v>2418</v>
      </c>
      <c r="F302" s="81" t="s">
        <v>39</v>
      </c>
      <c r="G302" s="81" t="s">
        <v>244</v>
      </c>
      <c r="H302" s="81">
        <v>1</v>
      </c>
      <c r="I302" s="461">
        <v>24.86</v>
      </c>
      <c r="J302" s="461">
        <f>I302*H302</f>
        <v>24.86</v>
      </c>
      <c r="K302" s="38" t="s">
        <v>666</v>
      </c>
      <c r="L302" s="81" t="s">
        <v>13</v>
      </c>
      <c r="M302" s="447"/>
      <c r="N302" s="104"/>
      <c r="O302" s="104">
        <v>41606</v>
      </c>
      <c r="P302" s="38" t="s">
        <v>2422</v>
      </c>
      <c r="Q302">
        <v>24.86</v>
      </c>
    </row>
    <row r="303" spans="1:17" ht="25.5" x14ac:dyDescent="0.25">
      <c r="A303" s="298" t="s">
        <v>2421</v>
      </c>
      <c r="B303" s="19" t="s">
        <v>2230</v>
      </c>
      <c r="C303" s="19" t="s">
        <v>2420</v>
      </c>
      <c r="D303" s="19" t="s">
        <v>2419</v>
      </c>
      <c r="E303" s="19" t="s">
        <v>2418</v>
      </c>
      <c r="F303" s="81" t="s">
        <v>39</v>
      </c>
      <c r="G303" s="81" t="s">
        <v>244</v>
      </c>
      <c r="H303" s="81">
        <v>1</v>
      </c>
      <c r="I303" s="461">
        <v>25.63</v>
      </c>
      <c r="J303" s="461">
        <v>25.63</v>
      </c>
      <c r="K303" s="38" t="s">
        <v>666</v>
      </c>
      <c r="L303" s="81" t="s">
        <v>13</v>
      </c>
      <c r="M303" s="447"/>
      <c r="N303" s="104"/>
      <c r="O303" s="104">
        <v>41603</v>
      </c>
      <c r="P303" s="38" t="s">
        <v>2417</v>
      </c>
      <c r="Q303">
        <v>25.63</v>
      </c>
    </row>
    <row r="304" spans="1:17" ht="25.5" x14ac:dyDescent="0.25">
      <c r="A304" s="298" t="s">
        <v>2416</v>
      </c>
      <c r="B304" s="426" t="s">
        <v>2217</v>
      </c>
      <c r="C304" s="432" t="s">
        <v>2415</v>
      </c>
      <c r="D304" s="433"/>
      <c r="E304" s="433" t="s">
        <v>2333</v>
      </c>
      <c r="F304" s="431" t="s">
        <v>39</v>
      </c>
      <c r="G304" s="431" t="s">
        <v>247</v>
      </c>
      <c r="H304" s="430">
        <v>1</v>
      </c>
      <c r="I304" s="429">
        <v>19.989999999999998</v>
      </c>
      <c r="J304" s="451">
        <f>I304*H304</f>
        <v>19.989999999999998</v>
      </c>
      <c r="K304" s="427" t="s">
        <v>12</v>
      </c>
      <c r="L304" s="426" t="s">
        <v>13</v>
      </c>
      <c r="M304" s="445"/>
      <c r="N304" s="445"/>
      <c r="O304" s="445"/>
      <c r="P304" s="38" t="s">
        <v>2414</v>
      </c>
    </row>
    <row r="305" spans="1:16" ht="28.5" x14ac:dyDescent="0.25">
      <c r="A305" s="298" t="s">
        <v>2413</v>
      </c>
      <c r="B305" s="426" t="s">
        <v>2217</v>
      </c>
      <c r="C305" s="427" t="s">
        <v>2412</v>
      </c>
      <c r="D305" s="426" t="s">
        <v>2411</v>
      </c>
      <c r="E305" s="426" t="s">
        <v>726</v>
      </c>
      <c r="F305" s="431" t="s">
        <v>39</v>
      </c>
      <c r="G305" s="431" t="s">
        <v>247</v>
      </c>
      <c r="H305" s="430">
        <v>1</v>
      </c>
      <c r="I305" s="451">
        <v>24.99</v>
      </c>
      <c r="J305" s="451">
        <f>I305*H305</f>
        <v>24.99</v>
      </c>
      <c r="K305" s="427" t="s">
        <v>12</v>
      </c>
      <c r="L305" s="426" t="s">
        <v>13</v>
      </c>
      <c r="M305" s="424"/>
      <c r="N305" s="460"/>
      <c r="O305" s="425">
        <v>41688</v>
      </c>
      <c r="P305" s="459" t="s">
        <v>2410</v>
      </c>
    </row>
    <row r="306" spans="1:16" ht="25.5" x14ac:dyDescent="0.25">
      <c r="A306" s="298" t="s">
        <v>2409</v>
      </c>
      <c r="B306" s="430" t="s">
        <v>2230</v>
      </c>
      <c r="C306" s="446" t="s">
        <v>2408</v>
      </c>
      <c r="D306" s="430" t="s">
        <v>2407</v>
      </c>
      <c r="E306" s="430" t="s">
        <v>867</v>
      </c>
      <c r="F306" s="34" t="s">
        <v>39</v>
      </c>
      <c r="G306" s="430" t="s">
        <v>247</v>
      </c>
      <c r="H306" s="430">
        <v>1</v>
      </c>
      <c r="I306" s="436">
        <v>24.74474</v>
      </c>
      <c r="J306" s="436">
        <v>24.74474</v>
      </c>
      <c r="K306" s="435" t="s">
        <v>12</v>
      </c>
      <c r="L306" s="430" t="s">
        <v>13</v>
      </c>
      <c r="M306" s="437">
        <v>41964</v>
      </c>
      <c r="N306" s="437">
        <v>41967</v>
      </c>
      <c r="O306" s="437">
        <v>41985</v>
      </c>
      <c r="P306" s="38" t="s">
        <v>2406</v>
      </c>
    </row>
    <row r="307" spans="1:16" ht="25.5" x14ac:dyDescent="0.25">
      <c r="A307" s="298" t="s">
        <v>2405</v>
      </c>
      <c r="B307" s="430" t="s">
        <v>2230</v>
      </c>
      <c r="C307" s="446" t="s">
        <v>2404</v>
      </c>
      <c r="D307" s="430" t="s">
        <v>2403</v>
      </c>
      <c r="E307" s="430" t="s">
        <v>867</v>
      </c>
      <c r="F307" s="34" t="s">
        <v>39</v>
      </c>
      <c r="G307" s="430" t="s">
        <v>247</v>
      </c>
      <c r="H307" s="430">
        <v>1</v>
      </c>
      <c r="I307" s="436">
        <v>24.99</v>
      </c>
      <c r="J307" s="436">
        <v>24.99</v>
      </c>
      <c r="K307" s="435" t="s">
        <v>12</v>
      </c>
      <c r="L307" s="430" t="s">
        <v>13</v>
      </c>
      <c r="M307" s="437">
        <v>42088</v>
      </c>
      <c r="N307" s="437">
        <v>42090</v>
      </c>
      <c r="O307" s="437">
        <v>42095</v>
      </c>
      <c r="P307" s="38" t="s">
        <v>2402</v>
      </c>
    </row>
    <row r="308" spans="1:16" ht="25.5" x14ac:dyDescent="0.25">
      <c r="A308" s="298" t="s">
        <v>2401</v>
      </c>
      <c r="B308" s="430" t="s">
        <v>2230</v>
      </c>
      <c r="C308" s="446" t="s">
        <v>2400</v>
      </c>
      <c r="D308" s="430" t="s">
        <v>2399</v>
      </c>
      <c r="E308" s="430" t="s">
        <v>867</v>
      </c>
      <c r="F308" s="34" t="s">
        <v>39</v>
      </c>
      <c r="G308" s="430" t="s">
        <v>247</v>
      </c>
      <c r="H308" s="430">
        <v>1</v>
      </c>
      <c r="I308" s="436">
        <v>24.990500000000001</v>
      </c>
      <c r="J308" s="436">
        <v>24.99</v>
      </c>
      <c r="K308" s="435" t="s">
        <v>12</v>
      </c>
      <c r="L308" s="430" t="s">
        <v>13</v>
      </c>
      <c r="M308" s="437">
        <v>42107</v>
      </c>
      <c r="N308" s="425">
        <v>42111</v>
      </c>
      <c r="O308" s="425">
        <v>42111</v>
      </c>
      <c r="P308" s="38" t="s">
        <v>2398</v>
      </c>
    </row>
    <row r="309" spans="1:16" ht="25.5" x14ac:dyDescent="0.25">
      <c r="A309" s="298" t="s">
        <v>2397</v>
      </c>
      <c r="B309" s="430" t="s">
        <v>2230</v>
      </c>
      <c r="C309" s="435" t="s">
        <v>2396</v>
      </c>
      <c r="D309" s="430" t="s">
        <v>2289</v>
      </c>
      <c r="E309" s="430" t="s">
        <v>2288</v>
      </c>
      <c r="F309" s="34" t="s">
        <v>39</v>
      </c>
      <c r="G309" s="430" t="s">
        <v>247</v>
      </c>
      <c r="H309" s="430">
        <v>1</v>
      </c>
      <c r="I309" s="436">
        <v>28.307099999999998</v>
      </c>
      <c r="J309" s="436">
        <v>28.307099999999998</v>
      </c>
      <c r="K309" s="435" t="s">
        <v>12</v>
      </c>
      <c r="L309" s="430" t="s">
        <v>13</v>
      </c>
      <c r="M309" s="437">
        <v>41981</v>
      </c>
      <c r="N309" s="437">
        <v>41990</v>
      </c>
      <c r="O309" s="437">
        <v>42004</v>
      </c>
      <c r="P309" s="450" t="s">
        <v>2395</v>
      </c>
    </row>
    <row r="310" spans="1:16" ht="25.5" x14ac:dyDescent="0.25">
      <c r="A310" s="298" t="s">
        <v>2394</v>
      </c>
      <c r="B310" s="430" t="s">
        <v>2230</v>
      </c>
      <c r="C310" s="435" t="s">
        <v>2393</v>
      </c>
      <c r="D310" s="430" t="s">
        <v>2392</v>
      </c>
      <c r="E310" s="430" t="s">
        <v>2288</v>
      </c>
      <c r="F310" s="34" t="s">
        <v>39</v>
      </c>
      <c r="G310" s="430" t="s">
        <v>247</v>
      </c>
      <c r="H310" s="430">
        <v>1</v>
      </c>
      <c r="I310" s="436">
        <v>24.998000000000001</v>
      </c>
      <c r="J310" s="436">
        <v>24.998000000000001</v>
      </c>
      <c r="K310" s="435" t="s">
        <v>12</v>
      </c>
      <c r="L310" s="430" t="s">
        <v>13</v>
      </c>
      <c r="M310" s="437" t="s">
        <v>2391</v>
      </c>
      <c r="N310" s="437">
        <v>42027</v>
      </c>
      <c r="O310" s="437">
        <v>42056</v>
      </c>
      <c r="P310" s="435" t="s">
        <v>2390</v>
      </c>
    </row>
    <row r="311" spans="1:16" ht="25.5" x14ac:dyDescent="0.25">
      <c r="A311" s="298" t="s">
        <v>2389</v>
      </c>
      <c r="B311" s="426" t="s">
        <v>2217</v>
      </c>
      <c r="C311" s="432" t="s">
        <v>2388</v>
      </c>
      <c r="D311" s="433" t="s">
        <v>2387</v>
      </c>
      <c r="E311" s="433" t="s">
        <v>752</v>
      </c>
      <c r="F311" s="34" t="s">
        <v>39</v>
      </c>
      <c r="G311" s="431" t="s">
        <v>247</v>
      </c>
      <c r="H311" s="431">
        <v>1</v>
      </c>
      <c r="I311" s="429">
        <v>24.94</v>
      </c>
      <c r="J311" s="428">
        <f>I311</f>
        <v>24.94</v>
      </c>
      <c r="K311" s="427" t="s">
        <v>12</v>
      </c>
      <c r="L311" s="431" t="s">
        <v>13</v>
      </c>
      <c r="M311" s="437">
        <v>42130</v>
      </c>
      <c r="N311" s="437">
        <v>42130</v>
      </c>
      <c r="O311" s="437">
        <v>42134</v>
      </c>
      <c r="P311" s="38" t="s">
        <v>2386</v>
      </c>
    </row>
    <row r="312" spans="1:16" ht="25.5" x14ac:dyDescent="0.25">
      <c r="A312" s="298" t="s">
        <v>2385</v>
      </c>
      <c r="B312" s="426" t="s">
        <v>2217</v>
      </c>
      <c r="C312" s="432" t="s">
        <v>2384</v>
      </c>
      <c r="D312" s="433" t="s">
        <v>2383</v>
      </c>
      <c r="E312" s="433" t="s">
        <v>752</v>
      </c>
      <c r="F312" s="34" t="s">
        <v>39</v>
      </c>
      <c r="G312" s="431" t="s">
        <v>247</v>
      </c>
      <c r="H312" s="431">
        <v>1</v>
      </c>
      <c r="I312" s="429">
        <v>24.68</v>
      </c>
      <c r="J312" s="428">
        <f>I312</f>
        <v>24.68</v>
      </c>
      <c r="K312" s="427" t="s">
        <v>12</v>
      </c>
      <c r="L312" s="431" t="s">
        <v>13</v>
      </c>
      <c r="M312" s="437">
        <v>42027</v>
      </c>
      <c r="N312" s="437">
        <v>42038</v>
      </c>
      <c r="O312" s="437">
        <v>42048</v>
      </c>
      <c r="P312" s="38" t="s">
        <v>2382</v>
      </c>
    </row>
    <row r="313" spans="1:16" ht="25.5" x14ac:dyDescent="0.25">
      <c r="A313" s="298" t="s">
        <v>2381</v>
      </c>
      <c r="B313" s="430" t="s">
        <v>2230</v>
      </c>
      <c r="C313" s="435" t="s">
        <v>2380</v>
      </c>
      <c r="D313" s="430"/>
      <c r="E313" s="430" t="s">
        <v>1069</v>
      </c>
      <c r="F313" s="34" t="s">
        <v>39</v>
      </c>
      <c r="G313" s="430" t="s">
        <v>244</v>
      </c>
      <c r="H313" s="430">
        <v>1</v>
      </c>
      <c r="I313" s="436">
        <v>25</v>
      </c>
      <c r="J313" s="436">
        <v>25</v>
      </c>
      <c r="K313" s="435" t="s">
        <v>12</v>
      </c>
      <c r="L313" s="430" t="s">
        <v>13</v>
      </c>
      <c r="M313" s="437">
        <v>42050</v>
      </c>
      <c r="N313" s="425"/>
      <c r="O313" s="425"/>
      <c r="P313" s="435" t="s">
        <v>2379</v>
      </c>
    </row>
    <row r="314" spans="1:16" ht="30" x14ac:dyDescent="0.25">
      <c r="A314" s="298" t="s">
        <v>2378</v>
      </c>
      <c r="B314" s="426" t="s">
        <v>2217</v>
      </c>
      <c r="C314" s="432" t="s">
        <v>2377</v>
      </c>
      <c r="D314" s="433" t="s">
        <v>2253</v>
      </c>
      <c r="E314" s="426" t="s">
        <v>785</v>
      </c>
      <c r="F314" s="34" t="s">
        <v>39</v>
      </c>
      <c r="G314" s="445" t="s">
        <v>247</v>
      </c>
      <c r="H314" s="445">
        <v>1</v>
      </c>
      <c r="I314" s="429">
        <v>24.981649999999998</v>
      </c>
      <c r="J314" s="429">
        <v>24.981649999999998</v>
      </c>
      <c r="K314" s="427" t="s">
        <v>12</v>
      </c>
      <c r="L314" s="433" t="s">
        <v>13</v>
      </c>
      <c r="M314" s="437">
        <v>42129</v>
      </c>
      <c r="N314" s="425">
        <v>42137</v>
      </c>
      <c r="O314" s="425">
        <v>42151</v>
      </c>
      <c r="P314" s="38" t="s">
        <v>2376</v>
      </c>
    </row>
    <row r="315" spans="1:16" ht="30" x14ac:dyDescent="0.25">
      <c r="A315" s="298" t="s">
        <v>2375</v>
      </c>
      <c r="B315" s="426" t="s">
        <v>2217</v>
      </c>
      <c r="C315" s="432" t="s">
        <v>2374</v>
      </c>
      <c r="D315" s="433" t="s">
        <v>2370</v>
      </c>
      <c r="E315" s="426" t="s">
        <v>1014</v>
      </c>
      <c r="F315" s="34" t="s">
        <v>39</v>
      </c>
      <c r="G315" s="445" t="s">
        <v>244</v>
      </c>
      <c r="H315" s="445">
        <v>1</v>
      </c>
      <c r="I315" s="429">
        <v>24.95</v>
      </c>
      <c r="J315" s="429">
        <v>24.95</v>
      </c>
      <c r="K315" s="434" t="s">
        <v>12</v>
      </c>
      <c r="L315" s="433" t="s">
        <v>13</v>
      </c>
      <c r="M315" s="425">
        <v>42093</v>
      </c>
      <c r="N315" s="425">
        <v>42093</v>
      </c>
      <c r="O315" s="425">
        <v>42095</v>
      </c>
      <c r="P315" s="432" t="s">
        <v>2373</v>
      </c>
    </row>
    <row r="316" spans="1:16" ht="30" x14ac:dyDescent="0.25">
      <c r="A316" s="298" t="s">
        <v>2372</v>
      </c>
      <c r="B316" s="426" t="s">
        <v>2217</v>
      </c>
      <c r="C316" s="432" t="s">
        <v>2371</v>
      </c>
      <c r="D316" s="433" t="s">
        <v>2370</v>
      </c>
      <c r="E316" s="426" t="s">
        <v>1014</v>
      </c>
      <c r="F316" s="34" t="s">
        <v>39</v>
      </c>
      <c r="G316" s="445" t="s">
        <v>244</v>
      </c>
      <c r="H316" s="445">
        <v>1</v>
      </c>
      <c r="I316" s="429">
        <v>24.98</v>
      </c>
      <c r="J316" s="429">
        <v>24.98</v>
      </c>
      <c r="K316" s="434" t="s">
        <v>12</v>
      </c>
      <c r="L316" s="433" t="s">
        <v>13</v>
      </c>
      <c r="M316" s="425">
        <v>42112</v>
      </c>
      <c r="N316" s="425">
        <v>42113</v>
      </c>
      <c r="O316" s="425">
        <v>42113</v>
      </c>
      <c r="P316" s="432" t="s">
        <v>2369</v>
      </c>
    </row>
    <row r="317" spans="1:16" ht="38.25" x14ac:dyDescent="0.25">
      <c r="A317" s="298" t="s">
        <v>2368</v>
      </c>
      <c r="B317" s="430" t="s">
        <v>2230</v>
      </c>
      <c r="C317" s="435" t="s">
        <v>2367</v>
      </c>
      <c r="D317" s="435" t="s">
        <v>1232</v>
      </c>
      <c r="E317" s="430" t="s">
        <v>1232</v>
      </c>
      <c r="F317" s="34" t="s">
        <v>39</v>
      </c>
      <c r="G317" s="325" t="s">
        <v>244</v>
      </c>
      <c r="H317" s="325">
        <v>1</v>
      </c>
      <c r="I317" s="440">
        <v>29.97</v>
      </c>
      <c r="J317" s="440">
        <v>29.97</v>
      </c>
      <c r="K317" s="325" t="s">
        <v>12</v>
      </c>
      <c r="L317" s="325" t="s">
        <v>13</v>
      </c>
      <c r="M317" s="439">
        <f>M313</f>
        <v>42050</v>
      </c>
      <c r="N317" s="324">
        <f>N313</f>
        <v>0</v>
      </c>
      <c r="O317" s="324">
        <f>O313</f>
        <v>0</v>
      </c>
      <c r="P317" s="329" t="s">
        <v>2366</v>
      </c>
    </row>
    <row r="318" spans="1:16" ht="38.25" x14ac:dyDescent="0.25">
      <c r="A318" s="298" t="s">
        <v>2365</v>
      </c>
      <c r="B318" s="430" t="s">
        <v>2230</v>
      </c>
      <c r="C318" s="435" t="s">
        <v>2364</v>
      </c>
      <c r="D318" s="435" t="s">
        <v>2363</v>
      </c>
      <c r="E318" s="325" t="s">
        <v>1232</v>
      </c>
      <c r="F318" s="34" t="s">
        <v>39</v>
      </c>
      <c r="G318" s="325" t="s">
        <v>244</v>
      </c>
      <c r="H318" s="325">
        <v>1</v>
      </c>
      <c r="I318" s="440">
        <v>29.9</v>
      </c>
      <c r="J318" s="440">
        <v>29.9</v>
      </c>
      <c r="K318" s="325" t="s">
        <v>12</v>
      </c>
      <c r="L318" s="325" t="s">
        <v>13</v>
      </c>
      <c r="M318" s="439">
        <f>M317</f>
        <v>42050</v>
      </c>
      <c r="N318" s="324">
        <f>N317</f>
        <v>0</v>
      </c>
      <c r="O318" s="324">
        <f>O317</f>
        <v>0</v>
      </c>
      <c r="P318" s="329" t="s">
        <v>2362</v>
      </c>
    </row>
    <row r="319" spans="1:16" ht="38.25" x14ac:dyDescent="0.25">
      <c r="A319" s="298" t="s">
        <v>2361</v>
      </c>
      <c r="B319" s="458" t="s">
        <v>2230</v>
      </c>
      <c r="C319" s="446" t="s">
        <v>2360</v>
      </c>
      <c r="D319" s="446" t="s">
        <v>2340</v>
      </c>
      <c r="E319" s="455" t="s">
        <v>1232</v>
      </c>
      <c r="F319" s="457" t="s">
        <v>39</v>
      </c>
      <c r="G319" s="455" t="s">
        <v>244</v>
      </c>
      <c r="H319" s="455">
        <v>1</v>
      </c>
      <c r="I319" s="456">
        <v>24.99</v>
      </c>
      <c r="J319" s="456">
        <v>24.99</v>
      </c>
      <c r="K319" s="455" t="s">
        <v>12</v>
      </c>
      <c r="L319" s="455" t="s">
        <v>13</v>
      </c>
      <c r="M319" s="454">
        <v>42052</v>
      </c>
      <c r="N319" s="454">
        <v>42054</v>
      </c>
      <c r="O319" s="454">
        <v>42054</v>
      </c>
      <c r="P319" s="452" t="s">
        <v>2359</v>
      </c>
    </row>
    <row r="320" spans="1:16" ht="38.25" x14ac:dyDescent="0.25">
      <c r="A320" s="298" t="s">
        <v>2358</v>
      </c>
      <c r="B320" s="430" t="s">
        <v>2230</v>
      </c>
      <c r="C320" s="435" t="s">
        <v>2357</v>
      </c>
      <c r="D320" s="435" t="s">
        <v>2344</v>
      </c>
      <c r="E320" s="430" t="s">
        <v>1232</v>
      </c>
      <c r="F320" s="34" t="s">
        <v>39</v>
      </c>
      <c r="G320" s="325" t="s">
        <v>244</v>
      </c>
      <c r="H320" s="325">
        <v>1</v>
      </c>
      <c r="I320" s="440">
        <v>24.99</v>
      </c>
      <c r="J320" s="440">
        <v>24.99</v>
      </c>
      <c r="K320" s="325" t="s">
        <v>12</v>
      </c>
      <c r="L320" s="325" t="s">
        <v>13</v>
      </c>
      <c r="M320" s="439">
        <v>41990</v>
      </c>
      <c r="N320" s="324">
        <v>42027</v>
      </c>
      <c r="O320" s="324">
        <v>42027</v>
      </c>
      <c r="P320" s="329" t="s">
        <v>2356</v>
      </c>
    </row>
    <row r="321" spans="1:16" ht="25.5" x14ac:dyDescent="0.25">
      <c r="A321" s="298" t="s">
        <v>2355</v>
      </c>
      <c r="B321" s="426" t="s">
        <v>2217</v>
      </c>
      <c r="C321" s="432" t="s">
        <v>2354</v>
      </c>
      <c r="D321" s="433" t="s">
        <v>2353</v>
      </c>
      <c r="E321" s="433" t="s">
        <v>2348</v>
      </c>
      <c r="F321" s="431" t="s">
        <v>39</v>
      </c>
      <c r="G321" s="431" t="s">
        <v>247</v>
      </c>
      <c r="H321" s="430">
        <v>1</v>
      </c>
      <c r="I321" s="429">
        <v>24.91</v>
      </c>
      <c r="J321" s="451">
        <f>I321*H321</f>
        <v>24.91</v>
      </c>
      <c r="K321" s="427" t="s">
        <v>12</v>
      </c>
      <c r="L321" s="426" t="s">
        <v>13</v>
      </c>
      <c r="M321" s="425">
        <v>42083</v>
      </c>
      <c r="N321" s="425">
        <v>42087</v>
      </c>
      <c r="O321" s="425">
        <v>42149</v>
      </c>
      <c r="P321" s="38" t="s">
        <v>2352</v>
      </c>
    </row>
    <row r="322" spans="1:16" ht="25.5" x14ac:dyDescent="0.25">
      <c r="A322" s="298" t="s">
        <v>2351</v>
      </c>
      <c r="B322" s="426" t="s">
        <v>2217</v>
      </c>
      <c r="C322" s="432" t="s">
        <v>2350</v>
      </c>
      <c r="D322" s="433" t="s">
        <v>2349</v>
      </c>
      <c r="E322" s="433" t="s">
        <v>2348</v>
      </c>
      <c r="F322" s="431" t="s">
        <v>39</v>
      </c>
      <c r="G322" s="431" t="s">
        <v>247</v>
      </c>
      <c r="H322" s="430">
        <v>1</v>
      </c>
      <c r="I322" s="429">
        <v>24.898</v>
      </c>
      <c r="J322" s="429">
        <v>24.898199999999999</v>
      </c>
      <c r="K322" s="427" t="s">
        <v>12</v>
      </c>
      <c r="L322" s="426" t="s">
        <v>13</v>
      </c>
      <c r="M322" s="425">
        <v>42117</v>
      </c>
      <c r="N322" s="425">
        <v>42117</v>
      </c>
      <c r="O322" s="425">
        <v>42118</v>
      </c>
      <c r="P322" s="38" t="s">
        <v>2347</v>
      </c>
    </row>
    <row r="323" spans="1:16" ht="38.25" x14ac:dyDescent="0.25">
      <c r="A323" s="298" t="s">
        <v>2346</v>
      </c>
      <c r="B323" s="430" t="s">
        <v>2230</v>
      </c>
      <c r="C323" s="435" t="s">
        <v>2345</v>
      </c>
      <c r="D323" s="435" t="s">
        <v>2344</v>
      </c>
      <c r="E323" s="430" t="s">
        <v>1232</v>
      </c>
      <c r="F323" s="34" t="s">
        <v>39</v>
      </c>
      <c r="G323" s="325" t="s">
        <v>244</v>
      </c>
      <c r="H323" s="325">
        <v>1</v>
      </c>
      <c r="I323" s="440">
        <v>24.99</v>
      </c>
      <c r="J323" s="440">
        <v>24.99</v>
      </c>
      <c r="K323" s="325" t="s">
        <v>12</v>
      </c>
      <c r="L323" s="325" t="s">
        <v>13</v>
      </c>
      <c r="M323" s="439">
        <v>41991</v>
      </c>
      <c r="N323" s="324">
        <v>41991</v>
      </c>
      <c r="O323" s="324">
        <v>42012</v>
      </c>
      <c r="P323" s="329" t="s">
        <v>2343</v>
      </c>
    </row>
    <row r="324" spans="1:16" ht="38.25" x14ac:dyDescent="0.25">
      <c r="A324" s="298" t="s">
        <v>2342</v>
      </c>
      <c r="B324" s="458" t="s">
        <v>2230</v>
      </c>
      <c r="C324" s="446" t="s">
        <v>2341</v>
      </c>
      <c r="D324" s="446" t="s">
        <v>2340</v>
      </c>
      <c r="E324" s="458" t="s">
        <v>1232</v>
      </c>
      <c r="F324" s="457" t="s">
        <v>39</v>
      </c>
      <c r="G324" s="455" t="s">
        <v>244</v>
      </c>
      <c r="H324" s="455">
        <v>1</v>
      </c>
      <c r="I324" s="456">
        <v>24.99</v>
      </c>
      <c r="J324" s="456">
        <v>24.99</v>
      </c>
      <c r="K324" s="455" t="s">
        <v>12</v>
      </c>
      <c r="L324" s="455" t="s">
        <v>13</v>
      </c>
      <c r="M324" s="454">
        <v>42156</v>
      </c>
      <c r="N324" s="453">
        <v>42158</v>
      </c>
      <c r="O324" s="453">
        <v>42161</v>
      </c>
      <c r="P324" s="452" t="s">
        <v>2339</v>
      </c>
    </row>
    <row r="325" spans="1:16" ht="25.5" x14ac:dyDescent="0.25">
      <c r="A325" s="298" t="s">
        <v>2338</v>
      </c>
      <c r="B325" s="426" t="s">
        <v>2217</v>
      </c>
      <c r="C325" s="432" t="s">
        <v>2337</v>
      </c>
      <c r="D325" s="433"/>
      <c r="E325" s="426" t="s">
        <v>623</v>
      </c>
      <c r="F325" s="431" t="s">
        <v>39</v>
      </c>
      <c r="G325" s="431" t="s">
        <v>247</v>
      </c>
      <c r="H325" s="430">
        <v>1</v>
      </c>
      <c r="I325" s="429">
        <v>20.010000000000002</v>
      </c>
      <c r="J325" s="451">
        <f>I325*H325</f>
        <v>20.010000000000002</v>
      </c>
      <c r="K325" s="427" t="s">
        <v>12</v>
      </c>
      <c r="L325" s="426" t="s">
        <v>13</v>
      </c>
      <c r="M325" s="445"/>
      <c r="N325" s="445"/>
      <c r="O325" s="445"/>
      <c r="P325" s="38" t="s">
        <v>2336</v>
      </c>
    </row>
    <row r="326" spans="1:16" ht="38.25" x14ac:dyDescent="0.25">
      <c r="A326" s="298" t="s">
        <v>2335</v>
      </c>
      <c r="B326" s="430" t="s">
        <v>2230</v>
      </c>
      <c r="C326" s="435" t="s">
        <v>2334</v>
      </c>
      <c r="D326" s="430"/>
      <c r="E326" s="430" t="s">
        <v>2333</v>
      </c>
      <c r="F326" s="34" t="s">
        <v>39</v>
      </c>
      <c r="G326" s="430" t="s">
        <v>11</v>
      </c>
      <c r="H326" s="430">
        <v>1</v>
      </c>
      <c r="I326" s="436">
        <v>20.010000000000002</v>
      </c>
      <c r="J326" s="436">
        <v>20.010000000000002</v>
      </c>
      <c r="K326" s="435" t="s">
        <v>12</v>
      </c>
      <c r="L326" s="430" t="s">
        <v>13</v>
      </c>
      <c r="M326" s="437">
        <v>42050</v>
      </c>
      <c r="N326" s="425"/>
      <c r="O326" s="425"/>
      <c r="P326" s="427" t="s">
        <v>2332</v>
      </c>
    </row>
    <row r="327" spans="1:16" ht="25.5" x14ac:dyDescent="0.25">
      <c r="A327" s="298" t="s">
        <v>2331</v>
      </c>
      <c r="B327" s="426" t="s">
        <v>2217</v>
      </c>
      <c r="C327" s="38" t="s">
        <v>2330</v>
      </c>
      <c r="D327" s="19" t="s">
        <v>2329</v>
      </c>
      <c r="E327" s="19" t="s">
        <v>1120</v>
      </c>
      <c r="F327" s="81" t="s">
        <v>10</v>
      </c>
      <c r="G327" s="81" t="s">
        <v>244</v>
      </c>
      <c r="H327" s="81">
        <v>1</v>
      </c>
      <c r="I327" s="448">
        <v>25</v>
      </c>
      <c r="J327" s="448">
        <v>25</v>
      </c>
      <c r="K327" s="38" t="s">
        <v>12</v>
      </c>
      <c r="L327" s="81" t="s">
        <v>13</v>
      </c>
      <c r="M327" s="447">
        <v>41992</v>
      </c>
      <c r="N327" s="447">
        <v>42019</v>
      </c>
      <c r="O327" s="447">
        <v>42019</v>
      </c>
      <c r="P327" s="298" t="s">
        <v>2328</v>
      </c>
    </row>
    <row r="328" spans="1:16" ht="25.5" x14ac:dyDescent="0.25">
      <c r="A328" s="298" t="s">
        <v>2327</v>
      </c>
      <c r="B328" s="426" t="s">
        <v>2217</v>
      </c>
      <c r="C328" s="38" t="s">
        <v>2326</v>
      </c>
      <c r="D328" s="38" t="s">
        <v>2325</v>
      </c>
      <c r="E328" s="19" t="s">
        <v>1120</v>
      </c>
      <c r="F328" s="81" t="s">
        <v>10</v>
      </c>
      <c r="G328" s="81" t="s">
        <v>244</v>
      </c>
      <c r="H328" s="81">
        <v>1</v>
      </c>
      <c r="I328" s="448">
        <v>25</v>
      </c>
      <c r="J328" s="448">
        <v>25</v>
      </c>
      <c r="K328" s="38" t="s">
        <v>12</v>
      </c>
      <c r="L328" s="81" t="s">
        <v>13</v>
      </c>
      <c r="M328" s="447">
        <v>41992</v>
      </c>
      <c r="N328" s="447">
        <v>42046</v>
      </c>
      <c r="O328" s="447">
        <v>42046</v>
      </c>
      <c r="P328" s="298" t="s">
        <v>2324</v>
      </c>
    </row>
    <row r="329" spans="1:16" ht="25.5" x14ac:dyDescent="0.25">
      <c r="A329" s="298" t="s">
        <v>2323</v>
      </c>
      <c r="B329" s="426" t="s">
        <v>2217</v>
      </c>
      <c r="C329" s="450" t="s">
        <v>2322</v>
      </c>
      <c r="D329" s="450" t="s">
        <v>2321</v>
      </c>
      <c r="E329" s="449" t="s">
        <v>1120</v>
      </c>
      <c r="F329" s="449" t="s">
        <v>10</v>
      </c>
      <c r="G329" s="81" t="s">
        <v>244</v>
      </c>
      <c r="H329" s="81">
        <v>1</v>
      </c>
      <c r="I329" s="448">
        <v>25</v>
      </c>
      <c r="J329" s="448">
        <v>25</v>
      </c>
      <c r="K329" s="38" t="s">
        <v>12</v>
      </c>
      <c r="L329" s="81" t="s">
        <v>13</v>
      </c>
      <c r="M329" s="447">
        <v>41992</v>
      </c>
      <c r="N329" s="447">
        <v>41984</v>
      </c>
      <c r="O329" s="447">
        <v>41984</v>
      </c>
      <c r="P329" s="298" t="s">
        <v>2320</v>
      </c>
    </row>
    <row r="330" spans="1:16" ht="25.5" x14ac:dyDescent="0.25">
      <c r="A330" s="298" t="s">
        <v>2319</v>
      </c>
      <c r="B330" s="426" t="s">
        <v>2217</v>
      </c>
      <c r="C330" s="432" t="s">
        <v>2318</v>
      </c>
      <c r="D330" s="433" t="s">
        <v>2317</v>
      </c>
      <c r="E330" s="433" t="s">
        <v>1090</v>
      </c>
      <c r="F330" s="431" t="s">
        <v>39</v>
      </c>
      <c r="G330" s="431" t="s">
        <v>247</v>
      </c>
      <c r="H330" s="430">
        <v>1</v>
      </c>
      <c r="I330" s="429">
        <v>24.99</v>
      </c>
      <c r="J330" s="429">
        <v>24.99</v>
      </c>
      <c r="K330" s="427" t="s">
        <v>12</v>
      </c>
      <c r="L330" s="426" t="s">
        <v>13</v>
      </c>
      <c r="M330" s="447">
        <v>42150</v>
      </c>
      <c r="N330" s="447">
        <v>42152</v>
      </c>
      <c r="O330" s="447">
        <v>42154</v>
      </c>
      <c r="P330" s="38" t="s">
        <v>2316</v>
      </c>
    </row>
    <row r="331" spans="1:16" ht="25.5" x14ac:dyDescent="0.25">
      <c r="A331" s="298" t="s">
        <v>2315</v>
      </c>
      <c r="B331" s="426" t="s">
        <v>2217</v>
      </c>
      <c r="C331" s="435" t="s">
        <v>2314</v>
      </c>
      <c r="D331" s="435" t="s">
        <v>2314</v>
      </c>
      <c r="E331" s="430" t="s">
        <v>654</v>
      </c>
      <c r="F331" s="34" t="s">
        <v>39</v>
      </c>
      <c r="G331" s="431" t="s">
        <v>244</v>
      </c>
      <c r="H331" s="431">
        <v>1</v>
      </c>
      <c r="I331" s="444">
        <v>24.97</v>
      </c>
      <c r="J331" s="444">
        <v>24.97</v>
      </c>
      <c r="K331" s="427" t="s">
        <v>12</v>
      </c>
      <c r="L331" s="431" t="s">
        <v>13</v>
      </c>
      <c r="M331" s="437">
        <v>41989</v>
      </c>
      <c r="N331" s="425">
        <v>42005</v>
      </c>
      <c r="O331" s="425">
        <v>42023</v>
      </c>
      <c r="P331" s="38" t="s">
        <v>2313</v>
      </c>
    </row>
    <row r="332" spans="1:16" ht="25.5" x14ac:dyDescent="0.25">
      <c r="A332" s="298" t="s">
        <v>2312</v>
      </c>
      <c r="B332" s="426" t="s">
        <v>2217</v>
      </c>
      <c r="C332" s="435" t="s">
        <v>2311</v>
      </c>
      <c r="D332" s="430" t="s">
        <v>2310</v>
      </c>
      <c r="E332" s="430" t="s">
        <v>1157</v>
      </c>
      <c r="F332" s="34" t="s">
        <v>39</v>
      </c>
      <c r="G332" s="431" t="s">
        <v>244</v>
      </c>
      <c r="H332" s="431">
        <v>1</v>
      </c>
      <c r="I332" s="444">
        <v>24.98</v>
      </c>
      <c r="J332" s="444">
        <v>24.98</v>
      </c>
      <c r="K332" s="427" t="s">
        <v>12</v>
      </c>
      <c r="L332" s="431" t="s">
        <v>13</v>
      </c>
      <c r="M332" s="437">
        <v>41985</v>
      </c>
      <c r="N332" s="425">
        <v>42005</v>
      </c>
      <c r="O332" s="425">
        <v>42025</v>
      </c>
      <c r="P332" s="38" t="s">
        <v>2309</v>
      </c>
    </row>
    <row r="333" spans="1:16" ht="25.5" x14ac:dyDescent="0.25">
      <c r="A333" s="298" t="s">
        <v>2308</v>
      </c>
      <c r="B333" s="426" t="s">
        <v>2217</v>
      </c>
      <c r="C333" s="427" t="s">
        <v>2307</v>
      </c>
      <c r="D333" s="426" t="s">
        <v>2307</v>
      </c>
      <c r="E333" s="426" t="s">
        <v>986</v>
      </c>
      <c r="F333" s="34" t="s">
        <v>39</v>
      </c>
      <c r="G333" s="445" t="s">
        <v>244</v>
      </c>
      <c r="H333" s="445">
        <v>1</v>
      </c>
      <c r="I333" s="429">
        <v>24.89</v>
      </c>
      <c r="J333" s="429">
        <v>24.89</v>
      </c>
      <c r="K333" s="38" t="s">
        <v>666</v>
      </c>
      <c r="L333" s="81" t="s">
        <v>13</v>
      </c>
      <c r="M333" s="445"/>
      <c r="N333" s="445"/>
      <c r="O333" s="447">
        <v>42087</v>
      </c>
      <c r="P333" s="38" t="s">
        <v>2306</v>
      </c>
    </row>
    <row r="334" spans="1:16" ht="25.5" x14ac:dyDescent="0.25">
      <c r="A334" s="298" t="s">
        <v>2305</v>
      </c>
      <c r="B334" s="426" t="s">
        <v>2217</v>
      </c>
      <c r="C334" s="427" t="s">
        <v>2304</v>
      </c>
      <c r="D334" s="426"/>
      <c r="E334" s="426" t="s">
        <v>2300</v>
      </c>
      <c r="F334" s="34" t="s">
        <v>39</v>
      </c>
      <c r="G334" s="431" t="s">
        <v>244</v>
      </c>
      <c r="H334" s="431">
        <v>1</v>
      </c>
      <c r="I334" s="429">
        <v>24.98</v>
      </c>
      <c r="J334" s="429">
        <v>24.98</v>
      </c>
      <c r="K334" s="434" t="s">
        <v>12</v>
      </c>
      <c r="L334" s="431" t="s">
        <v>13</v>
      </c>
      <c r="M334" s="445"/>
      <c r="N334" s="445"/>
      <c r="O334" s="104">
        <v>42114</v>
      </c>
      <c r="P334" s="38" t="s">
        <v>2303</v>
      </c>
    </row>
    <row r="335" spans="1:16" ht="25.5" x14ac:dyDescent="0.25">
      <c r="A335" s="298" t="s">
        <v>2302</v>
      </c>
      <c r="B335" s="426" t="s">
        <v>2217</v>
      </c>
      <c r="C335" s="432" t="s">
        <v>2301</v>
      </c>
      <c r="D335" s="433"/>
      <c r="E335" s="426" t="s">
        <v>2300</v>
      </c>
      <c r="F335" s="34" t="s">
        <v>39</v>
      </c>
      <c r="G335" s="431" t="s">
        <v>244</v>
      </c>
      <c r="H335" s="431">
        <v>1</v>
      </c>
      <c r="I335" s="429">
        <v>24.87</v>
      </c>
      <c r="J335" s="429">
        <v>24.87</v>
      </c>
      <c r="K335" s="434" t="s">
        <v>1016</v>
      </c>
      <c r="L335" s="431" t="s">
        <v>13</v>
      </c>
      <c r="M335" s="445"/>
      <c r="N335" s="445"/>
      <c r="O335" s="104">
        <v>42129</v>
      </c>
      <c r="P335" s="38" t="s">
        <v>2299</v>
      </c>
    </row>
    <row r="336" spans="1:16" ht="25.5" x14ac:dyDescent="0.25">
      <c r="A336" s="298" t="s">
        <v>2298</v>
      </c>
      <c r="B336" s="426" t="s">
        <v>2217</v>
      </c>
      <c r="C336" s="446" t="s">
        <v>2297</v>
      </c>
      <c r="D336" s="430" t="s">
        <v>2268</v>
      </c>
      <c r="E336" s="430" t="s">
        <v>867</v>
      </c>
      <c r="F336" s="34" t="s">
        <v>39</v>
      </c>
      <c r="G336" s="430" t="s">
        <v>247</v>
      </c>
      <c r="H336" s="445">
        <v>1</v>
      </c>
      <c r="I336" s="429">
        <v>24.99288</v>
      </c>
      <c r="J336" s="429">
        <v>24.99288</v>
      </c>
      <c r="K336" s="434" t="s">
        <v>1016</v>
      </c>
      <c r="L336" s="433" t="s">
        <v>13</v>
      </c>
      <c r="M336" s="437">
        <v>42152</v>
      </c>
      <c r="N336" s="425">
        <v>42154</v>
      </c>
      <c r="O336" s="425">
        <v>42157</v>
      </c>
      <c r="P336" s="38" t="s">
        <v>2296</v>
      </c>
    </row>
    <row r="337" spans="1:16" ht="25.5" x14ac:dyDescent="0.25">
      <c r="A337" s="298" t="s">
        <v>2295</v>
      </c>
      <c r="B337" s="426" t="s">
        <v>2217</v>
      </c>
      <c r="C337" s="435" t="s">
        <v>2294</v>
      </c>
      <c r="D337" s="430" t="s">
        <v>2293</v>
      </c>
      <c r="E337" s="430" t="s">
        <v>853</v>
      </c>
      <c r="F337" s="34" t="s">
        <v>39</v>
      </c>
      <c r="G337" s="431" t="s">
        <v>247</v>
      </c>
      <c r="H337" s="431">
        <v>1</v>
      </c>
      <c r="I337" s="444">
        <v>24.99</v>
      </c>
      <c r="J337" s="444">
        <v>24.99</v>
      </c>
      <c r="K337" s="427" t="s">
        <v>12</v>
      </c>
      <c r="L337" s="431" t="s">
        <v>13</v>
      </c>
      <c r="M337" s="437">
        <v>41992</v>
      </c>
      <c r="N337" s="425">
        <v>41995</v>
      </c>
      <c r="O337" s="425">
        <v>42009</v>
      </c>
      <c r="P337" s="435" t="s">
        <v>2292</v>
      </c>
    </row>
    <row r="338" spans="1:16" ht="25.5" x14ac:dyDescent="0.25">
      <c r="A338" s="298" t="s">
        <v>2291</v>
      </c>
      <c r="B338" s="426" t="s">
        <v>2217</v>
      </c>
      <c r="C338" s="432" t="s">
        <v>2290</v>
      </c>
      <c r="D338" s="433" t="s">
        <v>2289</v>
      </c>
      <c r="E338" s="430" t="s">
        <v>2288</v>
      </c>
      <c r="F338" s="431" t="s">
        <v>39</v>
      </c>
      <c r="G338" s="431" t="s">
        <v>247</v>
      </c>
      <c r="H338" s="430">
        <v>1</v>
      </c>
      <c r="I338" s="429">
        <v>24.98</v>
      </c>
      <c r="J338" s="429">
        <v>24.98</v>
      </c>
      <c r="K338" s="427" t="s">
        <v>12</v>
      </c>
      <c r="L338" s="426" t="s">
        <v>13</v>
      </c>
      <c r="M338" s="424">
        <v>42152</v>
      </c>
      <c r="N338" s="445"/>
      <c r="O338" s="445"/>
      <c r="P338" s="38" t="s">
        <v>2287</v>
      </c>
    </row>
    <row r="339" spans="1:16" ht="25.5" x14ac:dyDescent="0.25">
      <c r="A339" s="298" t="s">
        <v>2286</v>
      </c>
      <c r="B339" s="426" t="s">
        <v>2217</v>
      </c>
      <c r="C339" s="435" t="s">
        <v>2285</v>
      </c>
      <c r="D339" s="430"/>
      <c r="E339" s="430" t="s">
        <v>956</v>
      </c>
      <c r="F339" s="34" t="s">
        <v>39</v>
      </c>
      <c r="G339" s="431" t="s">
        <v>247</v>
      </c>
      <c r="H339" s="431">
        <v>1</v>
      </c>
      <c r="I339" s="444">
        <v>24.998000000000001</v>
      </c>
      <c r="J339" s="444">
        <v>25</v>
      </c>
      <c r="K339" s="427" t="s">
        <v>12</v>
      </c>
      <c r="L339" s="431" t="s">
        <v>13</v>
      </c>
      <c r="M339" s="437"/>
      <c r="N339" s="425"/>
      <c r="O339" s="425">
        <v>24</v>
      </c>
      <c r="P339" s="435" t="s">
        <v>2284</v>
      </c>
    </row>
    <row r="340" spans="1:16" ht="38.25" x14ac:dyDescent="0.25">
      <c r="A340" s="298" t="s">
        <v>2283</v>
      </c>
      <c r="B340" s="426" t="s">
        <v>2230</v>
      </c>
      <c r="C340" s="435" t="s">
        <v>2282</v>
      </c>
      <c r="D340" s="430" t="s">
        <v>2281</v>
      </c>
      <c r="E340" s="430" t="s">
        <v>745</v>
      </c>
      <c r="F340" s="430" t="s">
        <v>30</v>
      </c>
      <c r="G340" s="431" t="s">
        <v>247</v>
      </c>
      <c r="H340" s="430">
        <v>1</v>
      </c>
      <c r="I340" s="436">
        <v>24.7</v>
      </c>
      <c r="J340" s="436">
        <v>24.7</v>
      </c>
      <c r="K340" s="435" t="s">
        <v>12</v>
      </c>
      <c r="L340" s="430" t="s">
        <v>13</v>
      </c>
      <c r="M340" s="437">
        <v>41932</v>
      </c>
      <c r="N340" s="425">
        <v>41948</v>
      </c>
      <c r="O340" s="425">
        <v>41944</v>
      </c>
      <c r="P340" s="435" t="s">
        <v>2280</v>
      </c>
    </row>
    <row r="341" spans="1:16" ht="25.5" x14ac:dyDescent="0.25">
      <c r="A341" s="298" t="s">
        <v>2279</v>
      </c>
      <c r="B341" s="426" t="s">
        <v>2230</v>
      </c>
      <c r="C341" s="435" t="s">
        <v>2278</v>
      </c>
      <c r="D341" s="430" t="s">
        <v>2225</v>
      </c>
      <c r="E341" s="430" t="s">
        <v>745</v>
      </c>
      <c r="F341" s="34" t="s">
        <v>39</v>
      </c>
      <c r="G341" s="34" t="s">
        <v>247</v>
      </c>
      <c r="H341" s="34">
        <v>1</v>
      </c>
      <c r="I341" s="442">
        <v>24.99</v>
      </c>
      <c r="J341" s="442">
        <v>24.99</v>
      </c>
      <c r="K341" s="34" t="s">
        <v>12</v>
      </c>
      <c r="L341" s="34" t="s">
        <v>13</v>
      </c>
      <c r="M341" s="441" t="s">
        <v>2277</v>
      </c>
      <c r="N341" s="40">
        <v>41954</v>
      </c>
      <c r="O341" s="40">
        <v>41894</v>
      </c>
      <c r="P341" s="22" t="s">
        <v>2276</v>
      </c>
    </row>
    <row r="342" spans="1:16" ht="25.5" x14ac:dyDescent="0.25">
      <c r="A342" s="298" t="s">
        <v>2275</v>
      </c>
      <c r="B342" s="426" t="s">
        <v>2230</v>
      </c>
      <c r="C342" s="435" t="s">
        <v>2274</v>
      </c>
      <c r="D342" s="430" t="s">
        <v>2273</v>
      </c>
      <c r="E342" s="430" t="s">
        <v>745</v>
      </c>
      <c r="F342" s="34" t="s">
        <v>39</v>
      </c>
      <c r="G342" s="430" t="s">
        <v>247</v>
      </c>
      <c r="H342" s="430">
        <v>1</v>
      </c>
      <c r="I342" s="436">
        <v>24.78</v>
      </c>
      <c r="J342" s="436">
        <v>24.78</v>
      </c>
      <c r="K342" s="435" t="s">
        <v>12</v>
      </c>
      <c r="L342" s="430" t="s">
        <v>13</v>
      </c>
      <c r="M342" s="437">
        <v>41923</v>
      </c>
      <c r="N342" s="425" t="s">
        <v>2272</v>
      </c>
      <c r="O342" s="425" t="s">
        <v>2272</v>
      </c>
      <c r="P342" s="435" t="s">
        <v>2271</v>
      </c>
    </row>
    <row r="343" spans="1:16" ht="25.5" x14ac:dyDescent="0.25">
      <c r="A343" s="298" t="s">
        <v>2270</v>
      </c>
      <c r="B343" s="426" t="s">
        <v>2217</v>
      </c>
      <c r="C343" s="446" t="s">
        <v>2269</v>
      </c>
      <c r="D343" s="430" t="s">
        <v>2268</v>
      </c>
      <c r="E343" s="430" t="s">
        <v>867</v>
      </c>
      <c r="F343" s="34" t="s">
        <v>39</v>
      </c>
      <c r="G343" s="430" t="s">
        <v>247</v>
      </c>
      <c r="H343" s="445">
        <v>1</v>
      </c>
      <c r="I343" s="429">
        <v>24.998090000000001</v>
      </c>
      <c r="J343" s="429">
        <v>24.998090000000001</v>
      </c>
      <c r="K343" s="435" t="s">
        <v>12</v>
      </c>
      <c r="L343" s="430" t="s">
        <v>13</v>
      </c>
      <c r="M343" s="437">
        <v>42107</v>
      </c>
      <c r="N343" s="425">
        <v>42109</v>
      </c>
      <c r="O343" s="425">
        <v>42109</v>
      </c>
      <c r="P343" s="38" t="s">
        <v>2267</v>
      </c>
    </row>
    <row r="344" spans="1:16" ht="25.5" x14ac:dyDescent="0.25">
      <c r="A344" s="298" t="s">
        <v>2266</v>
      </c>
      <c r="B344" s="426" t="s">
        <v>2217</v>
      </c>
      <c r="C344" s="432" t="s">
        <v>2265</v>
      </c>
      <c r="D344" s="433" t="s">
        <v>2264</v>
      </c>
      <c r="E344" s="433" t="s">
        <v>752</v>
      </c>
      <c r="F344" s="431" t="s">
        <v>39</v>
      </c>
      <c r="G344" s="431" t="s">
        <v>247</v>
      </c>
      <c r="H344" s="430">
        <v>1</v>
      </c>
      <c r="I344" s="429">
        <v>24.64</v>
      </c>
      <c r="J344" s="428">
        <f>I344</f>
        <v>24.64</v>
      </c>
      <c r="K344" s="427" t="s">
        <v>12</v>
      </c>
      <c r="L344" s="426" t="s">
        <v>13</v>
      </c>
      <c r="M344" s="424">
        <v>42039</v>
      </c>
      <c r="N344" s="424">
        <v>42041</v>
      </c>
      <c r="O344" s="424">
        <v>42104</v>
      </c>
      <c r="P344" s="38" t="s">
        <v>2263</v>
      </c>
    </row>
    <row r="345" spans="1:16" ht="25.5" x14ac:dyDescent="0.25">
      <c r="A345" s="298" t="s">
        <v>2262</v>
      </c>
      <c r="B345" s="426" t="s">
        <v>2230</v>
      </c>
      <c r="C345" s="427" t="s">
        <v>2261</v>
      </c>
      <c r="D345" s="426" t="s">
        <v>2260</v>
      </c>
      <c r="E345" s="426" t="s">
        <v>785</v>
      </c>
      <c r="F345" s="34" t="s">
        <v>39</v>
      </c>
      <c r="G345" s="445" t="s">
        <v>247</v>
      </c>
      <c r="H345" s="445">
        <v>1</v>
      </c>
      <c r="I345" s="429">
        <v>26.637530000000002</v>
      </c>
      <c r="J345" s="429">
        <v>26.637530000000002</v>
      </c>
      <c r="K345" s="427" t="s">
        <v>12</v>
      </c>
      <c r="L345" s="433" t="s">
        <v>13</v>
      </c>
      <c r="M345" s="437">
        <v>41948</v>
      </c>
      <c r="N345" s="425">
        <v>41972</v>
      </c>
      <c r="O345" s="425">
        <v>41972</v>
      </c>
      <c r="P345" s="38" t="s">
        <v>2259</v>
      </c>
    </row>
    <row r="346" spans="1:16" ht="25.5" x14ac:dyDescent="0.25">
      <c r="A346" s="298" t="s">
        <v>2258</v>
      </c>
      <c r="B346" s="426" t="s">
        <v>2230</v>
      </c>
      <c r="C346" s="427" t="s">
        <v>2257</v>
      </c>
      <c r="D346" s="426" t="s">
        <v>785</v>
      </c>
      <c r="E346" s="426" t="s">
        <v>785</v>
      </c>
      <c r="F346" s="34" t="s">
        <v>39</v>
      </c>
      <c r="G346" s="445" t="s">
        <v>247</v>
      </c>
      <c r="H346" s="445">
        <v>1</v>
      </c>
      <c r="I346" s="429">
        <v>26.78585</v>
      </c>
      <c r="J346" s="429">
        <v>26.78585</v>
      </c>
      <c r="K346" s="427" t="s">
        <v>12</v>
      </c>
      <c r="L346" s="433" t="s">
        <v>13</v>
      </c>
      <c r="M346" s="437">
        <v>41968</v>
      </c>
      <c r="N346" s="425">
        <v>42021</v>
      </c>
      <c r="O346" s="425">
        <v>42028</v>
      </c>
      <c r="P346" s="38" t="s">
        <v>2256</v>
      </c>
    </row>
    <row r="347" spans="1:16" ht="25.5" x14ac:dyDescent="0.25">
      <c r="A347" s="298" t="s">
        <v>2255</v>
      </c>
      <c r="B347" s="426" t="s">
        <v>2230</v>
      </c>
      <c r="C347" s="427" t="s">
        <v>2254</v>
      </c>
      <c r="D347" s="426" t="s">
        <v>2253</v>
      </c>
      <c r="E347" s="426" t="s">
        <v>785</v>
      </c>
      <c r="F347" s="34" t="s">
        <v>39</v>
      </c>
      <c r="G347" s="445" t="s">
        <v>247</v>
      </c>
      <c r="H347" s="445">
        <v>1</v>
      </c>
      <c r="I347" s="429">
        <v>24.794879999999999</v>
      </c>
      <c r="J347" s="429">
        <v>24.794879999999999</v>
      </c>
      <c r="K347" s="427" t="s">
        <v>12</v>
      </c>
      <c r="L347" s="433" t="s">
        <v>13</v>
      </c>
      <c r="M347" s="437">
        <v>42002</v>
      </c>
      <c r="N347" s="425">
        <v>42005</v>
      </c>
      <c r="O347" s="425">
        <v>42009</v>
      </c>
      <c r="P347" s="38" t="s">
        <v>2252</v>
      </c>
    </row>
    <row r="348" spans="1:16" ht="25.5" x14ac:dyDescent="0.25">
      <c r="A348" s="298" t="s">
        <v>2251</v>
      </c>
      <c r="B348" s="426" t="s">
        <v>2217</v>
      </c>
      <c r="C348" s="427" t="s">
        <v>2250</v>
      </c>
      <c r="D348" s="426"/>
      <c r="E348" s="426" t="s">
        <v>785</v>
      </c>
      <c r="F348" s="34" t="s">
        <v>39</v>
      </c>
      <c r="G348" s="445" t="s">
        <v>247</v>
      </c>
      <c r="H348" s="445">
        <v>1</v>
      </c>
      <c r="I348" s="429">
        <v>24.53388</v>
      </c>
      <c r="J348" s="429">
        <v>24.53388</v>
      </c>
      <c r="K348" s="427" t="s">
        <v>12</v>
      </c>
      <c r="L348" s="433" t="s">
        <v>13</v>
      </c>
      <c r="M348" s="437">
        <v>42032</v>
      </c>
      <c r="N348" s="425"/>
      <c r="O348" s="425">
        <v>42051</v>
      </c>
      <c r="P348" s="38" t="s">
        <v>2249</v>
      </c>
    </row>
    <row r="349" spans="1:16" ht="25.5" x14ac:dyDescent="0.25">
      <c r="A349" s="298" t="s">
        <v>2248</v>
      </c>
      <c r="B349" s="426" t="s">
        <v>2217</v>
      </c>
      <c r="C349" s="427" t="s">
        <v>2247</v>
      </c>
      <c r="D349" s="426" t="s">
        <v>2225</v>
      </c>
      <c r="E349" s="426" t="s">
        <v>745</v>
      </c>
      <c r="F349" s="34" t="s">
        <v>39</v>
      </c>
      <c r="G349" s="431" t="s">
        <v>247</v>
      </c>
      <c r="H349" s="431">
        <v>1</v>
      </c>
      <c r="I349" s="444">
        <v>24.97</v>
      </c>
      <c r="J349" s="444">
        <v>24.97</v>
      </c>
      <c r="K349" s="427" t="s">
        <v>12</v>
      </c>
      <c r="L349" s="431" t="s">
        <v>13</v>
      </c>
      <c r="M349" s="437"/>
      <c r="N349" s="443"/>
      <c r="O349" s="443"/>
      <c r="P349" s="427" t="s">
        <v>2246</v>
      </c>
    </row>
    <row r="350" spans="1:16" ht="25.5" x14ac:dyDescent="0.25">
      <c r="A350" s="298" t="s">
        <v>2245</v>
      </c>
      <c r="B350" s="426" t="s">
        <v>2230</v>
      </c>
      <c r="C350" s="435" t="s">
        <v>2238</v>
      </c>
      <c r="D350" s="430" t="s">
        <v>2238</v>
      </c>
      <c r="E350" s="430" t="s">
        <v>745</v>
      </c>
      <c r="F350" s="430" t="s">
        <v>30</v>
      </c>
      <c r="G350" s="431" t="s">
        <v>247</v>
      </c>
      <c r="H350" s="430">
        <v>1</v>
      </c>
      <c r="I350" s="436">
        <v>24.74</v>
      </c>
      <c r="J350" s="436">
        <v>24.74</v>
      </c>
      <c r="K350" s="435" t="s">
        <v>12</v>
      </c>
      <c r="L350" s="430" t="s">
        <v>13</v>
      </c>
      <c r="M350" s="437">
        <v>41968</v>
      </c>
      <c r="N350" s="425">
        <v>41983</v>
      </c>
      <c r="O350" s="425">
        <v>41981</v>
      </c>
      <c r="P350" s="435" t="s">
        <v>2227</v>
      </c>
    </row>
    <row r="351" spans="1:16" ht="25.5" x14ac:dyDescent="0.25">
      <c r="A351" s="298" t="s">
        <v>2244</v>
      </c>
      <c r="B351" s="426" t="s">
        <v>2230</v>
      </c>
      <c r="C351" s="435" t="s">
        <v>2243</v>
      </c>
      <c r="D351" s="430" t="s">
        <v>2225</v>
      </c>
      <c r="E351" s="430" t="s">
        <v>745</v>
      </c>
      <c r="F351" s="34" t="s">
        <v>39</v>
      </c>
      <c r="G351" s="34" t="s">
        <v>247</v>
      </c>
      <c r="H351" s="34">
        <v>1</v>
      </c>
      <c r="I351" s="442">
        <v>24.99</v>
      </c>
      <c r="J351" s="442">
        <v>24.99</v>
      </c>
      <c r="K351" s="34" t="s">
        <v>12</v>
      </c>
      <c r="L351" s="34" t="s">
        <v>13</v>
      </c>
      <c r="M351" s="441" t="s">
        <v>2242</v>
      </c>
      <c r="N351" s="40">
        <v>41682</v>
      </c>
      <c r="O351" s="40">
        <v>41741</v>
      </c>
      <c r="P351" s="38" t="s">
        <v>2241</v>
      </c>
    </row>
    <row r="352" spans="1:16" ht="25.5" x14ac:dyDescent="0.25">
      <c r="A352" s="298" t="s">
        <v>2240</v>
      </c>
      <c r="B352" s="426" t="s">
        <v>2230</v>
      </c>
      <c r="C352" s="435" t="s">
        <v>2239</v>
      </c>
      <c r="D352" s="430" t="s">
        <v>2238</v>
      </c>
      <c r="E352" s="430" t="s">
        <v>745</v>
      </c>
      <c r="F352" s="430" t="s">
        <v>30</v>
      </c>
      <c r="G352" s="431" t="s">
        <v>247</v>
      </c>
      <c r="H352" s="325">
        <v>1</v>
      </c>
      <c r="I352" s="440">
        <v>24.879000000000001</v>
      </c>
      <c r="J352" s="440">
        <v>24.879000000000001</v>
      </c>
      <c r="K352" s="325" t="s">
        <v>12</v>
      </c>
      <c r="L352" s="325" t="s">
        <v>13</v>
      </c>
      <c r="M352" s="439">
        <v>41958</v>
      </c>
      <c r="N352" s="438">
        <v>41960</v>
      </c>
      <c r="O352" s="438"/>
      <c r="P352" s="435" t="s">
        <v>2237</v>
      </c>
    </row>
    <row r="353" spans="1:16" ht="25.5" x14ac:dyDescent="0.25">
      <c r="A353" s="298" t="s">
        <v>2236</v>
      </c>
      <c r="B353" s="426" t="s">
        <v>2217</v>
      </c>
      <c r="C353" s="435" t="s">
        <v>2235</v>
      </c>
      <c r="D353" s="430" t="s">
        <v>2225</v>
      </c>
      <c r="E353" s="430" t="s">
        <v>745</v>
      </c>
      <c r="F353" s="34" t="s">
        <v>39</v>
      </c>
      <c r="G353" s="430" t="s">
        <v>247</v>
      </c>
      <c r="H353" s="430">
        <v>1</v>
      </c>
      <c r="I353" s="436">
        <v>25</v>
      </c>
      <c r="J353" s="436">
        <v>25</v>
      </c>
      <c r="K353" s="435" t="s">
        <v>12</v>
      </c>
      <c r="L353" s="430" t="s">
        <v>13</v>
      </c>
      <c r="M353" s="437">
        <v>42096</v>
      </c>
      <c r="N353" s="425" t="s">
        <v>2234</v>
      </c>
      <c r="O353" s="425" t="s">
        <v>2233</v>
      </c>
      <c r="P353" s="427" t="s">
        <v>2232</v>
      </c>
    </row>
    <row r="354" spans="1:16" ht="25.5" x14ac:dyDescent="0.25">
      <c r="A354" s="298" t="s">
        <v>2231</v>
      </c>
      <c r="B354" s="426" t="s">
        <v>2230</v>
      </c>
      <c r="C354" s="435" t="s">
        <v>2229</v>
      </c>
      <c r="D354" s="430" t="s">
        <v>2228</v>
      </c>
      <c r="E354" s="430" t="s">
        <v>745</v>
      </c>
      <c r="F354" s="430" t="s">
        <v>30</v>
      </c>
      <c r="G354" s="431" t="s">
        <v>247</v>
      </c>
      <c r="H354" s="430">
        <v>1</v>
      </c>
      <c r="I354" s="436">
        <v>29.88</v>
      </c>
      <c r="J354" s="436">
        <v>29.88</v>
      </c>
      <c r="K354" s="435" t="s">
        <v>12</v>
      </c>
      <c r="L354" s="430" t="s">
        <v>13</v>
      </c>
      <c r="M354" s="437">
        <v>42095</v>
      </c>
      <c r="N354" s="425">
        <v>42104</v>
      </c>
      <c r="O354" s="425"/>
      <c r="P354" s="435" t="s">
        <v>2227</v>
      </c>
    </row>
    <row r="355" spans="1:16" ht="25.5" x14ac:dyDescent="0.25">
      <c r="A355" s="298" t="s">
        <v>2226</v>
      </c>
      <c r="B355" s="426" t="s">
        <v>2217</v>
      </c>
      <c r="C355" s="435" t="s">
        <v>2225</v>
      </c>
      <c r="D355" s="430" t="s">
        <v>2225</v>
      </c>
      <c r="E355" s="430" t="s">
        <v>745</v>
      </c>
      <c r="F355" s="431" t="s">
        <v>39</v>
      </c>
      <c r="G355" s="430" t="s">
        <v>247</v>
      </c>
      <c r="H355" s="430">
        <v>1</v>
      </c>
      <c r="I355" s="436">
        <v>25</v>
      </c>
      <c r="J355" s="436">
        <v>25</v>
      </c>
      <c r="K355" s="435" t="s">
        <v>12</v>
      </c>
      <c r="L355" s="430" t="s">
        <v>13</v>
      </c>
      <c r="M355" s="424">
        <v>41924</v>
      </c>
      <c r="N355" s="425" t="s">
        <v>2224</v>
      </c>
      <c r="O355" s="425">
        <v>42036</v>
      </c>
      <c r="P355" s="435" t="s">
        <v>2223</v>
      </c>
    </row>
    <row r="356" spans="1:16" ht="30" x14ac:dyDescent="0.25">
      <c r="A356" s="298" t="s">
        <v>2222</v>
      </c>
      <c r="B356" s="426" t="s">
        <v>2217</v>
      </c>
      <c r="C356" s="432" t="s">
        <v>2221</v>
      </c>
      <c r="D356" s="433" t="s">
        <v>2220</v>
      </c>
      <c r="E356" s="426" t="s">
        <v>772</v>
      </c>
      <c r="F356" s="431" t="s">
        <v>39</v>
      </c>
      <c r="G356" s="431" t="s">
        <v>247</v>
      </c>
      <c r="H356" s="431">
        <v>1</v>
      </c>
      <c r="I356" s="429">
        <v>24.93</v>
      </c>
      <c r="J356" s="429">
        <v>24.93</v>
      </c>
      <c r="K356" s="434" t="s">
        <v>1016</v>
      </c>
      <c r="L356" s="433" t="s">
        <v>13</v>
      </c>
      <c r="M356" s="424">
        <v>42121</v>
      </c>
      <c r="N356" s="425">
        <v>42127</v>
      </c>
      <c r="O356" s="425">
        <v>42134</v>
      </c>
      <c r="P356" s="427" t="s">
        <v>2219</v>
      </c>
    </row>
    <row r="357" spans="1:16" ht="30.75" customHeight="1" x14ac:dyDescent="0.25">
      <c r="A357" s="298" t="s">
        <v>2218</v>
      </c>
      <c r="B357" s="426" t="s">
        <v>2217</v>
      </c>
      <c r="C357" s="432" t="s">
        <v>2216</v>
      </c>
      <c r="D357" s="426" t="s">
        <v>772</v>
      </c>
      <c r="E357" s="426" t="s">
        <v>772</v>
      </c>
      <c r="F357" s="431" t="s">
        <v>39</v>
      </c>
      <c r="G357" s="431" t="s">
        <v>247</v>
      </c>
      <c r="H357" s="430">
        <v>1</v>
      </c>
      <c r="I357" s="429">
        <v>24.69</v>
      </c>
      <c r="J357" s="428">
        <f>I357</f>
        <v>24.69</v>
      </c>
      <c r="K357" s="427" t="s">
        <v>12</v>
      </c>
      <c r="L357" s="426" t="s">
        <v>13</v>
      </c>
      <c r="M357" s="424">
        <v>42152</v>
      </c>
      <c r="N357" s="425">
        <v>42154</v>
      </c>
      <c r="O357" s="424"/>
      <c r="P357" s="38" t="s">
        <v>2215</v>
      </c>
    </row>
    <row r="358" spans="1:16" ht="15" customHeight="1" x14ac:dyDescent="0.25">
      <c r="A358" s="423" t="s">
        <v>2214</v>
      </c>
      <c r="B358" s="423" t="s">
        <v>2213</v>
      </c>
      <c r="C358" s="423"/>
      <c r="D358" s="423"/>
      <c r="E358" s="423"/>
      <c r="F358" s="420" t="s">
        <v>10</v>
      </c>
      <c r="G358" s="420" t="s">
        <v>247</v>
      </c>
      <c r="H358" s="420">
        <v>48</v>
      </c>
      <c r="I358" s="422">
        <v>25</v>
      </c>
      <c r="J358" s="422">
        <f>H358*I358</f>
        <v>1200</v>
      </c>
      <c r="K358" s="311" t="s">
        <v>1709</v>
      </c>
      <c r="L358" s="420" t="s">
        <v>13</v>
      </c>
      <c r="M358" s="421"/>
      <c r="N358" s="420"/>
      <c r="O358" s="420"/>
      <c r="P358" s="419" t="s">
        <v>2212</v>
      </c>
    </row>
    <row r="359" spans="1:16" ht="15" customHeight="1" x14ac:dyDescent="0.25">
      <c r="A359" s="418"/>
      <c r="B359" s="973" t="s">
        <v>2211</v>
      </c>
      <c r="C359" s="974"/>
      <c r="D359" s="974"/>
      <c r="E359" s="974"/>
      <c r="F359" s="410"/>
      <c r="G359" s="409"/>
      <c r="H359" s="410"/>
      <c r="I359" s="415"/>
      <c r="J359" s="415"/>
      <c r="K359" s="408"/>
      <c r="L359" s="410"/>
      <c r="M359" s="409"/>
      <c r="N359" s="409"/>
      <c r="O359" s="409"/>
      <c r="P359" s="408"/>
    </row>
    <row r="360" spans="1:16" x14ac:dyDescent="0.25">
      <c r="A360" s="417"/>
      <c r="B360" s="973" t="s">
        <v>1832</v>
      </c>
      <c r="C360" s="974"/>
      <c r="D360" s="974"/>
      <c r="E360" s="974"/>
      <c r="F360" s="410"/>
      <c r="G360" s="409"/>
      <c r="H360" s="410"/>
      <c r="I360" s="415"/>
      <c r="J360" s="415"/>
      <c r="K360" s="408"/>
      <c r="L360" s="410"/>
      <c r="M360" s="409"/>
      <c r="N360" s="409"/>
      <c r="O360" s="409"/>
      <c r="P360" s="408"/>
    </row>
    <row r="361" spans="1:16" x14ac:dyDescent="0.25">
      <c r="A361" s="416"/>
      <c r="B361" s="973" t="s">
        <v>34</v>
      </c>
      <c r="C361" s="974"/>
      <c r="D361" s="974"/>
      <c r="E361" s="974"/>
      <c r="F361" s="410"/>
      <c r="G361" s="409"/>
      <c r="H361" s="410"/>
      <c r="I361" s="415"/>
      <c r="J361" s="415"/>
      <c r="K361" s="408"/>
      <c r="L361" s="410"/>
      <c r="M361" s="409"/>
      <c r="N361" s="409"/>
      <c r="O361" s="409"/>
      <c r="P361" s="408"/>
    </row>
    <row r="362" spans="1:16" x14ac:dyDescent="0.25">
      <c r="A362" s="414"/>
      <c r="B362" s="410"/>
      <c r="C362" s="410"/>
      <c r="D362" s="408"/>
      <c r="E362" s="410"/>
      <c r="F362" s="410"/>
      <c r="G362" s="409"/>
      <c r="H362" s="409"/>
      <c r="I362" s="411"/>
      <c r="J362" s="411"/>
      <c r="K362" s="408"/>
      <c r="L362" s="410"/>
      <c r="M362" s="409"/>
      <c r="N362" s="409"/>
      <c r="O362" s="409"/>
      <c r="P362" s="408"/>
    </row>
    <row r="363" spans="1:16" ht="15" customHeight="1" x14ac:dyDescent="0.25">
      <c r="A363" s="412"/>
      <c r="B363" s="410"/>
      <c r="C363" s="410"/>
      <c r="D363" s="408"/>
      <c r="E363" s="410"/>
      <c r="F363" s="410"/>
      <c r="G363" s="409"/>
      <c r="H363" s="409"/>
      <c r="I363" s="411"/>
      <c r="J363" s="411"/>
      <c r="K363" s="408"/>
      <c r="L363" s="410"/>
      <c r="M363" s="409"/>
      <c r="N363" s="409"/>
      <c r="O363" s="409"/>
      <c r="P363" s="408"/>
    </row>
    <row r="364" spans="1:16" x14ac:dyDescent="0.25">
      <c r="A364" s="412"/>
      <c r="B364" s="410"/>
      <c r="C364" s="410"/>
      <c r="D364" s="408"/>
      <c r="E364" s="410"/>
      <c r="F364" s="410"/>
      <c r="G364" s="409"/>
      <c r="H364" s="409"/>
      <c r="I364" s="411"/>
      <c r="J364" s="411"/>
      <c r="K364" s="408"/>
      <c r="L364" s="410"/>
      <c r="M364" s="409"/>
      <c r="N364" s="409"/>
      <c r="O364" s="409"/>
      <c r="P364" s="408"/>
    </row>
    <row r="365" spans="1:16" ht="15" customHeight="1" x14ac:dyDescent="0.25">
      <c r="A365" s="412"/>
      <c r="B365" s="410"/>
      <c r="C365" s="410"/>
      <c r="D365" s="408"/>
      <c r="E365" s="410"/>
      <c r="F365" s="410"/>
      <c r="G365" s="409"/>
      <c r="H365" s="409"/>
      <c r="I365" s="411"/>
      <c r="J365" s="411"/>
      <c r="K365" s="408"/>
      <c r="L365" s="410"/>
      <c r="M365" s="409"/>
      <c r="N365" s="409"/>
      <c r="O365" s="409"/>
      <c r="P365" s="408"/>
    </row>
    <row r="366" spans="1:16" x14ac:dyDescent="0.25">
      <c r="A366" s="412"/>
      <c r="B366" s="410"/>
      <c r="C366" s="410"/>
      <c r="D366" s="408"/>
      <c r="E366" s="410"/>
      <c r="F366" s="410"/>
      <c r="G366" s="409"/>
      <c r="H366" s="409"/>
      <c r="I366" s="411"/>
      <c r="J366" s="411"/>
      <c r="K366" s="408"/>
      <c r="L366" s="410"/>
      <c r="M366" s="409"/>
      <c r="N366" s="409"/>
      <c r="O366" s="409"/>
      <c r="P366" s="408"/>
    </row>
    <row r="367" spans="1:16" x14ac:dyDescent="0.25">
      <c r="N367" s="413"/>
      <c r="O367" s="413"/>
      <c r="P367" s="408"/>
    </row>
    <row r="368" spans="1:16" x14ac:dyDescent="0.25">
      <c r="A368" s="412"/>
      <c r="B368" s="410"/>
      <c r="C368" s="410"/>
      <c r="D368" s="408"/>
      <c r="E368" s="410"/>
      <c r="F368" s="410"/>
      <c r="G368" s="409"/>
      <c r="H368" s="409"/>
      <c r="I368" s="411"/>
      <c r="J368" s="411"/>
      <c r="K368" s="408"/>
      <c r="L368" s="410"/>
      <c r="M368" s="409"/>
      <c r="N368" s="409"/>
      <c r="O368" s="409"/>
      <c r="P368" s="408"/>
    </row>
  </sheetData>
  <mergeCells count="20">
    <mergeCell ref="B360:E360"/>
    <mergeCell ref="B361:E361"/>
    <mergeCell ref="O3:O5"/>
    <mergeCell ref="P3:P5"/>
    <mergeCell ref="B4:B5"/>
    <mergeCell ref="C4:E4"/>
    <mergeCell ref="B359:E359"/>
    <mergeCell ref="A1:P1"/>
    <mergeCell ref="A2:P2"/>
    <mergeCell ref="A3:A5"/>
    <mergeCell ref="B3:E3"/>
    <mergeCell ref="F3:F5"/>
    <mergeCell ref="G3:G5"/>
    <mergeCell ref="H3:H5"/>
    <mergeCell ref="I3:I5"/>
    <mergeCell ref="J3:J5"/>
    <mergeCell ref="K3:K5"/>
    <mergeCell ref="L3:L5"/>
    <mergeCell ref="M3:M5"/>
    <mergeCell ref="N3:N5"/>
  </mergeCells>
  <pageMargins left="0.2" right="0.2" top="0.25" bottom="0.5" header="0.3" footer="0.3"/>
  <pageSetup paperSize="9" scale="75"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PCU GE</vt:lpstr>
      <vt:lpstr>PCU CW</vt:lpstr>
      <vt:lpstr>PCU consultancy</vt:lpstr>
      <vt:lpstr>PIU Agri G&amp;E</vt:lpstr>
      <vt:lpstr>PIU Agri CW</vt:lpstr>
      <vt:lpstr>PIU Agri Consultancy</vt:lpstr>
      <vt:lpstr>PIU AM Goods &amp; Equip </vt:lpstr>
      <vt:lpstr>PIU (AM) MSWC Goods &amp; Equip </vt:lpstr>
      <vt:lpstr>PIU AM Civil works-RH</vt:lpstr>
      <vt:lpstr>PIU (AM) MSWC Civil Works</vt:lpstr>
      <vt:lpstr>PIU AM Civil Works LSM</vt:lpstr>
      <vt:lpstr>PIU AM Civil Works APMC</vt:lpstr>
      <vt:lpstr>PIU AM Consultancy</vt:lpstr>
      <vt:lpstr>PIU AHD G&amp;E</vt:lpstr>
      <vt:lpstr>PIU AHD CW</vt:lpstr>
      <vt:lpstr>PIU AHD consultancy</vt:lpstr>
      <vt:lpstr>'PIU (AM) MSWC Civil Works'!_GoBack</vt:lpstr>
      <vt:lpstr>'PIU AHD G&amp;E'!Print_Area</vt:lpstr>
      <vt:lpstr>'PCU consultancy'!Print_Titles</vt:lpstr>
      <vt:lpstr>'PCU GE'!Print_Titles</vt:lpstr>
      <vt:lpstr>'PIU (AM) MSWC Civil Works'!Print_Titles</vt:lpstr>
      <vt:lpstr>'PIU AHD consultancy'!Print_Titles</vt:lpstr>
      <vt:lpstr>'PIU AHD G&amp;E'!Print_Titles</vt:lpstr>
      <vt:lpstr>'PIU AM Civil Works APMC'!Print_Titles</vt:lpstr>
      <vt:lpstr>'PIU AM Civil works-RH'!Print_Titles</vt:lpstr>
      <vt:lpstr>'PIU AM Consultancy'!Print_Titles</vt:lpstr>
      <vt:lpstr>'PIU AM Goods &amp; Equip '!Print_Titles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2015-08-18T07:28:06Z</dcterms:modified>
</cp:coreProperties>
</file>