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495" windowWidth="26640" windowHeight="11490"/>
  </bookViews>
  <sheets>
    <sheet name="GRE Data" sheetId="1" r:id="rId1"/>
  </sheets>
  <calcPr calcId="145621" concurrentCalc="0"/>
</workbook>
</file>

<file path=xl/calcChain.xml><?xml version="1.0" encoding="utf-8"?>
<calcChain xmlns="http://schemas.openxmlformats.org/spreadsheetml/2006/main">
  <c r="R26" i="1" l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G36" i="1"/>
  <c r="G35" i="1"/>
  <c r="F36" i="1"/>
  <c r="F35" i="1"/>
  <c r="C33" i="1"/>
  <c r="C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6" i="1"/>
  <c r="E35" i="1"/>
  <c r="B33" i="1"/>
  <c r="B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6" i="1"/>
  <c r="D35" i="1"/>
  <c r="C36" i="1"/>
  <c r="B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G34" i="1"/>
  <c r="L26" i="1"/>
  <c r="L27" i="1"/>
  <c r="R27" i="1"/>
  <c r="E33" i="1"/>
  <c r="D33" i="1"/>
  <c r="F33" i="1"/>
  <c r="G33" i="1"/>
  <c r="H33" i="1"/>
  <c r="L30" i="1"/>
  <c r="W26" i="1"/>
  <c r="W27" i="1"/>
  <c r="W30" i="1"/>
</calcChain>
</file>

<file path=xl/sharedStrings.xml><?xml version="1.0" encoding="utf-8"?>
<sst xmlns="http://schemas.openxmlformats.org/spreadsheetml/2006/main" count="37" uniqueCount="32">
  <si>
    <t>GRE-Q</t>
  </si>
  <si>
    <t>Predicted Q</t>
  </si>
  <si>
    <t>Error (aka Residual)</t>
  </si>
  <si>
    <t>Residual^2</t>
  </si>
  <si>
    <t>College GPA</t>
  </si>
  <si>
    <t>Mean =</t>
  </si>
  <si>
    <t>SD =</t>
  </si>
  <si>
    <t>Variance=</t>
  </si>
  <si>
    <t>The line above is the regression line (best fitting straight line)</t>
  </si>
  <si>
    <t>College GPA (standardized)</t>
  </si>
  <si>
    <t>GRE-Q (standardized)</t>
  </si>
  <si>
    <t>Standardizing the DV: what used to be "up by a" is now "up by a/SD"</t>
  </si>
  <si>
    <t>Slope =</t>
  </si>
  <si>
    <t>Intercept =</t>
  </si>
  <si>
    <t>Regression analysis by Excel</t>
  </si>
  <si>
    <t>Correlation computed by Excel</t>
  </si>
  <si>
    <t>Correlation =</t>
  </si>
  <si>
    <t>Slope*SDX/SDY =</t>
  </si>
  <si>
    <t>Sum =</t>
  </si>
  <si>
    <t>Raw:</t>
  </si>
  <si>
    <t>Given: The slope of the regression line predicting GRE-Q from GPA is 334.95. That is, for an increase of 1 GPA (e.g., from 2.8 to 3.8), GRE-Q is predicted to increase by 334.95 points.</t>
  </si>
  <si>
    <t>Step 3. Question: How many SDs is 90.87 GRE-Q points? Answer: because the SD of GRE-Q is 138.4127, 90.87 points is 90.87/138.4127 SD , or .6565 SD.</t>
  </si>
  <si>
    <t>The left most scatterplot we were looking at in class today depicts the "Given" above.</t>
  </si>
  <si>
    <t>The middle scatterplot depicts "Step 2" above.</t>
  </si>
  <si>
    <t>The right most scatterplot depicts "Step 3" above.</t>
  </si>
  <si>
    <t>More generally, if the slope predicting Y from X is B, then the slope predicting zY (standardized Y) from zX (standardized X) is B * Sx/Sy.  Because this is a definition of the the correlation between X and Y,  we can say r = B * Sx/Sy.   In other words, B = r * Sy/Sx.</t>
  </si>
  <si>
    <t>Standardized:</t>
  </si>
  <si>
    <t>Our main question: As GPA increases by one standard deviation, by how many standard deviations is GRE-Q predicted to increase?</t>
  </si>
  <si>
    <t>Step 1. Question: How much increase in GPA corresponds to "one standard deviation increase in GPA"? Answer: .2667 grade points.</t>
  </si>
  <si>
    <t>Slope*SDX =</t>
  </si>
  <si>
    <t>Step 2. Question: For .266750 grade points increase in GPA, how many points increase in GRE-Q is predicted? Answer: 334.953998 * .266750 = 89.348974 points.  This is like saying that an airplane flying with a speed of 334.953998 miles per hour travels 334.953998 * .266750 = 89.348974 miles in .266750 hour.</t>
  </si>
  <si>
    <t>Conclusion: if the slope of the regression line predicting GRE-Q from GPA is 334.953998, and if the SD of GPA is .266750 and the SD of GRE-Q is 136.086293, then for one SD increase in GPA, 0.656561 SD increase in GRE-Q is predicted. In other words, the slope of the regression line predicting the standardized GRE-Q from the standardized GPA is .656561.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</si>
</sst>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2" fontId="0" fillId="0" borderId="0" xfId="0" applyNumberFormat="1" applyBorder="1"/>
    <xf numFmtId="0" fontId="0" fillId="0" borderId="1" xfId="0" applyBorder="1"/>
    <xf numFmtId="0" fontId="0" fillId="0" borderId="0" xfId="0" applyBorder="1" applyAlignment="1">
      <alignment horizontal="right" vertical="center"/>
    </xf>
    <xf numFmtId="2" fontId="0" fillId="0" borderId="0" xfId="0" applyNumberFormat="1" applyFill="1" applyBorder="1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top" wrapText="1"/>
    </xf>
    <xf numFmtId="165" fontId="0" fillId="2" borderId="0" xfId="0" applyNumberForma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top" wrapText="1" inden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vertical="center"/>
    </xf>
    <xf numFmtId="0" fontId="0" fillId="3" borderId="0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165" fontId="0" fillId="2" borderId="0" xfId="0" applyNumberFormat="1" applyFill="1" applyAlignment="1">
      <alignment horizontal="right"/>
    </xf>
    <xf numFmtId="165" fontId="0" fillId="2" borderId="1" xfId="0" applyNumberFormat="1" applyFill="1" applyBorder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" xfId="0" applyNumberFormat="1" applyFill="1" applyBorder="1" applyAlignment="1">
      <alignment horizontal="left"/>
    </xf>
    <xf numFmtId="165" fontId="0" fillId="2" borderId="0" xfId="0" applyNumberFormat="1" applyFill="1" applyAlignment="1">
      <alignment horizontal="left"/>
    </xf>
    <xf numFmtId="165" fontId="0" fillId="0" borderId="0" xfId="0" applyNumberFormat="1" applyFill="1" applyBorder="1"/>
    <xf numFmtId="0" fontId="0" fillId="3" borderId="5" xfId="0" applyFill="1" applyBorder="1" applyAlignment="1">
      <alignment horizontal="left" vertical="center" indent="1"/>
    </xf>
    <xf numFmtId="0" fontId="0" fillId="3" borderId="0" xfId="0" applyFill="1" applyBorder="1" applyAlignment="1">
      <alignment horizontal="left" indent="1"/>
    </xf>
    <xf numFmtId="0" fontId="0" fillId="3" borderId="6" xfId="0" applyFill="1" applyBorder="1" applyAlignment="1">
      <alignment horizontal="left" indent="1"/>
    </xf>
    <xf numFmtId="0" fontId="0" fillId="3" borderId="5" xfId="0" applyFill="1" applyBorder="1" applyAlignment="1">
      <alignment horizontal="left" vertical="top" wrapText="1" indent="1"/>
    </xf>
    <xf numFmtId="0" fontId="0" fillId="3" borderId="0" xfId="0" applyFill="1" applyBorder="1" applyAlignment="1">
      <alignment horizontal="left" vertical="top" wrapText="1" indent="1"/>
    </xf>
    <xf numFmtId="0" fontId="0" fillId="3" borderId="6" xfId="0" applyFill="1" applyBorder="1" applyAlignment="1">
      <alignment horizontal="left" vertical="top" wrapText="1" indent="1"/>
    </xf>
    <xf numFmtId="0" fontId="0" fillId="3" borderId="5" xfId="0" applyFill="1" applyBorder="1" applyAlignment="1">
      <alignment horizontal="left" vertical="top" indent="1"/>
    </xf>
    <xf numFmtId="0" fontId="0" fillId="3" borderId="5" xfId="0" applyFill="1" applyBorder="1" applyAlignment="1">
      <alignment horizontal="left" vertical="center" wrapText="1" indent="1"/>
    </xf>
    <xf numFmtId="0" fontId="0" fillId="3" borderId="0" xfId="0" applyFill="1" applyBorder="1" applyAlignment="1">
      <alignment horizontal="left" vertical="center" wrapText="1" indent="1"/>
    </xf>
    <xf numFmtId="0" fontId="0" fillId="3" borderId="6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spPr>
              <a:ln w="28575"/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'GRE Data'!$B$3:$B$32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3.7</c:v>
                </c:pt>
                <c:pt idx="25">
                  <c:v>3.7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4</c:v>
                </c:pt>
              </c:numCache>
            </c:numRef>
          </c:xVal>
          <c:yVal>
            <c:numRef>
              <c:f>'GRE Data'!$C$3:$C$32</c:f>
              <c:numCache>
                <c:formatCode>0.00</c:formatCode>
                <c:ptCount val="30"/>
                <c:pt idx="0">
                  <c:v>169.07</c:v>
                </c:pt>
                <c:pt idx="1">
                  <c:v>374.41</c:v>
                </c:pt>
                <c:pt idx="2">
                  <c:v>377.46</c:v>
                </c:pt>
                <c:pt idx="3">
                  <c:v>256.17</c:v>
                </c:pt>
                <c:pt idx="4">
                  <c:v>563.64</c:v>
                </c:pt>
                <c:pt idx="5">
                  <c:v>543.29999999999995</c:v>
                </c:pt>
                <c:pt idx="6">
                  <c:v>340.18</c:v>
                </c:pt>
                <c:pt idx="7">
                  <c:v>330.45</c:v>
                </c:pt>
                <c:pt idx="8">
                  <c:v>608.34</c:v>
                </c:pt>
                <c:pt idx="9">
                  <c:v>278.36</c:v>
                </c:pt>
                <c:pt idx="10">
                  <c:v>405.26</c:v>
                </c:pt>
                <c:pt idx="11">
                  <c:v>634.88</c:v>
                </c:pt>
                <c:pt idx="12">
                  <c:v>393.98</c:v>
                </c:pt>
                <c:pt idx="13">
                  <c:v>536.72</c:v>
                </c:pt>
                <c:pt idx="14">
                  <c:v>443.93</c:v>
                </c:pt>
                <c:pt idx="15">
                  <c:v>458.41</c:v>
                </c:pt>
                <c:pt idx="16">
                  <c:v>631.66</c:v>
                </c:pt>
                <c:pt idx="17">
                  <c:v>631.89</c:v>
                </c:pt>
                <c:pt idx="18">
                  <c:v>537.69000000000005</c:v>
                </c:pt>
                <c:pt idx="19">
                  <c:v>500.83</c:v>
                </c:pt>
                <c:pt idx="20">
                  <c:v>550.85</c:v>
                </c:pt>
                <c:pt idx="21">
                  <c:v>702.95</c:v>
                </c:pt>
                <c:pt idx="22">
                  <c:v>724.14</c:v>
                </c:pt>
                <c:pt idx="23">
                  <c:v>602.73</c:v>
                </c:pt>
                <c:pt idx="24">
                  <c:v>434.27</c:v>
                </c:pt>
                <c:pt idx="25">
                  <c:v>605.44000000000005</c:v>
                </c:pt>
                <c:pt idx="26">
                  <c:v>555.52</c:v>
                </c:pt>
                <c:pt idx="27">
                  <c:v>538.14</c:v>
                </c:pt>
                <c:pt idx="28">
                  <c:v>539.49</c:v>
                </c:pt>
                <c:pt idx="29">
                  <c:v>667.33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936"/>
        <c:axId val="123513856"/>
      </c:scatterChart>
      <c:valAx>
        <c:axId val="123511936"/>
        <c:scaling>
          <c:orientation val="minMax"/>
          <c:max val="4.25"/>
          <c:min val="2.7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513856"/>
        <c:crosses val="autoZero"/>
        <c:crossBetween val="midCat"/>
      </c:valAx>
      <c:valAx>
        <c:axId val="123513856"/>
        <c:scaling>
          <c:orientation val="minMax"/>
          <c:max val="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GRE-Q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3511936"/>
        <c:crosses val="autoZero"/>
        <c:crossBetween val="midCat"/>
        <c:majorUnit val="100"/>
        <c:minorUnit val="20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spPr>
              <a:ln w="28575"/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'GRE Data'!$D$3:$D$32</c:f>
              <c:numCache>
                <c:formatCode>0.00</c:formatCode>
                <c:ptCount val="30"/>
                <c:pt idx="0">
                  <c:v>-1.6744768077336012</c:v>
                </c:pt>
                <c:pt idx="1">
                  <c:v>-1.6744768077336012</c:v>
                </c:pt>
                <c:pt idx="2">
                  <c:v>-1.6744768077336012</c:v>
                </c:pt>
                <c:pt idx="3">
                  <c:v>-1.6744768077336012</c:v>
                </c:pt>
                <c:pt idx="4">
                  <c:v>-0.92471107292750843</c:v>
                </c:pt>
                <c:pt idx="5">
                  <c:v>-0.92471107292750843</c:v>
                </c:pt>
                <c:pt idx="6">
                  <c:v>-0.92471107292750843</c:v>
                </c:pt>
                <c:pt idx="7">
                  <c:v>-0.92471107292750843</c:v>
                </c:pt>
                <c:pt idx="8">
                  <c:v>-0.92471107292750843</c:v>
                </c:pt>
                <c:pt idx="9">
                  <c:v>-0.54982820552446365</c:v>
                </c:pt>
                <c:pt idx="10">
                  <c:v>-0.17494533812141722</c:v>
                </c:pt>
                <c:pt idx="11">
                  <c:v>-0.17494533812141722</c:v>
                </c:pt>
                <c:pt idx="12">
                  <c:v>-0.17494533812141722</c:v>
                </c:pt>
                <c:pt idx="13">
                  <c:v>-0.17494533812141722</c:v>
                </c:pt>
                <c:pt idx="14">
                  <c:v>-0.17494533812141722</c:v>
                </c:pt>
                <c:pt idx="15">
                  <c:v>0.19993752928162919</c:v>
                </c:pt>
                <c:pt idx="16">
                  <c:v>0.57482039668467566</c:v>
                </c:pt>
                <c:pt idx="17">
                  <c:v>0.57482039668467566</c:v>
                </c:pt>
                <c:pt idx="18">
                  <c:v>0.57482039668467566</c:v>
                </c:pt>
                <c:pt idx="19">
                  <c:v>0.57482039668467566</c:v>
                </c:pt>
                <c:pt idx="20">
                  <c:v>0.57482039668467566</c:v>
                </c:pt>
                <c:pt idx="21">
                  <c:v>0.57482039668467566</c:v>
                </c:pt>
                <c:pt idx="22">
                  <c:v>0.57482039668467566</c:v>
                </c:pt>
                <c:pt idx="23">
                  <c:v>0.57482039668467566</c:v>
                </c:pt>
                <c:pt idx="24">
                  <c:v>0.9497032640877221</c:v>
                </c:pt>
                <c:pt idx="25">
                  <c:v>0.9497032640877221</c:v>
                </c:pt>
                <c:pt idx="26">
                  <c:v>1.3245861314907668</c:v>
                </c:pt>
                <c:pt idx="27">
                  <c:v>1.3245861314907668</c:v>
                </c:pt>
                <c:pt idx="28">
                  <c:v>1.3245861314907668</c:v>
                </c:pt>
                <c:pt idx="29">
                  <c:v>2.0743518662968596</c:v>
                </c:pt>
              </c:numCache>
            </c:numRef>
          </c:xVal>
          <c:yVal>
            <c:numRef>
              <c:f>'GRE Data'!$C$3:$C$32</c:f>
              <c:numCache>
                <c:formatCode>0.00</c:formatCode>
                <c:ptCount val="30"/>
                <c:pt idx="0">
                  <c:v>169.07</c:v>
                </c:pt>
                <c:pt idx="1">
                  <c:v>374.41</c:v>
                </c:pt>
                <c:pt idx="2">
                  <c:v>377.46</c:v>
                </c:pt>
                <c:pt idx="3">
                  <c:v>256.17</c:v>
                </c:pt>
                <c:pt idx="4">
                  <c:v>563.64</c:v>
                </c:pt>
                <c:pt idx="5">
                  <c:v>543.29999999999995</c:v>
                </c:pt>
                <c:pt idx="6">
                  <c:v>340.18</c:v>
                </c:pt>
                <c:pt idx="7">
                  <c:v>330.45</c:v>
                </c:pt>
                <c:pt idx="8">
                  <c:v>608.34</c:v>
                </c:pt>
                <c:pt idx="9">
                  <c:v>278.36</c:v>
                </c:pt>
                <c:pt idx="10">
                  <c:v>405.26</c:v>
                </c:pt>
                <c:pt idx="11">
                  <c:v>634.88</c:v>
                </c:pt>
                <c:pt idx="12">
                  <c:v>393.98</c:v>
                </c:pt>
                <c:pt idx="13">
                  <c:v>536.72</c:v>
                </c:pt>
                <c:pt idx="14">
                  <c:v>443.93</c:v>
                </c:pt>
                <c:pt idx="15">
                  <c:v>458.41</c:v>
                </c:pt>
                <c:pt idx="16">
                  <c:v>631.66</c:v>
                </c:pt>
                <c:pt idx="17">
                  <c:v>631.89</c:v>
                </c:pt>
                <c:pt idx="18">
                  <c:v>537.69000000000005</c:v>
                </c:pt>
                <c:pt idx="19">
                  <c:v>500.83</c:v>
                </c:pt>
                <c:pt idx="20">
                  <c:v>550.85</c:v>
                </c:pt>
                <c:pt idx="21">
                  <c:v>702.95</c:v>
                </c:pt>
                <c:pt idx="22">
                  <c:v>724.14</c:v>
                </c:pt>
                <c:pt idx="23">
                  <c:v>602.73</c:v>
                </c:pt>
                <c:pt idx="24">
                  <c:v>434.27</c:v>
                </c:pt>
                <c:pt idx="25">
                  <c:v>605.44000000000005</c:v>
                </c:pt>
                <c:pt idx="26">
                  <c:v>555.52</c:v>
                </c:pt>
                <c:pt idx="27">
                  <c:v>538.14</c:v>
                </c:pt>
                <c:pt idx="28">
                  <c:v>539.49</c:v>
                </c:pt>
                <c:pt idx="29">
                  <c:v>667.33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0848"/>
        <c:axId val="85333504"/>
      </c:scatterChart>
      <c:valAx>
        <c:axId val="12371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>
                    <a:solidFill>
                      <a:srgbClr val="C00000"/>
                    </a:solidFill>
                  </a:rPr>
                  <a:t>zGPA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333504"/>
        <c:crossesAt val="-3"/>
        <c:crossBetween val="midCat"/>
      </c:valAx>
      <c:valAx>
        <c:axId val="8533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GRE-Q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3710848"/>
        <c:crossesAt val="-2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spPr>
              <a:ln w="28575"/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'GRE Data'!$D$3:$D$32</c:f>
              <c:numCache>
                <c:formatCode>0.00</c:formatCode>
                <c:ptCount val="30"/>
                <c:pt idx="0">
                  <c:v>-1.6744768077336012</c:v>
                </c:pt>
                <c:pt idx="1">
                  <c:v>-1.6744768077336012</c:v>
                </c:pt>
                <c:pt idx="2">
                  <c:v>-1.6744768077336012</c:v>
                </c:pt>
                <c:pt idx="3">
                  <c:v>-1.6744768077336012</c:v>
                </c:pt>
                <c:pt idx="4">
                  <c:v>-0.92471107292750843</c:v>
                </c:pt>
                <c:pt idx="5">
                  <c:v>-0.92471107292750843</c:v>
                </c:pt>
                <c:pt idx="6">
                  <c:v>-0.92471107292750843</c:v>
                </c:pt>
                <c:pt idx="7">
                  <c:v>-0.92471107292750843</c:v>
                </c:pt>
                <c:pt idx="8">
                  <c:v>-0.92471107292750843</c:v>
                </c:pt>
                <c:pt idx="9">
                  <c:v>-0.54982820552446365</c:v>
                </c:pt>
                <c:pt idx="10">
                  <c:v>-0.17494533812141722</c:v>
                </c:pt>
                <c:pt idx="11">
                  <c:v>-0.17494533812141722</c:v>
                </c:pt>
                <c:pt idx="12">
                  <c:v>-0.17494533812141722</c:v>
                </c:pt>
                <c:pt idx="13">
                  <c:v>-0.17494533812141722</c:v>
                </c:pt>
                <c:pt idx="14">
                  <c:v>-0.17494533812141722</c:v>
                </c:pt>
                <c:pt idx="15">
                  <c:v>0.19993752928162919</c:v>
                </c:pt>
                <c:pt idx="16">
                  <c:v>0.57482039668467566</c:v>
                </c:pt>
                <c:pt idx="17">
                  <c:v>0.57482039668467566</c:v>
                </c:pt>
                <c:pt idx="18">
                  <c:v>0.57482039668467566</c:v>
                </c:pt>
                <c:pt idx="19">
                  <c:v>0.57482039668467566</c:v>
                </c:pt>
                <c:pt idx="20">
                  <c:v>0.57482039668467566</c:v>
                </c:pt>
                <c:pt idx="21">
                  <c:v>0.57482039668467566</c:v>
                </c:pt>
                <c:pt idx="22">
                  <c:v>0.57482039668467566</c:v>
                </c:pt>
                <c:pt idx="23">
                  <c:v>0.57482039668467566</c:v>
                </c:pt>
                <c:pt idx="24">
                  <c:v>0.9497032640877221</c:v>
                </c:pt>
                <c:pt idx="25">
                  <c:v>0.9497032640877221</c:v>
                </c:pt>
                <c:pt idx="26">
                  <c:v>1.3245861314907668</c:v>
                </c:pt>
                <c:pt idx="27">
                  <c:v>1.3245861314907668</c:v>
                </c:pt>
                <c:pt idx="28">
                  <c:v>1.3245861314907668</c:v>
                </c:pt>
                <c:pt idx="29">
                  <c:v>2.0743518662968596</c:v>
                </c:pt>
              </c:numCache>
            </c:numRef>
          </c:xVal>
          <c:yVal>
            <c:numRef>
              <c:f>'GRE Data'!$E$3:$E$32</c:f>
              <c:numCache>
                <c:formatCode>0.00</c:formatCode>
                <c:ptCount val="30"/>
                <c:pt idx="0">
                  <c:v>-2.4164544903892322</c:v>
                </c:pt>
                <c:pt idx="1">
                  <c:v>-0.90755895238254958</c:v>
                </c:pt>
                <c:pt idx="2">
                  <c:v>-0.88514670249981697</c:v>
                </c:pt>
                <c:pt idx="3">
                  <c:v>-1.77641941996758</c:v>
                </c:pt>
                <c:pt idx="4">
                  <c:v>0.4829558165714023</c:v>
                </c:pt>
                <c:pt idx="5">
                  <c:v>0.33349182882884865</c:v>
                </c:pt>
                <c:pt idx="6">
                  <c:v>-1.1590905305746639</c:v>
                </c:pt>
                <c:pt idx="7">
                  <c:v>-1.2305892818399071</c:v>
                </c:pt>
                <c:pt idx="8">
                  <c:v>0.81142387222981649</c:v>
                </c:pt>
                <c:pt idx="9">
                  <c:v>-1.6133611167223854</c:v>
                </c:pt>
                <c:pt idx="10">
                  <c:v>-0.68086455602769369</c:v>
                </c:pt>
                <c:pt idx="11">
                  <c:v>1.0064471876028431</c:v>
                </c:pt>
                <c:pt idx="12">
                  <c:v>-0.76375313920055499</c:v>
                </c:pt>
                <c:pt idx="13">
                  <c:v>0.28514015531134662</c:v>
                </c:pt>
                <c:pt idx="14">
                  <c:v>-0.39670662062924023</c:v>
                </c:pt>
                <c:pt idx="15">
                  <c:v>-0.29030354577613421</c:v>
                </c:pt>
                <c:pt idx="16">
                  <c:v>0.98278573034959704</c:v>
                </c:pt>
                <c:pt idx="17">
                  <c:v>0.98447583443911479</c:v>
                </c:pt>
                <c:pt idx="18">
                  <c:v>0.29226798560192091</c:v>
                </c:pt>
                <c:pt idx="19">
                  <c:v>2.1410434560105267E-2</c:v>
                </c:pt>
                <c:pt idx="20">
                  <c:v>0.38897133263692574</c:v>
                </c:pt>
                <c:pt idx="21">
                  <c:v>1.5066445153135424</c:v>
                </c:pt>
                <c:pt idx="22">
                  <c:v>1.6623545399086603</c:v>
                </c:pt>
                <c:pt idx="23">
                  <c:v>0.77020002900288798</c:v>
                </c:pt>
                <c:pt idx="24">
                  <c:v>-0.46769099238897816</c:v>
                </c:pt>
                <c:pt idx="25">
                  <c:v>0.79011386414459517</c:v>
                </c:pt>
                <c:pt idx="26">
                  <c:v>0.4232877939327821</c:v>
                </c:pt>
                <c:pt idx="27">
                  <c:v>0.29557471099445476</c:v>
                </c:pt>
                <c:pt idx="28">
                  <c:v>0.30549488717205803</c:v>
                </c:pt>
                <c:pt idx="29">
                  <c:v>1.2448988297978218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8464"/>
        <c:axId val="85364736"/>
      </c:scatterChart>
      <c:valAx>
        <c:axId val="853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zGPA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364736"/>
        <c:crossesAt val="-3"/>
        <c:crossBetween val="midCat"/>
      </c:valAx>
      <c:valAx>
        <c:axId val="8536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C00000"/>
                    </a:solidFill>
                  </a:rPr>
                  <a:t>zGRE-Q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358464"/>
        <c:crossesAt val="-2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</xdr:row>
      <xdr:rowOff>0</xdr:rowOff>
    </xdr:from>
    <xdr:to>
      <xdr:col>14</xdr:col>
      <xdr:colOff>304800</xdr:colOff>
      <xdr:row>21</xdr:row>
      <xdr:rowOff>123826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2</xdr:row>
      <xdr:rowOff>9525</xdr:rowOff>
    </xdr:from>
    <xdr:to>
      <xdr:col>19</xdr:col>
      <xdr:colOff>542925</xdr:colOff>
      <xdr:row>21</xdr:row>
      <xdr:rowOff>123826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590550</xdr:colOff>
      <xdr:row>2</xdr:row>
      <xdr:rowOff>9525</xdr:rowOff>
    </xdr:from>
    <xdr:to>
      <xdr:col>25</xdr:col>
      <xdr:colOff>180976</xdr:colOff>
      <xdr:row>21</xdr:row>
      <xdr:rowOff>123826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workbookViewId="0">
      <selection activeCell="I39" sqref="I39"/>
    </sheetView>
  </sheetViews>
  <sheetFormatPr defaultRowHeight="15" x14ac:dyDescent="0.25"/>
  <cols>
    <col min="2" max="2" width="14.5703125" customWidth="1"/>
    <col min="3" max="3" width="13.28515625" customWidth="1"/>
    <col min="4" max="5" width="14" customWidth="1"/>
    <col min="6" max="6" width="13.7109375" customWidth="1"/>
    <col min="7" max="7" width="13.85546875" customWidth="1"/>
    <col min="8" max="8" width="14.42578125" customWidth="1"/>
    <col min="9" max="9" width="21.85546875" customWidth="1"/>
    <col min="10" max="10" width="12.5703125" customWidth="1"/>
    <col min="12" max="12" width="13.85546875" customWidth="1"/>
    <col min="16" max="16" width="11.85546875" customWidth="1"/>
    <col min="17" max="17" width="13.5703125" customWidth="1"/>
    <col min="18" max="18" width="10.7109375" customWidth="1"/>
    <col min="20" max="20" width="11.42578125" customWidth="1"/>
    <col min="21" max="21" width="12.7109375" bestFit="1" customWidth="1"/>
  </cols>
  <sheetData>
    <row r="1" spans="2:20" x14ac:dyDescent="0.25">
      <c r="F1" s="1"/>
    </row>
    <row r="2" spans="2:20" ht="45.75" customHeight="1" x14ac:dyDescent="0.25">
      <c r="B2" s="4" t="s">
        <v>4</v>
      </c>
      <c r="C2" s="4" t="s">
        <v>0</v>
      </c>
      <c r="D2" s="11" t="s">
        <v>9</v>
      </c>
      <c r="E2" s="11" t="s">
        <v>10</v>
      </c>
      <c r="F2" s="4" t="s">
        <v>1</v>
      </c>
      <c r="G2" s="5" t="s">
        <v>2</v>
      </c>
      <c r="H2" s="4" t="s">
        <v>3</v>
      </c>
      <c r="I2" s="8"/>
    </row>
    <row r="3" spans="2:20" x14ac:dyDescent="0.25">
      <c r="B3">
        <v>3</v>
      </c>
      <c r="C3" s="2">
        <v>169.07</v>
      </c>
      <c r="D3" s="2">
        <f t="shared" ref="D3:D32" si="0">(B3 - B$33)/B$35</f>
        <v>-1.6744768077336012</v>
      </c>
      <c r="E3" s="2">
        <f t="shared" ref="E3:E32" si="1">(C3 - C$33)/C$35</f>
        <v>-2.4164544903892322</v>
      </c>
      <c r="F3" s="6">
        <f>50 + 100*B3</f>
        <v>350</v>
      </c>
      <c r="G3" s="2">
        <f>C3-F3</f>
        <v>-180.93</v>
      </c>
      <c r="H3" s="2">
        <f t="shared" ref="H3:H32" si="2">G3^2</f>
        <v>32735.664900000003</v>
      </c>
      <c r="I3" s="2"/>
      <c r="T3" s="13"/>
    </row>
    <row r="4" spans="2:20" x14ac:dyDescent="0.25">
      <c r="B4">
        <v>3</v>
      </c>
      <c r="C4" s="2">
        <v>374.41</v>
      </c>
      <c r="D4" s="2">
        <f t="shared" si="0"/>
        <v>-1.6744768077336012</v>
      </c>
      <c r="E4" s="2">
        <f t="shared" si="1"/>
        <v>-0.90755895238254958</v>
      </c>
      <c r="F4" s="6">
        <f t="shared" ref="F4:F32" si="3">50 + 100*B4</f>
        <v>350</v>
      </c>
      <c r="G4" s="2">
        <f t="shared" ref="G4:G32" si="4">C4-F4</f>
        <v>24.410000000000025</v>
      </c>
      <c r="H4" s="2">
        <f t="shared" si="2"/>
        <v>595.84810000000118</v>
      </c>
      <c r="I4" s="2"/>
    </row>
    <row r="5" spans="2:20" x14ac:dyDescent="0.25">
      <c r="B5">
        <v>3</v>
      </c>
      <c r="C5" s="2">
        <v>377.46</v>
      </c>
      <c r="D5" s="2">
        <f t="shared" si="0"/>
        <v>-1.6744768077336012</v>
      </c>
      <c r="E5" s="2">
        <f t="shared" si="1"/>
        <v>-0.88514670249981697</v>
      </c>
      <c r="F5" s="6">
        <f t="shared" si="3"/>
        <v>350</v>
      </c>
      <c r="G5" s="2">
        <f t="shared" si="4"/>
        <v>27.45999999999998</v>
      </c>
      <c r="H5" s="2">
        <f t="shared" si="2"/>
        <v>754.05159999999887</v>
      </c>
      <c r="I5" s="2"/>
    </row>
    <row r="6" spans="2:20" x14ac:dyDescent="0.25">
      <c r="B6">
        <v>3</v>
      </c>
      <c r="C6" s="2">
        <v>256.17</v>
      </c>
      <c r="D6" s="2">
        <f t="shared" si="0"/>
        <v>-1.6744768077336012</v>
      </c>
      <c r="E6" s="2">
        <f t="shared" si="1"/>
        <v>-1.77641941996758</v>
      </c>
      <c r="F6" s="6">
        <f t="shared" si="3"/>
        <v>350</v>
      </c>
      <c r="G6" s="2">
        <f t="shared" si="4"/>
        <v>-93.829999999999984</v>
      </c>
      <c r="H6" s="2">
        <f t="shared" si="2"/>
        <v>8804.0688999999966</v>
      </c>
      <c r="I6" s="2"/>
    </row>
    <row r="7" spans="2:20" x14ac:dyDescent="0.25">
      <c r="B7">
        <v>3.2</v>
      </c>
      <c r="C7" s="2">
        <v>563.64</v>
      </c>
      <c r="D7" s="2">
        <f t="shared" si="0"/>
        <v>-0.92471107292750843</v>
      </c>
      <c r="E7" s="2">
        <f t="shared" si="1"/>
        <v>0.4829558165714023</v>
      </c>
      <c r="F7" s="6">
        <f t="shared" si="3"/>
        <v>370</v>
      </c>
      <c r="G7" s="2">
        <f t="shared" si="4"/>
        <v>193.64</v>
      </c>
      <c r="H7" s="2">
        <f t="shared" si="2"/>
        <v>37496.449599999993</v>
      </c>
      <c r="I7" s="2"/>
    </row>
    <row r="8" spans="2:20" x14ac:dyDescent="0.25">
      <c r="B8">
        <v>3.2</v>
      </c>
      <c r="C8" s="2">
        <v>543.29999999999995</v>
      </c>
      <c r="D8" s="2">
        <f t="shared" si="0"/>
        <v>-0.92471107292750843</v>
      </c>
      <c r="E8" s="2">
        <f t="shared" si="1"/>
        <v>0.33349182882884865</v>
      </c>
      <c r="F8" s="6">
        <f t="shared" si="3"/>
        <v>370</v>
      </c>
      <c r="G8" s="2">
        <f t="shared" si="4"/>
        <v>173.29999999999995</v>
      </c>
      <c r="H8" s="2">
        <f t="shared" si="2"/>
        <v>30032.889999999985</v>
      </c>
      <c r="I8" s="2"/>
    </row>
    <row r="9" spans="2:20" x14ac:dyDescent="0.25">
      <c r="B9">
        <v>3.2</v>
      </c>
      <c r="C9" s="2">
        <v>340.18</v>
      </c>
      <c r="D9" s="2">
        <f t="shared" si="0"/>
        <v>-0.92471107292750843</v>
      </c>
      <c r="E9" s="2">
        <f t="shared" si="1"/>
        <v>-1.1590905305746639</v>
      </c>
      <c r="F9" s="6">
        <f t="shared" si="3"/>
        <v>370</v>
      </c>
      <c r="G9" s="2">
        <f t="shared" si="4"/>
        <v>-29.819999999999993</v>
      </c>
      <c r="H9" s="2">
        <f t="shared" si="2"/>
        <v>889.23239999999964</v>
      </c>
      <c r="I9" s="2"/>
    </row>
    <row r="10" spans="2:20" x14ac:dyDescent="0.25">
      <c r="B10">
        <v>3.2</v>
      </c>
      <c r="C10" s="2">
        <v>330.45</v>
      </c>
      <c r="D10" s="2">
        <f t="shared" si="0"/>
        <v>-0.92471107292750843</v>
      </c>
      <c r="E10" s="2">
        <f t="shared" si="1"/>
        <v>-1.2305892818399071</v>
      </c>
      <c r="F10" s="6">
        <f t="shared" si="3"/>
        <v>370</v>
      </c>
      <c r="G10" s="2">
        <f t="shared" si="4"/>
        <v>-39.550000000000011</v>
      </c>
      <c r="H10" s="2">
        <f t="shared" si="2"/>
        <v>1564.202500000001</v>
      </c>
      <c r="I10" s="2"/>
    </row>
    <row r="11" spans="2:20" x14ac:dyDescent="0.25">
      <c r="B11" s="12">
        <v>3.2</v>
      </c>
      <c r="C11" s="6">
        <v>608.34</v>
      </c>
      <c r="D11" s="2">
        <f t="shared" si="0"/>
        <v>-0.92471107292750843</v>
      </c>
      <c r="E11" s="2">
        <f t="shared" si="1"/>
        <v>0.81142387222981649</v>
      </c>
      <c r="F11" s="6">
        <f t="shared" si="3"/>
        <v>370</v>
      </c>
      <c r="G11" s="2">
        <f t="shared" si="4"/>
        <v>238.34000000000003</v>
      </c>
      <c r="H11" s="6">
        <f t="shared" si="2"/>
        <v>56805.955600000016</v>
      </c>
      <c r="I11" s="2"/>
    </row>
    <row r="12" spans="2:20" x14ac:dyDescent="0.25">
      <c r="B12">
        <v>3.3</v>
      </c>
      <c r="C12" s="2">
        <v>278.36</v>
      </c>
      <c r="D12" s="2">
        <f t="shared" si="0"/>
        <v>-0.54982820552446365</v>
      </c>
      <c r="E12" s="2">
        <f t="shared" si="1"/>
        <v>-1.6133611167223854</v>
      </c>
      <c r="F12" s="6">
        <f t="shared" si="3"/>
        <v>380</v>
      </c>
      <c r="G12" s="2">
        <f t="shared" si="4"/>
        <v>-101.63999999999999</v>
      </c>
      <c r="H12" s="2">
        <f t="shared" si="2"/>
        <v>10330.689599999998</v>
      </c>
      <c r="I12" s="2"/>
    </row>
    <row r="13" spans="2:20" x14ac:dyDescent="0.25">
      <c r="B13">
        <v>3.4</v>
      </c>
      <c r="C13" s="2">
        <v>405.26</v>
      </c>
      <c r="D13" s="2">
        <f t="shared" si="0"/>
        <v>-0.17494533812141722</v>
      </c>
      <c r="E13" s="2">
        <f t="shared" si="1"/>
        <v>-0.68086455602769369</v>
      </c>
      <c r="F13" s="6">
        <f t="shared" si="3"/>
        <v>390</v>
      </c>
      <c r="G13" s="2">
        <f t="shared" si="4"/>
        <v>15.259999999999991</v>
      </c>
      <c r="H13" s="2">
        <f t="shared" si="2"/>
        <v>232.86759999999973</v>
      </c>
      <c r="I13" s="2"/>
    </row>
    <row r="14" spans="2:20" x14ac:dyDescent="0.25">
      <c r="B14">
        <v>3.4</v>
      </c>
      <c r="C14" s="2">
        <v>634.88</v>
      </c>
      <c r="D14" s="2">
        <f t="shared" si="0"/>
        <v>-0.17494533812141722</v>
      </c>
      <c r="E14" s="2">
        <f t="shared" si="1"/>
        <v>1.0064471876028431</v>
      </c>
      <c r="F14" s="6">
        <f t="shared" si="3"/>
        <v>390</v>
      </c>
      <c r="G14" s="2">
        <f t="shared" si="4"/>
        <v>244.88</v>
      </c>
      <c r="H14" s="2">
        <f t="shared" si="2"/>
        <v>59966.214399999997</v>
      </c>
      <c r="I14" s="2"/>
    </row>
    <row r="15" spans="2:20" x14ac:dyDescent="0.25">
      <c r="B15">
        <v>3.4</v>
      </c>
      <c r="C15" s="2">
        <v>393.98</v>
      </c>
      <c r="D15" s="2">
        <f t="shared" si="0"/>
        <v>-0.17494533812141722</v>
      </c>
      <c r="E15" s="2">
        <f t="shared" si="1"/>
        <v>-0.76375313920055499</v>
      </c>
      <c r="F15" s="6">
        <f t="shared" si="3"/>
        <v>390</v>
      </c>
      <c r="G15" s="2">
        <f t="shared" si="4"/>
        <v>3.9800000000000182</v>
      </c>
      <c r="H15" s="2">
        <f t="shared" si="2"/>
        <v>15.840400000000145</v>
      </c>
      <c r="I15" s="2"/>
    </row>
    <row r="16" spans="2:20" x14ac:dyDescent="0.25">
      <c r="B16">
        <v>3.4</v>
      </c>
      <c r="C16" s="2">
        <v>536.72</v>
      </c>
      <c r="D16" s="2">
        <f t="shared" si="0"/>
        <v>-0.17494533812141722</v>
      </c>
      <c r="E16" s="2">
        <f t="shared" si="1"/>
        <v>0.28514015531134662</v>
      </c>
      <c r="F16" s="6">
        <f t="shared" si="3"/>
        <v>390</v>
      </c>
      <c r="G16" s="2">
        <f t="shared" si="4"/>
        <v>146.72000000000003</v>
      </c>
      <c r="H16" s="2">
        <f t="shared" si="2"/>
        <v>21526.75840000001</v>
      </c>
      <c r="I16" s="2"/>
    </row>
    <row r="17" spans="2:24" x14ac:dyDescent="0.25">
      <c r="B17">
        <v>3.4</v>
      </c>
      <c r="C17" s="2">
        <v>443.93</v>
      </c>
      <c r="D17" s="2">
        <f t="shared" si="0"/>
        <v>-0.17494533812141722</v>
      </c>
      <c r="E17" s="2">
        <f t="shared" si="1"/>
        <v>-0.39670662062924023</v>
      </c>
      <c r="F17" s="6">
        <f t="shared" si="3"/>
        <v>390</v>
      </c>
      <c r="G17" s="2">
        <f t="shared" si="4"/>
        <v>53.930000000000007</v>
      </c>
      <c r="H17" s="2">
        <f t="shared" si="2"/>
        <v>2908.4449000000009</v>
      </c>
      <c r="I17" s="2"/>
    </row>
    <row r="18" spans="2:24" x14ac:dyDescent="0.25">
      <c r="B18">
        <v>3.5</v>
      </c>
      <c r="C18" s="2">
        <v>458.41</v>
      </c>
      <c r="D18" s="2">
        <f t="shared" si="0"/>
        <v>0.19993752928162919</v>
      </c>
      <c r="E18" s="2">
        <f t="shared" si="1"/>
        <v>-0.29030354577613421</v>
      </c>
      <c r="F18" s="6">
        <f t="shared" si="3"/>
        <v>400</v>
      </c>
      <c r="G18" s="2">
        <f t="shared" si="4"/>
        <v>58.410000000000025</v>
      </c>
      <c r="H18" s="2">
        <f t="shared" si="2"/>
        <v>3411.728100000003</v>
      </c>
      <c r="I18" s="2"/>
    </row>
    <row r="19" spans="2:24" x14ac:dyDescent="0.25">
      <c r="B19">
        <v>3.6</v>
      </c>
      <c r="C19" s="2">
        <v>631.66</v>
      </c>
      <c r="D19" s="2">
        <f t="shared" si="0"/>
        <v>0.57482039668467566</v>
      </c>
      <c r="E19" s="2">
        <f t="shared" si="1"/>
        <v>0.98278573034959704</v>
      </c>
      <c r="F19" s="6">
        <f t="shared" si="3"/>
        <v>410</v>
      </c>
      <c r="G19" s="2">
        <f t="shared" si="4"/>
        <v>221.65999999999997</v>
      </c>
      <c r="H19" s="2">
        <f t="shared" si="2"/>
        <v>49133.155599999984</v>
      </c>
      <c r="I19" s="2"/>
    </row>
    <row r="20" spans="2:24" x14ac:dyDescent="0.25">
      <c r="B20">
        <v>3.6</v>
      </c>
      <c r="C20" s="2">
        <v>631.89</v>
      </c>
      <c r="D20" s="2">
        <f t="shared" si="0"/>
        <v>0.57482039668467566</v>
      </c>
      <c r="E20" s="2">
        <f t="shared" si="1"/>
        <v>0.98447583443911479</v>
      </c>
      <c r="F20" s="6">
        <f t="shared" si="3"/>
        <v>410</v>
      </c>
      <c r="G20" s="2">
        <f t="shared" si="4"/>
        <v>221.89</v>
      </c>
      <c r="H20" s="2">
        <f t="shared" si="2"/>
        <v>49235.172099999996</v>
      </c>
      <c r="I20" s="2"/>
    </row>
    <row r="21" spans="2:24" x14ac:dyDescent="0.25">
      <c r="B21">
        <v>3.6</v>
      </c>
      <c r="C21" s="2">
        <v>537.69000000000005</v>
      </c>
      <c r="D21" s="2">
        <f t="shared" si="0"/>
        <v>0.57482039668467566</v>
      </c>
      <c r="E21" s="2">
        <f t="shared" si="1"/>
        <v>0.29226798560192091</v>
      </c>
      <c r="F21" s="6">
        <f t="shared" si="3"/>
        <v>410</v>
      </c>
      <c r="G21" s="2">
        <f t="shared" si="4"/>
        <v>127.69000000000005</v>
      </c>
      <c r="H21" s="2">
        <f t="shared" si="2"/>
        <v>16304.736100000015</v>
      </c>
      <c r="I21" s="2"/>
    </row>
    <row r="22" spans="2:24" x14ac:dyDescent="0.25">
      <c r="B22">
        <v>3.6</v>
      </c>
      <c r="C22" s="2">
        <v>500.83</v>
      </c>
      <c r="D22" s="2">
        <f t="shared" si="0"/>
        <v>0.57482039668467566</v>
      </c>
      <c r="E22" s="2">
        <f t="shared" si="1"/>
        <v>2.1410434560105267E-2</v>
      </c>
      <c r="F22" s="6">
        <f t="shared" si="3"/>
        <v>410</v>
      </c>
      <c r="G22" s="2">
        <f t="shared" si="4"/>
        <v>90.829999999999984</v>
      </c>
      <c r="H22" s="2">
        <f t="shared" si="2"/>
        <v>8250.088899999997</v>
      </c>
      <c r="I22" s="2"/>
      <c r="L22" s="1"/>
      <c r="M22" s="6"/>
      <c r="S22" s="1"/>
      <c r="T22" s="2"/>
    </row>
    <row r="23" spans="2:24" x14ac:dyDescent="0.25">
      <c r="B23">
        <v>3.6</v>
      </c>
      <c r="C23" s="2">
        <v>550.85</v>
      </c>
      <c r="D23" s="2">
        <f t="shared" si="0"/>
        <v>0.57482039668467566</v>
      </c>
      <c r="E23" s="2">
        <f t="shared" si="1"/>
        <v>0.38897133263692574</v>
      </c>
      <c r="F23" s="6">
        <f t="shared" si="3"/>
        <v>410</v>
      </c>
      <c r="G23" s="2">
        <f t="shared" si="4"/>
        <v>140.85000000000002</v>
      </c>
      <c r="H23" s="2">
        <f t="shared" si="2"/>
        <v>19838.722500000007</v>
      </c>
      <c r="I23" s="2"/>
      <c r="J23" t="s">
        <v>8</v>
      </c>
      <c r="S23" s="1"/>
      <c r="T23" s="2"/>
      <c r="U23" t="s">
        <v>11</v>
      </c>
    </row>
    <row r="24" spans="2:24" x14ac:dyDescent="0.25">
      <c r="B24">
        <v>3.6</v>
      </c>
      <c r="C24" s="2">
        <v>702.95</v>
      </c>
      <c r="D24" s="2">
        <f t="shared" si="0"/>
        <v>0.57482039668467566</v>
      </c>
      <c r="E24" s="2">
        <f t="shared" si="1"/>
        <v>1.5066445153135424</v>
      </c>
      <c r="F24" s="6">
        <f t="shared" si="3"/>
        <v>410</v>
      </c>
      <c r="G24" s="2">
        <f t="shared" si="4"/>
        <v>292.95000000000005</v>
      </c>
      <c r="H24" s="2">
        <f t="shared" si="2"/>
        <v>85819.702500000029</v>
      </c>
      <c r="I24" s="2"/>
    </row>
    <row r="25" spans="2:24" x14ac:dyDescent="0.25">
      <c r="B25">
        <v>3.6</v>
      </c>
      <c r="C25" s="2">
        <v>724.14</v>
      </c>
      <c r="D25" s="2">
        <f t="shared" si="0"/>
        <v>0.57482039668467566</v>
      </c>
      <c r="E25" s="2">
        <f t="shared" si="1"/>
        <v>1.6623545399086603</v>
      </c>
      <c r="F25" s="6">
        <f t="shared" si="3"/>
        <v>410</v>
      </c>
      <c r="G25" s="2">
        <f t="shared" si="4"/>
        <v>314.14</v>
      </c>
      <c r="H25" s="2">
        <f t="shared" si="2"/>
        <v>98683.939599999998</v>
      </c>
      <c r="J25" s="34" t="s">
        <v>19</v>
      </c>
      <c r="K25" s="35" t="s">
        <v>14</v>
      </c>
      <c r="L25" s="35"/>
      <c r="M25" s="35"/>
      <c r="N25" s="15"/>
      <c r="O25" s="15"/>
      <c r="P25" s="15"/>
      <c r="Q25" s="15"/>
      <c r="R25" s="15"/>
      <c r="S25" s="15"/>
      <c r="T25" s="15"/>
      <c r="U25" s="34" t="s">
        <v>26</v>
      </c>
      <c r="V25" s="35" t="s">
        <v>14</v>
      </c>
      <c r="W25" s="35"/>
      <c r="X25" s="17"/>
    </row>
    <row r="26" spans="2:24" ht="15.75" customHeight="1" x14ac:dyDescent="0.25">
      <c r="B26">
        <v>3.6</v>
      </c>
      <c r="C26" s="2">
        <v>602.73</v>
      </c>
      <c r="D26" s="2">
        <f t="shared" si="0"/>
        <v>0.57482039668467566</v>
      </c>
      <c r="E26" s="2">
        <f t="shared" si="1"/>
        <v>0.77020002900288798</v>
      </c>
      <c r="F26" s="6">
        <f t="shared" si="3"/>
        <v>410</v>
      </c>
      <c r="G26" s="2">
        <f t="shared" si="4"/>
        <v>192.73000000000002</v>
      </c>
      <c r="H26" s="2">
        <f t="shared" si="2"/>
        <v>37144.852900000005</v>
      </c>
      <c r="J26" s="17"/>
      <c r="K26" s="34" t="s">
        <v>13</v>
      </c>
      <c r="L26" s="17">
        <f xml:space="preserve"> INTERCEPT(C3:C32,B3:B32)</f>
        <v>-656.55844472204899</v>
      </c>
      <c r="M26" s="36"/>
      <c r="N26" s="15"/>
      <c r="O26" s="15"/>
      <c r="P26" s="15"/>
      <c r="Q26" s="37" t="s">
        <v>29</v>
      </c>
      <c r="R26" s="15">
        <f>L27*B35</f>
        <v>89.348974473523796</v>
      </c>
      <c r="S26" s="15"/>
      <c r="T26" s="37"/>
      <c r="U26" s="17"/>
      <c r="V26" s="34" t="s">
        <v>13</v>
      </c>
      <c r="W26" s="17">
        <f xml:space="preserve"> INTERCEPT(D3:D32,E3:E32)</f>
        <v>4.7729107672952874E-15</v>
      </c>
      <c r="X26" s="17"/>
    </row>
    <row r="27" spans="2:24" x14ac:dyDescent="0.25">
      <c r="B27">
        <v>3.7</v>
      </c>
      <c r="C27" s="2">
        <v>434.27</v>
      </c>
      <c r="D27" s="2">
        <f t="shared" si="0"/>
        <v>0.9497032640877221</v>
      </c>
      <c r="E27" s="2">
        <f t="shared" si="1"/>
        <v>-0.46769099238897816</v>
      </c>
      <c r="F27" s="6">
        <f t="shared" si="3"/>
        <v>420</v>
      </c>
      <c r="G27" s="2">
        <f t="shared" si="4"/>
        <v>14.269999999999982</v>
      </c>
      <c r="H27" s="2">
        <f t="shared" si="2"/>
        <v>203.63289999999949</v>
      </c>
      <c r="J27" s="17"/>
      <c r="K27" s="34" t="s">
        <v>12</v>
      </c>
      <c r="L27" s="17">
        <f xml:space="preserve"> SLOPE(C3:C32, B3:B32)</f>
        <v>334.95399750156173</v>
      </c>
      <c r="M27" s="36"/>
      <c r="N27" s="17"/>
      <c r="O27" s="17"/>
      <c r="P27" s="38" t="s">
        <v>17</v>
      </c>
      <c r="Q27" s="38"/>
      <c r="R27" s="17">
        <f>L27*B35/C35</f>
        <v>0.65656116153001376</v>
      </c>
      <c r="S27" s="17"/>
      <c r="T27" s="34"/>
      <c r="U27" s="17"/>
      <c r="V27" s="34" t="s">
        <v>12</v>
      </c>
      <c r="W27" s="17">
        <f xml:space="preserve"> SLOPE(D3:D32,E3:E32)</f>
        <v>0.65656116153001176</v>
      </c>
      <c r="X27" s="17"/>
    </row>
    <row r="28" spans="2:24" x14ac:dyDescent="0.25">
      <c r="B28">
        <v>3.7</v>
      </c>
      <c r="C28" s="2">
        <v>605.44000000000005</v>
      </c>
      <c r="D28" s="2">
        <f t="shared" si="0"/>
        <v>0.9497032640877221</v>
      </c>
      <c r="E28" s="2">
        <f t="shared" si="1"/>
        <v>0.79011386414459517</v>
      </c>
      <c r="F28" s="6">
        <f t="shared" si="3"/>
        <v>420</v>
      </c>
      <c r="G28" s="2">
        <f t="shared" si="4"/>
        <v>185.44000000000005</v>
      </c>
      <c r="H28" s="2">
        <f t="shared" si="2"/>
        <v>34387.993600000023</v>
      </c>
      <c r="J28" s="17"/>
      <c r="K28" s="34"/>
      <c r="L28" s="17"/>
      <c r="M28" s="17"/>
      <c r="N28" s="15"/>
      <c r="O28" s="15"/>
      <c r="P28" s="15"/>
      <c r="Q28" s="15"/>
      <c r="R28" s="15"/>
      <c r="S28" s="15"/>
      <c r="T28" s="15"/>
      <c r="U28" s="17"/>
      <c r="V28" s="34"/>
      <c r="W28" s="17"/>
      <c r="X28" s="17"/>
    </row>
    <row r="29" spans="2:24" ht="14.25" customHeight="1" x14ac:dyDescent="0.25">
      <c r="B29">
        <v>3.8</v>
      </c>
      <c r="C29" s="2">
        <v>555.52</v>
      </c>
      <c r="D29" s="2">
        <f t="shared" si="0"/>
        <v>1.3245861314907668</v>
      </c>
      <c r="E29" s="2">
        <f t="shared" si="1"/>
        <v>0.4232877939327821</v>
      </c>
      <c r="F29" s="6">
        <f t="shared" si="3"/>
        <v>430</v>
      </c>
      <c r="G29" s="2">
        <f t="shared" si="4"/>
        <v>125.51999999999998</v>
      </c>
      <c r="H29" s="2">
        <f t="shared" si="2"/>
        <v>15755.270399999996</v>
      </c>
      <c r="J29" s="17"/>
      <c r="K29" s="39" t="s">
        <v>15</v>
      </c>
      <c r="L29" s="35"/>
      <c r="M29" s="35"/>
      <c r="N29" s="15"/>
      <c r="O29" s="15"/>
      <c r="P29" s="15"/>
      <c r="Q29" s="15"/>
      <c r="R29" s="15"/>
      <c r="S29" s="15"/>
      <c r="T29" s="15"/>
      <c r="U29" s="17"/>
      <c r="V29" s="39" t="s">
        <v>15</v>
      </c>
      <c r="W29" s="35"/>
      <c r="X29" s="17"/>
    </row>
    <row r="30" spans="2:24" x14ac:dyDescent="0.25">
      <c r="B30">
        <v>3.8</v>
      </c>
      <c r="C30" s="2">
        <v>538.14</v>
      </c>
      <c r="D30" s="2">
        <f t="shared" si="0"/>
        <v>1.3245861314907668</v>
      </c>
      <c r="E30" s="2">
        <f t="shared" si="1"/>
        <v>0.29557471099445476</v>
      </c>
      <c r="F30" s="6">
        <f t="shared" si="3"/>
        <v>430</v>
      </c>
      <c r="G30" s="2">
        <f t="shared" si="4"/>
        <v>108.13999999999999</v>
      </c>
      <c r="H30" s="2">
        <f t="shared" si="2"/>
        <v>11694.259599999998</v>
      </c>
      <c r="J30" s="17"/>
      <c r="K30" s="40" t="s">
        <v>16</v>
      </c>
      <c r="L30" s="17">
        <f>CORREL(D3:D32,E3:E32)</f>
        <v>0.65656116153001287</v>
      </c>
      <c r="M30" s="17"/>
      <c r="N30" s="15"/>
      <c r="O30" s="15"/>
      <c r="P30" s="15"/>
      <c r="Q30" s="15"/>
      <c r="R30" s="15"/>
      <c r="S30" s="15"/>
      <c r="T30" s="15"/>
      <c r="U30" s="17"/>
      <c r="V30" s="40" t="s">
        <v>16</v>
      </c>
      <c r="W30" s="17">
        <f>CORREL(D3:D32,E3:E32)</f>
        <v>0.65656116153001287</v>
      </c>
      <c r="X30" s="17"/>
    </row>
    <row r="31" spans="2:24" x14ac:dyDescent="0.25">
      <c r="B31">
        <v>3.8</v>
      </c>
      <c r="C31" s="2">
        <v>539.49</v>
      </c>
      <c r="D31" s="2">
        <f t="shared" si="0"/>
        <v>1.3245861314907668</v>
      </c>
      <c r="E31" s="2">
        <f t="shared" si="1"/>
        <v>0.30549488717205803</v>
      </c>
      <c r="F31" s="6">
        <f t="shared" si="3"/>
        <v>430</v>
      </c>
      <c r="G31" s="2">
        <f t="shared" si="4"/>
        <v>109.49000000000001</v>
      </c>
      <c r="H31" s="2">
        <f t="shared" si="2"/>
        <v>11988.060100000002</v>
      </c>
      <c r="I31" s="2"/>
      <c r="K31" s="20"/>
      <c r="L31" s="20"/>
      <c r="M31" s="10"/>
      <c r="P31" s="16"/>
      <c r="Q31" s="16"/>
      <c r="R31" s="16"/>
    </row>
    <row r="32" spans="2:24" x14ac:dyDescent="0.25">
      <c r="B32" s="7">
        <v>4</v>
      </c>
      <c r="C32" s="3">
        <v>667.33</v>
      </c>
      <c r="D32" s="3">
        <f t="shared" si="0"/>
        <v>2.0743518662968596</v>
      </c>
      <c r="E32" s="3">
        <f t="shared" si="1"/>
        <v>1.2448988297978218</v>
      </c>
      <c r="F32" s="3">
        <f t="shared" si="3"/>
        <v>450</v>
      </c>
      <c r="G32" s="3">
        <f t="shared" si="4"/>
        <v>217.33000000000004</v>
      </c>
      <c r="H32" s="3">
        <f t="shared" si="2"/>
        <v>47232.328900000015</v>
      </c>
      <c r="I32" s="6"/>
      <c r="K32" s="20"/>
      <c r="L32" s="20"/>
      <c r="M32" s="10"/>
      <c r="P32" s="16"/>
      <c r="Q32" s="16"/>
      <c r="R32" s="16"/>
    </row>
    <row r="33" spans="1:24" ht="34.5" customHeight="1" x14ac:dyDescent="0.25">
      <c r="A33" s="1" t="s">
        <v>5</v>
      </c>
      <c r="B33" s="15">
        <f t="shared" ref="B33:C33" si="5">AVERAGE(B3:B32)</f>
        <v>3.4466666666666654</v>
      </c>
      <c r="C33" s="15">
        <f t="shared" si="5"/>
        <v>497.9163333333334</v>
      </c>
      <c r="D33" s="15">
        <f>AVERAGE(D3:D32)</f>
        <v>4.5445129141323071E-15</v>
      </c>
      <c r="E33" s="15">
        <f t="shared" ref="E33:G33" si="6">AVERAGE(E3:E32)</f>
        <v>-3.4786988104921571E-16</v>
      </c>
      <c r="F33" s="15">
        <f t="shared" si="6"/>
        <v>394.66666666666669</v>
      </c>
      <c r="G33" s="15">
        <f t="shared" si="6"/>
        <v>103.24966666666666</v>
      </c>
      <c r="H33" s="41">
        <f t="shared" ref="H33" si="7">AVERAGE(H3:H32)</f>
        <v>25124.760756666667</v>
      </c>
      <c r="L33" s="21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spans="1:24" x14ac:dyDescent="0.25">
      <c r="A34" s="14" t="s">
        <v>18</v>
      </c>
      <c r="B34" s="15"/>
      <c r="C34" s="15"/>
      <c r="D34" s="15"/>
      <c r="E34" s="15"/>
      <c r="F34" s="15"/>
      <c r="G34" s="15">
        <f>SUM(G3:G32)</f>
        <v>3097.49</v>
      </c>
      <c r="H34" s="15">
        <f>SUM(H3:H32)</f>
        <v>753742.82270000002</v>
      </c>
      <c r="I34" s="2"/>
      <c r="L34" s="22"/>
      <c r="P34" s="16"/>
      <c r="Q34" s="16"/>
      <c r="R34" s="16"/>
    </row>
    <row r="35" spans="1:24" x14ac:dyDescent="0.25">
      <c r="A35" s="1" t="s">
        <v>6</v>
      </c>
      <c r="B35" s="15">
        <f>_xlfn.STDEV.P(B3:B32)</f>
        <v>0.26674998698323404</v>
      </c>
      <c r="C35" s="15">
        <f>_xlfn.STDEV.P(C3:C32)</f>
        <v>136.08629280676593</v>
      </c>
      <c r="D35" s="15">
        <f>_xlfn.STDEV.P(D3:D32)</f>
        <v>1</v>
      </c>
      <c r="E35" s="15">
        <f>_xlfn.STDEV.P(E3:E32)</f>
        <v>1.0000000000000016</v>
      </c>
      <c r="F35" s="15">
        <f>_xlfn.STDEV.P(F3:F32)</f>
        <v>26.674998698323414</v>
      </c>
      <c r="G35" s="15">
        <f>_xlfn.STDEV.P(G3:G32)</f>
        <v>120.26748143155278</v>
      </c>
      <c r="H35" s="15"/>
      <c r="L35" s="22"/>
      <c r="P35" s="16"/>
      <c r="Q35" s="16"/>
      <c r="R35" s="16"/>
    </row>
    <row r="36" spans="1:24" x14ac:dyDescent="0.25">
      <c r="A36" s="1" t="s">
        <v>7</v>
      </c>
      <c r="B36" s="15">
        <f>_xlfn.VAR.P(B3:B32)</f>
        <v>7.1155555555555541E-2</v>
      </c>
      <c r="C36" s="15">
        <f>_xlfn.VAR.P(C3:C32)</f>
        <v>18519.479089888831</v>
      </c>
      <c r="D36" s="15">
        <f>_xlfn.VAR.P(D3:D32)</f>
        <v>1.0000000000000002</v>
      </c>
      <c r="E36" s="15">
        <f>_xlfn.VAR.P(E3:E32)</f>
        <v>1.0000000000000031</v>
      </c>
      <c r="F36" s="15">
        <f>_xlfn.VAR.P(F3:F32)</f>
        <v>711.55555555555577</v>
      </c>
      <c r="G36" s="15">
        <f>_xlfn.VAR.P(G3:G32)</f>
        <v>14464.267089888892</v>
      </c>
      <c r="H36" s="15"/>
      <c r="L36" s="21"/>
    </row>
    <row r="37" spans="1:24" ht="34.5" customHeight="1" x14ac:dyDescent="0.25">
      <c r="E37" s="1"/>
      <c r="F37" s="2"/>
      <c r="J37" s="24" t="s">
        <v>20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6"/>
    </row>
    <row r="38" spans="1:24" ht="28.5" customHeight="1" x14ac:dyDescent="0.25">
      <c r="E38" s="1"/>
      <c r="F38" s="9"/>
      <c r="J38" s="27" t="s">
        <v>27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</row>
    <row r="39" spans="1:24" ht="28.5" customHeight="1" x14ac:dyDescent="0.25">
      <c r="F39" s="6"/>
      <c r="J39" s="42" t="s">
        <v>28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4"/>
    </row>
    <row r="40" spans="1:24" ht="42" customHeight="1" x14ac:dyDescent="0.25">
      <c r="J40" s="45" t="s">
        <v>30</v>
      </c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7"/>
    </row>
    <row r="41" spans="1:24" ht="29.25" customHeight="1" x14ac:dyDescent="0.25">
      <c r="J41" s="48" t="s">
        <v>21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4"/>
    </row>
    <row r="42" spans="1:24" ht="31.5" customHeight="1" x14ac:dyDescent="0.25">
      <c r="J42" s="49" t="s">
        <v>31</v>
      </c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1"/>
    </row>
    <row r="43" spans="1:24" ht="22.5" customHeight="1" x14ac:dyDescent="0.25">
      <c r="A43" s="16"/>
      <c r="B43" s="16"/>
      <c r="C43" s="16"/>
      <c r="D43" s="16"/>
      <c r="E43" s="16"/>
      <c r="F43" s="16"/>
      <c r="G43" s="16"/>
      <c r="H43" s="16"/>
      <c r="J43" s="30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9"/>
    </row>
    <row r="44" spans="1:24" x14ac:dyDescent="0.25">
      <c r="J44" s="30" t="s">
        <v>22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9"/>
    </row>
    <row r="45" spans="1:24" x14ac:dyDescent="0.25">
      <c r="J45" s="30" t="s">
        <v>23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9"/>
    </row>
    <row r="46" spans="1:24" ht="13.5" customHeight="1" x14ac:dyDescent="0.25">
      <c r="A46" s="18"/>
      <c r="B46" s="18"/>
      <c r="C46" s="18"/>
      <c r="D46" s="18"/>
      <c r="E46" s="18"/>
      <c r="F46" s="18"/>
      <c r="G46" s="18"/>
      <c r="H46" s="18"/>
      <c r="J46" s="30" t="s">
        <v>24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9"/>
    </row>
    <row r="47" spans="1:24" x14ac:dyDescent="0.25">
      <c r="J47" s="30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9"/>
    </row>
    <row r="48" spans="1:24" ht="36.75" customHeight="1" x14ac:dyDescent="0.25">
      <c r="J48" s="31" t="s">
        <v>25</v>
      </c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3"/>
    </row>
    <row r="49" spans="1:8" ht="28.5" customHeight="1" x14ac:dyDescent="0.25">
      <c r="A49" s="18"/>
      <c r="B49" s="18"/>
      <c r="C49" s="18"/>
      <c r="D49" s="18"/>
      <c r="E49" s="18"/>
      <c r="F49" s="18"/>
      <c r="G49" s="18"/>
      <c r="H49" s="18"/>
    </row>
    <row r="52" spans="1:8" ht="30" customHeight="1" x14ac:dyDescent="0.25">
      <c r="A52" s="18"/>
      <c r="B52" s="18"/>
      <c r="C52" s="18"/>
      <c r="D52" s="18"/>
      <c r="E52" s="18"/>
      <c r="F52" s="18"/>
      <c r="G52" s="18"/>
      <c r="H52" s="18"/>
    </row>
    <row r="54" spans="1:8" ht="15" customHeight="1" x14ac:dyDescent="0.25"/>
    <row r="55" spans="1:8" ht="28.5" customHeight="1" x14ac:dyDescent="0.25">
      <c r="A55" s="18"/>
      <c r="B55" s="18"/>
      <c r="C55" s="18"/>
      <c r="D55" s="18"/>
      <c r="E55" s="18"/>
      <c r="F55" s="18"/>
      <c r="G55" s="18"/>
      <c r="H55" s="18"/>
    </row>
    <row r="58" spans="1:8" ht="28.5" customHeight="1" x14ac:dyDescent="0.25">
      <c r="A58" s="19"/>
      <c r="B58" s="19"/>
      <c r="C58" s="19"/>
      <c r="D58" s="19"/>
      <c r="E58" s="19"/>
      <c r="F58" s="19"/>
      <c r="G58" s="19"/>
      <c r="H58" s="19"/>
    </row>
  </sheetData>
  <sortState ref="B3:H32">
    <sortCondition ref="B3:B32"/>
  </sortState>
  <mergeCells count="12">
    <mergeCell ref="P27:Q27"/>
    <mergeCell ref="A46:H46"/>
    <mergeCell ref="A58:H58"/>
    <mergeCell ref="A52:H52"/>
    <mergeCell ref="A55:H55"/>
    <mergeCell ref="A49:H49"/>
    <mergeCell ref="K32:L32"/>
    <mergeCell ref="K31:L31"/>
    <mergeCell ref="J37:X37"/>
    <mergeCell ref="J40:X40"/>
    <mergeCell ref="J48:X48"/>
    <mergeCell ref="J42:X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 Data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</dc:creator>
  <cp:lastModifiedBy>Yuichi</cp:lastModifiedBy>
  <dcterms:created xsi:type="dcterms:W3CDTF">2013-01-07T12:02:53Z</dcterms:created>
  <dcterms:modified xsi:type="dcterms:W3CDTF">2018-01-16T18:59:55Z</dcterms:modified>
</cp:coreProperties>
</file>