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4505" yWindow="-15" windowWidth="14340" windowHeight="13425"/>
  </bookViews>
  <sheets>
    <sheet name="見積書" sheetId="12" r:id="rId1"/>
    <sheet name="明細（税込み）" sheetId="18" r:id="rId2"/>
    <sheet name="請求書" sheetId="6" r:id="rId3"/>
    <sheet name="実行費1" sheetId="10" r:id="rId4"/>
    <sheet name="現場メモ" sheetId="17" r:id="rId5"/>
  </sheets>
  <definedNames>
    <definedName name="_xlnm.Print_Area" localSheetId="0">見積書!$C$2:$K$52</definedName>
    <definedName name="_xlnm.Print_Area" localSheetId="2">請求書!$C$2:$K$54</definedName>
    <definedName name="_xlnm.Print_Area" localSheetId="1">'明細（税込み）'!$A$1:$H$42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8" i="18"/>
  <c r="U49"/>
  <c r="U44" l="1"/>
  <c r="U46"/>
  <c r="U42"/>
  <c r="U47" l="1"/>
  <c r="D32" i="12" l="1"/>
  <c r="G32" i="18"/>
  <c r="H32" i="12" s="1"/>
  <c r="G8" i="18" l="1"/>
  <c r="D31" i="12" l="1"/>
  <c r="D30"/>
  <c r="D29"/>
  <c r="D28" l="1"/>
  <c r="G4" i="18"/>
  <c r="G5"/>
  <c r="G6"/>
  <c r="G7"/>
  <c r="G9"/>
  <c r="G11"/>
  <c r="G12"/>
  <c r="G13"/>
  <c r="G14"/>
  <c r="G15"/>
  <c r="G16"/>
  <c r="G17"/>
  <c r="G18"/>
  <c r="G21"/>
  <c r="G22"/>
  <c r="G23"/>
  <c r="G24"/>
  <c r="G25"/>
  <c r="G26"/>
  <c r="G27"/>
  <c r="G29"/>
  <c r="G30"/>
  <c r="H31" i="12" s="1"/>
  <c r="G33" i="18"/>
  <c r="U41"/>
  <c r="G35"/>
  <c r="U43"/>
  <c r="U45"/>
  <c r="G28" l="1"/>
  <c r="H30" i="12" s="1"/>
  <c r="G19" i="18"/>
  <c r="G10"/>
  <c r="H28" i="12" s="1"/>
  <c r="H29" l="1"/>
  <c r="G34" i="18"/>
  <c r="F36" s="1"/>
  <c r="G36" s="1"/>
  <c r="G39" s="1"/>
  <c r="F7" i="6" l="1"/>
  <c r="K30" i="12" l="1"/>
  <c r="H28" i="6" l="1"/>
  <c r="J44"/>
  <c r="I44"/>
  <c r="H44"/>
  <c r="F44"/>
  <c r="D44"/>
  <c r="E22"/>
  <c r="E21"/>
  <c r="C29"/>
  <c r="C30"/>
  <c r="C31"/>
  <c r="C32"/>
  <c r="C33"/>
  <c r="C34"/>
  <c r="C35"/>
  <c r="C36"/>
  <c r="C37"/>
  <c r="C38"/>
  <c r="C39"/>
  <c r="C40"/>
  <c r="C41"/>
  <c r="C42"/>
  <c r="C43"/>
  <c r="C44"/>
  <c r="C28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I37"/>
  <c r="J37"/>
  <c r="H38"/>
  <c r="I38"/>
  <c r="J38"/>
  <c r="K38"/>
  <c r="H39"/>
  <c r="I39"/>
  <c r="J39"/>
  <c r="H40"/>
  <c r="I40"/>
  <c r="J40"/>
  <c r="K40"/>
  <c r="I41"/>
  <c r="J41"/>
  <c r="H42"/>
  <c r="I42"/>
  <c r="J42"/>
  <c r="K42"/>
  <c r="I43"/>
  <c r="J43"/>
  <c r="I28"/>
  <c r="J28"/>
  <c r="F29"/>
  <c r="F30"/>
  <c r="F31"/>
  <c r="F32"/>
  <c r="F33"/>
  <c r="F34"/>
  <c r="F35"/>
  <c r="F36"/>
  <c r="F37"/>
  <c r="F38"/>
  <c r="F39"/>
  <c r="F40"/>
  <c r="F41"/>
  <c r="F42"/>
  <c r="F43"/>
  <c r="F28"/>
  <c r="D29"/>
  <c r="D30"/>
  <c r="D31"/>
  <c r="D32"/>
  <c r="D33"/>
  <c r="D34"/>
  <c r="D35"/>
  <c r="D36"/>
  <c r="D37"/>
  <c r="D38"/>
  <c r="D39"/>
  <c r="D40"/>
  <c r="D41"/>
  <c r="D42"/>
  <c r="D43"/>
  <c r="D28"/>
  <c r="C7"/>
  <c r="K44" i="12" l="1"/>
  <c r="K44" i="6" s="1"/>
  <c r="K36"/>
  <c r="K34" i="12"/>
  <c r="K34" i="6" s="1"/>
  <c r="K33" i="12"/>
  <c r="K33" i="6" s="1"/>
  <c r="K32" i="12"/>
  <c r="K31"/>
  <c r="K31" i="6" s="1"/>
  <c r="K30"/>
  <c r="K28" i="12"/>
  <c r="D20" i="10"/>
  <c r="D22" s="1"/>
  <c r="G22" s="1"/>
  <c r="G17"/>
  <c r="G16"/>
  <c r="K32" i="6" l="1"/>
  <c r="G20" i="10"/>
  <c r="K28" i="6"/>
  <c r="K29" i="12"/>
  <c r="K29" i="6" s="1"/>
  <c r="H29"/>
  <c r="K39" i="12" l="1"/>
  <c r="K39" i="6" s="1"/>
  <c r="F21" i="10"/>
  <c r="G21" s="1"/>
  <c r="G23" s="1"/>
  <c r="F25" s="1"/>
  <c r="G25" s="1"/>
  <c r="F26" s="1"/>
  <c r="G26" s="1"/>
  <c r="H41" i="12" l="1"/>
  <c r="O42" s="1"/>
  <c r="Q42" s="1"/>
  <c r="K41" s="1"/>
  <c r="H37" i="6"/>
  <c r="K35"/>
  <c r="G27" i="10"/>
  <c r="G30" s="1"/>
  <c r="D14" s="1"/>
  <c r="K43" i="6"/>
  <c r="K41" l="1"/>
  <c r="K45" i="12"/>
  <c r="K46" s="1"/>
  <c r="H41" i="6"/>
  <c r="H43"/>
  <c r="K45" l="1"/>
  <c r="K37"/>
  <c r="N42" s="1"/>
  <c r="O42" s="1"/>
  <c r="Q42" s="1"/>
  <c r="K46" l="1"/>
  <c r="K47" i="12" l="1"/>
  <c r="K47" i="6" s="1"/>
  <c r="E18" s="1"/>
  <c r="E17" i="12" l="1"/>
</calcChain>
</file>

<file path=xl/comments1.xml><?xml version="1.0" encoding="utf-8"?>
<comments xmlns="http://schemas.openxmlformats.org/spreadsheetml/2006/main">
  <authors>
    <author>sowase</author>
  </authors>
  <commentList>
    <comment ref="D30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文字色変更
</t>
        </r>
      </text>
    </comment>
    <comment ref="F30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文字色変更
</t>
        </r>
      </text>
    </comment>
    <comment ref="H30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文字色変更
</t>
        </r>
      </text>
    </comment>
    <comment ref="I30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文字色変更
</t>
        </r>
      </text>
    </comment>
    <comment ref="J30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文字色変更
</t>
        </r>
      </text>
    </comment>
  </commentList>
</comments>
</file>

<file path=xl/comments2.xml><?xml version="1.0" encoding="utf-8"?>
<comments xmlns="http://schemas.openxmlformats.org/spreadsheetml/2006/main">
  <authors>
    <author>sowase</author>
  </authors>
  <commentList>
    <comment ref="D6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予算確保用のため、割増。
</t>
        </r>
      </text>
    </comment>
    <comment ref="A18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C18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D18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E18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F18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A21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C21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D21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E21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F21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A22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C22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D22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E22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F22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A23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C23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E23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F23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A24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C24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D24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E24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F24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A25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C25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D25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E25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F25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A26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C26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D26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E26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F26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A27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C27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D27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E27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F27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A28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文字色白</t>
        </r>
      </text>
    </comment>
    <comment ref="D30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対象木5トン、その他支障木3トン
</t>
        </r>
      </text>
    </comment>
    <comment ref="K41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予算確保のため少し割増。</t>
        </r>
      </text>
    </comment>
  </commentList>
</comments>
</file>

<file path=xl/comments3.xml><?xml version="1.0" encoding="utf-8"?>
<comments xmlns="http://schemas.openxmlformats.org/spreadsheetml/2006/main">
  <authors>
    <author>sowase</author>
  </authors>
  <commentList>
    <comment ref="D29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文字色変更</t>
        </r>
      </text>
    </comment>
    <comment ref="D30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文字色変更</t>
        </r>
      </text>
    </comment>
    <comment ref="D31" authorId="0">
      <text>
        <r>
          <rPr>
            <b/>
            <sz val="9"/>
            <color indexed="81"/>
            <rFont val="ＭＳ Ｐゴシック"/>
            <family val="3"/>
            <charset val="128"/>
          </rPr>
          <t>sowase:</t>
        </r>
        <r>
          <rPr>
            <sz val="9"/>
            <color indexed="81"/>
            <rFont val="ＭＳ Ｐゴシック"/>
            <family val="3"/>
            <charset val="128"/>
          </rPr>
          <t xml:space="preserve">
文字色変更</t>
        </r>
      </text>
    </comment>
  </commentList>
</comments>
</file>

<file path=xl/sharedStrings.xml><?xml version="1.0" encoding="utf-8"?>
<sst xmlns="http://schemas.openxmlformats.org/spreadsheetml/2006/main" count="224" uniqueCount="170">
  <si>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</si>
  <si>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</si>
  <si>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</si>
  <si>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/>
  </si>
  <si>
    <t>小計</t>
    <rPh sb="0" eb="2">
      <t>ショウケイ</t>
    </rPh>
    <phoneticPr fontId="3"/>
  </si>
  <si>
    <t>合計</t>
    <rPh sb="0" eb="2">
      <t>ゴウケイ</t>
    </rPh>
    <phoneticPr fontId="3"/>
  </si>
  <si>
    <t>見積明細</t>
    <rPh sb="0" eb="2">
      <t>ミツモリ</t>
    </rPh>
    <rPh sb="2" eb="4">
      <t>メイサイ</t>
    </rPh>
    <phoneticPr fontId="3"/>
  </si>
  <si>
    <t>施業名：</t>
    <rPh sb="0" eb="2">
      <t>セギョウ</t>
    </rPh>
    <rPh sb="2" eb="3">
      <t>メイ</t>
    </rPh>
    <phoneticPr fontId="3"/>
  </si>
  <si>
    <t>工期：</t>
    <rPh sb="0" eb="2">
      <t>コウキ</t>
    </rPh>
    <phoneticPr fontId="3"/>
  </si>
  <si>
    <t>場所：</t>
    <rPh sb="0" eb="2">
      <t>バショ</t>
    </rPh>
    <phoneticPr fontId="3"/>
  </si>
  <si>
    <t>〒519-3408</t>
    <phoneticPr fontId="3"/>
  </si>
  <si>
    <t>三重県北牟婁郡紀北町便ノ山200</t>
    <rPh sb="0" eb="3">
      <t>ミエケン</t>
    </rPh>
    <rPh sb="3" eb="7">
      <t>キタムログン</t>
    </rPh>
    <rPh sb="7" eb="10">
      <t>キホクチョウ</t>
    </rPh>
    <rPh sb="10" eb="11">
      <t>ビン</t>
    </rPh>
    <rPh sb="12" eb="13">
      <t>ヤマ</t>
    </rPh>
    <phoneticPr fontId="3"/>
  </si>
  <si>
    <t>森林組合おわせ</t>
    <rPh sb="0" eb="2">
      <t>シンリン</t>
    </rPh>
    <rPh sb="2" eb="4">
      <t>クミアイ</t>
    </rPh>
    <phoneticPr fontId="3"/>
  </si>
  <si>
    <t>代表理事組合長　土井　恭平</t>
    <rPh sb="0" eb="4">
      <t>ダイヒョウリジ</t>
    </rPh>
    <rPh sb="4" eb="7">
      <t>クミアイチョウ</t>
    </rPh>
    <rPh sb="8" eb="10">
      <t>ドイ</t>
    </rPh>
    <rPh sb="11" eb="13">
      <t>キョウヘイ</t>
    </rPh>
    <phoneticPr fontId="3"/>
  </si>
  <si>
    <t>見　積　書</t>
    <rPh sb="0" eb="1">
      <t>ミ</t>
    </rPh>
    <rPh sb="2" eb="3">
      <t>セキ</t>
    </rPh>
    <rPh sb="4" eb="5">
      <t>ショ</t>
    </rPh>
    <phoneticPr fontId="3"/>
  </si>
  <si>
    <t>単位</t>
    <rPh sb="0" eb="2">
      <t>タンイ</t>
    </rPh>
    <phoneticPr fontId="3"/>
  </si>
  <si>
    <t>TEL：0597-32-0275</t>
    <phoneticPr fontId="3"/>
  </si>
  <si>
    <t>FAX：0597-33-0028</t>
    <phoneticPr fontId="3"/>
  </si>
  <si>
    <t>内訳1</t>
    <rPh sb="0" eb="2">
      <t>ウチワケ</t>
    </rPh>
    <phoneticPr fontId="3"/>
  </si>
  <si>
    <t>消費税</t>
    <rPh sb="0" eb="3">
      <t>ショウヒゼイ</t>
    </rPh>
    <phoneticPr fontId="3"/>
  </si>
  <si>
    <t>区別</t>
    <rPh sb="0" eb="2">
      <t>クベツ</t>
    </rPh>
    <phoneticPr fontId="3"/>
  </si>
  <si>
    <t>業務名</t>
    <rPh sb="0" eb="3">
      <t>ギョウムメイ</t>
    </rPh>
    <phoneticPr fontId="3"/>
  </si>
  <si>
    <r>
      <t xml:space="preserve">お見積金額
</t>
    </r>
    <r>
      <rPr>
        <sz val="11"/>
        <color theme="0"/>
        <rFont val="メイリオ"/>
        <family val="3"/>
        <charset val="128"/>
      </rPr>
      <t>（消費税込）</t>
    </r>
    <rPh sb="1" eb="3">
      <t>ミツモリ</t>
    </rPh>
    <rPh sb="3" eb="5">
      <t>キンガク</t>
    </rPh>
    <rPh sb="7" eb="9">
      <t>ショウヒ</t>
    </rPh>
    <rPh sb="9" eb="10">
      <t>ゼイ</t>
    </rPh>
    <rPh sb="10" eb="11">
      <t>コミ</t>
    </rPh>
    <phoneticPr fontId="3"/>
  </si>
  <si>
    <t>下記の通り、ご請求申し上げます。</t>
    <rPh sb="3" eb="4">
      <t>トオ</t>
    </rPh>
    <rPh sb="7" eb="9">
      <t>セイキュウ</t>
    </rPh>
    <phoneticPr fontId="3"/>
  </si>
  <si>
    <r>
      <t xml:space="preserve">ご請求金額
</t>
    </r>
    <r>
      <rPr>
        <sz val="11"/>
        <color theme="0"/>
        <rFont val="メイリオ"/>
        <family val="3"/>
        <charset val="128"/>
      </rPr>
      <t>（消費税込）</t>
    </r>
    <rPh sb="1" eb="3">
      <t>セイキュウ</t>
    </rPh>
    <rPh sb="3" eb="5">
      <t>キンガク</t>
    </rPh>
    <rPh sb="7" eb="9">
      <t>ショウヒ</t>
    </rPh>
    <rPh sb="9" eb="10">
      <t>ゼイ</t>
    </rPh>
    <rPh sb="10" eb="11">
      <t>コミ</t>
    </rPh>
    <phoneticPr fontId="3"/>
  </si>
  <si>
    <t>請求明細</t>
    <rPh sb="0" eb="2">
      <t>セイキュウ</t>
    </rPh>
    <rPh sb="2" eb="4">
      <t>メイサイ</t>
    </rPh>
    <phoneticPr fontId="3"/>
  </si>
  <si>
    <t>人工</t>
    <rPh sb="0" eb="2">
      <t>ニンク</t>
    </rPh>
    <phoneticPr fontId="3"/>
  </si>
  <si>
    <t>伐採</t>
    <rPh sb="0" eb="2">
      <t>バッサイ</t>
    </rPh>
    <phoneticPr fontId="3"/>
  </si>
  <si>
    <t>諸経費</t>
    <rPh sb="0" eb="3">
      <t>ショケイヒ</t>
    </rPh>
    <phoneticPr fontId="3"/>
  </si>
  <si>
    <t>請　求　書</t>
    <rPh sb="0" eb="1">
      <t>ショウ</t>
    </rPh>
    <rPh sb="2" eb="3">
      <t>モトム</t>
    </rPh>
    <rPh sb="4" eb="5">
      <t>ショ</t>
    </rPh>
    <phoneticPr fontId="3"/>
  </si>
  <si>
    <t>有効期限：</t>
    <rPh sb="0" eb="2">
      <t>ユウコウ</t>
    </rPh>
    <rPh sb="2" eb="4">
      <t>キゲン</t>
    </rPh>
    <phoneticPr fontId="3"/>
  </si>
  <si>
    <t>施 業 名：</t>
    <rPh sb="0" eb="1">
      <t>シ</t>
    </rPh>
    <rPh sb="2" eb="3">
      <t>ギョウ</t>
    </rPh>
    <rPh sb="4" eb="5">
      <t>メイ</t>
    </rPh>
    <phoneticPr fontId="3"/>
  </si>
  <si>
    <t>場　　所：</t>
    <rPh sb="0" eb="1">
      <t>バ</t>
    </rPh>
    <rPh sb="3" eb="4">
      <t>ショ</t>
    </rPh>
    <phoneticPr fontId="3"/>
  </si>
  <si>
    <t>工　　期：</t>
    <rPh sb="0" eb="1">
      <t>コウ</t>
    </rPh>
    <rPh sb="3" eb="4">
      <t>キ</t>
    </rPh>
    <phoneticPr fontId="3"/>
  </si>
  <si>
    <t>下記の通り、お見積り申し上げます。</t>
    <phoneticPr fontId="3"/>
  </si>
  <si>
    <t>内訳</t>
    <rPh sb="0" eb="2">
      <t>ウチワケ</t>
    </rPh>
    <phoneticPr fontId="3"/>
  </si>
  <si>
    <t>見　　積　　書</t>
    <rPh sb="0" eb="1">
      <t>ミ</t>
    </rPh>
    <rPh sb="3" eb="4">
      <t>セキ</t>
    </rPh>
    <rPh sb="6" eb="7">
      <t>ショ</t>
    </rPh>
    <phoneticPr fontId="3"/>
  </si>
  <si>
    <t>平成　　　年　　　月　　　日</t>
    <rPh sb="0" eb="2">
      <t>ヘイセイ</t>
    </rPh>
    <rPh sb="5" eb="6">
      <t>ネン</t>
    </rPh>
    <rPh sb="9" eb="10">
      <t>ガツ</t>
    </rPh>
    <rPh sb="13" eb="14">
      <t>ニチ</t>
    </rPh>
    <phoneticPr fontId="3"/>
  </si>
  <si>
    <t>下記の通り御見積申し上げます。</t>
    <rPh sb="0" eb="2">
      <t>カキ</t>
    </rPh>
    <rPh sb="3" eb="4">
      <t>トオ</t>
    </rPh>
    <rPh sb="5" eb="6">
      <t>オ</t>
    </rPh>
    <rPh sb="6" eb="8">
      <t>ミツモリ</t>
    </rPh>
    <rPh sb="8" eb="9">
      <t>モウ</t>
    </rPh>
    <rPh sb="10" eb="11">
      <t>ア</t>
    </rPh>
    <phoneticPr fontId="3"/>
  </si>
  <si>
    <t>工 事 場 所　 　　　　　　　　　　　　</t>
    <rPh sb="0" eb="1">
      <t>コウ</t>
    </rPh>
    <rPh sb="2" eb="3">
      <t>コト</t>
    </rPh>
    <rPh sb="4" eb="5">
      <t>バ</t>
    </rPh>
    <rPh sb="6" eb="7">
      <t>トコロ</t>
    </rPh>
    <phoneticPr fontId="3"/>
  </si>
  <si>
    <t>三重県北牟婁郡紀北町海山区便ノ山２００</t>
    <rPh sb="0" eb="3">
      <t>ミエケン</t>
    </rPh>
    <rPh sb="3" eb="7">
      <t>キタムログン</t>
    </rPh>
    <rPh sb="7" eb="8">
      <t>オサム</t>
    </rPh>
    <rPh sb="8" eb="10">
      <t>キタマチ</t>
    </rPh>
    <rPh sb="10" eb="11">
      <t>カイ</t>
    </rPh>
    <rPh sb="11" eb="12">
      <t>サン</t>
    </rPh>
    <rPh sb="12" eb="13">
      <t>ク</t>
    </rPh>
    <rPh sb="13" eb="14">
      <t>ビン</t>
    </rPh>
    <rPh sb="15" eb="16">
      <t>ヤマ</t>
    </rPh>
    <phoneticPr fontId="3"/>
  </si>
  <si>
    <t>工　 　  　期　　　　　　　　　　　　　　　</t>
    <rPh sb="0" eb="1">
      <t>コウ</t>
    </rPh>
    <rPh sb="7" eb="8">
      <t>キ</t>
    </rPh>
    <phoneticPr fontId="3"/>
  </si>
  <si>
    <t>森　林　組　合　お　わ　せ
代表理事組合長　　土井　恭平</t>
    <rPh sb="0" eb="1">
      <t>モリ</t>
    </rPh>
    <rPh sb="2" eb="3">
      <t>ハヤシ</t>
    </rPh>
    <rPh sb="4" eb="5">
      <t>クミ</t>
    </rPh>
    <rPh sb="6" eb="7">
      <t>ゴウ</t>
    </rPh>
    <rPh sb="14" eb="16">
      <t>ダイヒョウ</t>
    </rPh>
    <rPh sb="16" eb="18">
      <t>リジ</t>
    </rPh>
    <rPh sb="18" eb="21">
      <t>クミアイチョウ</t>
    </rPh>
    <rPh sb="23" eb="25">
      <t>ドイ</t>
    </rPh>
    <rPh sb="26" eb="28">
      <t>キョウヘイ</t>
    </rPh>
    <phoneticPr fontId="3"/>
  </si>
  <si>
    <t>電話　 ０５９７－３２－０２７５</t>
    <rPh sb="0" eb="2">
      <t>デンワ</t>
    </rPh>
    <phoneticPr fontId="3"/>
  </si>
  <si>
    <t>有 効 期 限    平成22年　3月31日</t>
    <rPh sb="0" eb="1">
      <t>ユウ</t>
    </rPh>
    <rPh sb="2" eb="3">
      <t>コウ</t>
    </rPh>
    <rPh sb="4" eb="5">
      <t>キ</t>
    </rPh>
    <rPh sb="6" eb="7">
      <t>キリ</t>
    </rPh>
    <rPh sb="11" eb="13">
      <t>ヘイセイ</t>
    </rPh>
    <rPh sb="15" eb="16">
      <t>ネン</t>
    </rPh>
    <rPh sb="18" eb="19">
      <t>ガツ</t>
    </rPh>
    <rPh sb="21" eb="22">
      <t>ニチ</t>
    </rPh>
    <phoneticPr fontId="3"/>
  </si>
  <si>
    <t>ＦＡＸ　０５９７－３３－００２８</t>
    <phoneticPr fontId="3"/>
  </si>
  <si>
    <t xml:space="preserve">            御見積金額：</t>
    <rPh sb="12" eb="13">
      <t>ゴ</t>
    </rPh>
    <rPh sb="13" eb="15">
      <t>ミツモリ</t>
    </rPh>
    <rPh sb="15" eb="17">
      <t>キンガク</t>
    </rPh>
    <phoneticPr fontId="3"/>
  </si>
  <si>
    <t>業　　　　　務　　　　　名</t>
    <rPh sb="0" eb="1">
      <t>ギョウ</t>
    </rPh>
    <rPh sb="6" eb="7">
      <t>ツトム</t>
    </rPh>
    <rPh sb="12" eb="13">
      <t>メイ</t>
    </rPh>
    <phoneticPr fontId="3"/>
  </si>
  <si>
    <t>数　　量</t>
    <rPh sb="0" eb="1">
      <t>カズ</t>
    </rPh>
    <rPh sb="3" eb="4">
      <t>リョウ</t>
    </rPh>
    <phoneticPr fontId="3"/>
  </si>
  <si>
    <t>単　　位</t>
    <rPh sb="0" eb="1">
      <t>タン</t>
    </rPh>
    <rPh sb="3" eb="4">
      <t>クライ</t>
    </rPh>
    <phoneticPr fontId="3"/>
  </si>
  <si>
    <t>単　　価</t>
    <rPh sb="0" eb="1">
      <t>タン</t>
    </rPh>
    <rPh sb="3" eb="4">
      <t>アタイ</t>
    </rPh>
    <phoneticPr fontId="3"/>
  </si>
  <si>
    <t>金　　　　　　額</t>
    <rPh sb="0" eb="1">
      <t>キン</t>
    </rPh>
    <rPh sb="7" eb="8">
      <t>ガク</t>
    </rPh>
    <phoneticPr fontId="3"/>
  </si>
  <si>
    <t>危険木</t>
    <rPh sb="0" eb="2">
      <t>キケン</t>
    </rPh>
    <rPh sb="2" eb="3">
      <t>ボク</t>
    </rPh>
    <phoneticPr fontId="3"/>
  </si>
  <si>
    <t>労務費計</t>
    <rPh sb="0" eb="3">
      <t>ロウムヒ</t>
    </rPh>
    <rPh sb="3" eb="4">
      <t>ケイ</t>
    </rPh>
    <phoneticPr fontId="3"/>
  </si>
  <si>
    <t>％</t>
    <phoneticPr fontId="3"/>
  </si>
  <si>
    <t>損料</t>
    <rPh sb="0" eb="2">
      <t>ソンリョウ</t>
    </rPh>
    <phoneticPr fontId="3"/>
  </si>
  <si>
    <t>事　業　費　計</t>
    <rPh sb="0" eb="1">
      <t>ジ</t>
    </rPh>
    <rPh sb="2" eb="3">
      <t>ギョウ</t>
    </rPh>
    <rPh sb="4" eb="5">
      <t>ヒ</t>
    </rPh>
    <rPh sb="6" eb="7">
      <t>ケイ</t>
    </rPh>
    <phoneticPr fontId="3"/>
  </si>
  <si>
    <t>トラック代・処分費・燃料代</t>
    <rPh sb="4" eb="5">
      <t>ダイ</t>
    </rPh>
    <rPh sb="6" eb="8">
      <t>ショブン</t>
    </rPh>
    <rPh sb="8" eb="9">
      <t>ヒ</t>
    </rPh>
    <rPh sb="10" eb="12">
      <t>ネンリョウ</t>
    </rPh>
    <rPh sb="12" eb="13">
      <t>ダイ</t>
    </rPh>
    <phoneticPr fontId="3"/>
  </si>
  <si>
    <t>手　　数　　料</t>
    <rPh sb="0" eb="1">
      <t>シュ</t>
    </rPh>
    <rPh sb="3" eb="4">
      <t>スウ</t>
    </rPh>
    <rPh sb="6" eb="7">
      <t>リョウ</t>
    </rPh>
    <phoneticPr fontId="3"/>
  </si>
  <si>
    <t>手数料消費税</t>
    <rPh sb="0" eb="3">
      <t>テスウリョウ</t>
    </rPh>
    <rPh sb="3" eb="6">
      <t>ショウヒゼイ</t>
    </rPh>
    <phoneticPr fontId="3"/>
  </si>
  <si>
    <t>小　　　　計</t>
    <rPh sb="0" eb="1">
      <t>ショウ</t>
    </rPh>
    <rPh sb="5" eb="6">
      <t>ケイ</t>
    </rPh>
    <phoneticPr fontId="3"/>
  </si>
  <si>
    <t>合　　　　　計</t>
    <rPh sb="0" eb="1">
      <t>ゴウ</t>
    </rPh>
    <rPh sb="6" eb="7">
      <t>ケイ</t>
    </rPh>
    <phoneticPr fontId="3"/>
  </si>
  <si>
    <t>　　御中</t>
    <rPh sb="2" eb="4">
      <t>オンチュウ</t>
    </rPh>
    <phoneticPr fontId="3"/>
  </si>
  <si>
    <t>式</t>
    <rPh sb="0" eb="1">
      <t>シキ</t>
    </rPh>
    <phoneticPr fontId="3"/>
  </si>
  <si>
    <t>型  式  ・  サ  イ  ズ</t>
    <rPh sb="0" eb="1">
      <t>カタ</t>
    </rPh>
    <rPh sb="3" eb="4">
      <t>シキ</t>
    </rPh>
    <phoneticPr fontId="3"/>
  </si>
  <si>
    <t>単    価</t>
    <rPh sb="0" eb="1">
      <t>タン</t>
    </rPh>
    <rPh sb="5" eb="6">
      <t>アタイ</t>
    </rPh>
    <phoneticPr fontId="3"/>
  </si>
  <si>
    <t>金    額</t>
    <rPh sb="0" eb="1">
      <t>キン</t>
    </rPh>
    <rPh sb="5" eb="6">
      <t>ガク</t>
    </rPh>
    <phoneticPr fontId="3"/>
  </si>
  <si>
    <t>人</t>
    <rPh sb="0" eb="1">
      <t>ニン</t>
    </rPh>
    <phoneticPr fontId="3"/>
  </si>
  <si>
    <t>小　　　　　　　　計</t>
    <rPh sb="0" eb="1">
      <t>ショウ</t>
    </rPh>
    <rPh sb="9" eb="10">
      <t>ケイ</t>
    </rPh>
    <phoneticPr fontId="3"/>
  </si>
  <si>
    <t>特</t>
    <rPh sb="0" eb="1">
      <t>トク</t>
    </rPh>
    <phoneticPr fontId="3"/>
  </si>
  <si>
    <t>記</t>
    <rPh sb="0" eb="1">
      <t>キ</t>
    </rPh>
    <phoneticPr fontId="3"/>
  </si>
  <si>
    <t>項　　　目　・　品　　　名</t>
    <rPh sb="0" eb="1">
      <t>コウ</t>
    </rPh>
    <rPh sb="4" eb="5">
      <t>メ</t>
    </rPh>
    <rPh sb="8" eb="9">
      <t>シナ</t>
    </rPh>
    <rPh sb="12" eb="13">
      <t>メイ</t>
    </rPh>
    <phoneticPr fontId="3"/>
  </si>
  <si>
    <t>備      考</t>
    <rPh sb="0" eb="1">
      <t>ビ</t>
    </rPh>
    <rPh sb="7" eb="8">
      <t>コウ</t>
    </rPh>
    <phoneticPr fontId="3"/>
  </si>
  <si>
    <t>伐採・仮集積　3人、小運搬・積込　12人</t>
    <rPh sb="0" eb="2">
      <t>バッサイ</t>
    </rPh>
    <rPh sb="3" eb="4">
      <t>カリ</t>
    </rPh>
    <rPh sb="4" eb="6">
      <t>シュウセキ</t>
    </rPh>
    <rPh sb="8" eb="9">
      <t>ニン</t>
    </rPh>
    <rPh sb="10" eb="13">
      <t>コウンパン</t>
    </rPh>
    <rPh sb="14" eb="16">
      <t>ツミコミ</t>
    </rPh>
    <rPh sb="19" eb="20">
      <t>ニン</t>
    </rPh>
    <phoneticPr fontId="3"/>
  </si>
  <si>
    <t>伐採・集積</t>
    <rPh sb="0" eb="2">
      <t>バッサイ</t>
    </rPh>
    <rPh sb="3" eb="5">
      <t>シュウセキ</t>
    </rPh>
    <phoneticPr fontId="3"/>
  </si>
  <si>
    <t>30％以内</t>
    <rPh sb="3" eb="5">
      <t>イナイ</t>
    </rPh>
    <phoneticPr fontId="3"/>
  </si>
  <si>
    <t>とび工</t>
    <rPh sb="2" eb="3">
      <t>コウ</t>
    </rPh>
    <phoneticPr fontId="3"/>
  </si>
  <si>
    <t>土木一般世話役</t>
  </si>
  <si>
    <t>特殊作業員</t>
  </si>
  <si>
    <t>直接工事費計</t>
    <rPh sb="0" eb="5">
      <t>チョクセツコウジヒ</t>
    </rPh>
    <rPh sb="5" eb="6">
      <t>ケイ</t>
    </rPh>
    <phoneticPr fontId="3"/>
  </si>
  <si>
    <t>８日目</t>
    <rPh sb="1" eb="2">
      <t>ニチ</t>
    </rPh>
    <rPh sb="2" eb="3">
      <t>メ</t>
    </rPh>
    <phoneticPr fontId="3"/>
  </si>
  <si>
    <t>７日目</t>
    <rPh sb="1" eb="2">
      <t>ニチ</t>
    </rPh>
    <rPh sb="2" eb="3">
      <t>メ</t>
    </rPh>
    <phoneticPr fontId="3"/>
  </si>
  <si>
    <t>６日目</t>
    <rPh sb="1" eb="2">
      <t>ニチ</t>
    </rPh>
    <rPh sb="2" eb="3">
      <t>メ</t>
    </rPh>
    <phoneticPr fontId="3"/>
  </si>
  <si>
    <t>５日目</t>
    <rPh sb="1" eb="2">
      <t>ニチ</t>
    </rPh>
    <rPh sb="2" eb="3">
      <t>メ</t>
    </rPh>
    <phoneticPr fontId="3"/>
  </si>
  <si>
    <t>４日目</t>
    <rPh sb="1" eb="2">
      <t>ニチ</t>
    </rPh>
    <rPh sb="2" eb="3">
      <t>メ</t>
    </rPh>
    <phoneticPr fontId="3"/>
  </si>
  <si>
    <t>３日目</t>
    <rPh sb="1" eb="2">
      <t>ニチ</t>
    </rPh>
    <rPh sb="2" eb="3">
      <t>メ</t>
    </rPh>
    <phoneticPr fontId="3"/>
  </si>
  <si>
    <t>２日目</t>
    <rPh sb="1" eb="2">
      <t>ニチ</t>
    </rPh>
    <rPh sb="2" eb="3">
      <t>メ</t>
    </rPh>
    <phoneticPr fontId="3"/>
  </si>
  <si>
    <t>１日目</t>
    <rPh sb="1" eb="2">
      <t>ニチ</t>
    </rPh>
    <rPh sb="2" eb="3">
      <t>メ</t>
    </rPh>
    <phoneticPr fontId="3"/>
  </si>
  <si>
    <t>中間土場まで運搬用　：　ユニック(4㌧)　＠15000+1000+1500+α(ハヤミ重機、補償料・基本管理料・燃料込み)　2台でピストン輸送</t>
    <rPh sb="0" eb="4">
      <t>チュウカンドバ</t>
    </rPh>
    <rPh sb="6" eb="9">
      <t>ウンパンヨウ</t>
    </rPh>
    <rPh sb="63" eb="64">
      <t>ダイ</t>
    </rPh>
    <rPh sb="69" eb="71">
      <t>ユソウ</t>
    </rPh>
    <phoneticPr fontId="3"/>
  </si>
  <si>
    <t>日</t>
    <rPh sb="0" eb="1">
      <t>ニチ</t>
    </rPh>
    <phoneticPr fontId="3"/>
  </si>
  <si>
    <t>ユニック賃料</t>
    <rPh sb="4" eb="6">
      <t>チンリョウ</t>
    </rPh>
    <phoneticPr fontId="3"/>
  </si>
  <si>
    <t>回送代30,000　(ハヤミ重機)</t>
    <rPh sb="14" eb="16">
      <t>ジュウキ</t>
    </rPh>
    <phoneticPr fontId="3"/>
  </si>
  <si>
    <t>クレーン賃料</t>
    <rPh sb="4" eb="6">
      <t>チンリョウ</t>
    </rPh>
    <phoneticPr fontId="3"/>
  </si>
  <si>
    <t>バックホウ(0.25)ハサミ付　＠16000+600+1500+α(ハヤミ重機、補償料・基本管理料・燃料込み)</t>
    <rPh sb="14" eb="15">
      <t>ツキ</t>
    </rPh>
    <phoneticPr fontId="3"/>
  </si>
  <si>
    <t>交通誘導員</t>
    <rPh sb="0" eb="5">
      <t>コウツウユウドウイン</t>
    </rPh>
    <phoneticPr fontId="3"/>
  </si>
  <si>
    <t>世話役　1日</t>
    <rPh sb="0" eb="3">
      <t>セワヤク</t>
    </rPh>
    <rPh sb="5" eb="6">
      <t>カ</t>
    </rPh>
    <phoneticPr fontId="3"/>
  </si>
  <si>
    <t>労務費</t>
    <rPh sb="0" eb="3">
      <t>ロウムヒ</t>
    </rPh>
    <phoneticPr fontId="3"/>
  </si>
  <si>
    <t>宮坂氏打合せの上決定。実費</t>
    <rPh sb="0" eb="3">
      <t>ミヤサカシ</t>
    </rPh>
    <rPh sb="3" eb="5">
      <t>ウチアワ</t>
    </rPh>
    <rPh sb="7" eb="8">
      <t>ウエ</t>
    </rPh>
    <rPh sb="8" eb="10">
      <t>ケッテイ</t>
    </rPh>
    <rPh sb="11" eb="13">
      <t>ジッピ</t>
    </rPh>
    <phoneticPr fontId="3"/>
  </si>
  <si>
    <t>県「H29版設計単価表」5-53 一般貨物運送事業の貸し切り運賃　土場(小松原)から中プラまでの距離　61ｋｍ　　、　　見込みトン数90トン　チップ化により9㌧積載可能</t>
    <rPh sb="0" eb="1">
      <t>ケン</t>
    </rPh>
    <rPh sb="5" eb="6">
      <t>バン</t>
    </rPh>
    <rPh sb="6" eb="8">
      <t>セッケイ</t>
    </rPh>
    <rPh sb="8" eb="10">
      <t>タンカ</t>
    </rPh>
    <rPh sb="10" eb="11">
      <t>ヒョウ</t>
    </rPh>
    <rPh sb="17" eb="19">
      <t>イッパン</t>
    </rPh>
    <rPh sb="19" eb="21">
      <t>カモツ</t>
    </rPh>
    <rPh sb="21" eb="23">
      <t>ウンソウ</t>
    </rPh>
    <rPh sb="23" eb="25">
      <t>ジギョウ</t>
    </rPh>
    <rPh sb="26" eb="27">
      <t>カ</t>
    </rPh>
    <rPh sb="28" eb="29">
      <t>キ</t>
    </rPh>
    <rPh sb="30" eb="32">
      <t>ウンチン</t>
    </rPh>
    <rPh sb="33" eb="35">
      <t>ドバ</t>
    </rPh>
    <rPh sb="42" eb="43">
      <t>チュウ</t>
    </rPh>
    <rPh sb="48" eb="50">
      <t>キョリ</t>
    </rPh>
    <rPh sb="60" eb="62">
      <t>ミコ</t>
    </rPh>
    <rPh sb="65" eb="66">
      <t>スウ</t>
    </rPh>
    <rPh sb="74" eb="75">
      <t>カ</t>
    </rPh>
    <rPh sb="80" eb="82">
      <t>セキサイ</t>
    </rPh>
    <rPh sb="82" eb="84">
      <t>カノウ</t>
    </rPh>
    <phoneticPr fontId="3"/>
  </si>
  <si>
    <t>車</t>
    <rPh sb="0" eb="1">
      <t>シャ</t>
    </rPh>
    <phoneticPr fontId="3"/>
  </si>
  <si>
    <t>バイオ運搬費</t>
    <rPh sb="3" eb="5">
      <t>ウンパン</t>
    </rPh>
    <rPh sb="5" eb="6">
      <t>ヒ</t>
    </rPh>
    <phoneticPr fontId="3"/>
  </si>
  <si>
    <t>積込・運搬費計</t>
    <rPh sb="0" eb="2">
      <t>ツミコミ</t>
    </rPh>
    <rPh sb="3" eb="5">
      <t>ウンパン</t>
    </rPh>
    <rPh sb="5" eb="6">
      <t>ヒ</t>
    </rPh>
    <rPh sb="6" eb="7">
      <t>ケイ</t>
    </rPh>
    <phoneticPr fontId="3"/>
  </si>
  <si>
    <t>回</t>
    <rPh sb="0" eb="1">
      <t>カイ</t>
    </rPh>
    <phoneticPr fontId="3"/>
  </si>
  <si>
    <t>グラップル0.25　＠32000+1000+1500+α(ハヤミ重機、補償料・基本管理料・燃料込み)</t>
  </si>
  <si>
    <t>100㎥×0.9＝90㌧　7.5㌧/車　90/7.5＝12車　、小松原まで3車/日　12/3＝4日。作業体制：オペ1人+手間取り1人。</t>
    <rPh sb="18" eb="19">
      <t>シャ</t>
    </rPh>
    <rPh sb="29" eb="30">
      <t>シャ</t>
    </rPh>
    <rPh sb="32" eb="35">
      <t>コマツバラ</t>
    </rPh>
    <rPh sb="38" eb="39">
      <t>シャ</t>
    </rPh>
    <rPh sb="40" eb="41">
      <t>ニチ</t>
    </rPh>
    <rPh sb="48" eb="49">
      <t>カ</t>
    </rPh>
    <rPh sb="50" eb="52">
      <t>サギョウ</t>
    </rPh>
    <rPh sb="52" eb="54">
      <t>タイセイ</t>
    </rPh>
    <rPh sb="58" eb="59">
      <t>ニン</t>
    </rPh>
    <rPh sb="60" eb="63">
      <t>テマド</t>
    </rPh>
    <rPh sb="65" eb="66">
      <t>ニン</t>
    </rPh>
    <phoneticPr fontId="3"/>
  </si>
  <si>
    <t>特殊作業員</t>
    <rPh sb="0" eb="2">
      <t>トクシュ</t>
    </rPh>
    <rPh sb="2" eb="5">
      <t>サギョウイン</t>
    </rPh>
    <phoneticPr fontId="3"/>
  </si>
  <si>
    <t>積込・運搬</t>
    <rPh sb="0" eb="2">
      <t>ツミコミ</t>
    </rPh>
    <rPh sb="3" eb="5">
      <t>ウンパン</t>
    </rPh>
    <phoneticPr fontId="3"/>
  </si>
  <si>
    <t>伐採・集積費計</t>
    <rPh sb="0" eb="2">
      <t>バッサイ</t>
    </rPh>
    <rPh sb="3" eb="5">
      <t>シュウセキ</t>
    </rPh>
    <rPh sb="5" eb="6">
      <t>ヒ</t>
    </rPh>
    <rPh sb="6" eb="7">
      <t>ケイ</t>
    </rPh>
    <phoneticPr fontId="3"/>
  </si>
  <si>
    <t>3人×3日、紀北警備</t>
    <rPh sb="1" eb="2">
      <t>ニン</t>
    </rPh>
    <rPh sb="4" eb="5">
      <t>カ</t>
    </rPh>
    <rPh sb="6" eb="8">
      <t>キホク</t>
    </rPh>
    <rPh sb="8" eb="10">
      <t>ケイビ</t>
    </rPh>
    <phoneticPr fontId="3"/>
  </si>
  <si>
    <t>伐採；土井敷地3人×3日　+　国交省敷地2人×3日、集積；土井敷地重機オペ4日 + 土井敷地手間取り2人×4日 + 国交省敷地3人×3日</t>
    <rPh sb="0" eb="2">
      <t>バッサイ</t>
    </rPh>
    <rPh sb="3" eb="5">
      <t>ドイ</t>
    </rPh>
    <rPh sb="5" eb="7">
      <t>シキチ</t>
    </rPh>
    <rPh sb="8" eb="9">
      <t>ニン</t>
    </rPh>
    <rPh sb="11" eb="12">
      <t>カ</t>
    </rPh>
    <rPh sb="15" eb="18">
      <t>コッコウショウ</t>
    </rPh>
    <rPh sb="18" eb="20">
      <t>シキチ</t>
    </rPh>
    <rPh sb="21" eb="22">
      <t>ニン</t>
    </rPh>
    <rPh sb="24" eb="25">
      <t>カ</t>
    </rPh>
    <rPh sb="26" eb="28">
      <t>シュウセキ</t>
    </rPh>
    <rPh sb="29" eb="31">
      <t>ドイ</t>
    </rPh>
    <rPh sb="31" eb="33">
      <t>シキチ</t>
    </rPh>
    <rPh sb="33" eb="35">
      <t>ジュウキ</t>
    </rPh>
    <rPh sb="38" eb="39">
      <t>カ</t>
    </rPh>
    <rPh sb="42" eb="44">
      <t>ドイ</t>
    </rPh>
    <rPh sb="44" eb="46">
      <t>シキチ</t>
    </rPh>
    <rPh sb="46" eb="49">
      <t>テマド</t>
    </rPh>
    <rPh sb="51" eb="52">
      <t>ニン</t>
    </rPh>
    <rPh sb="54" eb="55">
      <t>カ</t>
    </rPh>
    <rPh sb="58" eb="61">
      <t>コッコウショウ</t>
    </rPh>
    <rPh sb="61" eb="63">
      <t>シキチ</t>
    </rPh>
    <rPh sb="64" eb="65">
      <t>ニン</t>
    </rPh>
    <rPh sb="67" eb="68">
      <t>カ</t>
    </rPh>
    <phoneticPr fontId="3"/>
  </si>
  <si>
    <t>直接工事費</t>
    <rPh sb="0" eb="2">
      <t>チョクセツ</t>
    </rPh>
    <rPh sb="2" eb="5">
      <t>コウジヒ</t>
    </rPh>
    <phoneticPr fontId="3"/>
  </si>
  <si>
    <t>小計</t>
    <rPh sb="0" eb="2">
      <t>ショウケイ</t>
    </rPh>
    <phoneticPr fontId="3"/>
  </si>
  <si>
    <t>30%以内</t>
    <rPh sb="3" eb="5">
      <t>イナイ</t>
    </rPh>
    <phoneticPr fontId="3"/>
  </si>
  <si>
    <t>タキトミ高所作業車12ｍ</t>
    <rPh sb="4" eb="9">
      <t>コウショサギョウシャ</t>
    </rPh>
    <phoneticPr fontId="3"/>
  </si>
  <si>
    <t>紀北クレーン</t>
    <rPh sb="0" eb="2">
      <t>キホク</t>
    </rPh>
    <phoneticPr fontId="3"/>
  </si>
  <si>
    <t>㌧</t>
    <phoneticPr fontId="3"/>
  </si>
  <si>
    <t>バイオ中間土場・産廃処理場まで</t>
    <rPh sb="3" eb="5">
      <t>チュウカン</t>
    </rPh>
    <rPh sb="5" eb="7">
      <t>ドバ</t>
    </rPh>
    <rPh sb="8" eb="10">
      <t>サンパイ</t>
    </rPh>
    <rPh sb="10" eb="13">
      <t>ショリジョウ</t>
    </rPh>
    <phoneticPr fontId="3"/>
  </si>
  <si>
    <t>牽引具損料</t>
    <rPh sb="0" eb="2">
      <t>ケンイン</t>
    </rPh>
    <rPh sb="2" eb="3">
      <t>グ</t>
    </rPh>
    <rPh sb="3" eb="5">
      <t>ソンリョウ</t>
    </rPh>
    <phoneticPr fontId="3"/>
  </si>
  <si>
    <t>バイオ処理費</t>
    <rPh sb="3" eb="5">
      <t>ショリ</t>
    </rPh>
    <rPh sb="5" eb="6">
      <t>ヒ</t>
    </rPh>
    <phoneticPr fontId="3"/>
  </si>
  <si>
    <t>御中</t>
    <rPh sb="0" eb="2">
      <t>オンチュウ</t>
    </rPh>
    <phoneticPr fontId="3"/>
  </si>
  <si>
    <t>樹上作業</t>
    <rPh sb="0" eb="2">
      <t>ジュジョウ</t>
    </rPh>
    <rPh sb="2" eb="4">
      <t>サギョウ</t>
    </rPh>
    <phoneticPr fontId="3"/>
  </si>
  <si>
    <t>バックホウ賃料</t>
    <rPh sb="5" eb="7">
      <t>チンリョウ</t>
    </rPh>
    <phoneticPr fontId="3"/>
  </si>
  <si>
    <t>積込</t>
    <rPh sb="0" eb="2">
      <t>ツミコミ</t>
    </rPh>
    <phoneticPr fontId="3"/>
  </si>
  <si>
    <t>土木一般世話役</t>
    <rPh sb="0" eb="4">
      <t>ドボクイッパン</t>
    </rPh>
    <rPh sb="4" eb="7">
      <t>セワヤク</t>
    </rPh>
    <phoneticPr fontId="3"/>
  </si>
  <si>
    <t>上記機械回送費</t>
    <rPh sb="0" eb="2">
      <t>ジョウキ</t>
    </rPh>
    <rPh sb="2" eb="4">
      <t>キカイ</t>
    </rPh>
    <rPh sb="4" eb="6">
      <t>カイソウ</t>
    </rPh>
    <rPh sb="6" eb="7">
      <t>ヒ</t>
    </rPh>
    <phoneticPr fontId="3"/>
  </si>
  <si>
    <t>(ハヤミ重機、補償料・基本管理料・燃料込み)　@12000+5000+α</t>
    <rPh sb="4" eb="6">
      <t>ジュウキ</t>
    </rPh>
    <rPh sb="7" eb="9">
      <t>ホショウ</t>
    </rPh>
    <rPh sb="9" eb="10">
      <t>リョウ</t>
    </rPh>
    <rPh sb="11" eb="13">
      <t>キホン</t>
    </rPh>
    <rPh sb="13" eb="15">
      <t>カンリ</t>
    </rPh>
    <rPh sb="15" eb="16">
      <t>リョウ</t>
    </rPh>
    <rPh sb="17" eb="19">
      <t>ネンリョウ</t>
    </rPh>
    <rPh sb="19" eb="20">
      <t>コ</t>
    </rPh>
    <phoneticPr fontId="3"/>
  </si>
  <si>
    <t>3t、ハサミ付</t>
    <rPh sb="6" eb="7">
      <t>ツキ</t>
    </rPh>
    <phoneticPr fontId="3"/>
  </si>
  <si>
    <t>軽トラック賃料</t>
    <rPh sb="0" eb="1">
      <t>ケイ</t>
    </rPh>
    <rPh sb="5" eb="7">
      <t>チンリョウ</t>
    </rPh>
    <phoneticPr fontId="3"/>
  </si>
  <si>
    <t>小運搬用</t>
    <rPh sb="0" eb="3">
      <t>コウンパン</t>
    </rPh>
    <rPh sb="3" eb="4">
      <t>ヨウ</t>
    </rPh>
    <phoneticPr fontId="3"/>
  </si>
  <si>
    <t>高所作業車</t>
    <rPh sb="0" eb="5">
      <t>コウショサギョウシャ</t>
    </rPh>
    <phoneticPr fontId="3"/>
  </si>
  <si>
    <t>12ｍ</t>
    <phoneticPr fontId="3"/>
  </si>
  <si>
    <t>2トン　30㎞(現場～中間土場)</t>
    <rPh sb="8" eb="10">
      <t>ゲンバ</t>
    </rPh>
    <rPh sb="11" eb="13">
      <t>チュウカン</t>
    </rPh>
    <rPh sb="13" eb="15">
      <t>ドバ</t>
    </rPh>
    <phoneticPr fontId="3"/>
  </si>
  <si>
    <t>尾鷲市 建設課</t>
    <rPh sb="0" eb="3">
      <t>オワセシ</t>
    </rPh>
    <rPh sb="4" eb="6">
      <t>ケンセツ</t>
    </rPh>
    <rPh sb="6" eb="7">
      <t>カ</t>
    </rPh>
    <phoneticPr fontId="3"/>
  </si>
  <si>
    <t>立木伐採・処理</t>
    <rPh sb="0" eb="2">
      <t>タチキ</t>
    </rPh>
    <rPh sb="2" eb="4">
      <t>バッサイ</t>
    </rPh>
    <rPh sb="5" eb="7">
      <t>ショリ</t>
    </rPh>
    <phoneticPr fontId="3"/>
  </si>
  <si>
    <t>2トンダンプ</t>
    <phoneticPr fontId="3"/>
  </si>
  <si>
    <t>ﾊﾞｯｸﾎｳ</t>
    <phoneticPr fontId="3"/>
  </si>
  <si>
    <t>積込・運搬</t>
    <rPh sb="0" eb="2">
      <t>ツミコミ</t>
    </rPh>
    <rPh sb="3" eb="5">
      <t>ウンパン</t>
    </rPh>
    <phoneticPr fontId="3"/>
  </si>
  <si>
    <t>みどりの県民税</t>
    <rPh sb="4" eb="7">
      <t>ケンミンゼイ</t>
    </rPh>
    <phoneticPr fontId="3"/>
  </si>
  <si>
    <t>タキトミ　＠12000 + 900 + α</t>
    <phoneticPr fontId="3"/>
  </si>
  <si>
    <t>県「H30版設計単価表」5-62 一般貨物運送事業の貸し切り運賃　現場からチップ工場までの距離　12.7ｋｍ　　、　2台レンタル1日2回ずつ</t>
    <rPh sb="0" eb="1">
      <t>ケン</t>
    </rPh>
    <rPh sb="5" eb="6">
      <t>バン</t>
    </rPh>
    <rPh sb="6" eb="8">
      <t>セッケイ</t>
    </rPh>
    <rPh sb="8" eb="10">
      <t>タンカ</t>
    </rPh>
    <rPh sb="10" eb="11">
      <t>ヒョウ</t>
    </rPh>
    <rPh sb="17" eb="19">
      <t>イッパン</t>
    </rPh>
    <rPh sb="19" eb="21">
      <t>カモツ</t>
    </rPh>
    <rPh sb="21" eb="23">
      <t>ウンソウ</t>
    </rPh>
    <rPh sb="23" eb="25">
      <t>ジギョウ</t>
    </rPh>
    <rPh sb="26" eb="27">
      <t>カ</t>
    </rPh>
    <rPh sb="28" eb="29">
      <t>キ</t>
    </rPh>
    <rPh sb="30" eb="32">
      <t>ウンチン</t>
    </rPh>
    <rPh sb="33" eb="35">
      <t>ゲンバ</t>
    </rPh>
    <rPh sb="40" eb="42">
      <t>コウバ</t>
    </rPh>
    <rPh sb="45" eb="47">
      <t>キョリ</t>
    </rPh>
    <rPh sb="59" eb="60">
      <t>ダイ</t>
    </rPh>
    <rPh sb="65" eb="66">
      <t>ニチ</t>
    </rPh>
    <rPh sb="67" eb="68">
      <t>カイ</t>
    </rPh>
    <phoneticPr fontId="3"/>
  </si>
  <si>
    <t>普通作業員</t>
  </si>
  <si>
    <t>とび工</t>
  </si>
  <si>
    <t>山林砂防工</t>
  </si>
  <si>
    <t>搬出必要</t>
    <rPh sb="0" eb="2">
      <t>ハンシュツ</t>
    </rPh>
    <rPh sb="2" eb="4">
      <t>ヒツヨウ</t>
    </rPh>
    <phoneticPr fontId="3"/>
  </si>
  <si>
    <t>①②⑧⑩⑪⑭⑯</t>
    <phoneticPr fontId="3"/>
  </si>
  <si>
    <t>高所作業車（12ｍ）</t>
    <rPh sb="0" eb="5">
      <t>コウショサギョウシャ</t>
    </rPh>
    <phoneticPr fontId="3"/>
  </si>
  <si>
    <t>総計7本　＋　西側斜面</t>
    <rPh sb="0" eb="2">
      <t>ソウケイ</t>
    </rPh>
    <rPh sb="3" eb="4">
      <t>ポン</t>
    </rPh>
    <rPh sb="7" eb="9">
      <t>ニシガワ</t>
    </rPh>
    <rPh sb="9" eb="11">
      <t>シャメン</t>
    </rPh>
    <phoneticPr fontId="3"/>
  </si>
  <si>
    <t>回送代5,000　(ハヤミ重機)　現場から中間土場までの回送も</t>
    <rPh sb="13" eb="15">
      <t>ジュウキ</t>
    </rPh>
    <rPh sb="17" eb="19">
      <t>ゲンバ</t>
    </rPh>
    <rPh sb="21" eb="23">
      <t>チュウカン</t>
    </rPh>
    <rPh sb="23" eb="25">
      <t>ドバ</t>
    </rPh>
    <rPh sb="28" eb="30">
      <t>カイソウ</t>
    </rPh>
    <phoneticPr fontId="3"/>
  </si>
  <si>
    <t>ミニキャタトラ</t>
    <phoneticPr fontId="3"/>
  </si>
  <si>
    <t>ハヤミ重機　＠5,000+700+α</t>
    <rPh sb="3" eb="5">
      <t>ジュウキ</t>
    </rPh>
    <phoneticPr fontId="3"/>
  </si>
  <si>
    <t>交通誘導員</t>
    <rPh sb="0" eb="2">
      <t>コウツウ</t>
    </rPh>
    <rPh sb="2" eb="5">
      <t>ユウドウイン</t>
    </rPh>
    <phoneticPr fontId="3"/>
  </si>
  <si>
    <t>交通誘導員</t>
    <rPh sb="0" eb="2">
      <t>コウツウ</t>
    </rPh>
    <rPh sb="2" eb="5">
      <t>ユウドウイン</t>
    </rPh>
    <phoneticPr fontId="3"/>
  </si>
  <si>
    <t>9日目</t>
    <rPh sb="1" eb="2">
      <t>ニチ</t>
    </rPh>
    <rPh sb="2" eb="3">
      <t>メ</t>
    </rPh>
    <phoneticPr fontId="3"/>
  </si>
  <si>
    <t>令和3年度予算用見積</t>
    <rPh sb="0" eb="2">
      <t>レイワ</t>
    </rPh>
    <rPh sb="3" eb="5">
      <t>ネンド</t>
    </rPh>
    <rPh sb="5" eb="7">
      <t>ヨサン</t>
    </rPh>
    <rPh sb="7" eb="8">
      <t>ヨウ</t>
    </rPh>
    <rPh sb="8" eb="10">
      <t>ミツモリ</t>
    </rPh>
    <phoneticPr fontId="3"/>
  </si>
  <si>
    <t>尾鷲市建設課　山中氏　23-8241</t>
    <rPh sb="0" eb="6">
      <t>オワセシケンセツカ</t>
    </rPh>
    <rPh sb="7" eb="10">
      <t>ヤマナカシ</t>
    </rPh>
    <phoneticPr fontId="3"/>
  </si>
  <si>
    <t>200万(税込)を少し下回るようにとの指示。現場立会は未実施で作成。処理まで。</t>
    <rPh sb="3" eb="4">
      <t>マン</t>
    </rPh>
    <rPh sb="5" eb="7">
      <t>ゼイコミ</t>
    </rPh>
    <rPh sb="9" eb="10">
      <t>スコ</t>
    </rPh>
    <rPh sb="11" eb="13">
      <t>シタマワ</t>
    </rPh>
    <rPh sb="19" eb="21">
      <t>シジ</t>
    </rPh>
    <rPh sb="22" eb="24">
      <t>ゲンバ</t>
    </rPh>
    <rPh sb="24" eb="26">
      <t>タチアイ</t>
    </rPh>
    <rPh sb="27" eb="30">
      <t>ミジッシ</t>
    </rPh>
    <rPh sb="31" eb="33">
      <t>サクセイ</t>
    </rPh>
    <rPh sb="34" eb="36">
      <t>ショリ</t>
    </rPh>
    <phoneticPr fontId="3"/>
  </si>
  <si>
    <t>警備員</t>
    <rPh sb="0" eb="3">
      <t>ケイビイン</t>
    </rPh>
    <phoneticPr fontId="3"/>
  </si>
  <si>
    <t>4トンダンプ</t>
    <phoneticPr fontId="3"/>
  </si>
  <si>
    <t>交通規制関連作業</t>
    <rPh sb="0" eb="2">
      <t>コウツウ</t>
    </rPh>
    <rPh sb="2" eb="4">
      <t>キセイ</t>
    </rPh>
    <rPh sb="4" eb="6">
      <t>カンレン</t>
    </rPh>
    <rPh sb="6" eb="8">
      <t>サギョウ</t>
    </rPh>
    <phoneticPr fontId="3"/>
  </si>
  <si>
    <t>申請費用、周知活動</t>
    <rPh sb="0" eb="2">
      <t>シンセイ</t>
    </rPh>
    <rPh sb="2" eb="4">
      <t>ヒヨウ</t>
    </rPh>
    <rPh sb="5" eb="7">
      <t>シュウチ</t>
    </rPh>
    <rPh sb="7" eb="9">
      <t>カツドウ</t>
    </rPh>
    <phoneticPr fontId="3"/>
  </si>
  <si>
    <t>森林教育費</t>
    <rPh sb="0" eb="2">
      <t>シンリン</t>
    </rPh>
    <rPh sb="2" eb="4">
      <t>キョウイク</t>
    </rPh>
    <rPh sb="4" eb="5">
      <t>ヒ</t>
    </rPh>
    <phoneticPr fontId="3"/>
  </si>
  <si>
    <t>森林教育　講師代</t>
    <rPh sb="0" eb="2">
      <t>シンリン</t>
    </rPh>
    <rPh sb="2" eb="4">
      <t>キョウイク</t>
    </rPh>
    <rPh sb="5" eb="7">
      <t>コウシ</t>
    </rPh>
    <rPh sb="7" eb="8">
      <t>ダイ</t>
    </rPh>
    <phoneticPr fontId="3"/>
  </si>
  <si>
    <t>人</t>
    <rPh sb="0" eb="1">
      <t>ヒト</t>
    </rPh>
    <phoneticPr fontId="3"/>
  </si>
  <si>
    <t>土木一般世話役</t>
    <rPh sb="0" eb="7">
      <t>ドボクイッパンセワヤク</t>
    </rPh>
    <phoneticPr fontId="3"/>
  </si>
  <si>
    <t>準備費</t>
    <rPh sb="0" eb="2">
      <t>ジュンビ</t>
    </rPh>
    <rPh sb="2" eb="3">
      <t>ヒ</t>
    </rPh>
    <phoneticPr fontId="3"/>
  </si>
  <si>
    <t>使用道具、資料等</t>
    <rPh sb="0" eb="2">
      <t>シヨウ</t>
    </rPh>
    <rPh sb="2" eb="4">
      <t>ドウグ</t>
    </rPh>
    <rPh sb="5" eb="7">
      <t>シリョウ</t>
    </rPh>
    <rPh sb="7" eb="8">
      <t>トウ</t>
    </rPh>
    <phoneticPr fontId="3"/>
  </si>
  <si>
    <t>森林教育費計</t>
    <rPh sb="0" eb="2">
      <t>シンリン</t>
    </rPh>
    <rPh sb="2" eb="4">
      <t>キョウイク</t>
    </rPh>
    <rPh sb="4" eb="5">
      <t>ヒ</t>
    </rPh>
    <rPh sb="5" eb="6">
      <t>ケイ</t>
    </rPh>
    <phoneticPr fontId="3"/>
  </si>
  <si>
    <t>海への眺望を確保するため、支障木伐採。</t>
    <rPh sb="0" eb="1">
      <t>ウミ</t>
    </rPh>
    <rPh sb="3" eb="5">
      <t>チョウボウ</t>
    </rPh>
    <rPh sb="6" eb="8">
      <t>カクホ</t>
    </rPh>
    <rPh sb="13" eb="15">
      <t>シショウ</t>
    </rPh>
    <rPh sb="15" eb="16">
      <t>ボク</t>
    </rPh>
    <rPh sb="16" eb="18">
      <t>バッサイ</t>
    </rPh>
    <phoneticPr fontId="3"/>
  </si>
  <si>
    <t>・重機作業可能。東側がけ下にJR線路有り。作業注意。</t>
    <rPh sb="1" eb="3">
      <t>ジュウキ</t>
    </rPh>
    <rPh sb="3" eb="5">
      <t>サギョウ</t>
    </rPh>
    <rPh sb="5" eb="7">
      <t>カノウ</t>
    </rPh>
    <rPh sb="8" eb="10">
      <t>ヒガシガワ</t>
    </rPh>
    <rPh sb="12" eb="13">
      <t>シタ</t>
    </rPh>
    <rPh sb="16" eb="18">
      <t>センロ</t>
    </rPh>
    <rPh sb="18" eb="19">
      <t>ア</t>
    </rPh>
    <rPh sb="21" eb="23">
      <t>サギョウ</t>
    </rPh>
    <rPh sb="23" eb="25">
      <t>チュウイ</t>
    </rPh>
    <phoneticPr fontId="3"/>
  </si>
  <si>
    <t>尾鷲市大曽根浦 地内</t>
    <rPh sb="0" eb="3">
      <t>オワセシ</t>
    </rPh>
    <rPh sb="3" eb="7">
      <t>オオソネウラ</t>
    </rPh>
    <rPh sb="8" eb="10">
      <t>チナイ</t>
    </rPh>
    <phoneticPr fontId="3"/>
  </si>
</sst>
</file>

<file path=xl/styles.xml><?xml version="1.0" encoding="utf-8"?>
<styleSheet xmlns="http://schemas.openxmlformats.org/spreadsheetml/2006/main">
  <numFmts count="19">
    <numFmt numFmtId="6" formatCode="&quot;¥&quot;#,##0;[Red]&quot;¥&quot;\-#,##0"/>
    <numFmt numFmtId="176" formatCode="yyyy&quot;年&quot;m&quot;月&quot;d&quot;日&quot;;@"/>
    <numFmt numFmtId="177" formatCode="&quot;発行日： &quot;yyyy&quot;年&quot;m&quot;月&quot;d&quot;日&quot;;@"/>
    <numFmt numFmtId="178" formatCode="&quot;¥&quot;#,##0&quot;-&quot;;[Red]&quot;¥&quot;\-#,##0&quot;-&quot;"/>
    <numFmt numFmtId="179" formatCode="&quot; &quot;@"/>
    <numFmt numFmtId="180" formatCode="&quot;  &quot;@"/>
    <numFmt numFmtId="181" formatCode="&quot;  &quot;[$-411]ggge&quot;年&quot;m&quot;月&quot;d&quot;日&quot;;@"/>
    <numFmt numFmtId="182" formatCode="&quot;見積書番号： &quot;0_);[Red]\(0\)"/>
    <numFmt numFmtId="183" formatCode="0.0"/>
    <numFmt numFmtId="184" formatCode="0.0_ "/>
    <numFmt numFmtId="185" formatCode="#,##0;&quot;△ &quot;#,##0"/>
    <numFmt numFmtId="186" formatCode="0.0_);[Red]\(0.0\)"/>
    <numFmt numFmtId="187" formatCode="0_);[Red]\(0\)"/>
    <numFmt numFmtId="188" formatCode="#,##0_ "/>
    <numFmt numFmtId="189" formatCode="0_ "/>
    <numFmt numFmtId="190" formatCode="#,##0;0;"/>
    <numFmt numFmtId="191" formatCode="0.0&quot;人&quot;"/>
    <numFmt numFmtId="192" formatCode="0.0&quot;日&quot;"/>
    <numFmt numFmtId="193" formatCode="[$¥-411]#,##0;[$¥-411]#,##0"/>
  </numFmts>
  <fonts count="4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sz val="14"/>
      <name val="メイリオ"/>
      <family val="3"/>
      <charset val="128"/>
    </font>
    <font>
      <sz val="16"/>
      <name val="メイリオ"/>
      <family val="3"/>
      <charset val="128"/>
    </font>
    <font>
      <b/>
      <sz val="8"/>
      <color theme="1" tint="4.9989318521683403E-2"/>
      <name val="メイリオ"/>
      <family val="3"/>
      <charset val="128"/>
    </font>
    <font>
      <sz val="8"/>
      <color theme="1" tint="4.9989318521683403E-2"/>
      <name val="メイリオ"/>
      <family val="3"/>
      <charset val="128"/>
    </font>
    <font>
      <b/>
      <sz val="10"/>
      <color theme="1" tint="0.1499984740745262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indexed="10"/>
      <name val="メイリオ"/>
      <family val="3"/>
      <charset val="128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sz val="12"/>
      <name val="メイリオ"/>
      <family val="3"/>
      <charset val="128"/>
    </font>
    <font>
      <b/>
      <sz val="11"/>
      <name val="メイリオ"/>
      <family val="3"/>
      <charset val="128"/>
    </font>
    <font>
      <b/>
      <sz val="12"/>
      <color theme="9" tint="-0.499984740745262"/>
      <name val="メイリオ"/>
      <family val="3"/>
      <charset val="128"/>
    </font>
    <font>
      <b/>
      <sz val="11"/>
      <color theme="9" tint="-0.499984740745262"/>
      <name val="メイリオ"/>
      <family val="3"/>
      <charset val="128"/>
    </font>
    <font>
      <b/>
      <sz val="12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b/>
      <sz val="18"/>
      <color theme="1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2"/>
      <color rgb="FFFF0000"/>
      <name val="メイリオ"/>
      <family val="3"/>
      <charset val="128"/>
    </font>
    <font>
      <u/>
      <sz val="18"/>
      <name val="ＪＳＰ明朝"/>
      <family val="1"/>
      <charset val="128"/>
    </font>
    <font>
      <sz val="11"/>
      <name val="ＪＳＰ明朝"/>
      <family val="1"/>
      <charset val="128"/>
    </font>
    <font>
      <u/>
      <sz val="16"/>
      <name val="ＪＳＰ明朝"/>
      <family val="1"/>
      <charset val="128"/>
    </font>
    <font>
      <sz val="12"/>
      <name val="ＪＳＰ明朝"/>
      <family val="1"/>
      <charset val="128"/>
    </font>
    <font>
      <u/>
      <sz val="11"/>
      <name val="ＪＳＰ明朝"/>
      <family val="1"/>
      <charset val="128"/>
    </font>
    <font>
      <u/>
      <sz val="11"/>
      <name val="ＭＳ Ｐゴシック"/>
      <family val="3"/>
      <charset val="128"/>
    </font>
    <font>
      <sz val="14"/>
      <name val="ＪＳＰ明朝"/>
      <family val="1"/>
      <charset val="128"/>
    </font>
    <font>
      <sz val="18"/>
      <name val="ＪＳＰ明朝"/>
      <family val="1"/>
      <charset val="128"/>
    </font>
    <font>
      <sz val="14"/>
      <name val="ＭＳ Ｐゴシック"/>
      <family val="3"/>
      <charset val="128"/>
    </font>
    <font>
      <sz val="10"/>
      <name val="ＭＳ Ｐ明朝"/>
      <family val="1"/>
      <charset val="128"/>
    </font>
    <font>
      <sz val="10"/>
      <name val="メイリオ"/>
      <family val="3"/>
      <charset val="128"/>
    </font>
    <font>
      <sz val="11"/>
      <name val="ＭＳ Ｐ明朝"/>
      <family val="1"/>
      <charset val="128"/>
    </font>
    <font>
      <sz val="10"/>
      <color theme="0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9" tint="0.59996337778862885"/>
      <name val="メイリオ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/>
        <bgColor rgb="FF7999FF"/>
      </patternFill>
    </fill>
  </fills>
  <borders count="84">
    <border>
      <left/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theme="9"/>
      </left>
      <right style="thin">
        <color theme="9"/>
      </right>
      <top style="medium">
        <color theme="9" tint="-0.24994659260841701"/>
      </top>
      <bottom/>
      <diagonal/>
    </border>
    <border>
      <left style="thin">
        <color theme="9"/>
      </left>
      <right/>
      <top style="medium">
        <color theme="9" tint="-0.24994659260841701"/>
      </top>
      <bottom/>
      <diagonal/>
    </border>
    <border>
      <left/>
      <right style="dotted">
        <color theme="9"/>
      </right>
      <top/>
      <bottom/>
      <diagonal/>
    </border>
    <border>
      <left style="dotted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  <border>
      <left/>
      <right style="dotted">
        <color theme="9"/>
      </right>
      <top/>
      <bottom style="thin">
        <color theme="9" tint="-0.24994659260841701"/>
      </bottom>
      <diagonal/>
    </border>
    <border>
      <left style="dotted">
        <color theme="9"/>
      </left>
      <right/>
      <top/>
      <bottom style="thin">
        <color theme="9" tint="-0.24994659260841701"/>
      </bottom>
      <diagonal/>
    </border>
    <border>
      <left/>
      <right style="thin">
        <color theme="9"/>
      </right>
      <top/>
      <bottom style="thin">
        <color theme="9" tint="-0.24994659260841701"/>
      </bottom>
      <diagonal/>
    </border>
    <border>
      <left style="thin">
        <color theme="9"/>
      </left>
      <right style="thin">
        <color theme="9"/>
      </right>
      <top/>
      <bottom style="thin">
        <color theme="9" tint="-0.24994659260841701"/>
      </bottom>
      <diagonal/>
    </border>
    <border>
      <left style="thin">
        <color theme="9"/>
      </left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medium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 style="thin">
        <color theme="9" tint="-0.24994659260841701"/>
      </left>
      <right/>
      <top style="medium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/>
      </right>
      <top style="medium">
        <color theme="9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dotted">
        <color theme="9" tint="-0.24994659260841701"/>
      </left>
      <right/>
      <top/>
      <bottom/>
      <diagonal/>
    </border>
    <border>
      <left style="dotted">
        <color theme="9" tint="-0.24994659260841701"/>
      </left>
      <right/>
      <top/>
      <bottom style="thin">
        <color theme="9" tint="-0.2499465926084170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theme="9"/>
      </top>
      <bottom/>
      <diagonal/>
    </border>
    <border>
      <left style="thin">
        <color theme="9" tint="-0.24994659260841701"/>
      </left>
      <right/>
      <top style="thin">
        <color theme="9"/>
      </top>
      <bottom/>
      <diagonal/>
    </border>
    <border>
      <left/>
      <right style="dotted">
        <color theme="9"/>
      </right>
      <top style="thin">
        <color theme="9"/>
      </top>
      <bottom/>
      <diagonal/>
    </border>
    <border>
      <left style="dotted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dotted">
        <color theme="9" tint="-0.24994659260841701"/>
      </left>
      <right/>
      <top style="thin">
        <color theme="9"/>
      </top>
      <bottom/>
      <diagonal/>
    </border>
  </borders>
  <cellStyleXfs count="5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/>
    <xf numFmtId="0" fontId="1" fillId="0" borderId="0"/>
  </cellStyleXfs>
  <cellXfs count="30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Alignment="1">
      <alignment vertical="center"/>
    </xf>
    <xf numFmtId="14" fontId="2" fillId="0" borderId="0" xfId="0" applyNumberFormat="1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shrinkToFit="1"/>
    </xf>
    <xf numFmtId="178" fontId="5" fillId="3" borderId="0" xfId="0" applyNumberFormat="1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Border="1" applyAlignment="1">
      <alignment horizontal="right" vertical="center"/>
    </xf>
    <xf numFmtId="0" fontId="14" fillId="3" borderId="0" xfId="0" applyFont="1" applyFill="1" applyAlignment="1">
      <alignment vertical="center"/>
    </xf>
    <xf numFmtId="179" fontId="15" fillId="0" borderId="5" xfId="0" applyNumberFormat="1" applyFont="1" applyFill="1" applyBorder="1" applyAlignment="1">
      <alignment horizontal="left" vertical="center" shrinkToFit="1"/>
    </xf>
    <xf numFmtId="179" fontId="15" fillId="0" borderId="19" xfId="0" applyNumberFormat="1" applyFont="1" applyFill="1" applyBorder="1" applyAlignment="1">
      <alignment horizontal="left" vertical="center" shrinkToFit="1"/>
    </xf>
    <xf numFmtId="0" fontId="17" fillId="0" borderId="5" xfId="0" applyFont="1" applyFill="1" applyBorder="1" applyAlignment="1">
      <alignment horizontal="center" vertical="center" shrinkToFit="1"/>
    </xf>
    <xf numFmtId="38" fontId="11" fillId="5" borderId="12" xfId="1" applyFont="1" applyFill="1" applyBorder="1" applyAlignment="1">
      <alignment horizontal="right" vertical="center"/>
    </xf>
    <xf numFmtId="0" fontId="18" fillId="2" borderId="19" xfId="0" applyFont="1" applyFill="1" applyBorder="1" applyAlignment="1">
      <alignment horizontal="center" vertical="center"/>
    </xf>
    <xf numFmtId="179" fontId="11" fillId="0" borderId="19" xfId="0" applyNumberFormat="1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180" fontId="13" fillId="3" borderId="5" xfId="0" applyNumberFormat="1" applyFont="1" applyFill="1" applyBorder="1" applyAlignment="1">
      <alignment vertical="center" shrinkToFit="1"/>
    </xf>
    <xf numFmtId="38" fontId="11" fillId="5" borderId="17" xfId="1" applyFont="1" applyFill="1" applyBorder="1" applyAlignment="1">
      <alignment horizontal="right" vertical="center"/>
    </xf>
    <xf numFmtId="6" fontId="11" fillId="5" borderId="13" xfId="2" applyFont="1" applyFill="1" applyBorder="1" applyAlignment="1">
      <alignment horizontal="right" vertical="center"/>
    </xf>
    <xf numFmtId="6" fontId="11" fillId="5" borderId="12" xfId="2" applyFont="1" applyFill="1" applyBorder="1" applyAlignment="1">
      <alignment horizontal="right" vertical="center"/>
    </xf>
    <xf numFmtId="6" fontId="11" fillId="5" borderId="18" xfId="2" applyFont="1" applyFill="1" applyBorder="1" applyAlignment="1">
      <alignment horizontal="right" vertical="center"/>
    </xf>
    <xf numFmtId="6" fontId="11" fillId="3" borderId="19" xfId="2" applyFont="1" applyFill="1" applyBorder="1" applyAlignment="1">
      <alignment vertical="center"/>
    </xf>
    <xf numFmtId="6" fontId="11" fillId="3" borderId="20" xfId="2" applyFont="1" applyFill="1" applyBorder="1" applyAlignment="1">
      <alignment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179" fontId="20" fillId="2" borderId="6" xfId="0" applyNumberFormat="1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6" fontId="11" fillId="0" borderId="0" xfId="0" applyNumberFormat="1" applyFont="1" applyAlignment="1">
      <alignment vertical="center"/>
    </xf>
    <xf numFmtId="6" fontId="11" fillId="0" borderId="30" xfId="0" applyNumberFormat="1" applyFont="1" applyBorder="1" applyAlignment="1">
      <alignment vertical="center"/>
    </xf>
    <xf numFmtId="0" fontId="11" fillId="5" borderId="12" xfId="1" applyNumberFormat="1" applyFont="1" applyFill="1" applyBorder="1" applyAlignment="1">
      <alignment vertical="center"/>
    </xf>
    <xf numFmtId="0" fontId="11" fillId="5" borderId="17" xfId="1" applyNumberFormat="1" applyFont="1" applyFill="1" applyBorder="1" applyAlignment="1">
      <alignment horizontal="right" vertical="center"/>
    </xf>
    <xf numFmtId="0" fontId="11" fillId="5" borderId="13" xfId="1" applyNumberFormat="1" applyFont="1" applyFill="1" applyBorder="1" applyAlignment="1">
      <alignment vertical="center"/>
    </xf>
    <xf numFmtId="0" fontId="11" fillId="5" borderId="18" xfId="1" applyNumberFormat="1" applyFont="1" applyFill="1" applyBorder="1" applyAlignment="1">
      <alignment horizontal="right" vertical="center"/>
    </xf>
    <xf numFmtId="0" fontId="11" fillId="5" borderId="0" xfId="1" applyNumberFormat="1" applyFont="1" applyFill="1" applyBorder="1" applyAlignment="1">
      <alignment horizontal="center" vertical="center" shrinkToFit="1"/>
    </xf>
    <xf numFmtId="0" fontId="11" fillId="5" borderId="5" xfId="0" applyNumberFormat="1" applyFont="1" applyFill="1" applyBorder="1" applyAlignment="1">
      <alignment horizontal="center" vertical="center" shrinkToFit="1"/>
    </xf>
    <xf numFmtId="6" fontId="11" fillId="5" borderId="12" xfId="1" applyNumberFormat="1" applyFont="1" applyFill="1" applyBorder="1" applyAlignment="1">
      <alignment horizontal="right" vertical="center"/>
    </xf>
    <xf numFmtId="38" fontId="11" fillId="5" borderId="13" xfId="1" applyFont="1" applyFill="1" applyBorder="1" applyAlignment="1">
      <alignment horizontal="right" vertical="center"/>
    </xf>
    <xf numFmtId="0" fontId="11" fillId="5" borderId="32" xfId="1" applyNumberFormat="1" applyFont="1" applyFill="1" applyBorder="1" applyAlignment="1">
      <alignment horizontal="center" vertical="center" shrinkToFit="1"/>
    </xf>
    <xf numFmtId="0" fontId="22" fillId="0" borderId="0" xfId="0" applyFont="1" applyAlignment="1">
      <alignment vertical="center"/>
    </xf>
    <xf numFmtId="58" fontId="24" fillId="0" borderId="0" xfId="0" applyNumberFormat="1" applyFont="1" applyAlignment="1">
      <alignment horizontal="right"/>
    </xf>
    <xf numFmtId="0" fontId="24" fillId="0" borderId="0" xfId="0" applyFont="1"/>
    <xf numFmtId="0" fontId="26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6" fontId="30" fillId="0" borderId="34" xfId="3" applyFont="1" applyBorder="1" applyAlignment="1">
      <alignment horizontal="left" vertical="center"/>
    </xf>
    <xf numFmtId="6" fontId="30" fillId="0" borderId="31" xfId="3" applyFont="1" applyBorder="1" applyAlignment="1">
      <alignment horizontal="left" vertical="center"/>
    </xf>
    <xf numFmtId="0" fontId="24" fillId="0" borderId="30" xfId="0" applyFont="1" applyBorder="1" applyAlignment="1">
      <alignment horizontal="center" vertical="center"/>
    </xf>
    <xf numFmtId="183" fontId="26" fillId="0" borderId="30" xfId="0" applyNumberFormat="1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38" fontId="26" fillId="0" borderId="30" xfId="1" applyFont="1" applyBorder="1" applyAlignment="1">
      <alignment horizontal="right" vertical="center"/>
    </xf>
    <xf numFmtId="184" fontId="26" fillId="0" borderId="30" xfId="0" applyNumberFormat="1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183" fontId="26" fillId="0" borderId="35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38" fontId="26" fillId="0" borderId="35" xfId="1" applyFont="1" applyBorder="1" applyAlignment="1">
      <alignment horizontal="right" vertical="center"/>
    </xf>
    <xf numFmtId="183" fontId="26" fillId="0" borderId="41" xfId="0" applyNumberFormat="1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4" fillId="0" borderId="41" xfId="0" applyFont="1" applyBorder="1" applyAlignment="1">
      <alignment horizontal="right"/>
    </xf>
    <xf numFmtId="0" fontId="26" fillId="0" borderId="44" xfId="0" applyFont="1" applyBorder="1" applyAlignment="1">
      <alignment horizontal="center" vertical="center"/>
    </xf>
    <xf numFmtId="38" fontId="26" fillId="0" borderId="44" xfId="1" applyFont="1" applyBorder="1" applyAlignment="1">
      <alignment horizontal="right" vertical="center"/>
    </xf>
    <xf numFmtId="186" fontId="26" fillId="0" borderId="35" xfId="0" applyNumberFormat="1" applyFont="1" applyBorder="1" applyAlignment="1">
      <alignment horizontal="center" vertical="center"/>
    </xf>
    <xf numFmtId="187" fontId="26" fillId="0" borderId="41" xfId="0" applyNumberFormat="1" applyFont="1" applyBorder="1" applyAlignment="1">
      <alignment horizontal="center" vertical="center"/>
    </xf>
    <xf numFmtId="38" fontId="26" fillId="0" borderId="41" xfId="1" applyFont="1" applyBorder="1" applyAlignment="1">
      <alignment horizontal="right" vertical="center"/>
    </xf>
    <xf numFmtId="187" fontId="26" fillId="0" borderId="44" xfId="0" applyNumberFormat="1" applyFont="1" applyBorder="1" applyAlignment="1">
      <alignment horizontal="center" vertical="center"/>
    </xf>
    <xf numFmtId="38" fontId="26" fillId="0" borderId="44" xfId="0" applyNumberFormat="1" applyFont="1" applyBorder="1" applyAlignment="1">
      <alignment horizontal="right" vertical="center"/>
    </xf>
    <xf numFmtId="0" fontId="26" fillId="0" borderId="49" xfId="0" applyFont="1" applyBorder="1" applyAlignment="1">
      <alignment horizontal="center" vertical="center"/>
    </xf>
    <xf numFmtId="38" fontId="26" fillId="0" borderId="49" xfId="0" applyNumberFormat="1" applyFont="1" applyBorder="1" applyAlignment="1">
      <alignment horizontal="right" vertical="center"/>
    </xf>
    <xf numFmtId="184" fontId="26" fillId="0" borderId="44" xfId="0" applyNumberFormat="1" applyFont="1" applyBorder="1" applyAlignment="1">
      <alignment horizontal="center" vertical="center"/>
    </xf>
    <xf numFmtId="38" fontId="26" fillId="0" borderId="44" xfId="0" applyNumberFormat="1" applyFont="1" applyBorder="1" applyAlignment="1">
      <alignment horizontal="right"/>
    </xf>
    <xf numFmtId="0" fontId="31" fillId="0" borderId="0" xfId="0" applyFont="1"/>
    <xf numFmtId="179" fontId="20" fillId="2" borderId="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9" fontId="9" fillId="0" borderId="0" xfId="0" applyNumberFormat="1" applyFont="1" applyFill="1" applyBorder="1" applyAlignment="1">
      <alignment horizontal="left" vertical="top"/>
    </xf>
    <xf numFmtId="38" fontId="11" fillId="0" borderId="0" xfId="1" applyFont="1" applyFill="1" applyBorder="1" applyAlignment="1">
      <alignment horizontal="right" vertical="center"/>
    </xf>
    <xf numFmtId="179" fontId="9" fillId="2" borderId="0" xfId="0" applyNumberFormat="1" applyFont="1" applyFill="1" applyBorder="1" applyAlignment="1">
      <alignment horizontal="left" vertical="top"/>
    </xf>
    <xf numFmtId="0" fontId="11" fillId="5" borderId="51" xfId="1" applyNumberFormat="1" applyFont="1" applyFill="1" applyBorder="1" applyAlignment="1">
      <alignment horizontal="center" vertical="center" shrinkToFit="1"/>
    </xf>
    <xf numFmtId="0" fontId="18" fillId="2" borderId="5" xfId="0" applyFont="1" applyFill="1" applyBorder="1" applyAlignment="1">
      <alignment horizontal="center" vertical="center"/>
    </xf>
    <xf numFmtId="6" fontId="11" fillId="5" borderId="17" xfId="2" applyFont="1" applyFill="1" applyBorder="1" applyAlignment="1">
      <alignment horizontal="right" vertical="center"/>
    </xf>
    <xf numFmtId="0" fontId="32" fillId="0" borderId="0" xfId="4" applyFont="1" applyAlignment="1">
      <alignment vertical="center"/>
    </xf>
    <xf numFmtId="0" fontId="33" fillId="0" borderId="55" xfId="4" applyFont="1" applyBorder="1" applyAlignment="1">
      <alignment horizontal="center" vertical="center"/>
    </xf>
    <xf numFmtId="188" fontId="33" fillId="0" borderId="55" xfId="4" applyNumberFormat="1" applyFont="1" applyBorder="1" applyAlignment="1">
      <alignment horizontal="center" vertical="center"/>
    </xf>
    <xf numFmtId="0" fontId="33" fillId="0" borderId="56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3" fillId="0" borderId="59" xfId="4" applyFont="1" applyBorder="1" applyAlignment="1">
      <alignment vertical="center"/>
    </xf>
    <xf numFmtId="189" fontId="33" fillId="0" borderId="59" xfId="4" applyNumberFormat="1" applyFont="1" applyBorder="1" applyAlignment="1">
      <alignment horizontal="center" vertical="center"/>
    </xf>
    <xf numFmtId="0" fontId="33" fillId="0" borderId="59" xfId="4" applyFont="1" applyBorder="1" applyAlignment="1">
      <alignment horizontal="center" vertical="center"/>
    </xf>
    <xf numFmtId="188" fontId="33" fillId="0" borderId="59" xfId="4" applyNumberFormat="1" applyFont="1" applyBorder="1" applyAlignment="1">
      <alignment horizontal="right" vertical="center"/>
    </xf>
    <xf numFmtId="190" fontId="33" fillId="0" borderId="59" xfId="4" applyNumberFormat="1" applyFont="1" applyBorder="1" applyAlignment="1" applyProtection="1">
      <alignment horizontal="right" vertical="center"/>
    </xf>
    <xf numFmtId="0" fontId="33" fillId="0" borderId="60" xfId="4" applyFont="1" applyBorder="1" applyAlignment="1">
      <alignment vertical="center"/>
    </xf>
    <xf numFmtId="0" fontId="33" fillId="0" borderId="0" xfId="4" applyFont="1" applyAlignment="1">
      <alignment vertical="center"/>
    </xf>
    <xf numFmtId="188" fontId="33" fillId="0" borderId="63" xfId="4" applyNumberFormat="1" applyFont="1" applyBorder="1" applyAlignment="1">
      <alignment horizontal="right" vertical="center"/>
    </xf>
    <xf numFmtId="0" fontId="33" fillId="0" borderId="64" xfId="4" applyFont="1" applyBorder="1" applyAlignment="1">
      <alignment vertical="center"/>
    </xf>
    <xf numFmtId="189" fontId="33" fillId="0" borderId="63" xfId="4" applyNumberFormat="1" applyFont="1" applyBorder="1" applyAlignment="1">
      <alignment horizontal="center" vertical="center"/>
    </xf>
    <xf numFmtId="0" fontId="33" fillId="0" borderId="63" xfId="4" applyFont="1" applyBorder="1" applyAlignment="1">
      <alignment vertical="center"/>
    </xf>
    <xf numFmtId="0" fontId="33" fillId="0" borderId="63" xfId="4" applyFont="1" applyBorder="1" applyAlignment="1">
      <alignment horizontal="center" vertical="center"/>
    </xf>
    <xf numFmtId="190" fontId="33" fillId="0" borderId="63" xfId="4" applyNumberFormat="1" applyFont="1" applyBorder="1" applyAlignment="1">
      <alignment horizontal="right" vertical="center"/>
    </xf>
    <xf numFmtId="184" fontId="33" fillId="0" borderId="63" xfId="4" applyNumberFormat="1" applyFont="1" applyBorder="1" applyAlignment="1">
      <alignment horizontal="center" vertical="center"/>
    </xf>
    <xf numFmtId="0" fontId="2" fillId="0" borderId="63" xfId="4" applyFont="1" applyBorder="1" applyAlignment="1">
      <alignment horizontal="center" vertical="center"/>
    </xf>
    <xf numFmtId="188" fontId="33" fillId="0" borderId="63" xfId="4" applyNumberFormat="1" applyFont="1" applyBorder="1" applyAlignment="1">
      <alignment vertical="center"/>
    </xf>
    <xf numFmtId="188" fontId="33" fillId="0" borderId="63" xfId="4" applyNumberFormat="1" applyFont="1" applyBorder="1" applyAlignment="1">
      <alignment horizontal="center" vertical="center"/>
    </xf>
    <xf numFmtId="0" fontId="33" fillId="0" borderId="67" xfId="4" applyFont="1" applyBorder="1" applyAlignment="1">
      <alignment vertical="center"/>
    </xf>
    <xf numFmtId="188" fontId="33" fillId="0" borderId="67" xfId="4" applyNumberFormat="1" applyFont="1" applyBorder="1" applyAlignment="1">
      <alignment horizontal="right" vertical="center"/>
    </xf>
    <xf numFmtId="0" fontId="33" fillId="0" borderId="68" xfId="4" applyFont="1" applyBorder="1" applyAlignment="1">
      <alignment vertical="center"/>
    </xf>
    <xf numFmtId="0" fontId="33" fillId="0" borderId="69" xfId="4" applyFont="1" applyBorder="1" applyAlignment="1">
      <alignment horizontal="center" vertical="center"/>
    </xf>
    <xf numFmtId="0" fontId="33" fillId="0" borderId="44" xfId="4" applyFont="1" applyBorder="1" applyAlignment="1">
      <alignment horizontal="center" vertical="center"/>
    </xf>
    <xf numFmtId="188" fontId="33" fillId="0" borderId="0" xfId="4" applyNumberFormat="1" applyFont="1" applyAlignment="1">
      <alignment horizontal="right" vertical="center"/>
    </xf>
    <xf numFmtId="0" fontId="34" fillId="0" borderId="0" xfId="0" applyFont="1"/>
    <xf numFmtId="0" fontId="33" fillId="0" borderId="0" xfId="4" applyFont="1" applyBorder="1" applyAlignment="1">
      <alignment vertical="center"/>
    </xf>
    <xf numFmtId="187" fontId="11" fillId="5" borderId="12" xfId="2" applyNumberFormat="1" applyFont="1" applyFill="1" applyBorder="1" applyAlignment="1">
      <alignment horizontal="right" vertical="center"/>
    </xf>
    <xf numFmtId="0" fontId="33" fillId="0" borderId="0" xfId="4" applyFont="1" applyBorder="1" applyAlignment="1">
      <alignment horizontal="center" vertical="center"/>
    </xf>
    <xf numFmtId="38" fontId="33" fillId="0" borderId="0" xfId="1" applyFont="1" applyAlignment="1">
      <alignment vertical="center"/>
    </xf>
    <xf numFmtId="0" fontId="1" fillId="0" borderId="0" xfId="4" applyFont="1" applyAlignment="1">
      <alignment vertical="center"/>
    </xf>
    <xf numFmtId="0" fontId="33" fillId="0" borderId="0" xfId="4" applyFont="1" applyAlignment="1">
      <alignment vertical="center" shrinkToFit="1"/>
    </xf>
    <xf numFmtId="188" fontId="33" fillId="0" borderId="63" xfId="1" applyNumberFormat="1" applyFont="1" applyBorder="1" applyAlignment="1">
      <alignment horizontal="right" vertical="center"/>
    </xf>
    <xf numFmtId="188" fontId="35" fillId="0" borderId="63" xfId="4" applyNumberFormat="1" applyFont="1" applyBorder="1" applyAlignment="1">
      <alignment horizontal="right" vertical="center"/>
    </xf>
    <xf numFmtId="0" fontId="35" fillId="0" borderId="63" xfId="4" applyFont="1" applyBorder="1" applyAlignment="1">
      <alignment horizontal="center" vertical="center"/>
    </xf>
    <xf numFmtId="184" fontId="35" fillId="0" borderId="63" xfId="4" applyNumberFormat="1" applyFont="1" applyBorder="1" applyAlignment="1">
      <alignment horizontal="center" vertical="center"/>
    </xf>
    <xf numFmtId="0" fontId="35" fillId="0" borderId="63" xfId="4" applyFont="1" applyBorder="1" applyAlignment="1">
      <alignment vertical="center"/>
    </xf>
    <xf numFmtId="188" fontId="33" fillId="0" borderId="63" xfId="1" applyNumberFormat="1" applyFont="1" applyBorder="1" applyAlignment="1">
      <alignment vertical="center"/>
    </xf>
    <xf numFmtId="0" fontId="35" fillId="0" borderId="63" xfId="4" applyFont="1" applyBorder="1" applyAlignment="1">
      <alignment vertical="center" shrinkToFit="1"/>
    </xf>
    <xf numFmtId="0" fontId="35" fillId="0" borderId="59" xfId="4" applyFont="1" applyBorder="1" applyAlignment="1">
      <alignment horizontal="center" vertical="center"/>
    </xf>
    <xf numFmtId="184" fontId="35" fillId="0" borderId="63" xfId="4" applyNumberFormat="1" applyFont="1" applyBorder="1" applyAlignment="1">
      <alignment horizontal="left" vertical="center"/>
    </xf>
    <xf numFmtId="188" fontId="35" fillId="0" borderId="0" xfId="4" applyNumberFormat="1" applyFont="1" applyBorder="1" applyAlignment="1">
      <alignment horizontal="right" vertical="center"/>
    </xf>
    <xf numFmtId="0" fontId="35" fillId="0" borderId="0" xfId="4" applyFont="1" applyBorder="1" applyAlignment="1">
      <alignment horizontal="center" vertical="center"/>
    </xf>
    <xf numFmtId="184" fontId="35" fillId="0" borderId="0" xfId="4" applyNumberFormat="1" applyFont="1" applyBorder="1" applyAlignment="1">
      <alignment horizontal="center" vertical="center"/>
    </xf>
    <xf numFmtId="0" fontId="35" fillId="0" borderId="0" xfId="4" applyFont="1" applyBorder="1" applyAlignment="1">
      <alignment vertical="center"/>
    </xf>
    <xf numFmtId="188" fontId="33" fillId="0" borderId="0" xfId="4" applyNumberFormat="1" applyFont="1" applyBorder="1" applyAlignment="1">
      <alignment horizontal="right" vertical="center"/>
    </xf>
    <xf numFmtId="184" fontId="33" fillId="0" borderId="0" xfId="4" applyNumberFormat="1" applyFont="1" applyBorder="1" applyAlignment="1">
      <alignment horizontal="center" vertical="center"/>
    </xf>
    <xf numFmtId="0" fontId="33" fillId="0" borderId="0" xfId="4" applyFont="1" applyBorder="1" applyAlignment="1">
      <alignment horizontal="left" vertical="center" indent="1"/>
    </xf>
    <xf numFmtId="0" fontId="33" fillId="0" borderId="0" xfId="4" applyFont="1" applyBorder="1" applyAlignment="1">
      <alignment horizontal="left" vertical="center"/>
    </xf>
    <xf numFmtId="184" fontId="33" fillId="0" borderId="59" xfId="4" applyNumberFormat="1" applyFont="1" applyBorder="1" applyAlignment="1">
      <alignment horizontal="center" vertical="center"/>
    </xf>
    <xf numFmtId="0" fontId="11" fillId="5" borderId="76" xfId="1" applyNumberFormat="1" applyFont="1" applyFill="1" applyBorder="1" applyAlignment="1">
      <alignment horizontal="center" vertical="center" shrinkToFit="1"/>
    </xf>
    <xf numFmtId="38" fontId="11" fillId="5" borderId="81" xfId="1" applyFont="1" applyFill="1" applyBorder="1" applyAlignment="1">
      <alignment horizontal="right" vertical="center"/>
    </xf>
    <xf numFmtId="0" fontId="11" fillId="5" borderId="81" xfId="1" applyNumberFormat="1" applyFont="1" applyFill="1" applyBorder="1" applyAlignment="1">
      <alignment vertical="center"/>
    </xf>
    <xf numFmtId="0" fontId="11" fillId="5" borderId="82" xfId="1" applyNumberFormat="1" applyFont="1" applyFill="1" applyBorder="1" applyAlignment="1">
      <alignment vertical="center"/>
    </xf>
    <xf numFmtId="6" fontId="11" fillId="5" borderId="82" xfId="2" applyFont="1" applyFill="1" applyBorder="1" applyAlignment="1">
      <alignment horizontal="right" vertical="center"/>
    </xf>
    <xf numFmtId="193" fontId="11" fillId="5" borderId="12" xfId="1" applyNumberFormat="1" applyFont="1" applyFill="1" applyBorder="1" applyAlignment="1">
      <alignment horizontal="right" vertical="center"/>
    </xf>
    <xf numFmtId="6" fontId="11" fillId="5" borderId="81" xfId="2" applyFont="1" applyFill="1" applyBorder="1" applyAlignment="1">
      <alignment horizontal="right" vertical="center"/>
    </xf>
    <xf numFmtId="0" fontId="33" fillId="0" borderId="59" xfId="4" applyFont="1" applyBorder="1" applyAlignment="1">
      <alignment vertical="center" shrinkToFit="1"/>
    </xf>
    <xf numFmtId="0" fontId="33" fillId="0" borderId="63" xfId="4" applyFont="1" applyBorder="1" applyAlignment="1">
      <alignment vertical="center" shrinkToFit="1"/>
    </xf>
    <xf numFmtId="56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91" fontId="2" fillId="0" borderId="0" xfId="0" applyNumberFormat="1" applyFont="1" applyBorder="1" applyAlignment="1">
      <alignment vertical="center"/>
    </xf>
    <xf numFmtId="192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39" fillId="0" borderId="0" xfId="0" applyFont="1"/>
    <xf numFmtId="0" fontId="40" fillId="0" borderId="0" xfId="0" applyFont="1"/>
    <xf numFmtId="0" fontId="2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177" fontId="11" fillId="0" borderId="0" xfId="0" applyNumberFormat="1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 shrinkToFit="1"/>
    </xf>
    <xf numFmtId="0" fontId="5" fillId="0" borderId="24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1" fillId="0" borderId="0" xfId="0" applyFont="1" applyFill="1" applyBorder="1" applyAlignment="1">
      <alignment horizontal="left" vertical="center" shrinkToFit="1"/>
    </xf>
    <xf numFmtId="0" fontId="13" fillId="0" borderId="0" xfId="0" applyFont="1" applyAlignment="1">
      <alignment horizontal="left" vertical="center" shrinkToFit="1"/>
    </xf>
    <xf numFmtId="181" fontId="13" fillId="0" borderId="19" xfId="0" applyNumberFormat="1" applyFont="1" applyFill="1" applyBorder="1" applyAlignment="1">
      <alignment horizontal="left" vertical="center" shrinkToFit="1"/>
    </xf>
    <xf numFmtId="179" fontId="16" fillId="0" borderId="19" xfId="0" applyNumberFormat="1" applyFont="1" applyFill="1" applyBorder="1" applyAlignment="1">
      <alignment horizontal="center" vertical="center" shrinkToFit="1"/>
    </xf>
    <xf numFmtId="180" fontId="13" fillId="0" borderId="5" xfId="0" applyNumberFormat="1" applyFont="1" applyFill="1" applyBorder="1" applyAlignment="1">
      <alignment horizontal="left" vertical="center" shrinkToFit="1"/>
    </xf>
    <xf numFmtId="180" fontId="13" fillId="0" borderId="19" xfId="0" applyNumberFormat="1" applyFont="1" applyFill="1" applyBorder="1" applyAlignment="1">
      <alignment horizontal="left" vertical="center" shrinkToFit="1"/>
    </xf>
    <xf numFmtId="0" fontId="11" fillId="0" borderId="0" xfId="0" applyFont="1" applyFill="1" applyAlignment="1">
      <alignment horizontal="left" vertical="center"/>
    </xf>
    <xf numFmtId="182" fontId="11" fillId="0" borderId="0" xfId="0" applyNumberFormat="1" applyFont="1" applyAlignment="1">
      <alignment horizontal="left" vertical="center"/>
    </xf>
    <xf numFmtId="0" fontId="18" fillId="4" borderId="2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178" fontId="12" fillId="3" borderId="1" xfId="0" applyNumberFormat="1" applyFont="1" applyFill="1" applyBorder="1" applyAlignment="1">
      <alignment horizontal="right" vertical="center" wrapText="1" indent="1"/>
    </xf>
    <xf numFmtId="178" fontId="12" fillId="3" borderId="2" xfId="0" applyNumberFormat="1" applyFont="1" applyFill="1" applyBorder="1" applyAlignment="1">
      <alignment horizontal="right" vertical="center" wrapText="1" indent="1"/>
    </xf>
    <xf numFmtId="178" fontId="12" fillId="3" borderId="3" xfId="0" applyNumberFormat="1" applyFont="1" applyFill="1" applyBorder="1" applyAlignment="1">
      <alignment horizontal="right" vertical="center" wrapText="1" indent="1"/>
    </xf>
    <xf numFmtId="178" fontId="12" fillId="3" borderId="4" xfId="0" applyNumberFormat="1" applyFont="1" applyFill="1" applyBorder="1" applyAlignment="1">
      <alignment horizontal="right" vertical="center" wrapText="1" inden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179" fontId="16" fillId="0" borderId="5" xfId="0" applyNumberFormat="1" applyFont="1" applyFill="1" applyBorder="1" applyAlignment="1">
      <alignment horizontal="center" vertical="center" shrinkToFit="1"/>
    </xf>
    <xf numFmtId="1" fontId="13" fillId="3" borderId="5" xfId="0" applyNumberFormat="1" applyFont="1" applyFill="1" applyBorder="1" applyAlignment="1">
      <alignment horizontal="left" vertical="center" shrinkToFit="1"/>
    </xf>
    <xf numFmtId="176" fontId="13" fillId="0" borderId="5" xfId="0" applyNumberFormat="1" applyFont="1" applyFill="1" applyBorder="1" applyAlignment="1">
      <alignment horizontal="left" vertical="center" shrinkToFit="1"/>
    </xf>
    <xf numFmtId="179" fontId="20" fillId="2" borderId="25" xfId="0" applyNumberFormat="1" applyFont="1" applyFill="1" applyBorder="1" applyAlignment="1">
      <alignment horizontal="center" vertical="center"/>
    </xf>
    <xf numFmtId="179" fontId="20" fillId="2" borderId="6" xfId="0" applyNumberFormat="1" applyFont="1" applyFill="1" applyBorder="1" applyAlignment="1">
      <alignment horizontal="center" vertical="center"/>
    </xf>
    <xf numFmtId="179" fontId="20" fillId="2" borderId="29" xfId="0" applyNumberFormat="1" applyFont="1" applyFill="1" applyBorder="1" applyAlignment="1">
      <alignment horizontal="center" vertical="center"/>
    </xf>
    <xf numFmtId="0" fontId="11" fillId="5" borderId="26" xfId="1" applyNumberFormat="1" applyFont="1" applyFill="1" applyBorder="1" applyAlignment="1">
      <alignment horizontal="left" vertical="center" shrinkToFit="1"/>
    </xf>
    <xf numFmtId="0" fontId="11" fillId="5" borderId="9" xfId="1" applyNumberFormat="1" applyFont="1" applyFill="1" applyBorder="1" applyAlignment="1">
      <alignment horizontal="left" vertical="center" shrinkToFit="1"/>
    </xf>
    <xf numFmtId="0" fontId="11" fillId="5" borderId="10" xfId="1" applyNumberFormat="1" applyFont="1" applyFill="1" applyBorder="1" applyAlignment="1">
      <alignment horizontal="left" vertical="center" shrinkToFit="1"/>
    </xf>
    <xf numFmtId="0" fontId="11" fillId="5" borderId="11" xfId="1" applyNumberFormat="1" applyFont="1" applyFill="1" applyBorder="1" applyAlignment="1">
      <alignment horizontal="left" vertical="center" shrinkToFit="1"/>
    </xf>
    <xf numFmtId="0" fontId="11" fillId="5" borderId="26" xfId="1" applyNumberFormat="1" applyFont="1" applyFill="1" applyBorder="1" applyAlignment="1">
      <alignment vertical="center" shrinkToFit="1"/>
    </xf>
    <xf numFmtId="0" fontId="11" fillId="5" borderId="9" xfId="1" applyNumberFormat="1" applyFont="1" applyFill="1" applyBorder="1" applyAlignment="1">
      <alignment vertical="center" shrinkToFit="1"/>
    </xf>
    <xf numFmtId="6" fontId="11" fillId="0" borderId="0" xfId="2" applyFont="1" applyAlignment="1">
      <alignment horizontal="center" vertical="center"/>
    </xf>
    <xf numFmtId="0" fontId="11" fillId="5" borderId="79" xfId="1" applyNumberFormat="1" applyFont="1" applyFill="1" applyBorder="1" applyAlignment="1">
      <alignment horizontal="left" vertical="center" shrinkToFit="1"/>
    </xf>
    <xf numFmtId="0" fontId="11" fillId="5" borderId="80" xfId="1" applyNumberFormat="1" applyFont="1" applyFill="1" applyBorder="1" applyAlignment="1">
      <alignment horizontal="left" vertical="center" shrinkToFit="1"/>
    </xf>
    <xf numFmtId="0" fontId="11" fillId="5" borderId="77" xfId="1" applyNumberFormat="1" applyFont="1" applyFill="1" applyBorder="1" applyAlignment="1">
      <alignment horizontal="left" vertical="center" shrinkToFit="1"/>
    </xf>
    <xf numFmtId="0" fontId="11" fillId="5" borderId="78" xfId="1" applyNumberFormat="1" applyFont="1" applyFill="1" applyBorder="1" applyAlignment="1">
      <alignment horizontal="left" vertical="center" shrinkToFit="1"/>
    </xf>
    <xf numFmtId="0" fontId="11" fillId="5" borderId="27" xfId="0" applyNumberFormat="1" applyFont="1" applyFill="1" applyBorder="1" applyAlignment="1">
      <alignment horizontal="left" vertical="center" shrinkToFit="1"/>
    </xf>
    <xf numFmtId="0" fontId="11" fillId="5" borderId="14" xfId="0" applyNumberFormat="1" applyFont="1" applyFill="1" applyBorder="1" applyAlignment="1">
      <alignment horizontal="left" vertical="center" shrinkToFit="1"/>
    </xf>
    <xf numFmtId="0" fontId="11" fillId="5" borderId="15" xfId="1" applyNumberFormat="1" applyFont="1" applyFill="1" applyBorder="1" applyAlignment="1">
      <alignment horizontal="left" vertical="center" shrinkToFit="1"/>
    </xf>
    <xf numFmtId="0" fontId="11" fillId="5" borderId="16" xfId="1" applyNumberFormat="1" applyFont="1" applyFill="1" applyBorder="1" applyAlignment="1">
      <alignment horizontal="left" vertical="center" shrinkToFit="1"/>
    </xf>
    <xf numFmtId="0" fontId="11" fillId="0" borderId="28" xfId="0" applyFont="1" applyBorder="1" applyAlignment="1">
      <alignment horizontal="right" vertical="center"/>
    </xf>
    <xf numFmtId="0" fontId="33" fillId="0" borderId="65" xfId="4" applyFont="1" applyBorder="1" applyAlignment="1">
      <alignment vertical="center"/>
    </xf>
    <xf numFmtId="0" fontId="11" fillId="0" borderId="73" xfId="4" applyFont="1" applyBorder="1" applyAlignment="1">
      <alignment vertical="center"/>
    </xf>
    <xf numFmtId="0" fontId="11" fillId="0" borderId="74" xfId="4" applyFont="1" applyBorder="1" applyAlignment="1">
      <alignment vertical="center"/>
    </xf>
    <xf numFmtId="0" fontId="33" fillId="0" borderId="61" xfId="4" applyFont="1" applyBorder="1" applyAlignment="1">
      <alignment vertical="center"/>
    </xf>
    <xf numFmtId="0" fontId="11" fillId="0" borderId="62" xfId="4" applyFont="1" applyBorder="1" applyAlignment="1">
      <alignment vertical="center"/>
    </xf>
    <xf numFmtId="0" fontId="33" fillId="0" borderId="62" xfId="4" applyFont="1" applyBorder="1" applyAlignment="1">
      <alignment vertical="center"/>
    </xf>
    <xf numFmtId="0" fontId="33" fillId="0" borderId="61" xfId="4" applyFont="1" applyBorder="1" applyAlignment="1">
      <alignment horizontal="center" vertical="center"/>
    </xf>
    <xf numFmtId="0" fontId="11" fillId="0" borderId="62" xfId="4" applyFont="1" applyBorder="1" applyAlignment="1">
      <alignment horizontal="center" vertical="center"/>
    </xf>
    <xf numFmtId="0" fontId="33" fillId="0" borderId="70" xfId="4" applyFont="1" applyBorder="1" applyAlignment="1">
      <alignment vertical="center"/>
    </xf>
    <xf numFmtId="0" fontId="11" fillId="0" borderId="71" xfId="4" applyFont="1" applyBorder="1" applyAlignment="1">
      <alignment vertical="center"/>
    </xf>
    <xf numFmtId="0" fontId="11" fillId="0" borderId="72" xfId="4" applyFont="1" applyBorder="1" applyAlignment="1">
      <alignment vertical="center"/>
    </xf>
    <xf numFmtId="0" fontId="33" fillId="0" borderId="61" xfId="4" applyFont="1" applyBorder="1" applyAlignment="1">
      <alignment horizontal="left" vertical="center" indent="1"/>
    </xf>
    <xf numFmtId="0" fontId="11" fillId="0" borderId="62" xfId="4" applyFont="1" applyBorder="1" applyAlignment="1">
      <alignment horizontal="left" vertical="center" indent="1"/>
    </xf>
    <xf numFmtId="0" fontId="11" fillId="0" borderId="66" xfId="4" applyFont="1" applyBorder="1" applyAlignment="1">
      <alignment vertical="center"/>
    </xf>
    <xf numFmtId="0" fontId="35" fillId="0" borderId="61" xfId="4" applyFont="1" applyBorder="1" applyAlignment="1">
      <alignment horizontal="left" vertical="center" indent="2"/>
    </xf>
    <xf numFmtId="0" fontId="21" fillId="0" borderId="62" xfId="4" applyFont="1" applyBorder="1" applyAlignment="1">
      <alignment horizontal="left" vertical="center" indent="2"/>
    </xf>
    <xf numFmtId="0" fontId="33" fillId="0" borderId="61" xfId="4" applyFont="1" applyBorder="1" applyAlignment="1">
      <alignment horizontal="left" vertical="center" indent="2"/>
    </xf>
    <xf numFmtId="0" fontId="11" fillId="0" borderId="62" xfId="4" applyFont="1" applyBorder="1" applyAlignment="1">
      <alignment horizontal="left" vertical="center" indent="2"/>
    </xf>
    <xf numFmtId="0" fontId="33" fillId="0" borderId="62" xfId="4" applyFont="1" applyBorder="1" applyAlignment="1">
      <alignment horizontal="left" vertical="center" indent="2"/>
    </xf>
    <xf numFmtId="0" fontId="35" fillId="0" borderId="62" xfId="4" applyFont="1" applyBorder="1" applyAlignment="1">
      <alignment horizontal="left" vertical="center" indent="2"/>
    </xf>
    <xf numFmtId="0" fontId="0" fillId="0" borderId="62" xfId="0" applyBorder="1" applyAlignment="1">
      <alignment horizontal="center"/>
    </xf>
    <xf numFmtId="0" fontId="35" fillId="0" borderId="0" xfId="4" applyFont="1" applyBorder="1" applyAlignment="1">
      <alignment horizontal="left" vertical="center" indent="1"/>
    </xf>
    <xf numFmtId="0" fontId="33" fillId="0" borderId="33" xfId="4" applyFont="1" applyBorder="1" applyAlignment="1">
      <alignment horizontal="center" vertical="center"/>
    </xf>
    <xf numFmtId="0" fontId="11" fillId="0" borderId="54" xfId="4" applyFont="1" applyBorder="1" applyAlignment="1">
      <alignment horizontal="center" vertical="center"/>
    </xf>
    <xf numFmtId="0" fontId="33" fillId="0" borderId="57" xfId="4" applyFont="1" applyBorder="1" applyAlignment="1">
      <alignment horizontal="left" vertical="center" indent="1"/>
    </xf>
    <xf numFmtId="0" fontId="11" fillId="0" borderId="58" xfId="4" applyFont="1" applyBorder="1" applyAlignment="1">
      <alignment horizontal="left" vertical="center" indent="1"/>
    </xf>
    <xf numFmtId="0" fontId="33" fillId="0" borderId="70" xfId="4" applyFont="1" applyBorder="1" applyAlignment="1">
      <alignment horizontal="left" vertical="center"/>
    </xf>
    <xf numFmtId="0" fontId="11" fillId="0" borderId="75" xfId="4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shrinkToFit="1"/>
    </xf>
    <xf numFmtId="0" fontId="11" fillId="5" borderId="0" xfId="1" applyNumberFormat="1" applyFont="1" applyFill="1" applyBorder="1" applyAlignment="1">
      <alignment horizontal="left" vertical="center" shrinkToFit="1"/>
    </xf>
    <xf numFmtId="0" fontId="11" fillId="5" borderId="52" xfId="1" applyNumberFormat="1" applyFont="1" applyFill="1" applyBorder="1" applyAlignment="1">
      <alignment horizontal="left" vertical="center" shrinkToFit="1"/>
    </xf>
    <xf numFmtId="0" fontId="2" fillId="0" borderId="0" xfId="0" applyNumberFormat="1" applyFont="1" applyAlignment="1">
      <alignment horizontal="left" vertical="center"/>
    </xf>
    <xf numFmtId="0" fontId="38" fillId="5" borderId="26" xfId="1" applyNumberFormat="1" applyFont="1" applyFill="1" applyBorder="1" applyAlignment="1">
      <alignment horizontal="left" vertical="center" shrinkToFit="1"/>
    </xf>
    <xf numFmtId="0" fontId="38" fillId="5" borderId="0" xfId="1" applyNumberFormat="1" applyFont="1" applyFill="1" applyBorder="1" applyAlignment="1">
      <alignment horizontal="left" vertical="center" shrinkToFit="1"/>
    </xf>
    <xf numFmtId="0" fontId="21" fillId="5" borderId="26" xfId="1" applyNumberFormat="1" applyFont="1" applyFill="1" applyBorder="1" applyAlignment="1">
      <alignment horizontal="left" vertical="center" shrinkToFit="1"/>
    </xf>
    <xf numFmtId="0" fontId="21" fillId="5" borderId="0" xfId="1" applyNumberFormat="1" applyFont="1" applyFill="1" applyBorder="1" applyAlignment="1">
      <alignment horizontal="left" vertical="center" shrinkToFit="1"/>
    </xf>
    <xf numFmtId="0" fontId="11" fillId="5" borderId="27" xfId="1" applyNumberFormat="1" applyFont="1" applyFill="1" applyBorder="1" applyAlignment="1">
      <alignment horizontal="left" vertical="center" shrinkToFit="1"/>
    </xf>
    <xf numFmtId="0" fontId="11" fillId="5" borderId="5" xfId="1" applyNumberFormat="1" applyFont="1" applyFill="1" applyBorder="1" applyAlignment="1">
      <alignment horizontal="left" vertical="center" shrinkToFit="1"/>
    </xf>
    <xf numFmtId="0" fontId="11" fillId="5" borderId="53" xfId="1" applyNumberFormat="1" applyFont="1" applyFill="1" applyBorder="1" applyAlignment="1">
      <alignment horizontal="left" vertical="center" shrinkToFit="1"/>
    </xf>
    <xf numFmtId="0" fontId="13" fillId="3" borderId="5" xfId="0" applyNumberFormat="1" applyFont="1" applyFill="1" applyBorder="1" applyAlignment="1">
      <alignment horizontal="left" vertical="center" shrinkToFit="1"/>
    </xf>
    <xf numFmtId="0" fontId="13" fillId="0" borderId="19" xfId="0" applyNumberFormat="1" applyFont="1" applyFill="1" applyBorder="1" applyAlignment="1">
      <alignment horizontal="left" vertical="center" shrinkToFit="1"/>
    </xf>
    <xf numFmtId="0" fontId="11" fillId="0" borderId="0" xfId="0" applyFont="1" applyBorder="1" applyAlignment="1">
      <alignment horizontal="right" vertical="center"/>
    </xf>
    <xf numFmtId="0" fontId="11" fillId="5" borderId="76" xfId="1" applyNumberFormat="1" applyFont="1" applyFill="1" applyBorder="1" applyAlignment="1">
      <alignment horizontal="left" vertical="center" shrinkToFit="1"/>
    </xf>
    <xf numFmtId="0" fontId="11" fillId="5" borderId="83" xfId="1" applyNumberFormat="1" applyFont="1" applyFill="1" applyBorder="1" applyAlignment="1">
      <alignment horizontal="left" vertical="center" shrinkToFit="1"/>
    </xf>
    <xf numFmtId="6" fontId="30" fillId="0" borderId="33" xfId="3" applyFont="1" applyBorder="1" applyAlignment="1">
      <alignment horizontal="right" vertical="center"/>
    </xf>
    <xf numFmtId="6" fontId="30" fillId="0" borderId="34" xfId="3" applyFont="1" applyBorder="1" applyAlignment="1">
      <alignment horizontal="right" vertical="center"/>
    </xf>
    <xf numFmtId="6" fontId="30" fillId="0" borderId="34" xfId="3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58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28" fillId="0" borderId="0" xfId="0" applyFont="1" applyBorder="1" applyAlignment="1"/>
    <xf numFmtId="0" fontId="28" fillId="0" borderId="0" xfId="0" applyFont="1" applyAlignment="1"/>
    <xf numFmtId="0" fontId="29" fillId="0" borderId="0" xfId="0" applyFont="1" applyAlignment="1">
      <alignment horizontal="distributed" vertical="distributed" wrapText="1"/>
    </xf>
    <xf numFmtId="0" fontId="29" fillId="0" borderId="0" xfId="0" applyFont="1" applyAlignment="1">
      <alignment horizontal="distributed" vertical="distributed"/>
    </xf>
    <xf numFmtId="0" fontId="24" fillId="0" borderId="0" xfId="0" applyFont="1" applyAlignment="1">
      <alignment horizontal="right"/>
    </xf>
    <xf numFmtId="0" fontId="27" fillId="0" borderId="0" xfId="0" applyFont="1" applyBorder="1" applyAlignment="1"/>
    <xf numFmtId="0" fontId="24" fillId="0" borderId="30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38" fontId="26" fillId="0" borderId="33" xfId="1" applyFont="1" applyBorder="1" applyAlignment="1">
      <alignment horizontal="right" vertical="center"/>
    </xf>
    <xf numFmtId="38" fontId="26" fillId="0" borderId="31" xfId="1" applyFont="1" applyBorder="1" applyAlignment="1">
      <alignment horizontal="right" vertical="center"/>
    </xf>
    <xf numFmtId="0" fontId="26" fillId="0" borderId="35" xfId="0" applyFont="1" applyBorder="1" applyAlignment="1">
      <alignment horizontal="center" vertical="center"/>
    </xf>
    <xf numFmtId="38" fontId="26" fillId="0" borderId="36" xfId="1" applyFont="1" applyBorder="1" applyAlignment="1">
      <alignment horizontal="right" vertical="center"/>
    </xf>
    <xf numFmtId="38" fontId="26" fillId="0" borderId="37" xfId="1" applyFont="1" applyBorder="1" applyAlignment="1">
      <alignment horizontal="right" vertical="center"/>
    </xf>
    <xf numFmtId="0" fontId="29" fillId="0" borderId="38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185" fontId="26" fillId="0" borderId="38" xfId="1" applyNumberFormat="1" applyFont="1" applyBorder="1" applyAlignment="1">
      <alignment horizontal="right" vertical="center"/>
    </xf>
    <xf numFmtId="185" fontId="26" fillId="0" borderId="40" xfId="1" applyNumberFormat="1" applyFont="1" applyBorder="1" applyAlignment="1">
      <alignment horizontal="right" vertical="center"/>
    </xf>
    <xf numFmtId="0" fontId="29" fillId="0" borderId="4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38" fontId="26" fillId="0" borderId="42" xfId="1" applyFont="1" applyBorder="1" applyAlignment="1">
      <alignment horizontal="right" vertical="center"/>
    </xf>
    <xf numFmtId="38" fontId="26" fillId="0" borderId="43" xfId="1" applyFont="1" applyBorder="1" applyAlignment="1">
      <alignment horizontal="right" vertical="center"/>
    </xf>
    <xf numFmtId="0" fontId="29" fillId="0" borderId="36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38" fontId="26" fillId="0" borderId="38" xfId="1" applyFont="1" applyBorder="1" applyAlignment="1">
      <alignment horizontal="right" vertical="center"/>
    </xf>
    <xf numFmtId="38" fontId="26" fillId="0" borderId="40" xfId="1" applyFont="1" applyBorder="1" applyAlignment="1">
      <alignment horizontal="right" vertical="center"/>
    </xf>
    <xf numFmtId="0" fontId="29" fillId="0" borderId="44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185" fontId="26" fillId="0" borderId="46" xfId="1" applyNumberFormat="1" applyFont="1" applyBorder="1" applyAlignment="1">
      <alignment horizontal="right" vertical="center"/>
    </xf>
    <xf numFmtId="185" fontId="26" fillId="0" borderId="48" xfId="1" applyNumberFormat="1" applyFont="1" applyBorder="1" applyAlignment="1">
      <alignment horizontal="right" vertical="center"/>
    </xf>
    <xf numFmtId="185" fontId="26" fillId="0" borderId="42" xfId="1" applyNumberFormat="1" applyFont="1" applyBorder="1" applyAlignment="1">
      <alignment horizontal="right" vertical="center"/>
    </xf>
    <xf numFmtId="185" fontId="26" fillId="0" borderId="43" xfId="1" applyNumberFormat="1" applyFont="1" applyBorder="1" applyAlignment="1">
      <alignment horizontal="right" vertical="center"/>
    </xf>
    <xf numFmtId="0" fontId="24" fillId="0" borderId="50" xfId="0" applyFont="1" applyBorder="1" applyAlignment="1">
      <alignment horizontal="center"/>
    </xf>
    <xf numFmtId="0" fontId="35" fillId="0" borderId="61" xfId="4" applyFont="1" applyBorder="1" applyAlignment="1">
      <alignment horizontal="left" vertical="center" indent="1"/>
    </xf>
    <xf numFmtId="0" fontId="21" fillId="0" borderId="62" xfId="4" applyFont="1" applyBorder="1" applyAlignment="1">
      <alignment horizontal="left" vertical="center" indent="1"/>
    </xf>
    <xf numFmtId="0" fontId="35" fillId="0" borderId="59" xfId="4" applyFont="1" applyBorder="1" applyAlignment="1">
      <alignment vertical="center" shrinkToFit="1"/>
    </xf>
    <xf numFmtId="0" fontId="35" fillId="0" borderId="61" xfId="4" applyFont="1" applyBorder="1" applyAlignment="1">
      <alignment horizontal="center" vertical="center"/>
    </xf>
    <xf numFmtId="0" fontId="21" fillId="0" borderId="62" xfId="4" applyFont="1" applyBorder="1" applyAlignment="1">
      <alignment horizontal="center" vertical="center"/>
    </xf>
    <xf numFmtId="0" fontId="21" fillId="5" borderId="9" xfId="1" applyNumberFormat="1" applyFont="1" applyFill="1" applyBorder="1" applyAlignment="1">
      <alignment horizontal="left" vertical="center" shrinkToFit="1"/>
    </xf>
    <xf numFmtId="0" fontId="21" fillId="5" borderId="10" xfId="1" applyNumberFormat="1" applyFont="1" applyFill="1" applyBorder="1" applyAlignment="1">
      <alignment horizontal="left" vertical="center" shrinkToFit="1"/>
    </xf>
    <xf numFmtId="0" fontId="21" fillId="5" borderId="11" xfId="1" applyNumberFormat="1" applyFont="1" applyFill="1" applyBorder="1" applyAlignment="1">
      <alignment horizontal="left" vertical="center" shrinkToFit="1"/>
    </xf>
    <xf numFmtId="6" fontId="21" fillId="5" borderId="12" xfId="2" applyFont="1" applyFill="1" applyBorder="1" applyAlignment="1">
      <alignment horizontal="right" vertical="center"/>
    </xf>
    <xf numFmtId="0" fontId="21" fillId="5" borderId="12" xfId="1" applyNumberFormat="1" applyFont="1" applyFill="1" applyBorder="1" applyAlignment="1">
      <alignment vertical="center"/>
    </xf>
    <xf numFmtId="0" fontId="21" fillId="5" borderId="13" xfId="1" applyNumberFormat="1" applyFont="1" applyFill="1" applyBorder="1" applyAlignment="1">
      <alignment vertical="center"/>
    </xf>
  </cellXfs>
  <cellStyles count="5">
    <cellStyle name="桁区切り" xfId="1" builtinId="6"/>
    <cellStyle name="通貨" xfId="2" builtinId="7"/>
    <cellStyle name="通貨 2" xfId="3"/>
    <cellStyle name="標準" xfId="0" builtinId="0"/>
    <cellStyle name="標準 2" xfId="4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21571</xdr:colOff>
      <xdr:row>5</xdr:row>
      <xdr:rowOff>107053</xdr:rowOff>
    </xdr:from>
    <xdr:to>
      <xdr:col>8</xdr:col>
      <xdr:colOff>372738</xdr:colOff>
      <xdr:row>7</xdr:row>
      <xdr:rowOff>151266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46096" y="1259578"/>
          <a:ext cx="1394684" cy="387112"/>
        </a:xfrm>
        <a:prstGeom prst="rect">
          <a:avLst/>
        </a:prstGeom>
      </xdr:spPr>
    </xdr:pic>
    <xdr:clientData/>
  </xdr:twoCellAnchor>
  <xdr:twoCellAnchor>
    <xdr:from>
      <xdr:col>2</xdr:col>
      <xdr:colOff>21166</xdr:colOff>
      <xdr:row>45</xdr:row>
      <xdr:rowOff>79854</xdr:rowOff>
    </xdr:from>
    <xdr:to>
      <xdr:col>10</xdr:col>
      <xdr:colOff>920750</xdr:colOff>
      <xdr:row>51</xdr:row>
      <xdr:rowOff>169331</xdr:rowOff>
    </xdr:to>
    <xdr:grpSp>
      <xdr:nvGrpSpPr>
        <xdr:cNvPr id="3" name="グループ化 2"/>
        <xdr:cNvGrpSpPr/>
      </xdr:nvGrpSpPr>
      <xdr:grpSpPr>
        <a:xfrm>
          <a:off x="634999" y="11404021"/>
          <a:ext cx="7683501" cy="1264227"/>
          <a:chOff x="264583" y="10737272"/>
          <a:chExt cx="7334250" cy="1264227"/>
        </a:xfrm>
      </xdr:grpSpPr>
      <xdr:sp macro="" textlink="">
        <xdr:nvSpPr>
          <xdr:cNvPr id="4" name="円/楕円 3"/>
          <xdr:cNvSpPr/>
        </xdr:nvSpPr>
        <xdr:spPr>
          <a:xfrm>
            <a:off x="264583" y="11736916"/>
            <a:ext cx="7334250" cy="264583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rgbClr val="92D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/>
          </a:p>
        </xdr:txBody>
      </xdr:sp>
      <xdr:pic>
        <xdr:nvPicPr>
          <xdr:cNvPr id="5" name="Picture 1" descr="C:\Users\sowase25\AppData\Local\Microsoft\Windows\Temporary Internet Files\Content.IE5\D695SY0M\lgi01b201308220400[1]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3746499" y="10929343"/>
            <a:ext cx="674327" cy="95362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Picture 2" descr="C:\Users\sowase25\AppData\Local\Microsoft\Windows\Temporary Internet Files\Content.IE5\GOPQGOA6\bird_vector_tribal_style_by_vectorportal-d3garcs[1]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 rot="1255818" flipH="1">
            <a:off x="3301999" y="10737272"/>
            <a:ext cx="412750" cy="250342"/>
          </a:xfrm>
          <a:prstGeom prst="rect">
            <a:avLst/>
          </a:prstGeom>
          <a:noFill/>
        </xdr:spPr>
      </xdr:pic>
      <xdr:pic>
        <xdr:nvPicPr>
          <xdr:cNvPr id="7" name="Picture 2" descr="C:\Users\sowase25\AppData\Local\Microsoft\Windows\Temporary Internet Files\Content.IE5\GOPQGOA6\bird_vector_tribal_style_by_vectorportal-d3garcs[1]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 rot="20583741" flipH="1">
            <a:off x="3136899" y="11196592"/>
            <a:ext cx="412750" cy="250342"/>
          </a:xfrm>
          <a:prstGeom prst="rect">
            <a:avLst/>
          </a:prstGeom>
          <a:no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21571</xdr:colOff>
      <xdr:row>5</xdr:row>
      <xdr:rowOff>107053</xdr:rowOff>
    </xdr:from>
    <xdr:to>
      <xdr:col>9</xdr:col>
      <xdr:colOff>139905</xdr:colOff>
      <xdr:row>7</xdr:row>
      <xdr:rowOff>151265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31821" y="1259578"/>
          <a:ext cx="1394684" cy="387112"/>
        </a:xfrm>
        <a:prstGeom prst="rect">
          <a:avLst/>
        </a:prstGeom>
      </xdr:spPr>
    </xdr:pic>
    <xdr:clientData/>
  </xdr:twoCellAnchor>
  <xdr:twoCellAnchor>
    <xdr:from>
      <xdr:col>2</xdr:col>
      <xdr:colOff>21166</xdr:colOff>
      <xdr:row>46</xdr:row>
      <xdr:rowOff>90427</xdr:rowOff>
    </xdr:from>
    <xdr:to>
      <xdr:col>10</xdr:col>
      <xdr:colOff>920750</xdr:colOff>
      <xdr:row>53</xdr:row>
      <xdr:rowOff>148154</xdr:rowOff>
    </xdr:to>
    <xdr:grpSp>
      <xdr:nvGrpSpPr>
        <xdr:cNvPr id="3" name="グループ化 2"/>
        <xdr:cNvGrpSpPr/>
      </xdr:nvGrpSpPr>
      <xdr:grpSpPr>
        <a:xfrm>
          <a:off x="585696" y="10347459"/>
          <a:ext cx="7324777" cy="1145203"/>
          <a:chOff x="264583" y="10737272"/>
          <a:chExt cx="7334250" cy="1264227"/>
        </a:xfrm>
      </xdr:grpSpPr>
      <xdr:sp macro="" textlink="">
        <xdr:nvSpPr>
          <xdr:cNvPr id="4" name="円/楕円 3"/>
          <xdr:cNvSpPr/>
        </xdr:nvSpPr>
        <xdr:spPr>
          <a:xfrm>
            <a:off x="264583" y="11736916"/>
            <a:ext cx="7334250" cy="264583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rgbClr val="92D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/>
          </a:p>
        </xdr:txBody>
      </xdr:sp>
      <xdr:pic>
        <xdr:nvPicPr>
          <xdr:cNvPr id="5" name="Picture 1" descr="C:\Users\sowase25\AppData\Local\Microsoft\Windows\Temporary Internet Files\Content.IE5\D695SY0M\lgi01b201308220400[1]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3746499" y="10929343"/>
            <a:ext cx="674327" cy="95362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Picture 2" descr="C:\Users\sowase25\AppData\Local\Microsoft\Windows\Temporary Internet Files\Content.IE5\GOPQGOA6\bird_vector_tribal_style_by_vectorportal-d3garcs[1]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 rot="1255818" flipH="1">
            <a:off x="3301999" y="10737272"/>
            <a:ext cx="412750" cy="250342"/>
          </a:xfrm>
          <a:prstGeom prst="rect">
            <a:avLst/>
          </a:prstGeom>
          <a:noFill/>
        </xdr:spPr>
      </xdr:pic>
      <xdr:pic>
        <xdr:nvPicPr>
          <xdr:cNvPr id="7" name="Picture 2" descr="C:\Users\sowase25\AppData\Local\Microsoft\Windows\Temporary Internet Files\Content.IE5\GOPQGOA6\bird_vector_tribal_style_by_vectorportal-d3garcs[1]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 rot="20583741" flipH="1">
            <a:off x="3136899" y="11196592"/>
            <a:ext cx="412750" cy="250342"/>
          </a:xfrm>
          <a:prstGeom prst="rect">
            <a:avLst/>
          </a:prstGeom>
          <a:noFill/>
        </xdr:spPr>
      </xdr:pic>
    </xdr:grpSp>
    <xdr:clientData/>
  </xdr:twoCellAnchor>
  <xdr:twoCellAnchor>
    <xdr:from>
      <xdr:col>2</xdr:col>
      <xdr:colOff>42334</xdr:colOff>
      <xdr:row>44</xdr:row>
      <xdr:rowOff>179920</xdr:rowOff>
    </xdr:from>
    <xdr:to>
      <xdr:col>6</xdr:col>
      <xdr:colOff>433916</xdr:colOff>
      <xdr:row>50</xdr:row>
      <xdr:rowOff>158753</xdr:rowOff>
    </xdr:to>
    <xdr:sp macro="" textlink="">
      <xdr:nvSpPr>
        <xdr:cNvPr id="8" name="テキスト ボックス 7"/>
        <xdr:cNvSpPr txBox="1"/>
      </xdr:nvSpPr>
      <xdr:spPr>
        <a:xfrm>
          <a:off x="656167" y="11027837"/>
          <a:ext cx="3704166" cy="1291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ja-JP" altLang="en-US" sz="1000" b="1">
              <a:latin typeface="メイリオ" pitchFamily="50" charset="-128"/>
              <a:ea typeface="メイリオ" pitchFamily="50" charset="-128"/>
              <a:cs typeface="メイリオ" pitchFamily="50" charset="-128"/>
            </a:rPr>
            <a:t>～　振込先　～</a:t>
          </a:r>
          <a:endParaRPr kumimoji="1" lang="en-US" altLang="ja-JP" sz="10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  <a:p>
          <a:r>
            <a:rPr kumimoji="1" lang="ja-JP" altLang="en-US" sz="1000" b="1">
              <a:latin typeface="メイリオ" pitchFamily="50" charset="-128"/>
              <a:ea typeface="メイリオ" pitchFamily="50" charset="-128"/>
              <a:cs typeface="メイリオ" pitchFamily="50" charset="-128"/>
            </a:rPr>
            <a:t>百五銀行　海山支店　普通　</a:t>
          </a:r>
          <a:r>
            <a:rPr kumimoji="1" lang="en-US" altLang="ja-JP" sz="1000" b="1">
              <a:latin typeface="メイリオ" pitchFamily="50" charset="-128"/>
              <a:ea typeface="メイリオ" pitchFamily="50" charset="-128"/>
              <a:cs typeface="メイリオ" pitchFamily="50" charset="-128"/>
            </a:rPr>
            <a:t>3381</a:t>
          </a:r>
        </a:p>
        <a:p>
          <a:r>
            <a:rPr kumimoji="1" lang="ja-JP" altLang="en-US" sz="1000" b="1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　　　尾鷲支店　普通　</a:t>
          </a:r>
          <a:r>
            <a:rPr kumimoji="1" lang="en-US" altLang="ja-JP" sz="1000" b="1">
              <a:latin typeface="メイリオ" pitchFamily="50" charset="-128"/>
              <a:ea typeface="メイリオ" pitchFamily="50" charset="-128"/>
              <a:cs typeface="メイリオ" pitchFamily="50" charset="-128"/>
            </a:rPr>
            <a:t>104320</a:t>
          </a:r>
        </a:p>
        <a:p>
          <a:r>
            <a:rPr kumimoji="1" lang="ja-JP" altLang="en-US" sz="1000" b="1">
              <a:latin typeface="メイリオ" pitchFamily="50" charset="-128"/>
              <a:ea typeface="メイリオ" pitchFamily="50" charset="-128"/>
              <a:cs typeface="メイリオ" pitchFamily="50" charset="-128"/>
            </a:rPr>
            <a:t>　　　　　長島支店　普通　</a:t>
          </a:r>
          <a:r>
            <a:rPr kumimoji="1" lang="en-US" altLang="ja-JP" sz="1000" b="1">
              <a:latin typeface="メイリオ" pitchFamily="50" charset="-128"/>
              <a:ea typeface="メイリオ" pitchFamily="50" charset="-128"/>
              <a:cs typeface="メイリオ" pitchFamily="50" charset="-128"/>
            </a:rPr>
            <a:t>66612</a:t>
          </a:r>
          <a:endParaRPr kumimoji="1" lang="ja-JP" altLang="en-US" sz="1000" b="1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oneCell">
    <xdr:from>
      <xdr:col>2</xdr:col>
      <xdr:colOff>158752</xdr:colOff>
      <xdr:row>50</xdr:row>
      <xdr:rowOff>31749</xdr:rowOff>
    </xdr:from>
    <xdr:to>
      <xdr:col>6</xdr:col>
      <xdr:colOff>680884</xdr:colOff>
      <xdr:row>53</xdr:row>
      <xdr:rowOff>139498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2585" y="12191999"/>
          <a:ext cx="3834716" cy="615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2</xdr:row>
      <xdr:rowOff>57150</xdr:rowOff>
    </xdr:from>
    <xdr:to>
      <xdr:col>14</xdr:col>
      <xdr:colOff>675047</xdr:colOff>
      <xdr:row>38</xdr:row>
      <xdr:rowOff>18284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400050"/>
          <a:ext cx="9828572" cy="6133334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Y48"/>
  <sheetViews>
    <sheetView showGridLines="0" showZeros="0" tabSelected="1" view="pageBreakPreview" topLeftCell="A7" zoomScale="90" zoomScaleNormal="100" zoomScaleSheetLayoutView="90" workbookViewId="0">
      <selection activeCell="K40" sqref="K40"/>
    </sheetView>
  </sheetViews>
  <sheetFormatPr defaultColWidth="3.125" defaultRowHeight="13.5" customHeight="1"/>
  <cols>
    <col min="1" max="1" width="3.125" style="1"/>
    <col min="2" max="2" width="4.875" style="1" customWidth="1"/>
    <col min="3" max="3" width="6.25" style="1" customWidth="1"/>
    <col min="4" max="4" width="12.125" style="1" customWidth="1"/>
    <col min="5" max="5" width="15.125" style="1" customWidth="1"/>
    <col min="6" max="6" width="11.75" style="1" customWidth="1"/>
    <col min="7" max="7" width="18.625" style="1" customWidth="1"/>
    <col min="8" max="8" width="13.75" style="1" customWidth="1"/>
    <col min="9" max="10" width="5.625" style="1" customWidth="1"/>
    <col min="11" max="11" width="13.75" style="1" customWidth="1"/>
    <col min="12" max="13" width="3.125" style="1"/>
    <col min="14" max="14" width="16.375" style="1" customWidth="1"/>
    <col min="15" max="16" width="6.25" style="1" customWidth="1"/>
    <col min="17" max="17" width="10.375" style="1" bestFit="1" customWidth="1"/>
    <col min="18" max="18" width="20" style="1" customWidth="1"/>
    <col min="19" max="19" width="9.375" style="1" customWidth="1"/>
    <col min="20" max="20" width="9.125" style="1" customWidth="1"/>
    <col min="21" max="21" width="6.5" style="1" customWidth="1"/>
    <col min="22" max="22" width="13.5" style="1" customWidth="1"/>
    <col min="23" max="23" width="9.25" style="1" customWidth="1"/>
    <col min="24" max="25" width="8.5" style="1" customWidth="1"/>
    <col min="26" max="27" width="8" style="1" bestFit="1" customWidth="1"/>
    <col min="28" max="28" width="8.875" style="1" customWidth="1"/>
    <col min="29" max="16384" width="3.125" style="1"/>
  </cols>
  <sheetData>
    <row r="2" spans="3:14" ht="13.5" customHeight="1">
      <c r="C2" s="157"/>
      <c r="D2" s="157"/>
      <c r="E2" s="157"/>
      <c r="F2" s="157"/>
      <c r="G2" s="157"/>
      <c r="H2" s="157"/>
      <c r="I2" s="157"/>
      <c r="J2" s="157"/>
      <c r="K2" s="157"/>
    </row>
    <row r="3" spans="3:14" s="2" customFormat="1" ht="36.75" customHeight="1">
      <c r="C3" s="158" t="s">
        <v>14</v>
      </c>
      <c r="D3" s="158"/>
      <c r="E3" s="158"/>
      <c r="F3" s="158"/>
      <c r="G3" s="158"/>
      <c r="H3" s="158"/>
      <c r="I3" s="158"/>
      <c r="J3" s="158"/>
      <c r="K3" s="158"/>
    </row>
    <row r="4" spans="3:14" ht="7.5" customHeight="1"/>
    <row r="5" spans="3:14" ht="18" customHeight="1">
      <c r="H5" s="159">
        <v>44172</v>
      </c>
      <c r="I5" s="159"/>
      <c r="J5" s="159"/>
      <c r="K5" s="159"/>
    </row>
    <row r="6" spans="3:14" ht="13.5" customHeight="1">
      <c r="I6" s="3"/>
      <c r="J6" s="3"/>
    </row>
    <row r="7" spans="3:14" ht="13.5" customHeight="1">
      <c r="C7" s="160" t="s">
        <v>132</v>
      </c>
      <c r="D7" s="160"/>
      <c r="E7" s="160"/>
      <c r="F7" s="160" t="s">
        <v>119</v>
      </c>
      <c r="K7" s="4"/>
    </row>
    <row r="8" spans="3:14" ht="15" customHeight="1">
      <c r="C8" s="161"/>
      <c r="D8" s="161"/>
      <c r="E8" s="161"/>
      <c r="F8" s="161"/>
      <c r="N8" s="1" t="s">
        <v>153</v>
      </c>
    </row>
    <row r="9" spans="3:14" ht="6" customHeight="1">
      <c r="H9" s="14"/>
      <c r="I9" s="14"/>
      <c r="J9" s="14"/>
      <c r="K9" s="15"/>
    </row>
    <row r="10" spans="3:14" ht="13.5" customHeight="1">
      <c r="C10" s="155"/>
      <c r="D10" s="155"/>
      <c r="E10" s="155"/>
      <c r="F10" s="155"/>
      <c r="G10" s="13"/>
      <c r="H10" s="156" t="s">
        <v>10</v>
      </c>
      <c r="I10" s="156"/>
      <c r="J10" s="156"/>
      <c r="K10" s="156"/>
      <c r="N10" s="148" t="s">
        <v>154</v>
      </c>
    </row>
    <row r="11" spans="3:14" ht="15" customHeight="1">
      <c r="C11" s="162"/>
      <c r="D11" s="162"/>
      <c r="E11" s="162"/>
      <c r="F11" s="162"/>
      <c r="H11" s="163" t="s">
        <v>11</v>
      </c>
      <c r="I11" s="163"/>
      <c r="J11" s="163"/>
      <c r="K11" s="163"/>
    </row>
    <row r="12" spans="3:14" ht="14.25" customHeight="1">
      <c r="C12" s="162"/>
      <c r="D12" s="162"/>
      <c r="E12" s="162"/>
      <c r="F12" s="162"/>
      <c r="H12" s="163" t="s">
        <v>12</v>
      </c>
      <c r="I12" s="163"/>
      <c r="J12" s="163"/>
      <c r="K12" s="163"/>
    </row>
    <row r="13" spans="3:14" ht="21" customHeight="1">
      <c r="C13" s="164" t="s">
        <v>34</v>
      </c>
      <c r="D13" s="164"/>
      <c r="E13" s="164"/>
      <c r="F13" s="164"/>
      <c r="G13" s="13"/>
      <c r="H13" s="165" t="s">
        <v>13</v>
      </c>
      <c r="I13" s="165"/>
      <c r="J13" s="165"/>
      <c r="K13" s="165"/>
    </row>
    <row r="14" spans="3:14" ht="13.5" customHeight="1">
      <c r="C14" s="16"/>
      <c r="D14" s="16"/>
      <c r="H14" s="170" t="s">
        <v>16</v>
      </c>
      <c r="I14" s="170"/>
      <c r="J14" s="170"/>
      <c r="K14" s="170"/>
    </row>
    <row r="15" spans="3:14" ht="13.5" customHeight="1">
      <c r="E15" s="5"/>
      <c r="F15" s="13"/>
      <c r="G15" s="13"/>
      <c r="H15" s="171" t="s">
        <v>17</v>
      </c>
      <c r="I15" s="171"/>
      <c r="J15" s="171"/>
      <c r="K15" s="171"/>
    </row>
    <row r="16" spans="3:14" ht="15" customHeight="1" thickBot="1">
      <c r="F16" s="6"/>
    </row>
    <row r="17" spans="2:25" ht="18" customHeight="1" thickTop="1">
      <c r="C17" s="172" t="s">
        <v>22</v>
      </c>
      <c r="D17" s="173"/>
      <c r="E17" s="176">
        <f>K47</f>
        <v>1995400</v>
      </c>
      <c r="F17" s="177"/>
      <c r="G17" s="12"/>
      <c r="H17" s="180"/>
      <c r="I17" s="180"/>
      <c r="J17" s="180"/>
      <c r="K17" s="180"/>
    </row>
    <row r="18" spans="2:25" ht="18" customHeight="1" thickBot="1">
      <c r="C18" s="174"/>
      <c r="D18" s="175"/>
      <c r="E18" s="178"/>
      <c r="F18" s="179"/>
      <c r="G18" s="11"/>
      <c r="H18" s="181"/>
      <c r="I18" s="181"/>
      <c r="J18" s="181"/>
      <c r="K18" s="181"/>
    </row>
    <row r="19" spans="2:25" ht="12" customHeight="1" thickTop="1"/>
    <row r="20" spans="2:25" ht="26.25" customHeight="1">
      <c r="C20" s="182" t="s">
        <v>31</v>
      </c>
      <c r="D20" s="182"/>
      <c r="E20" s="183" t="s">
        <v>133</v>
      </c>
      <c r="F20" s="183"/>
      <c r="G20" s="183"/>
      <c r="H20" s="24"/>
      <c r="I20" s="24"/>
      <c r="J20" s="24"/>
      <c r="K20" s="24"/>
      <c r="N20" s="46" t="s">
        <v>155</v>
      </c>
    </row>
    <row r="21" spans="2:25" ht="25.5" customHeight="1">
      <c r="C21" s="167" t="s">
        <v>32</v>
      </c>
      <c r="D21" s="167"/>
      <c r="E21" s="166" t="s">
        <v>169</v>
      </c>
      <c r="F21" s="166"/>
      <c r="G21" s="166"/>
      <c r="H21" s="18"/>
      <c r="I21" s="166"/>
      <c r="J21" s="166"/>
      <c r="K21" s="166"/>
      <c r="N21" s="46" t="s">
        <v>167</v>
      </c>
    </row>
    <row r="22" spans="2:25" ht="26.25" customHeight="1">
      <c r="C22" s="167" t="s">
        <v>33</v>
      </c>
      <c r="D22" s="167"/>
      <c r="E22" s="168"/>
      <c r="F22" s="168"/>
      <c r="G22" s="19"/>
      <c r="H22" s="17"/>
      <c r="I22" s="169"/>
      <c r="J22" s="169"/>
      <c r="K22" s="169"/>
      <c r="N22" s="1" t="s">
        <v>168</v>
      </c>
    </row>
    <row r="23" spans="2:25" ht="26.25" customHeight="1">
      <c r="C23" s="167" t="s">
        <v>30</v>
      </c>
      <c r="D23" s="167"/>
      <c r="E23" s="184">
        <v>44651</v>
      </c>
      <c r="F23" s="184"/>
      <c r="G23" s="19"/>
      <c r="H23" s="17"/>
      <c r="I23" s="169"/>
      <c r="J23" s="169"/>
      <c r="K23" s="169"/>
      <c r="N23" s="1" t="s">
        <v>137</v>
      </c>
    </row>
    <row r="24" spans="2:25" ht="13.5" customHeight="1">
      <c r="W24" s="14"/>
    </row>
    <row r="25" spans="2:25" ht="13.5" customHeight="1">
      <c r="W25" s="14"/>
    </row>
    <row r="26" spans="2:25" ht="13.5" customHeight="1" thickBot="1">
      <c r="C26" s="7" t="s">
        <v>6</v>
      </c>
      <c r="D26" s="7"/>
      <c r="E26" s="8"/>
      <c r="F26" s="8"/>
      <c r="G26" s="8"/>
      <c r="H26" s="8"/>
      <c r="I26" s="8"/>
      <c r="J26" s="8"/>
      <c r="K26" s="8"/>
      <c r="W26" s="14"/>
    </row>
    <row r="27" spans="2:25" ht="21" customHeight="1">
      <c r="B27" s="82"/>
      <c r="C27" s="78" t="s">
        <v>20</v>
      </c>
      <c r="D27" s="185" t="s">
        <v>21</v>
      </c>
      <c r="E27" s="186"/>
      <c r="F27" s="186" t="s">
        <v>35</v>
      </c>
      <c r="G27" s="187"/>
      <c r="H27" s="31" t="s">
        <v>0</v>
      </c>
      <c r="I27" s="31" t="s">
        <v>1</v>
      </c>
      <c r="J27" s="32" t="s">
        <v>15</v>
      </c>
      <c r="K27" s="32" t="s">
        <v>2</v>
      </c>
      <c r="N27" s="149"/>
      <c r="O27" s="150"/>
      <c r="P27" s="151"/>
      <c r="Q27" s="149"/>
      <c r="R27" s="149"/>
      <c r="S27" s="150"/>
      <c r="T27" s="151"/>
      <c r="U27" s="149"/>
      <c r="V27" s="149"/>
      <c r="W27" s="150"/>
      <c r="X27" s="151"/>
      <c r="Y27" s="149"/>
    </row>
    <row r="28" spans="2:25" ht="24" customHeight="1">
      <c r="C28" s="41"/>
      <c r="D28" s="188" t="str">
        <f>'明細（税込み）'!A3</f>
        <v>伐採・集積</v>
      </c>
      <c r="E28" s="189"/>
      <c r="F28" s="190"/>
      <c r="G28" s="191"/>
      <c r="H28" s="27">
        <f>'明細（税込み）'!G10</f>
        <v>826200</v>
      </c>
      <c r="I28" s="37">
        <v>1</v>
      </c>
      <c r="J28" s="39" t="s">
        <v>63</v>
      </c>
      <c r="K28" s="26">
        <f>IF(H28="","",H28*I28)</f>
        <v>826200</v>
      </c>
      <c r="N28" s="1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</row>
    <row r="29" spans="2:25" ht="24" customHeight="1">
      <c r="B29" s="44"/>
      <c r="C29" s="45"/>
      <c r="D29" s="188" t="str">
        <f>'明細（税込み）'!A12</f>
        <v>積込・運搬</v>
      </c>
      <c r="E29" s="189"/>
      <c r="F29" s="190"/>
      <c r="G29" s="191"/>
      <c r="H29" s="27">
        <f>'明細（税込み）'!G19</f>
        <v>436960</v>
      </c>
      <c r="I29" s="37">
        <v>1</v>
      </c>
      <c r="J29" s="39" t="s">
        <v>63</v>
      </c>
      <c r="K29" s="26">
        <f t="shared" ref="K29:K32" si="0">IF(H29="","",H29*I29)</f>
        <v>436960</v>
      </c>
      <c r="N29" s="152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</row>
    <row r="30" spans="2:25" ht="24" customHeight="1">
      <c r="C30" s="41"/>
      <c r="D30" s="238" t="str">
        <f>'明細（税込み）'!A21</f>
        <v>森林教育費</v>
      </c>
      <c r="E30" s="299"/>
      <c r="F30" s="300"/>
      <c r="G30" s="301"/>
      <c r="H30" s="302">
        <f>'明細（税込み）'!G28</f>
        <v>0</v>
      </c>
      <c r="I30" s="303">
        <v>1</v>
      </c>
      <c r="J30" s="304" t="s">
        <v>63</v>
      </c>
      <c r="K30" s="26">
        <f t="shared" ref="K30" si="1">IF(H30="","",H30*I30)</f>
        <v>0</v>
      </c>
      <c r="N30" s="152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</row>
    <row r="31" spans="2:25" ht="24" customHeight="1">
      <c r="C31" s="41"/>
      <c r="D31" s="188" t="str">
        <f>'明細（税込み）'!A30</f>
        <v>バイオ処理費</v>
      </c>
      <c r="E31" s="189"/>
      <c r="F31" s="190"/>
      <c r="G31" s="191"/>
      <c r="H31" s="27">
        <f>'明細（税込み）'!G30</f>
        <v>30000</v>
      </c>
      <c r="I31" s="37">
        <v>1</v>
      </c>
      <c r="J31" s="39" t="s">
        <v>63</v>
      </c>
      <c r="K31" s="26">
        <f t="shared" si="0"/>
        <v>30000</v>
      </c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</row>
    <row r="32" spans="2:25" ht="24" customHeight="1">
      <c r="C32" s="41"/>
      <c r="D32" s="192" t="str">
        <f>'明細（税込み）'!A32</f>
        <v>交通誘導員</v>
      </c>
      <c r="E32" s="193"/>
      <c r="F32" s="190"/>
      <c r="G32" s="191"/>
      <c r="H32" s="27">
        <f>'明細（税込み）'!G32</f>
        <v>102400</v>
      </c>
      <c r="I32" s="37">
        <v>1</v>
      </c>
      <c r="J32" s="39" t="s">
        <v>63</v>
      </c>
      <c r="K32" s="26">
        <f t="shared" si="0"/>
        <v>102400</v>
      </c>
    </row>
    <row r="33" spans="3:17" ht="24" customHeight="1">
      <c r="C33" s="41"/>
      <c r="D33" s="188"/>
      <c r="E33" s="189"/>
      <c r="F33" s="190"/>
      <c r="G33" s="191"/>
      <c r="H33" s="27"/>
      <c r="I33" s="37"/>
      <c r="J33" s="39"/>
      <c r="K33" s="26">
        <f>H33*I33</f>
        <v>0</v>
      </c>
    </row>
    <row r="34" spans="3:17" ht="24" customHeight="1">
      <c r="C34" s="41"/>
      <c r="D34" s="188"/>
      <c r="E34" s="189"/>
      <c r="F34" s="190"/>
      <c r="G34" s="191"/>
      <c r="H34" s="43"/>
      <c r="I34" s="37"/>
      <c r="J34" s="39"/>
      <c r="K34" s="26">
        <f t="shared" ref="K34" si="2">H34*I34</f>
        <v>0</v>
      </c>
    </row>
    <row r="35" spans="3:17" ht="24" customHeight="1">
      <c r="C35" s="41"/>
      <c r="D35" s="188"/>
      <c r="E35" s="189"/>
      <c r="F35" s="190"/>
      <c r="G35" s="191"/>
      <c r="H35" s="20"/>
      <c r="I35" s="37"/>
      <c r="J35" s="39"/>
      <c r="K35" s="26"/>
    </row>
    <row r="36" spans="3:17" ht="24" customHeight="1">
      <c r="C36" s="41"/>
      <c r="D36" s="188"/>
      <c r="E36" s="189"/>
      <c r="F36" s="190"/>
      <c r="G36" s="191"/>
      <c r="H36" s="20"/>
      <c r="I36" s="37"/>
      <c r="J36" s="39"/>
      <c r="K36" s="26"/>
    </row>
    <row r="37" spans="3:17" ht="24" customHeight="1">
      <c r="C37" s="41"/>
      <c r="D37" s="188"/>
      <c r="E37" s="189"/>
      <c r="F37" s="190"/>
      <c r="G37" s="191"/>
      <c r="H37" s="43"/>
      <c r="I37" s="37"/>
      <c r="J37" s="39"/>
      <c r="K37" s="26"/>
    </row>
    <row r="38" spans="3:17" ht="24" customHeight="1">
      <c r="C38" s="41"/>
      <c r="D38" s="188"/>
      <c r="E38" s="189"/>
      <c r="F38" s="190"/>
      <c r="G38" s="191"/>
      <c r="H38" s="20"/>
      <c r="I38" s="37"/>
      <c r="J38" s="39"/>
      <c r="K38" s="26"/>
    </row>
    <row r="39" spans="3:17" ht="24" customHeight="1">
      <c r="C39" s="139"/>
      <c r="D39" s="197" t="s">
        <v>111</v>
      </c>
      <c r="E39" s="198"/>
      <c r="F39" s="195"/>
      <c r="G39" s="196"/>
      <c r="H39" s="140"/>
      <c r="I39" s="141"/>
      <c r="J39" s="142"/>
      <c r="K39" s="143">
        <f>SUM(K28:K38)</f>
        <v>1395560</v>
      </c>
    </row>
    <row r="40" spans="3:17" ht="24" customHeight="1">
      <c r="C40" s="41"/>
      <c r="D40" s="188"/>
      <c r="E40" s="189"/>
      <c r="F40" s="190"/>
      <c r="G40" s="191"/>
      <c r="H40" s="20"/>
      <c r="I40" s="37"/>
      <c r="J40" s="39"/>
      <c r="K40" s="26"/>
    </row>
    <row r="41" spans="3:17" ht="24" customHeight="1">
      <c r="C41" s="41"/>
      <c r="D41" s="188" t="s">
        <v>28</v>
      </c>
      <c r="E41" s="189"/>
      <c r="F41" s="190" t="s">
        <v>112</v>
      </c>
      <c r="G41" s="191"/>
      <c r="H41" s="144">
        <f>SUM(K39)</f>
        <v>1395560</v>
      </c>
      <c r="I41" s="37"/>
      <c r="J41" s="39"/>
      <c r="K41" s="26">
        <f>Q42</f>
        <v>418440</v>
      </c>
      <c r="Q41" s="34" t="s">
        <v>28</v>
      </c>
    </row>
    <row r="42" spans="3:17" ht="24" customHeight="1">
      <c r="C42" s="41"/>
      <c r="D42" s="188"/>
      <c r="E42" s="189"/>
      <c r="F42" s="190"/>
      <c r="G42" s="191"/>
      <c r="H42" s="20"/>
      <c r="I42" s="37"/>
      <c r="J42" s="39"/>
      <c r="K42" s="26"/>
      <c r="N42" s="35"/>
      <c r="O42" s="194">
        <f>ROUNDDOWN(H41*130%,-3)</f>
        <v>1814000</v>
      </c>
      <c r="P42" s="194"/>
      <c r="Q42" s="36">
        <f>O42-H41</f>
        <v>418440</v>
      </c>
    </row>
    <row r="43" spans="3:17" ht="24" customHeight="1">
      <c r="C43" s="41"/>
      <c r="D43" s="188"/>
      <c r="E43" s="189"/>
      <c r="F43" s="190"/>
      <c r="G43" s="191"/>
      <c r="H43" s="43"/>
      <c r="I43" s="37"/>
      <c r="J43" s="39"/>
      <c r="K43" s="26"/>
    </row>
    <row r="44" spans="3:17" ht="24" customHeight="1">
      <c r="C44" s="42"/>
      <c r="D44" s="199"/>
      <c r="E44" s="200"/>
      <c r="F44" s="201"/>
      <c r="G44" s="202"/>
      <c r="H44" s="25" t="s">
        <v>3</v>
      </c>
      <c r="I44" s="38"/>
      <c r="J44" s="40"/>
      <c r="K44" s="28" t="str">
        <f>IF(I44="","",H44*I44)</f>
        <v/>
      </c>
    </row>
    <row r="45" spans="3:17" ht="24" customHeight="1">
      <c r="F45" s="203"/>
      <c r="G45" s="203"/>
      <c r="H45" s="21" t="s">
        <v>4</v>
      </c>
      <c r="I45" s="21"/>
      <c r="J45" s="21"/>
      <c r="K45" s="29">
        <f>SUM(K39:K44)</f>
        <v>1814000</v>
      </c>
    </row>
    <row r="46" spans="3:17" ht="24" customHeight="1">
      <c r="H46" s="22" t="s">
        <v>19</v>
      </c>
      <c r="I46" s="22"/>
      <c r="J46" s="22"/>
      <c r="K46" s="29">
        <f>ROUNDDOWN(K45*10%,0)</f>
        <v>181400</v>
      </c>
    </row>
    <row r="47" spans="3:17" ht="24" customHeight="1" thickBot="1">
      <c r="C47" s="7"/>
      <c r="D47" s="7"/>
      <c r="H47" s="23" t="s">
        <v>5</v>
      </c>
      <c r="I47" s="23"/>
      <c r="J47" s="23"/>
      <c r="K47" s="30">
        <f>SUM(K45:K46)</f>
        <v>1995400</v>
      </c>
    </row>
    <row r="48" spans="3:17" ht="4.5" customHeight="1">
      <c r="C48" s="9"/>
      <c r="D48" s="9"/>
      <c r="E48" s="10"/>
      <c r="F48" s="10"/>
      <c r="G48" s="10"/>
      <c r="H48" s="10"/>
    </row>
  </sheetData>
  <mergeCells count="68">
    <mergeCell ref="D44:E44"/>
    <mergeCell ref="F44:G44"/>
    <mergeCell ref="F45:G45"/>
    <mergeCell ref="D41:E41"/>
    <mergeCell ref="F41:G41"/>
    <mergeCell ref="D42:E42"/>
    <mergeCell ref="F42:G42"/>
    <mergeCell ref="D43:E43"/>
    <mergeCell ref="F43:G43"/>
    <mergeCell ref="D37:E37"/>
    <mergeCell ref="F37:G37"/>
    <mergeCell ref="O42:P42"/>
    <mergeCell ref="D38:E38"/>
    <mergeCell ref="F38:G38"/>
    <mergeCell ref="F39:G39"/>
    <mergeCell ref="D40:E40"/>
    <mergeCell ref="F40:G40"/>
    <mergeCell ref="D39:E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9:E29"/>
    <mergeCell ref="F29:G29"/>
    <mergeCell ref="D28:E28"/>
    <mergeCell ref="F28:G28"/>
    <mergeCell ref="D30:E30"/>
    <mergeCell ref="F30:G30"/>
    <mergeCell ref="C23:D23"/>
    <mergeCell ref="E23:F23"/>
    <mergeCell ref="I23:K23"/>
    <mergeCell ref="D27:E27"/>
    <mergeCell ref="F27:G27"/>
    <mergeCell ref="I21:K21"/>
    <mergeCell ref="C22:D22"/>
    <mergeCell ref="E22:F22"/>
    <mergeCell ref="I22:K22"/>
    <mergeCell ref="H14:K14"/>
    <mergeCell ref="H15:K15"/>
    <mergeCell ref="C17:D18"/>
    <mergeCell ref="E17:F18"/>
    <mergeCell ref="H17:K17"/>
    <mergeCell ref="H18:K18"/>
    <mergeCell ref="C20:D20"/>
    <mergeCell ref="E20:G20"/>
    <mergeCell ref="C21:D21"/>
    <mergeCell ref="E21:G21"/>
    <mergeCell ref="C11:F11"/>
    <mergeCell ref="H11:K11"/>
    <mergeCell ref="C12:F12"/>
    <mergeCell ref="H12:K12"/>
    <mergeCell ref="C13:F13"/>
    <mergeCell ref="H13:K13"/>
    <mergeCell ref="C10:F10"/>
    <mergeCell ref="H10:K10"/>
    <mergeCell ref="C2:K2"/>
    <mergeCell ref="C3:K3"/>
    <mergeCell ref="H5:K5"/>
    <mergeCell ref="C7:E8"/>
    <mergeCell ref="F7:F8"/>
  </mergeCells>
  <phoneticPr fontId="3"/>
  <conditionalFormatting sqref="B29 F28:F44 C28:C44 D28:D38 D40:D44 C39:D39 H28:K44">
    <cfRule type="expression" dxfId="1" priority="2">
      <formula>MOD(ROW(),2)=1</formula>
    </cfRule>
  </conditionalFormatting>
  <printOptions horizontalCentered="1"/>
  <pageMargins left="0.74803149606299213" right="0.74803149606299213" top="0.70866141732283472" bottom="0.59055118110236227" header="0.31496062992125984" footer="0.19685039370078741"/>
  <pageSetup paperSize="9" scale="8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6"/>
  <sheetViews>
    <sheetView showZeros="0" view="pageBreakPreview" topLeftCell="A10" zoomScale="80" zoomScaleNormal="70" zoomScaleSheetLayoutView="80" workbookViewId="0">
      <selection activeCell="E30" sqref="E30"/>
    </sheetView>
  </sheetViews>
  <sheetFormatPr defaultRowHeight="16.5"/>
  <cols>
    <col min="1" max="1" width="3.125" style="97" customWidth="1"/>
    <col min="2" max="2" width="28.875" style="97" customWidth="1"/>
    <col min="3" max="3" width="19.875" style="97" customWidth="1"/>
    <col min="4" max="4" width="6.5" style="113" customWidth="1"/>
    <col min="5" max="5" width="4.75" style="97" customWidth="1"/>
    <col min="6" max="6" width="11.5" style="113" customWidth="1"/>
    <col min="7" max="7" width="12.625" style="113" customWidth="1"/>
    <col min="8" max="8" width="9.5" style="97" customWidth="1"/>
    <col min="9" max="10" width="9" style="97"/>
    <col min="11" max="11" width="19.625" style="97" customWidth="1"/>
    <col min="12" max="19" width="8.5" style="97" customWidth="1"/>
    <col min="20" max="256" width="9" style="97"/>
    <col min="257" max="257" width="3.125" style="97" customWidth="1"/>
    <col min="258" max="258" width="30" style="97" customWidth="1"/>
    <col min="259" max="259" width="21.25" style="97" customWidth="1"/>
    <col min="260" max="261" width="4.75" style="97" customWidth="1"/>
    <col min="262" max="262" width="9.125" style="97" bestFit="1" customWidth="1"/>
    <col min="263" max="263" width="10" style="97" customWidth="1"/>
    <col min="264" max="264" width="13.125" style="97" customWidth="1"/>
    <col min="265" max="512" width="9" style="97"/>
    <col min="513" max="513" width="3.125" style="97" customWidth="1"/>
    <col min="514" max="514" width="30" style="97" customWidth="1"/>
    <col min="515" max="515" width="21.25" style="97" customWidth="1"/>
    <col min="516" max="517" width="4.75" style="97" customWidth="1"/>
    <col min="518" max="518" width="9.125" style="97" bestFit="1" customWidth="1"/>
    <col min="519" max="519" width="10" style="97" customWidth="1"/>
    <col min="520" max="520" width="13.125" style="97" customWidth="1"/>
    <col min="521" max="768" width="9" style="97"/>
    <col min="769" max="769" width="3.125" style="97" customWidth="1"/>
    <col min="770" max="770" width="30" style="97" customWidth="1"/>
    <col min="771" max="771" width="21.25" style="97" customWidth="1"/>
    <col min="772" max="773" width="4.75" style="97" customWidth="1"/>
    <col min="774" max="774" width="9.125" style="97" bestFit="1" customWidth="1"/>
    <col min="775" max="775" width="10" style="97" customWidth="1"/>
    <col min="776" max="776" width="13.125" style="97" customWidth="1"/>
    <col min="777" max="1024" width="9" style="97"/>
    <col min="1025" max="1025" width="3.125" style="97" customWidth="1"/>
    <col min="1026" max="1026" width="30" style="97" customWidth="1"/>
    <col min="1027" max="1027" width="21.25" style="97" customWidth="1"/>
    <col min="1028" max="1029" width="4.75" style="97" customWidth="1"/>
    <col min="1030" max="1030" width="9.125" style="97" bestFit="1" customWidth="1"/>
    <col min="1031" max="1031" width="10" style="97" customWidth="1"/>
    <col min="1032" max="1032" width="13.125" style="97" customWidth="1"/>
    <col min="1033" max="1280" width="9" style="97"/>
    <col min="1281" max="1281" width="3.125" style="97" customWidth="1"/>
    <col min="1282" max="1282" width="30" style="97" customWidth="1"/>
    <col min="1283" max="1283" width="21.25" style="97" customWidth="1"/>
    <col min="1284" max="1285" width="4.75" style="97" customWidth="1"/>
    <col min="1286" max="1286" width="9.125" style="97" bestFit="1" customWidth="1"/>
    <col min="1287" max="1287" width="10" style="97" customWidth="1"/>
    <col min="1288" max="1288" width="13.125" style="97" customWidth="1"/>
    <col min="1289" max="1536" width="9" style="97"/>
    <col min="1537" max="1537" width="3.125" style="97" customWidth="1"/>
    <col min="1538" max="1538" width="30" style="97" customWidth="1"/>
    <col min="1539" max="1539" width="21.25" style="97" customWidth="1"/>
    <col min="1540" max="1541" width="4.75" style="97" customWidth="1"/>
    <col min="1542" max="1542" width="9.125" style="97" bestFit="1" customWidth="1"/>
    <col min="1543" max="1543" width="10" style="97" customWidth="1"/>
    <col min="1544" max="1544" width="13.125" style="97" customWidth="1"/>
    <col min="1545" max="1792" width="9" style="97"/>
    <col min="1793" max="1793" width="3.125" style="97" customWidth="1"/>
    <col min="1794" max="1794" width="30" style="97" customWidth="1"/>
    <col min="1795" max="1795" width="21.25" style="97" customWidth="1"/>
    <col min="1796" max="1797" width="4.75" style="97" customWidth="1"/>
    <col min="1798" max="1798" width="9.125" style="97" bestFit="1" customWidth="1"/>
    <col min="1799" max="1799" width="10" style="97" customWidth="1"/>
    <col min="1800" max="1800" width="13.125" style="97" customWidth="1"/>
    <col min="1801" max="2048" width="9" style="97"/>
    <col min="2049" max="2049" width="3.125" style="97" customWidth="1"/>
    <col min="2050" max="2050" width="30" style="97" customWidth="1"/>
    <col min="2051" max="2051" width="21.25" style="97" customWidth="1"/>
    <col min="2052" max="2053" width="4.75" style="97" customWidth="1"/>
    <col min="2054" max="2054" width="9.125" style="97" bestFit="1" customWidth="1"/>
    <col min="2055" max="2055" width="10" style="97" customWidth="1"/>
    <col min="2056" max="2056" width="13.125" style="97" customWidth="1"/>
    <col min="2057" max="2304" width="9" style="97"/>
    <col min="2305" max="2305" width="3.125" style="97" customWidth="1"/>
    <col min="2306" max="2306" width="30" style="97" customWidth="1"/>
    <col min="2307" max="2307" width="21.25" style="97" customWidth="1"/>
    <col min="2308" max="2309" width="4.75" style="97" customWidth="1"/>
    <col min="2310" max="2310" width="9.125" style="97" bestFit="1" customWidth="1"/>
    <col min="2311" max="2311" width="10" style="97" customWidth="1"/>
    <col min="2312" max="2312" width="13.125" style="97" customWidth="1"/>
    <col min="2313" max="2560" width="9" style="97"/>
    <col min="2561" max="2561" width="3.125" style="97" customWidth="1"/>
    <col min="2562" max="2562" width="30" style="97" customWidth="1"/>
    <col min="2563" max="2563" width="21.25" style="97" customWidth="1"/>
    <col min="2564" max="2565" width="4.75" style="97" customWidth="1"/>
    <col min="2566" max="2566" width="9.125" style="97" bestFit="1" customWidth="1"/>
    <col min="2567" max="2567" width="10" style="97" customWidth="1"/>
    <col min="2568" max="2568" width="13.125" style="97" customWidth="1"/>
    <col min="2569" max="2816" width="9" style="97"/>
    <col min="2817" max="2817" width="3.125" style="97" customWidth="1"/>
    <col min="2818" max="2818" width="30" style="97" customWidth="1"/>
    <col min="2819" max="2819" width="21.25" style="97" customWidth="1"/>
    <col min="2820" max="2821" width="4.75" style="97" customWidth="1"/>
    <col min="2822" max="2822" width="9.125" style="97" bestFit="1" customWidth="1"/>
    <col min="2823" max="2823" width="10" style="97" customWidth="1"/>
    <col min="2824" max="2824" width="13.125" style="97" customWidth="1"/>
    <col min="2825" max="3072" width="9" style="97"/>
    <col min="3073" max="3073" width="3.125" style="97" customWidth="1"/>
    <col min="3074" max="3074" width="30" style="97" customWidth="1"/>
    <col min="3075" max="3075" width="21.25" style="97" customWidth="1"/>
    <col min="3076" max="3077" width="4.75" style="97" customWidth="1"/>
    <col min="3078" max="3078" width="9.125" style="97" bestFit="1" customWidth="1"/>
    <col min="3079" max="3079" width="10" style="97" customWidth="1"/>
    <col min="3080" max="3080" width="13.125" style="97" customWidth="1"/>
    <col min="3081" max="3328" width="9" style="97"/>
    <col min="3329" max="3329" width="3.125" style="97" customWidth="1"/>
    <col min="3330" max="3330" width="30" style="97" customWidth="1"/>
    <col min="3331" max="3331" width="21.25" style="97" customWidth="1"/>
    <col min="3332" max="3333" width="4.75" style="97" customWidth="1"/>
    <col min="3334" max="3334" width="9.125" style="97" bestFit="1" customWidth="1"/>
    <col min="3335" max="3335" width="10" style="97" customWidth="1"/>
    <col min="3336" max="3336" width="13.125" style="97" customWidth="1"/>
    <col min="3337" max="3584" width="9" style="97"/>
    <col min="3585" max="3585" width="3.125" style="97" customWidth="1"/>
    <col min="3586" max="3586" width="30" style="97" customWidth="1"/>
    <col min="3587" max="3587" width="21.25" style="97" customWidth="1"/>
    <col min="3588" max="3589" width="4.75" style="97" customWidth="1"/>
    <col min="3590" max="3590" width="9.125" style="97" bestFit="1" customWidth="1"/>
    <col min="3591" max="3591" width="10" style="97" customWidth="1"/>
    <col min="3592" max="3592" width="13.125" style="97" customWidth="1"/>
    <col min="3593" max="3840" width="9" style="97"/>
    <col min="3841" max="3841" width="3.125" style="97" customWidth="1"/>
    <col min="3842" max="3842" width="30" style="97" customWidth="1"/>
    <col min="3843" max="3843" width="21.25" style="97" customWidth="1"/>
    <col min="3844" max="3845" width="4.75" style="97" customWidth="1"/>
    <col min="3846" max="3846" width="9.125" style="97" bestFit="1" customWidth="1"/>
    <col min="3847" max="3847" width="10" style="97" customWidth="1"/>
    <col min="3848" max="3848" width="13.125" style="97" customWidth="1"/>
    <col min="3849" max="4096" width="9" style="97"/>
    <col min="4097" max="4097" width="3.125" style="97" customWidth="1"/>
    <col min="4098" max="4098" width="30" style="97" customWidth="1"/>
    <col min="4099" max="4099" width="21.25" style="97" customWidth="1"/>
    <col min="4100" max="4101" width="4.75" style="97" customWidth="1"/>
    <col min="4102" max="4102" width="9.125" style="97" bestFit="1" customWidth="1"/>
    <col min="4103" max="4103" width="10" style="97" customWidth="1"/>
    <col min="4104" max="4104" width="13.125" style="97" customWidth="1"/>
    <col min="4105" max="4352" width="9" style="97"/>
    <col min="4353" max="4353" width="3.125" style="97" customWidth="1"/>
    <col min="4354" max="4354" width="30" style="97" customWidth="1"/>
    <col min="4355" max="4355" width="21.25" style="97" customWidth="1"/>
    <col min="4356" max="4357" width="4.75" style="97" customWidth="1"/>
    <col min="4358" max="4358" width="9.125" style="97" bestFit="1" customWidth="1"/>
    <col min="4359" max="4359" width="10" style="97" customWidth="1"/>
    <col min="4360" max="4360" width="13.125" style="97" customWidth="1"/>
    <col min="4361" max="4608" width="9" style="97"/>
    <col min="4609" max="4609" width="3.125" style="97" customWidth="1"/>
    <col min="4610" max="4610" width="30" style="97" customWidth="1"/>
    <col min="4611" max="4611" width="21.25" style="97" customWidth="1"/>
    <col min="4612" max="4613" width="4.75" style="97" customWidth="1"/>
    <col min="4614" max="4614" width="9.125" style="97" bestFit="1" customWidth="1"/>
    <col min="4615" max="4615" width="10" style="97" customWidth="1"/>
    <col min="4616" max="4616" width="13.125" style="97" customWidth="1"/>
    <col min="4617" max="4864" width="9" style="97"/>
    <col min="4865" max="4865" width="3.125" style="97" customWidth="1"/>
    <col min="4866" max="4866" width="30" style="97" customWidth="1"/>
    <col min="4867" max="4867" width="21.25" style="97" customWidth="1"/>
    <col min="4868" max="4869" width="4.75" style="97" customWidth="1"/>
    <col min="4870" max="4870" width="9.125" style="97" bestFit="1" customWidth="1"/>
    <col min="4871" max="4871" width="10" style="97" customWidth="1"/>
    <col min="4872" max="4872" width="13.125" style="97" customWidth="1"/>
    <col min="4873" max="5120" width="9" style="97"/>
    <col min="5121" max="5121" width="3.125" style="97" customWidth="1"/>
    <col min="5122" max="5122" width="30" style="97" customWidth="1"/>
    <col min="5123" max="5123" width="21.25" style="97" customWidth="1"/>
    <col min="5124" max="5125" width="4.75" style="97" customWidth="1"/>
    <col min="5126" max="5126" width="9.125" style="97" bestFit="1" customWidth="1"/>
    <col min="5127" max="5127" width="10" style="97" customWidth="1"/>
    <col min="5128" max="5128" width="13.125" style="97" customWidth="1"/>
    <col min="5129" max="5376" width="9" style="97"/>
    <col min="5377" max="5377" width="3.125" style="97" customWidth="1"/>
    <col min="5378" max="5378" width="30" style="97" customWidth="1"/>
    <col min="5379" max="5379" width="21.25" style="97" customWidth="1"/>
    <col min="5380" max="5381" width="4.75" style="97" customWidth="1"/>
    <col min="5382" max="5382" width="9.125" style="97" bestFit="1" customWidth="1"/>
    <col min="5383" max="5383" width="10" style="97" customWidth="1"/>
    <col min="5384" max="5384" width="13.125" style="97" customWidth="1"/>
    <col min="5385" max="5632" width="9" style="97"/>
    <col min="5633" max="5633" width="3.125" style="97" customWidth="1"/>
    <col min="5634" max="5634" width="30" style="97" customWidth="1"/>
    <col min="5635" max="5635" width="21.25" style="97" customWidth="1"/>
    <col min="5636" max="5637" width="4.75" style="97" customWidth="1"/>
    <col min="5638" max="5638" width="9.125" style="97" bestFit="1" customWidth="1"/>
    <col min="5639" max="5639" width="10" style="97" customWidth="1"/>
    <col min="5640" max="5640" width="13.125" style="97" customWidth="1"/>
    <col min="5641" max="5888" width="9" style="97"/>
    <col min="5889" max="5889" width="3.125" style="97" customWidth="1"/>
    <col min="5890" max="5890" width="30" style="97" customWidth="1"/>
    <col min="5891" max="5891" width="21.25" style="97" customWidth="1"/>
    <col min="5892" max="5893" width="4.75" style="97" customWidth="1"/>
    <col min="5894" max="5894" width="9.125" style="97" bestFit="1" customWidth="1"/>
    <col min="5895" max="5895" width="10" style="97" customWidth="1"/>
    <col min="5896" max="5896" width="13.125" style="97" customWidth="1"/>
    <col min="5897" max="6144" width="9" style="97"/>
    <col min="6145" max="6145" width="3.125" style="97" customWidth="1"/>
    <col min="6146" max="6146" width="30" style="97" customWidth="1"/>
    <col min="6147" max="6147" width="21.25" style="97" customWidth="1"/>
    <col min="6148" max="6149" width="4.75" style="97" customWidth="1"/>
    <col min="6150" max="6150" width="9.125" style="97" bestFit="1" customWidth="1"/>
    <col min="6151" max="6151" width="10" style="97" customWidth="1"/>
    <col min="6152" max="6152" width="13.125" style="97" customWidth="1"/>
    <col min="6153" max="6400" width="9" style="97"/>
    <col min="6401" max="6401" width="3.125" style="97" customWidth="1"/>
    <col min="6402" max="6402" width="30" style="97" customWidth="1"/>
    <col min="6403" max="6403" width="21.25" style="97" customWidth="1"/>
    <col min="6404" max="6405" width="4.75" style="97" customWidth="1"/>
    <col min="6406" max="6406" width="9.125" style="97" bestFit="1" customWidth="1"/>
    <col min="6407" max="6407" width="10" style="97" customWidth="1"/>
    <col min="6408" max="6408" width="13.125" style="97" customWidth="1"/>
    <col min="6409" max="6656" width="9" style="97"/>
    <col min="6657" max="6657" width="3.125" style="97" customWidth="1"/>
    <col min="6658" max="6658" width="30" style="97" customWidth="1"/>
    <col min="6659" max="6659" width="21.25" style="97" customWidth="1"/>
    <col min="6660" max="6661" width="4.75" style="97" customWidth="1"/>
    <col min="6662" max="6662" width="9.125" style="97" bestFit="1" customWidth="1"/>
    <col min="6663" max="6663" width="10" style="97" customWidth="1"/>
    <col min="6664" max="6664" width="13.125" style="97" customWidth="1"/>
    <col min="6665" max="6912" width="9" style="97"/>
    <col min="6913" max="6913" width="3.125" style="97" customWidth="1"/>
    <col min="6914" max="6914" width="30" style="97" customWidth="1"/>
    <col min="6915" max="6915" width="21.25" style="97" customWidth="1"/>
    <col min="6916" max="6917" width="4.75" style="97" customWidth="1"/>
    <col min="6918" max="6918" width="9.125" style="97" bestFit="1" customWidth="1"/>
    <col min="6919" max="6919" width="10" style="97" customWidth="1"/>
    <col min="6920" max="6920" width="13.125" style="97" customWidth="1"/>
    <col min="6921" max="7168" width="9" style="97"/>
    <col min="7169" max="7169" width="3.125" style="97" customWidth="1"/>
    <col min="7170" max="7170" width="30" style="97" customWidth="1"/>
    <col min="7171" max="7171" width="21.25" style="97" customWidth="1"/>
    <col min="7172" max="7173" width="4.75" style="97" customWidth="1"/>
    <col min="7174" max="7174" width="9.125" style="97" bestFit="1" customWidth="1"/>
    <col min="7175" max="7175" width="10" style="97" customWidth="1"/>
    <col min="7176" max="7176" width="13.125" style="97" customWidth="1"/>
    <col min="7177" max="7424" width="9" style="97"/>
    <col min="7425" max="7425" width="3.125" style="97" customWidth="1"/>
    <col min="7426" max="7426" width="30" style="97" customWidth="1"/>
    <col min="7427" max="7427" width="21.25" style="97" customWidth="1"/>
    <col min="7428" max="7429" width="4.75" style="97" customWidth="1"/>
    <col min="7430" max="7430" width="9.125" style="97" bestFit="1" customWidth="1"/>
    <col min="7431" max="7431" width="10" style="97" customWidth="1"/>
    <col min="7432" max="7432" width="13.125" style="97" customWidth="1"/>
    <col min="7433" max="7680" width="9" style="97"/>
    <col min="7681" max="7681" width="3.125" style="97" customWidth="1"/>
    <col min="7682" max="7682" width="30" style="97" customWidth="1"/>
    <col min="7683" max="7683" width="21.25" style="97" customWidth="1"/>
    <col min="7684" max="7685" width="4.75" style="97" customWidth="1"/>
    <col min="7686" max="7686" width="9.125" style="97" bestFit="1" customWidth="1"/>
    <col min="7687" max="7687" width="10" style="97" customWidth="1"/>
    <col min="7688" max="7688" width="13.125" style="97" customWidth="1"/>
    <col min="7689" max="7936" width="9" style="97"/>
    <col min="7937" max="7937" width="3.125" style="97" customWidth="1"/>
    <col min="7938" max="7938" width="30" style="97" customWidth="1"/>
    <col min="7939" max="7939" width="21.25" style="97" customWidth="1"/>
    <col min="7940" max="7941" width="4.75" style="97" customWidth="1"/>
    <col min="7942" max="7942" width="9.125" style="97" bestFit="1" customWidth="1"/>
    <col min="7943" max="7943" width="10" style="97" customWidth="1"/>
    <col min="7944" max="7944" width="13.125" style="97" customWidth="1"/>
    <col min="7945" max="8192" width="9" style="97"/>
    <col min="8193" max="8193" width="3.125" style="97" customWidth="1"/>
    <col min="8194" max="8194" width="30" style="97" customWidth="1"/>
    <col min="8195" max="8195" width="21.25" style="97" customWidth="1"/>
    <col min="8196" max="8197" width="4.75" style="97" customWidth="1"/>
    <col min="8198" max="8198" width="9.125" style="97" bestFit="1" customWidth="1"/>
    <col min="8199" max="8199" width="10" style="97" customWidth="1"/>
    <col min="8200" max="8200" width="13.125" style="97" customWidth="1"/>
    <col min="8201" max="8448" width="9" style="97"/>
    <col min="8449" max="8449" width="3.125" style="97" customWidth="1"/>
    <col min="8450" max="8450" width="30" style="97" customWidth="1"/>
    <col min="8451" max="8451" width="21.25" style="97" customWidth="1"/>
    <col min="8452" max="8453" width="4.75" style="97" customWidth="1"/>
    <col min="8454" max="8454" width="9.125" style="97" bestFit="1" customWidth="1"/>
    <col min="8455" max="8455" width="10" style="97" customWidth="1"/>
    <col min="8456" max="8456" width="13.125" style="97" customWidth="1"/>
    <col min="8457" max="8704" width="9" style="97"/>
    <col min="8705" max="8705" width="3.125" style="97" customWidth="1"/>
    <col min="8706" max="8706" width="30" style="97" customWidth="1"/>
    <col min="8707" max="8707" width="21.25" style="97" customWidth="1"/>
    <col min="8708" max="8709" width="4.75" style="97" customWidth="1"/>
    <col min="8710" max="8710" width="9.125" style="97" bestFit="1" customWidth="1"/>
    <col min="8711" max="8711" width="10" style="97" customWidth="1"/>
    <col min="8712" max="8712" width="13.125" style="97" customWidth="1"/>
    <col min="8713" max="8960" width="9" style="97"/>
    <col min="8961" max="8961" width="3.125" style="97" customWidth="1"/>
    <col min="8962" max="8962" width="30" style="97" customWidth="1"/>
    <col min="8963" max="8963" width="21.25" style="97" customWidth="1"/>
    <col min="8964" max="8965" width="4.75" style="97" customWidth="1"/>
    <col min="8966" max="8966" width="9.125" style="97" bestFit="1" customWidth="1"/>
    <col min="8967" max="8967" width="10" style="97" customWidth="1"/>
    <col min="8968" max="8968" width="13.125" style="97" customWidth="1"/>
    <col min="8969" max="9216" width="9" style="97"/>
    <col min="9217" max="9217" width="3.125" style="97" customWidth="1"/>
    <col min="9218" max="9218" width="30" style="97" customWidth="1"/>
    <col min="9219" max="9219" width="21.25" style="97" customWidth="1"/>
    <col min="9220" max="9221" width="4.75" style="97" customWidth="1"/>
    <col min="9222" max="9222" width="9.125" style="97" bestFit="1" customWidth="1"/>
    <col min="9223" max="9223" width="10" style="97" customWidth="1"/>
    <col min="9224" max="9224" width="13.125" style="97" customWidth="1"/>
    <col min="9225" max="9472" width="9" style="97"/>
    <col min="9473" max="9473" width="3.125" style="97" customWidth="1"/>
    <col min="9474" max="9474" width="30" style="97" customWidth="1"/>
    <col min="9475" max="9475" width="21.25" style="97" customWidth="1"/>
    <col min="9476" max="9477" width="4.75" style="97" customWidth="1"/>
    <col min="9478" max="9478" width="9.125" style="97" bestFit="1" customWidth="1"/>
    <col min="9479" max="9479" width="10" style="97" customWidth="1"/>
    <col min="9480" max="9480" width="13.125" style="97" customWidth="1"/>
    <col min="9481" max="9728" width="9" style="97"/>
    <col min="9729" max="9729" width="3.125" style="97" customWidth="1"/>
    <col min="9730" max="9730" width="30" style="97" customWidth="1"/>
    <col min="9731" max="9731" width="21.25" style="97" customWidth="1"/>
    <col min="9732" max="9733" width="4.75" style="97" customWidth="1"/>
    <col min="9734" max="9734" width="9.125" style="97" bestFit="1" customWidth="1"/>
    <col min="9735" max="9735" width="10" style="97" customWidth="1"/>
    <col min="9736" max="9736" width="13.125" style="97" customWidth="1"/>
    <col min="9737" max="9984" width="9" style="97"/>
    <col min="9985" max="9985" width="3.125" style="97" customWidth="1"/>
    <col min="9986" max="9986" width="30" style="97" customWidth="1"/>
    <col min="9987" max="9987" width="21.25" style="97" customWidth="1"/>
    <col min="9988" max="9989" width="4.75" style="97" customWidth="1"/>
    <col min="9990" max="9990" width="9.125" style="97" bestFit="1" customWidth="1"/>
    <col min="9991" max="9991" width="10" style="97" customWidth="1"/>
    <col min="9992" max="9992" width="13.125" style="97" customWidth="1"/>
    <col min="9993" max="10240" width="9" style="97"/>
    <col min="10241" max="10241" width="3.125" style="97" customWidth="1"/>
    <col min="10242" max="10242" width="30" style="97" customWidth="1"/>
    <col min="10243" max="10243" width="21.25" style="97" customWidth="1"/>
    <col min="10244" max="10245" width="4.75" style="97" customWidth="1"/>
    <col min="10246" max="10246" width="9.125" style="97" bestFit="1" customWidth="1"/>
    <col min="10247" max="10247" width="10" style="97" customWidth="1"/>
    <col min="10248" max="10248" width="13.125" style="97" customWidth="1"/>
    <col min="10249" max="10496" width="9" style="97"/>
    <col min="10497" max="10497" width="3.125" style="97" customWidth="1"/>
    <col min="10498" max="10498" width="30" style="97" customWidth="1"/>
    <col min="10499" max="10499" width="21.25" style="97" customWidth="1"/>
    <col min="10500" max="10501" width="4.75" style="97" customWidth="1"/>
    <col min="10502" max="10502" width="9.125" style="97" bestFit="1" customWidth="1"/>
    <col min="10503" max="10503" width="10" style="97" customWidth="1"/>
    <col min="10504" max="10504" width="13.125" style="97" customWidth="1"/>
    <col min="10505" max="10752" width="9" style="97"/>
    <col min="10753" max="10753" width="3.125" style="97" customWidth="1"/>
    <col min="10754" max="10754" width="30" style="97" customWidth="1"/>
    <col min="10755" max="10755" width="21.25" style="97" customWidth="1"/>
    <col min="10756" max="10757" width="4.75" style="97" customWidth="1"/>
    <col min="10758" max="10758" width="9.125" style="97" bestFit="1" customWidth="1"/>
    <col min="10759" max="10759" width="10" style="97" customWidth="1"/>
    <col min="10760" max="10760" width="13.125" style="97" customWidth="1"/>
    <col min="10761" max="11008" width="9" style="97"/>
    <col min="11009" max="11009" width="3.125" style="97" customWidth="1"/>
    <col min="11010" max="11010" width="30" style="97" customWidth="1"/>
    <col min="11011" max="11011" width="21.25" style="97" customWidth="1"/>
    <col min="11012" max="11013" width="4.75" style="97" customWidth="1"/>
    <col min="11014" max="11014" width="9.125" style="97" bestFit="1" customWidth="1"/>
    <col min="11015" max="11015" width="10" style="97" customWidth="1"/>
    <col min="11016" max="11016" width="13.125" style="97" customWidth="1"/>
    <col min="11017" max="11264" width="9" style="97"/>
    <col min="11265" max="11265" width="3.125" style="97" customWidth="1"/>
    <col min="11266" max="11266" width="30" style="97" customWidth="1"/>
    <col min="11267" max="11267" width="21.25" style="97" customWidth="1"/>
    <col min="11268" max="11269" width="4.75" style="97" customWidth="1"/>
    <col min="11270" max="11270" width="9.125" style="97" bestFit="1" customWidth="1"/>
    <col min="11271" max="11271" width="10" style="97" customWidth="1"/>
    <col min="11272" max="11272" width="13.125" style="97" customWidth="1"/>
    <col min="11273" max="11520" width="9" style="97"/>
    <col min="11521" max="11521" width="3.125" style="97" customWidth="1"/>
    <col min="11522" max="11522" width="30" style="97" customWidth="1"/>
    <col min="11523" max="11523" width="21.25" style="97" customWidth="1"/>
    <col min="11524" max="11525" width="4.75" style="97" customWidth="1"/>
    <col min="11526" max="11526" width="9.125" style="97" bestFit="1" customWidth="1"/>
    <col min="11527" max="11527" width="10" style="97" customWidth="1"/>
    <col min="11528" max="11528" width="13.125" style="97" customWidth="1"/>
    <col min="11529" max="11776" width="9" style="97"/>
    <col min="11777" max="11777" width="3.125" style="97" customWidth="1"/>
    <col min="11778" max="11778" width="30" style="97" customWidth="1"/>
    <col min="11779" max="11779" width="21.25" style="97" customWidth="1"/>
    <col min="11780" max="11781" width="4.75" style="97" customWidth="1"/>
    <col min="11782" max="11782" width="9.125" style="97" bestFit="1" customWidth="1"/>
    <col min="11783" max="11783" width="10" style="97" customWidth="1"/>
    <col min="11784" max="11784" width="13.125" style="97" customWidth="1"/>
    <col min="11785" max="12032" width="9" style="97"/>
    <col min="12033" max="12033" width="3.125" style="97" customWidth="1"/>
    <col min="12034" max="12034" width="30" style="97" customWidth="1"/>
    <col min="12035" max="12035" width="21.25" style="97" customWidth="1"/>
    <col min="12036" max="12037" width="4.75" style="97" customWidth="1"/>
    <col min="12038" max="12038" width="9.125" style="97" bestFit="1" customWidth="1"/>
    <col min="12039" max="12039" width="10" style="97" customWidth="1"/>
    <col min="12040" max="12040" width="13.125" style="97" customWidth="1"/>
    <col min="12041" max="12288" width="9" style="97"/>
    <col min="12289" max="12289" width="3.125" style="97" customWidth="1"/>
    <col min="12290" max="12290" width="30" style="97" customWidth="1"/>
    <col min="12291" max="12291" width="21.25" style="97" customWidth="1"/>
    <col min="12292" max="12293" width="4.75" style="97" customWidth="1"/>
    <col min="12294" max="12294" width="9.125" style="97" bestFit="1" customWidth="1"/>
    <col min="12295" max="12295" width="10" style="97" customWidth="1"/>
    <col min="12296" max="12296" width="13.125" style="97" customWidth="1"/>
    <col min="12297" max="12544" width="9" style="97"/>
    <col min="12545" max="12545" width="3.125" style="97" customWidth="1"/>
    <col min="12546" max="12546" width="30" style="97" customWidth="1"/>
    <col min="12547" max="12547" width="21.25" style="97" customWidth="1"/>
    <col min="12548" max="12549" width="4.75" style="97" customWidth="1"/>
    <col min="12550" max="12550" width="9.125" style="97" bestFit="1" customWidth="1"/>
    <col min="12551" max="12551" width="10" style="97" customWidth="1"/>
    <col min="12552" max="12552" width="13.125" style="97" customWidth="1"/>
    <col min="12553" max="12800" width="9" style="97"/>
    <col min="12801" max="12801" width="3.125" style="97" customWidth="1"/>
    <col min="12802" max="12802" width="30" style="97" customWidth="1"/>
    <col min="12803" max="12803" width="21.25" style="97" customWidth="1"/>
    <col min="12804" max="12805" width="4.75" style="97" customWidth="1"/>
    <col min="12806" max="12806" width="9.125" style="97" bestFit="1" customWidth="1"/>
    <col min="12807" max="12807" width="10" style="97" customWidth="1"/>
    <col min="12808" max="12808" width="13.125" style="97" customWidth="1"/>
    <col min="12809" max="13056" width="9" style="97"/>
    <col min="13057" max="13057" width="3.125" style="97" customWidth="1"/>
    <col min="13058" max="13058" width="30" style="97" customWidth="1"/>
    <col min="13059" max="13059" width="21.25" style="97" customWidth="1"/>
    <col min="13060" max="13061" width="4.75" style="97" customWidth="1"/>
    <col min="13062" max="13062" width="9.125" style="97" bestFit="1" customWidth="1"/>
    <col min="13063" max="13063" width="10" style="97" customWidth="1"/>
    <col min="13064" max="13064" width="13.125" style="97" customWidth="1"/>
    <col min="13065" max="13312" width="9" style="97"/>
    <col min="13313" max="13313" width="3.125" style="97" customWidth="1"/>
    <col min="13314" max="13314" width="30" style="97" customWidth="1"/>
    <col min="13315" max="13315" width="21.25" style="97" customWidth="1"/>
    <col min="13316" max="13317" width="4.75" style="97" customWidth="1"/>
    <col min="13318" max="13318" width="9.125" style="97" bestFit="1" customWidth="1"/>
    <col min="13319" max="13319" width="10" style="97" customWidth="1"/>
    <col min="13320" max="13320" width="13.125" style="97" customWidth="1"/>
    <col min="13321" max="13568" width="9" style="97"/>
    <col min="13569" max="13569" width="3.125" style="97" customWidth="1"/>
    <col min="13570" max="13570" width="30" style="97" customWidth="1"/>
    <col min="13571" max="13571" width="21.25" style="97" customWidth="1"/>
    <col min="13572" max="13573" width="4.75" style="97" customWidth="1"/>
    <col min="13574" max="13574" width="9.125" style="97" bestFit="1" customWidth="1"/>
    <col min="13575" max="13575" width="10" style="97" customWidth="1"/>
    <col min="13576" max="13576" width="13.125" style="97" customWidth="1"/>
    <col min="13577" max="13824" width="9" style="97"/>
    <col min="13825" max="13825" width="3.125" style="97" customWidth="1"/>
    <col min="13826" max="13826" width="30" style="97" customWidth="1"/>
    <col min="13827" max="13827" width="21.25" style="97" customWidth="1"/>
    <col min="13828" max="13829" width="4.75" style="97" customWidth="1"/>
    <col min="13830" max="13830" width="9.125" style="97" bestFit="1" customWidth="1"/>
    <col min="13831" max="13831" width="10" style="97" customWidth="1"/>
    <col min="13832" max="13832" width="13.125" style="97" customWidth="1"/>
    <col min="13833" max="14080" width="9" style="97"/>
    <col min="14081" max="14081" width="3.125" style="97" customWidth="1"/>
    <col min="14082" max="14082" width="30" style="97" customWidth="1"/>
    <col min="14083" max="14083" width="21.25" style="97" customWidth="1"/>
    <col min="14084" max="14085" width="4.75" style="97" customWidth="1"/>
    <col min="14086" max="14086" width="9.125" style="97" bestFit="1" customWidth="1"/>
    <col min="14087" max="14087" width="10" style="97" customWidth="1"/>
    <col min="14088" max="14088" width="13.125" style="97" customWidth="1"/>
    <col min="14089" max="14336" width="9" style="97"/>
    <col min="14337" max="14337" width="3.125" style="97" customWidth="1"/>
    <col min="14338" max="14338" width="30" style="97" customWidth="1"/>
    <col min="14339" max="14339" width="21.25" style="97" customWidth="1"/>
    <col min="14340" max="14341" width="4.75" style="97" customWidth="1"/>
    <col min="14342" max="14342" width="9.125" style="97" bestFit="1" customWidth="1"/>
    <col min="14343" max="14343" width="10" style="97" customWidth="1"/>
    <col min="14344" max="14344" width="13.125" style="97" customWidth="1"/>
    <col min="14345" max="14592" width="9" style="97"/>
    <col min="14593" max="14593" width="3.125" style="97" customWidth="1"/>
    <col min="14594" max="14594" width="30" style="97" customWidth="1"/>
    <col min="14595" max="14595" width="21.25" style="97" customWidth="1"/>
    <col min="14596" max="14597" width="4.75" style="97" customWidth="1"/>
    <col min="14598" max="14598" width="9.125" style="97" bestFit="1" customWidth="1"/>
    <col min="14599" max="14599" width="10" style="97" customWidth="1"/>
    <col min="14600" max="14600" width="13.125" style="97" customWidth="1"/>
    <col min="14601" max="14848" width="9" style="97"/>
    <col min="14849" max="14849" width="3.125" style="97" customWidth="1"/>
    <col min="14850" max="14850" width="30" style="97" customWidth="1"/>
    <col min="14851" max="14851" width="21.25" style="97" customWidth="1"/>
    <col min="14852" max="14853" width="4.75" style="97" customWidth="1"/>
    <col min="14854" max="14854" width="9.125" style="97" bestFit="1" customWidth="1"/>
    <col min="14855" max="14855" width="10" style="97" customWidth="1"/>
    <col min="14856" max="14856" width="13.125" style="97" customWidth="1"/>
    <col min="14857" max="15104" width="9" style="97"/>
    <col min="15105" max="15105" width="3.125" style="97" customWidth="1"/>
    <col min="15106" max="15106" width="30" style="97" customWidth="1"/>
    <col min="15107" max="15107" width="21.25" style="97" customWidth="1"/>
    <col min="15108" max="15109" width="4.75" style="97" customWidth="1"/>
    <col min="15110" max="15110" width="9.125" style="97" bestFit="1" customWidth="1"/>
    <col min="15111" max="15111" width="10" style="97" customWidth="1"/>
    <col min="15112" max="15112" width="13.125" style="97" customWidth="1"/>
    <col min="15113" max="15360" width="9" style="97"/>
    <col min="15361" max="15361" width="3.125" style="97" customWidth="1"/>
    <col min="15362" max="15362" width="30" style="97" customWidth="1"/>
    <col min="15363" max="15363" width="21.25" style="97" customWidth="1"/>
    <col min="15364" max="15365" width="4.75" style="97" customWidth="1"/>
    <col min="15366" max="15366" width="9.125" style="97" bestFit="1" customWidth="1"/>
    <col min="15367" max="15367" width="10" style="97" customWidth="1"/>
    <col min="15368" max="15368" width="13.125" style="97" customWidth="1"/>
    <col min="15369" max="15616" width="9" style="97"/>
    <col min="15617" max="15617" width="3.125" style="97" customWidth="1"/>
    <col min="15618" max="15618" width="30" style="97" customWidth="1"/>
    <col min="15619" max="15619" width="21.25" style="97" customWidth="1"/>
    <col min="15620" max="15621" width="4.75" style="97" customWidth="1"/>
    <col min="15622" max="15622" width="9.125" style="97" bestFit="1" customWidth="1"/>
    <col min="15623" max="15623" width="10" style="97" customWidth="1"/>
    <col min="15624" max="15624" width="13.125" style="97" customWidth="1"/>
    <col min="15625" max="15872" width="9" style="97"/>
    <col min="15873" max="15873" width="3.125" style="97" customWidth="1"/>
    <col min="15874" max="15874" width="30" style="97" customWidth="1"/>
    <col min="15875" max="15875" width="21.25" style="97" customWidth="1"/>
    <col min="15876" max="15877" width="4.75" style="97" customWidth="1"/>
    <col min="15878" max="15878" width="9.125" style="97" bestFit="1" customWidth="1"/>
    <col min="15879" max="15879" width="10" style="97" customWidth="1"/>
    <col min="15880" max="15880" width="13.125" style="97" customWidth="1"/>
    <col min="15881" max="16128" width="9" style="97"/>
    <col min="16129" max="16129" width="3.125" style="97" customWidth="1"/>
    <col min="16130" max="16130" width="30" style="97" customWidth="1"/>
    <col min="16131" max="16131" width="21.25" style="97" customWidth="1"/>
    <col min="16132" max="16133" width="4.75" style="97" customWidth="1"/>
    <col min="16134" max="16134" width="9.125" style="97" bestFit="1" customWidth="1"/>
    <col min="16135" max="16135" width="10" style="97" customWidth="1"/>
    <col min="16136" max="16136" width="13.125" style="97" customWidth="1"/>
    <col min="16137" max="16384" width="9" style="97"/>
  </cols>
  <sheetData>
    <row r="1" spans="1:22" s="90" customFormat="1" ht="18" customHeight="1">
      <c r="A1" s="226" t="s">
        <v>71</v>
      </c>
      <c r="B1" s="227"/>
      <c r="C1" s="87" t="s">
        <v>64</v>
      </c>
      <c r="D1" s="88" t="s">
        <v>1</v>
      </c>
      <c r="E1" s="87" t="s">
        <v>15</v>
      </c>
      <c r="F1" s="88" t="s">
        <v>65</v>
      </c>
      <c r="G1" s="88" t="s">
        <v>66</v>
      </c>
      <c r="H1" s="89" t="s">
        <v>72</v>
      </c>
    </row>
    <row r="2" spans="1:22" ht="18" customHeight="1">
      <c r="A2" s="230" t="s">
        <v>110</v>
      </c>
      <c r="B2" s="231"/>
      <c r="C2" s="101"/>
      <c r="D2" s="98"/>
      <c r="E2" s="101"/>
      <c r="F2" s="98"/>
      <c r="G2" s="106"/>
      <c r="H2" s="99"/>
      <c r="J2" s="90"/>
    </row>
    <row r="3" spans="1:22" ht="18" customHeight="1">
      <c r="A3" s="228" t="s">
        <v>74</v>
      </c>
      <c r="B3" s="229"/>
      <c r="C3" s="91"/>
      <c r="D3" s="92"/>
      <c r="E3" s="93"/>
      <c r="F3" s="94"/>
      <c r="G3" s="95"/>
      <c r="H3" s="96"/>
    </row>
    <row r="4" spans="1:22" ht="18" customHeight="1">
      <c r="A4" s="220" t="s">
        <v>96</v>
      </c>
      <c r="B4" s="221"/>
      <c r="C4" s="91" t="s">
        <v>105</v>
      </c>
      <c r="D4" s="138">
        <v>24</v>
      </c>
      <c r="E4" s="93" t="s">
        <v>67</v>
      </c>
      <c r="F4" s="98">
        <v>22700</v>
      </c>
      <c r="G4" s="95">
        <f t="shared" ref="G4:G9" si="0">D4*F4</f>
        <v>544800</v>
      </c>
      <c r="H4" s="99"/>
      <c r="J4" s="114" t="s">
        <v>109</v>
      </c>
      <c r="P4" s="115"/>
      <c r="Q4" s="115"/>
      <c r="R4" s="115"/>
      <c r="S4" s="115"/>
      <c r="T4" s="115"/>
      <c r="U4" s="115"/>
      <c r="V4" s="115"/>
    </row>
    <row r="5" spans="1:22" ht="18" customHeight="1">
      <c r="A5" s="220" t="s">
        <v>96</v>
      </c>
      <c r="B5" s="221"/>
      <c r="C5" s="101" t="s">
        <v>76</v>
      </c>
      <c r="D5" s="104">
        <v>6</v>
      </c>
      <c r="E5" s="102" t="s">
        <v>67</v>
      </c>
      <c r="F5" s="98">
        <v>27200</v>
      </c>
      <c r="G5" s="103">
        <f t="shared" si="0"/>
        <v>163200</v>
      </c>
      <c r="H5" s="99"/>
      <c r="J5" s="97" t="s">
        <v>108</v>
      </c>
      <c r="P5" s="115"/>
      <c r="Q5" s="115"/>
      <c r="R5" s="115"/>
      <c r="S5" s="115"/>
      <c r="T5" s="115"/>
      <c r="U5" s="115"/>
      <c r="V5" s="115"/>
    </row>
    <row r="6" spans="1:22" ht="18" customHeight="1">
      <c r="A6" s="220" t="s">
        <v>96</v>
      </c>
      <c r="B6" s="221"/>
      <c r="C6" s="101" t="s">
        <v>123</v>
      </c>
      <c r="D6" s="104">
        <v>1</v>
      </c>
      <c r="E6" s="102" t="s">
        <v>89</v>
      </c>
      <c r="F6" s="98">
        <v>23200</v>
      </c>
      <c r="G6" s="95">
        <f t="shared" si="0"/>
        <v>23200</v>
      </c>
      <c r="H6" s="99"/>
      <c r="J6" s="86"/>
      <c r="P6" s="137"/>
      <c r="Q6" s="137"/>
      <c r="R6" s="115"/>
      <c r="S6" s="135"/>
      <c r="T6" s="117"/>
      <c r="U6" s="134"/>
      <c r="V6" s="115"/>
    </row>
    <row r="7" spans="1:22" ht="18" customHeight="1">
      <c r="A7" s="220" t="s">
        <v>129</v>
      </c>
      <c r="B7" s="221"/>
      <c r="C7" s="101" t="s">
        <v>130</v>
      </c>
      <c r="D7" s="104">
        <v>3</v>
      </c>
      <c r="E7" s="102" t="s">
        <v>89</v>
      </c>
      <c r="F7" s="98">
        <v>15000</v>
      </c>
      <c r="G7" s="95">
        <f t="shared" si="0"/>
        <v>45000</v>
      </c>
      <c r="H7" s="99"/>
      <c r="J7" s="114" t="s">
        <v>138</v>
      </c>
      <c r="P7" s="136"/>
      <c r="Q7" s="136"/>
      <c r="R7" s="115"/>
      <c r="S7" s="135"/>
      <c r="T7" s="117"/>
      <c r="U7" s="134"/>
      <c r="V7" s="115"/>
    </row>
    <row r="8" spans="1:22" ht="18" customHeight="1">
      <c r="A8" s="220" t="s">
        <v>158</v>
      </c>
      <c r="B8" s="222"/>
      <c r="C8" s="101" t="s">
        <v>159</v>
      </c>
      <c r="D8" s="104">
        <v>1</v>
      </c>
      <c r="E8" s="102" t="s">
        <v>63</v>
      </c>
      <c r="F8" s="98">
        <v>15000</v>
      </c>
      <c r="G8" s="103">
        <f>D8*F8</f>
        <v>15000</v>
      </c>
      <c r="H8" s="99"/>
      <c r="J8" s="97" t="s">
        <v>149</v>
      </c>
      <c r="P8" s="115"/>
      <c r="Q8" s="115"/>
      <c r="R8" s="115"/>
      <c r="S8" s="115"/>
      <c r="T8" s="115"/>
      <c r="U8" s="115"/>
      <c r="V8" s="115"/>
    </row>
    <row r="9" spans="1:22" ht="18" customHeight="1">
      <c r="A9" s="220" t="s">
        <v>117</v>
      </c>
      <c r="B9" s="222"/>
      <c r="C9" s="101"/>
      <c r="D9" s="104">
        <v>7</v>
      </c>
      <c r="E9" s="102" t="s">
        <v>89</v>
      </c>
      <c r="F9" s="98">
        <v>5000</v>
      </c>
      <c r="G9" s="103">
        <f t="shared" si="0"/>
        <v>35000</v>
      </c>
      <c r="H9" s="99"/>
      <c r="P9" s="115"/>
      <c r="Q9" s="115"/>
      <c r="R9" s="115"/>
      <c r="S9" s="115"/>
      <c r="T9" s="115"/>
      <c r="U9" s="115"/>
      <c r="V9" s="115"/>
    </row>
    <row r="10" spans="1:22" ht="18" customHeight="1">
      <c r="A10" s="210" t="s">
        <v>107</v>
      </c>
      <c r="B10" s="211"/>
      <c r="C10" s="101"/>
      <c r="D10" s="104"/>
      <c r="E10" s="102"/>
      <c r="F10" s="107"/>
      <c r="G10" s="103">
        <f>SUM(G4:G9)</f>
        <v>826200</v>
      </c>
      <c r="H10" s="99"/>
      <c r="P10" s="115"/>
      <c r="Q10" s="115"/>
      <c r="R10" s="115"/>
      <c r="S10" s="115"/>
      <c r="T10" s="115"/>
      <c r="U10" s="115"/>
      <c r="V10" s="115"/>
    </row>
    <row r="11" spans="1:22" ht="18" customHeight="1">
      <c r="A11" s="207"/>
      <c r="B11" s="208"/>
      <c r="C11" s="91"/>
      <c r="D11" s="104"/>
      <c r="E11" s="102"/>
      <c r="F11" s="98"/>
      <c r="G11" s="103">
        <f t="shared" ref="G11:G18" si="1">D11*F11</f>
        <v>0</v>
      </c>
      <c r="H11" s="99"/>
      <c r="J11" s="86"/>
    </row>
    <row r="12" spans="1:22" ht="18" customHeight="1">
      <c r="A12" s="215" t="s">
        <v>106</v>
      </c>
      <c r="B12" s="216"/>
      <c r="C12" s="146" t="s">
        <v>116</v>
      </c>
      <c r="D12" s="104"/>
      <c r="E12" s="102"/>
      <c r="F12" s="98"/>
      <c r="G12" s="103">
        <f t="shared" si="1"/>
        <v>0</v>
      </c>
      <c r="H12" s="99"/>
      <c r="J12" s="86"/>
      <c r="O12" s="115"/>
      <c r="P12" s="115"/>
      <c r="Q12" s="115"/>
      <c r="R12" s="115"/>
      <c r="S12" s="115"/>
      <c r="T12" s="115"/>
      <c r="U12" s="115"/>
      <c r="V12" s="115"/>
    </row>
    <row r="13" spans="1:22" ht="18" customHeight="1">
      <c r="A13" s="220" t="s">
        <v>96</v>
      </c>
      <c r="B13" s="221"/>
      <c r="C13" s="101" t="s">
        <v>105</v>
      </c>
      <c r="D13" s="104">
        <v>6</v>
      </c>
      <c r="E13" s="102" t="s">
        <v>67</v>
      </c>
      <c r="F13" s="98">
        <v>22700</v>
      </c>
      <c r="G13" s="103">
        <f t="shared" si="1"/>
        <v>136200</v>
      </c>
      <c r="H13" s="99"/>
      <c r="J13" s="114" t="s">
        <v>104</v>
      </c>
      <c r="O13" s="115"/>
      <c r="P13" s="115"/>
      <c r="Q13" s="115"/>
      <c r="R13" s="115"/>
      <c r="S13" s="115"/>
      <c r="T13" s="115"/>
      <c r="U13" s="115"/>
      <c r="V13" s="115"/>
    </row>
    <row r="14" spans="1:22" ht="18" customHeight="1">
      <c r="A14" s="220" t="s">
        <v>96</v>
      </c>
      <c r="B14" s="221"/>
      <c r="C14" s="101" t="s">
        <v>123</v>
      </c>
      <c r="D14" s="104">
        <v>1</v>
      </c>
      <c r="E14" s="102" t="s">
        <v>67</v>
      </c>
      <c r="F14" s="98">
        <v>23200</v>
      </c>
      <c r="G14" s="103">
        <f t="shared" si="1"/>
        <v>23200</v>
      </c>
      <c r="H14" s="99"/>
      <c r="J14" s="97" t="s">
        <v>103</v>
      </c>
      <c r="O14" s="115"/>
      <c r="P14" s="225"/>
      <c r="Q14" s="225"/>
      <c r="R14" s="133"/>
      <c r="S14" s="132"/>
      <c r="T14" s="131"/>
      <c r="U14" s="130"/>
      <c r="V14" s="115"/>
    </row>
    <row r="15" spans="1:22" ht="18" customHeight="1">
      <c r="A15" s="220" t="s">
        <v>100</v>
      </c>
      <c r="B15" s="221"/>
      <c r="C15" s="147" t="s">
        <v>131</v>
      </c>
      <c r="D15" s="104">
        <v>12</v>
      </c>
      <c r="E15" s="102" t="s">
        <v>99</v>
      </c>
      <c r="F15" s="98">
        <v>12130</v>
      </c>
      <c r="G15" s="103">
        <f t="shared" si="1"/>
        <v>145560</v>
      </c>
      <c r="H15" s="99"/>
      <c r="J15" s="86" t="s">
        <v>139</v>
      </c>
      <c r="O15" s="115"/>
      <c r="P15" s="115"/>
      <c r="Q15" s="115"/>
      <c r="R15" s="115"/>
      <c r="S15" s="115"/>
      <c r="T15" s="115"/>
      <c r="U15" s="115"/>
      <c r="V15" s="115"/>
    </row>
    <row r="16" spans="1:22" ht="18" customHeight="1">
      <c r="A16" s="220" t="s">
        <v>121</v>
      </c>
      <c r="B16" s="222"/>
      <c r="C16" s="101" t="s">
        <v>126</v>
      </c>
      <c r="D16" s="104">
        <v>8</v>
      </c>
      <c r="E16" s="102" t="s">
        <v>89</v>
      </c>
      <c r="F16" s="98">
        <v>15000</v>
      </c>
      <c r="G16" s="103">
        <f t="shared" si="1"/>
        <v>120000</v>
      </c>
      <c r="H16" s="99"/>
      <c r="J16" s="114" t="s">
        <v>125</v>
      </c>
    </row>
    <row r="17" spans="1:11" ht="18" customHeight="1">
      <c r="A17" s="220" t="s">
        <v>124</v>
      </c>
      <c r="B17" s="222"/>
      <c r="C17" s="101"/>
      <c r="D17" s="104">
        <v>2</v>
      </c>
      <c r="E17" s="102" t="s">
        <v>102</v>
      </c>
      <c r="F17" s="98">
        <v>6000</v>
      </c>
      <c r="G17" s="103">
        <f t="shared" si="1"/>
        <v>12000</v>
      </c>
      <c r="H17" s="99"/>
      <c r="J17" s="114" t="s">
        <v>147</v>
      </c>
    </row>
    <row r="18" spans="1:11" ht="18" customHeight="1">
      <c r="A18" s="218" t="s">
        <v>127</v>
      </c>
      <c r="B18" s="223"/>
      <c r="C18" s="125" t="s">
        <v>128</v>
      </c>
      <c r="D18" s="124"/>
      <c r="E18" s="123" t="s">
        <v>89</v>
      </c>
      <c r="F18" s="122">
        <v>6000</v>
      </c>
      <c r="G18" s="103">
        <f t="shared" si="1"/>
        <v>0</v>
      </c>
      <c r="H18" s="99"/>
      <c r="J18" s="114" t="s">
        <v>114</v>
      </c>
    </row>
    <row r="19" spans="1:11" ht="18" customHeight="1">
      <c r="A19" s="210" t="s">
        <v>101</v>
      </c>
      <c r="B19" s="211"/>
      <c r="C19" s="101"/>
      <c r="D19" s="104"/>
      <c r="E19" s="102"/>
      <c r="F19" s="107"/>
      <c r="G19" s="103">
        <f>SUM(G13:G18)</f>
        <v>436960</v>
      </c>
      <c r="H19" s="99"/>
    </row>
    <row r="20" spans="1:11" ht="18" customHeight="1">
      <c r="A20" s="210"/>
      <c r="B20" s="211"/>
      <c r="C20" s="101"/>
      <c r="D20" s="104"/>
      <c r="E20" s="102"/>
      <c r="F20" s="98"/>
      <c r="G20" s="103"/>
      <c r="H20" s="99"/>
      <c r="J20" s="114"/>
    </row>
    <row r="21" spans="1:11" ht="18" customHeight="1">
      <c r="A21" s="294" t="s">
        <v>160</v>
      </c>
      <c r="B21" s="295"/>
      <c r="C21" s="296"/>
      <c r="D21" s="124"/>
      <c r="E21" s="123"/>
      <c r="F21" s="122"/>
      <c r="G21" s="103">
        <f t="shared" ref="G21:G27" si="2">D21*F21</f>
        <v>0</v>
      </c>
      <c r="H21" s="99"/>
    </row>
    <row r="22" spans="1:11" ht="18" customHeight="1">
      <c r="A22" s="218" t="s">
        <v>161</v>
      </c>
      <c r="B22" s="219"/>
      <c r="C22" s="127" t="s">
        <v>163</v>
      </c>
      <c r="D22" s="124"/>
      <c r="E22" s="123" t="s">
        <v>162</v>
      </c>
      <c r="F22" s="122">
        <v>23200</v>
      </c>
      <c r="G22" s="121">
        <f t="shared" si="2"/>
        <v>0</v>
      </c>
      <c r="H22" s="99"/>
      <c r="J22" s="86" t="s">
        <v>98</v>
      </c>
    </row>
    <row r="23" spans="1:11" ht="18" customHeight="1">
      <c r="A23" s="218" t="s">
        <v>164</v>
      </c>
      <c r="B23" s="219"/>
      <c r="C23" s="125" t="s">
        <v>165</v>
      </c>
      <c r="D23" s="124"/>
      <c r="E23" s="123" t="s">
        <v>63</v>
      </c>
      <c r="F23" s="122">
        <v>30000</v>
      </c>
      <c r="G23" s="121">
        <f t="shared" si="2"/>
        <v>0</v>
      </c>
      <c r="H23" s="99"/>
      <c r="J23" s="114" t="s">
        <v>97</v>
      </c>
    </row>
    <row r="24" spans="1:11" ht="18" customHeight="1">
      <c r="A24" s="218" t="s">
        <v>96</v>
      </c>
      <c r="B24" s="219"/>
      <c r="C24" s="125"/>
      <c r="D24" s="124"/>
      <c r="E24" s="123" t="s">
        <v>67</v>
      </c>
      <c r="F24" s="122">
        <v>22200</v>
      </c>
      <c r="G24" s="121">
        <f t="shared" si="2"/>
        <v>0</v>
      </c>
      <c r="H24" s="99"/>
      <c r="J24" s="97" t="s">
        <v>95</v>
      </c>
    </row>
    <row r="25" spans="1:11" ht="18" customHeight="1">
      <c r="A25" s="218" t="s">
        <v>94</v>
      </c>
      <c r="B25" s="219"/>
      <c r="C25" s="129"/>
      <c r="D25" s="124"/>
      <c r="E25" s="128" t="s">
        <v>67</v>
      </c>
      <c r="F25" s="122">
        <v>15000</v>
      </c>
      <c r="G25" s="121">
        <f t="shared" si="2"/>
        <v>0</v>
      </c>
      <c r="H25" s="99"/>
      <c r="J25" s="86" t="s">
        <v>93</v>
      </c>
    </row>
    <row r="26" spans="1:11" ht="18" customHeight="1">
      <c r="A26" s="218" t="s">
        <v>92</v>
      </c>
      <c r="B26" s="219"/>
      <c r="C26" s="125"/>
      <c r="D26" s="124"/>
      <c r="E26" s="123" t="s">
        <v>89</v>
      </c>
      <c r="F26" s="122">
        <v>48000</v>
      </c>
      <c r="G26" s="121">
        <f t="shared" si="2"/>
        <v>0</v>
      </c>
      <c r="H26" s="99"/>
      <c r="J26" s="114" t="s">
        <v>91</v>
      </c>
    </row>
    <row r="27" spans="1:11" ht="18" customHeight="1">
      <c r="A27" s="218" t="s">
        <v>90</v>
      </c>
      <c r="B27" s="219"/>
      <c r="C27" s="127"/>
      <c r="D27" s="124"/>
      <c r="E27" s="123" t="s">
        <v>89</v>
      </c>
      <c r="F27" s="122">
        <v>20000</v>
      </c>
      <c r="G27" s="126">
        <f t="shared" si="2"/>
        <v>0</v>
      </c>
      <c r="H27" s="99"/>
      <c r="J27" s="86" t="s">
        <v>88</v>
      </c>
    </row>
    <row r="28" spans="1:11" ht="18" customHeight="1">
      <c r="A28" s="297" t="s">
        <v>166</v>
      </c>
      <c r="B28" s="298"/>
      <c r="C28" s="101"/>
      <c r="D28" s="100"/>
      <c r="E28" s="102"/>
      <c r="F28" s="107"/>
      <c r="G28" s="103">
        <f>SUM(G22:G27)</f>
        <v>0</v>
      </c>
      <c r="H28" s="99"/>
    </row>
    <row r="29" spans="1:11" ht="18" customHeight="1">
      <c r="A29" s="207"/>
      <c r="B29" s="208"/>
      <c r="C29" s="101"/>
      <c r="D29" s="100"/>
      <c r="E29" s="102"/>
      <c r="F29" s="98"/>
      <c r="G29" s="103">
        <f>D29*F29</f>
        <v>0</v>
      </c>
      <c r="H29" s="99"/>
      <c r="K29"/>
    </row>
    <row r="30" spans="1:11" ht="18" customHeight="1">
      <c r="A30" s="215" t="s">
        <v>118</v>
      </c>
      <c r="B30" s="216"/>
      <c r="C30" s="101"/>
      <c r="D30" s="104">
        <v>10</v>
      </c>
      <c r="E30" s="102" t="s">
        <v>115</v>
      </c>
      <c r="F30" s="98">
        <v>3000</v>
      </c>
      <c r="G30" s="121">
        <f>D30*F30</f>
        <v>30000</v>
      </c>
      <c r="H30" s="99"/>
      <c r="K30"/>
    </row>
    <row r="31" spans="1:11" ht="18" customHeight="1">
      <c r="A31" s="207"/>
      <c r="B31" s="208"/>
      <c r="C31" s="101"/>
      <c r="D31" s="104"/>
      <c r="E31" s="105"/>
      <c r="F31" s="98"/>
      <c r="G31" s="103"/>
      <c r="H31" s="99"/>
      <c r="K31"/>
    </row>
    <row r="32" spans="1:11" ht="18" customHeight="1">
      <c r="A32" s="215" t="s">
        <v>150</v>
      </c>
      <c r="B32" s="216"/>
      <c r="C32" s="101"/>
      <c r="D32" s="98">
        <v>8</v>
      </c>
      <c r="E32" s="102" t="s">
        <v>89</v>
      </c>
      <c r="F32" s="98">
        <v>12800</v>
      </c>
      <c r="G32" s="121">
        <f>D32*F32</f>
        <v>102400</v>
      </c>
      <c r="H32" s="99"/>
      <c r="K32"/>
    </row>
    <row r="33" spans="1:23" ht="18" customHeight="1">
      <c r="A33" s="207"/>
      <c r="B33" s="208"/>
      <c r="C33" s="101"/>
      <c r="D33" s="100"/>
      <c r="E33" s="102"/>
      <c r="F33" s="98"/>
      <c r="G33" s="103">
        <f>D33*F33</f>
        <v>0</v>
      </c>
      <c r="H33" s="99"/>
      <c r="K33"/>
    </row>
    <row r="34" spans="1:23" ht="18" customHeight="1">
      <c r="A34" s="210" t="s">
        <v>79</v>
      </c>
      <c r="B34" s="224"/>
      <c r="C34" s="101"/>
      <c r="D34" s="100"/>
      <c r="E34" s="102"/>
      <c r="F34" s="107"/>
      <c r="G34" s="103">
        <f>G10+G19+G28+G30+G32</f>
        <v>1395560</v>
      </c>
      <c r="H34" s="99"/>
      <c r="K34"/>
    </row>
    <row r="35" spans="1:23" ht="18" customHeight="1">
      <c r="A35" s="207"/>
      <c r="B35" s="208"/>
      <c r="C35" s="101"/>
      <c r="D35" s="100"/>
      <c r="E35" s="102"/>
      <c r="F35" s="98"/>
      <c r="G35" s="103">
        <f>D35*F35</f>
        <v>0</v>
      </c>
      <c r="H35" s="99"/>
      <c r="K35"/>
    </row>
    <row r="36" spans="1:23" ht="18" customHeight="1">
      <c r="A36" s="207" t="s">
        <v>28</v>
      </c>
      <c r="B36" s="209"/>
      <c r="C36" s="101" t="s">
        <v>75</v>
      </c>
      <c r="D36" s="104">
        <v>1</v>
      </c>
      <c r="E36" s="105" t="s">
        <v>63</v>
      </c>
      <c r="F36" s="98">
        <f>G34</f>
        <v>1395560</v>
      </c>
      <c r="G36" s="103">
        <f>ROUNDDOWN(F36*130%,-3)-F36</f>
        <v>418440</v>
      </c>
      <c r="H36" s="99"/>
      <c r="K36"/>
    </row>
    <row r="37" spans="1:23" ht="18" customHeight="1">
      <c r="A37" s="210"/>
      <c r="B37" s="211"/>
      <c r="C37" s="101"/>
      <c r="D37" s="100"/>
      <c r="E37" s="101"/>
      <c r="F37" s="98"/>
      <c r="G37" s="107"/>
      <c r="H37" s="99"/>
      <c r="K37"/>
    </row>
    <row r="38" spans="1:23" ht="18" customHeight="1">
      <c r="A38" s="210"/>
      <c r="B38" s="211"/>
      <c r="C38" s="101"/>
      <c r="D38" s="100"/>
      <c r="E38" s="101"/>
      <c r="F38" s="98"/>
      <c r="G38" s="106"/>
      <c r="H38" s="99"/>
      <c r="L38" t="s">
        <v>87</v>
      </c>
      <c r="M38" t="s">
        <v>86</v>
      </c>
      <c r="N38" t="s">
        <v>85</v>
      </c>
      <c r="O38" t="s">
        <v>84</v>
      </c>
      <c r="P38" t="s">
        <v>83</v>
      </c>
      <c r="Q38" t="s">
        <v>82</v>
      </c>
      <c r="R38" t="s">
        <v>81</v>
      </c>
      <c r="S38" t="s">
        <v>80</v>
      </c>
      <c r="T38" t="s">
        <v>152</v>
      </c>
    </row>
    <row r="39" spans="1:23" ht="18" customHeight="1">
      <c r="A39" s="210" t="s">
        <v>68</v>
      </c>
      <c r="B39" s="211"/>
      <c r="C39" s="101"/>
      <c r="D39" s="100"/>
      <c r="E39" s="101"/>
      <c r="F39" s="98"/>
      <c r="G39" s="106">
        <f>SUM(G34,G36)</f>
        <v>1814000</v>
      </c>
      <c r="H39" s="99"/>
      <c r="K39" s="97" t="s">
        <v>74</v>
      </c>
      <c r="L39" s="120"/>
      <c r="P39" s="120"/>
      <c r="Q39" s="120"/>
      <c r="R39" s="120"/>
      <c r="S39" s="120"/>
      <c r="T39" s="120"/>
      <c r="W39"/>
    </row>
    <row r="40" spans="1:23" ht="18" customHeight="1">
      <c r="A40" s="204"/>
      <c r="B40" s="217"/>
      <c r="C40" s="108"/>
      <c r="D40" s="109"/>
      <c r="E40" s="108"/>
      <c r="F40" s="109"/>
      <c r="G40" s="109"/>
      <c r="H40" s="110"/>
      <c r="K40" s="97" t="s">
        <v>136</v>
      </c>
      <c r="L40" s="120"/>
      <c r="P40" s="120"/>
      <c r="Q40" s="120"/>
      <c r="R40" s="120"/>
      <c r="S40" s="120"/>
      <c r="T40" s="120"/>
      <c r="W40"/>
    </row>
    <row r="41" spans="1:23" ht="18" customHeight="1">
      <c r="A41" s="111" t="s">
        <v>69</v>
      </c>
      <c r="B41" s="212"/>
      <c r="C41" s="213"/>
      <c r="D41" s="213"/>
      <c r="E41" s="213"/>
      <c r="F41" s="213"/>
      <c r="G41" s="213"/>
      <c r="H41" s="214"/>
      <c r="K41" t="s">
        <v>74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 s="97">
        <v>3</v>
      </c>
      <c r="S41" s="97">
        <v>3</v>
      </c>
      <c r="U41" s="97">
        <f>SUM(L41:S41)</f>
        <v>24</v>
      </c>
    </row>
    <row r="42" spans="1:23" ht="18" customHeight="1">
      <c r="A42" s="112" t="s">
        <v>70</v>
      </c>
      <c r="B42" s="204"/>
      <c r="C42" s="205"/>
      <c r="D42" s="205"/>
      <c r="E42" s="205"/>
      <c r="F42" s="205"/>
      <c r="G42" s="205"/>
      <c r="H42" s="206"/>
      <c r="K42" t="s">
        <v>122</v>
      </c>
      <c r="L42"/>
      <c r="M42"/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/>
      <c r="U42" s="97">
        <f>SUM(L42:T42)</f>
        <v>6</v>
      </c>
    </row>
    <row r="43" spans="1:23">
      <c r="K43" t="s">
        <v>120</v>
      </c>
      <c r="L43"/>
      <c r="M43"/>
      <c r="N43"/>
      <c r="O43"/>
      <c r="U43" s="97">
        <f>SUM(L43:S43)</f>
        <v>0</v>
      </c>
    </row>
    <row r="44" spans="1:23">
      <c r="K44" t="s">
        <v>135</v>
      </c>
      <c r="L44">
        <v>1</v>
      </c>
      <c r="M44">
        <v>1</v>
      </c>
      <c r="N44">
        <v>1</v>
      </c>
      <c r="O44">
        <v>1</v>
      </c>
      <c r="P44" s="97">
        <v>1</v>
      </c>
      <c r="Q44" s="97">
        <v>1</v>
      </c>
      <c r="R44" s="97">
        <v>1</v>
      </c>
      <c r="S44" s="97">
        <v>1</v>
      </c>
      <c r="U44" s="97">
        <f>SUM(L44:T44)</f>
        <v>8</v>
      </c>
    </row>
    <row r="45" spans="1:23">
      <c r="K45" s="97" t="s">
        <v>157</v>
      </c>
      <c r="M45" s="119"/>
      <c r="N45" s="119"/>
      <c r="O45" s="119"/>
      <c r="U45" s="97">
        <f>SUM(L45:S45)</f>
        <v>0</v>
      </c>
    </row>
    <row r="46" spans="1:23">
      <c r="K46" s="97" t="s">
        <v>134</v>
      </c>
      <c r="N46" s="97">
        <v>2</v>
      </c>
      <c r="O46" s="97">
        <v>2</v>
      </c>
      <c r="P46" s="97">
        <v>2</v>
      </c>
      <c r="Q46" s="97">
        <v>2</v>
      </c>
      <c r="R46" s="97">
        <v>2</v>
      </c>
      <c r="S46" s="97">
        <v>2</v>
      </c>
      <c r="U46" s="97">
        <f>SUM(L46:T46)</f>
        <v>12</v>
      </c>
    </row>
    <row r="47" spans="1:23">
      <c r="K47" s="97" t="s">
        <v>145</v>
      </c>
      <c r="U47" s="97">
        <f>SUM(L47:S47)</f>
        <v>0</v>
      </c>
    </row>
    <row r="48" spans="1:23">
      <c r="K48" s="97" t="s">
        <v>148</v>
      </c>
      <c r="U48" s="97">
        <f t="shared" ref="U48:U49" si="3">SUM(L48:S48)</f>
        <v>0</v>
      </c>
    </row>
    <row r="49" spans="11:21">
      <c r="K49" s="97" t="s">
        <v>156</v>
      </c>
      <c r="L49" s="97">
        <v>1</v>
      </c>
      <c r="M49" s="97">
        <v>1</v>
      </c>
      <c r="N49" s="97">
        <v>1</v>
      </c>
      <c r="O49" s="97">
        <v>1</v>
      </c>
      <c r="P49" s="97">
        <v>1</v>
      </c>
      <c r="Q49" s="97">
        <v>1</v>
      </c>
      <c r="R49" s="97">
        <v>1</v>
      </c>
      <c r="S49" s="97">
        <v>1</v>
      </c>
      <c r="U49" s="97">
        <f t="shared" si="3"/>
        <v>8</v>
      </c>
    </row>
    <row r="51" spans="11:21">
      <c r="K51" s="97" t="s">
        <v>140</v>
      </c>
      <c r="L51" s="118">
        <v>19600</v>
      </c>
    </row>
    <row r="52" spans="11:21">
      <c r="K52" s="97" t="s">
        <v>78</v>
      </c>
      <c r="L52" s="118">
        <v>22700</v>
      </c>
    </row>
    <row r="53" spans="11:21">
      <c r="K53" s="97" t="s">
        <v>77</v>
      </c>
      <c r="L53" s="118">
        <v>23200</v>
      </c>
    </row>
    <row r="54" spans="11:21">
      <c r="K54" s="97" t="s">
        <v>141</v>
      </c>
      <c r="L54" s="118">
        <v>27200</v>
      </c>
    </row>
    <row r="55" spans="11:21">
      <c r="K55" s="97" t="s">
        <v>142</v>
      </c>
      <c r="L55" s="118">
        <v>27700</v>
      </c>
    </row>
    <row r="56" spans="11:21">
      <c r="K56" s="97" t="s">
        <v>151</v>
      </c>
      <c r="L56" s="97">
        <v>12800</v>
      </c>
    </row>
  </sheetData>
  <mergeCells count="43">
    <mergeCell ref="P14:Q14"/>
    <mergeCell ref="A17:B17"/>
    <mergeCell ref="A8:B8"/>
    <mergeCell ref="A1:B1"/>
    <mergeCell ref="A3:B3"/>
    <mergeCell ref="A4:B4"/>
    <mergeCell ref="A6:B6"/>
    <mergeCell ref="A7:B7"/>
    <mergeCell ref="A12:B12"/>
    <mergeCell ref="A13:B13"/>
    <mergeCell ref="A2:B2"/>
    <mergeCell ref="A29:B29"/>
    <mergeCell ref="A28:B28"/>
    <mergeCell ref="A27:B27"/>
    <mergeCell ref="A33:B33"/>
    <mergeCell ref="A34:B34"/>
    <mergeCell ref="A30:B30"/>
    <mergeCell ref="A24:B24"/>
    <mergeCell ref="A26:B26"/>
    <mergeCell ref="A5:B5"/>
    <mergeCell ref="A14:B14"/>
    <mergeCell ref="A22:B22"/>
    <mergeCell ref="A25:B25"/>
    <mergeCell ref="A15:B15"/>
    <mergeCell ref="A20:B20"/>
    <mergeCell ref="A21:B21"/>
    <mergeCell ref="A9:B9"/>
    <mergeCell ref="A10:B10"/>
    <mergeCell ref="A19:B19"/>
    <mergeCell ref="A11:B11"/>
    <mergeCell ref="A16:B16"/>
    <mergeCell ref="A18:B18"/>
    <mergeCell ref="A23:B23"/>
    <mergeCell ref="B42:H42"/>
    <mergeCell ref="A31:B31"/>
    <mergeCell ref="A35:B35"/>
    <mergeCell ref="A36:B36"/>
    <mergeCell ref="A37:B37"/>
    <mergeCell ref="A38:B38"/>
    <mergeCell ref="B41:H41"/>
    <mergeCell ref="A32:B32"/>
    <mergeCell ref="A39:B39"/>
    <mergeCell ref="A40:B40"/>
  </mergeCells>
  <phoneticPr fontId="3"/>
  <pageMargins left="0.55118110236220474" right="0.19685039370078741" top="1.1811023622047245" bottom="0.78740157480314965" header="0.51181102362204722" footer="0.51181102362204722"/>
  <pageSetup paperSize="9" orientation="portrait" r:id="rId1"/>
  <headerFooter alignWithMargins="0">
    <oddHeader>&amp;C&amp;"ＭＳ Ｐゴシック,太字"&amp;16明　　　細　　　書
&amp;RＮｏ．&amp;P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W48"/>
  <sheetViews>
    <sheetView showGridLines="0" showZeros="0" view="pageBreakPreview" zoomScale="90" zoomScaleNormal="100" zoomScaleSheetLayoutView="90" workbookViewId="0">
      <selection activeCell="C7" sqref="C7:E8"/>
    </sheetView>
  </sheetViews>
  <sheetFormatPr defaultColWidth="3.125" defaultRowHeight="13.5" customHeight="1"/>
  <cols>
    <col min="1" max="1" width="3.125" style="1"/>
    <col min="2" max="2" width="4.875" style="1" customWidth="1"/>
    <col min="3" max="3" width="6.25" style="1" customWidth="1"/>
    <col min="4" max="4" width="12.125" style="1" customWidth="1"/>
    <col min="5" max="5" width="13.625" style="1" customWidth="1"/>
    <col min="6" max="6" width="11.5" style="1" customWidth="1"/>
    <col min="7" max="7" width="26" style="1" customWidth="1"/>
    <col min="8" max="8" width="11.125" style="1" customWidth="1"/>
    <col min="9" max="10" width="5.625" style="1" customWidth="1"/>
    <col min="11" max="11" width="12.25" style="1" customWidth="1"/>
    <col min="12" max="13" width="3.125" style="1"/>
    <col min="14" max="14" width="11.5" style="1" bestFit="1" customWidth="1"/>
    <col min="15" max="16" width="6.25" style="1" customWidth="1"/>
    <col min="17" max="17" width="9.125" style="1" bestFit="1" customWidth="1"/>
    <col min="18" max="18" width="8.375" style="1" customWidth="1"/>
    <col min="19" max="19" width="10" style="1" customWidth="1"/>
    <col min="20" max="21" width="3.125" style="1"/>
    <col min="22" max="22" width="10.625" style="1" customWidth="1"/>
    <col min="23" max="23" width="7" style="1" customWidth="1"/>
    <col min="24" max="24" width="4.75" style="1" customWidth="1"/>
    <col min="25" max="25" width="5.5" style="1" bestFit="1" customWidth="1"/>
    <col min="26" max="27" width="8" style="1" bestFit="1" customWidth="1"/>
    <col min="28" max="16384" width="3.125" style="1"/>
  </cols>
  <sheetData>
    <row r="2" spans="3:11" ht="13.5" customHeight="1">
      <c r="C2" s="157"/>
      <c r="D2" s="157"/>
      <c r="E2" s="157"/>
      <c r="F2" s="157"/>
      <c r="G2" s="157"/>
      <c r="H2" s="157"/>
      <c r="I2" s="157"/>
      <c r="J2" s="157"/>
      <c r="K2" s="157"/>
    </row>
    <row r="3" spans="3:11" s="2" customFormat="1" ht="36.75" customHeight="1">
      <c r="C3" s="158" t="s">
        <v>29</v>
      </c>
      <c r="D3" s="158"/>
      <c r="E3" s="158"/>
      <c r="F3" s="158"/>
      <c r="G3" s="158"/>
      <c r="H3" s="158"/>
      <c r="I3" s="158"/>
      <c r="J3" s="158"/>
      <c r="K3" s="158"/>
    </row>
    <row r="5" spans="3:11" ht="13.5" customHeight="1">
      <c r="H5" s="159">
        <v>43325</v>
      </c>
      <c r="I5" s="159"/>
      <c r="J5" s="159"/>
      <c r="K5" s="159"/>
    </row>
    <row r="6" spans="3:11" ht="13.5" customHeight="1">
      <c r="I6" s="3"/>
      <c r="J6" s="3"/>
    </row>
    <row r="7" spans="3:11" ht="13.5" customHeight="1">
      <c r="C7" s="160" t="str">
        <f>見積書!C7:E8</f>
        <v>尾鷲市 建設課</v>
      </c>
      <c r="D7" s="160"/>
      <c r="E7" s="160"/>
      <c r="F7" s="160" t="str">
        <f>見積書!F7</f>
        <v>御中</v>
      </c>
      <c r="K7" s="4"/>
    </row>
    <row r="8" spans="3:11" ht="15" customHeight="1">
      <c r="C8" s="161"/>
      <c r="D8" s="161"/>
      <c r="E8" s="161"/>
      <c r="F8" s="161"/>
    </row>
    <row r="9" spans="3:11" ht="6" customHeight="1">
      <c r="H9" s="14"/>
      <c r="I9" s="14"/>
      <c r="J9" s="14"/>
      <c r="K9" s="15"/>
    </row>
    <row r="10" spans="3:11" ht="13.5" customHeight="1">
      <c r="C10" s="155"/>
      <c r="D10" s="155"/>
      <c r="E10" s="155"/>
      <c r="F10" s="155"/>
      <c r="G10" s="13"/>
      <c r="H10" s="156" t="s">
        <v>10</v>
      </c>
      <c r="I10" s="156"/>
      <c r="J10" s="156"/>
      <c r="K10" s="156"/>
    </row>
    <row r="11" spans="3:11" ht="15" customHeight="1">
      <c r="C11" s="162"/>
      <c r="D11" s="162"/>
      <c r="E11" s="162"/>
      <c r="F11" s="162"/>
      <c r="H11" s="163" t="s">
        <v>11</v>
      </c>
      <c r="I11" s="163"/>
      <c r="J11" s="163"/>
      <c r="K11" s="163"/>
    </row>
    <row r="12" spans="3:11" ht="13.5" customHeight="1">
      <c r="C12" s="162"/>
      <c r="D12" s="162"/>
      <c r="E12" s="162"/>
      <c r="F12" s="162"/>
      <c r="H12" s="163" t="s">
        <v>12</v>
      </c>
      <c r="I12" s="163"/>
      <c r="J12" s="163"/>
      <c r="K12" s="163"/>
    </row>
    <row r="13" spans="3:11" ht="21" customHeight="1">
      <c r="C13" s="232"/>
      <c r="D13" s="232"/>
      <c r="E13" s="232"/>
      <c r="F13" s="232"/>
      <c r="G13" s="13"/>
      <c r="H13" s="165" t="s">
        <v>13</v>
      </c>
      <c r="I13" s="165"/>
      <c r="J13" s="165"/>
      <c r="K13" s="165"/>
    </row>
    <row r="14" spans="3:11" ht="13.5" customHeight="1">
      <c r="E14" s="5"/>
      <c r="F14" s="13"/>
      <c r="G14" s="13"/>
      <c r="H14" s="170" t="s">
        <v>16</v>
      </c>
      <c r="I14" s="170"/>
      <c r="J14" s="170"/>
      <c r="K14" s="170"/>
    </row>
    <row r="15" spans="3:11" ht="13.5" customHeight="1">
      <c r="C15" s="16" t="s">
        <v>23</v>
      </c>
      <c r="D15" s="16"/>
      <c r="H15" s="171" t="s">
        <v>17</v>
      </c>
      <c r="I15" s="171"/>
      <c r="J15" s="171"/>
      <c r="K15" s="171"/>
    </row>
    <row r="16" spans="3:11" ht="13.5" customHeight="1">
      <c r="E16" s="5"/>
      <c r="F16" s="13"/>
      <c r="G16" s="13"/>
      <c r="H16" s="235"/>
      <c r="I16" s="235"/>
      <c r="J16" s="235"/>
      <c r="K16" s="235"/>
    </row>
    <row r="17" spans="2:23" ht="15" customHeight="1" thickBot="1">
      <c r="F17" s="6"/>
    </row>
    <row r="18" spans="2:23" ht="18" customHeight="1" thickTop="1">
      <c r="C18" s="172" t="s">
        <v>24</v>
      </c>
      <c r="D18" s="173"/>
      <c r="E18" s="176">
        <f>K47</f>
        <v>1995400</v>
      </c>
      <c r="F18" s="177"/>
      <c r="G18" s="12"/>
      <c r="H18" s="180"/>
      <c r="I18" s="180"/>
      <c r="J18" s="180"/>
      <c r="K18" s="180"/>
    </row>
    <row r="19" spans="2:23" ht="18" customHeight="1" thickBot="1">
      <c r="C19" s="174"/>
      <c r="D19" s="175"/>
      <c r="E19" s="178"/>
      <c r="F19" s="179"/>
      <c r="G19" s="11"/>
      <c r="H19" s="181"/>
      <c r="I19" s="181"/>
      <c r="J19" s="181"/>
      <c r="K19" s="181"/>
    </row>
    <row r="20" spans="2:23" ht="12" customHeight="1" thickTop="1"/>
    <row r="21" spans="2:23" ht="26.25" customHeight="1">
      <c r="C21" s="182" t="s">
        <v>7</v>
      </c>
      <c r="D21" s="182"/>
      <c r="E21" s="183" t="str">
        <f>見積書!E20</f>
        <v>立木伐採・処理</v>
      </c>
      <c r="F21" s="243"/>
      <c r="G21" s="243"/>
      <c r="H21" s="24"/>
      <c r="I21" s="24"/>
      <c r="J21" s="24"/>
      <c r="K21" s="24"/>
    </row>
    <row r="22" spans="2:23" ht="25.5" customHeight="1">
      <c r="C22" s="167" t="s">
        <v>9</v>
      </c>
      <c r="D22" s="167"/>
      <c r="E22" s="183" t="str">
        <f>見積書!E21</f>
        <v>尾鷲市大曽根浦 地内</v>
      </c>
      <c r="F22" s="243"/>
      <c r="G22" s="243"/>
      <c r="H22" s="18"/>
      <c r="I22" s="166"/>
      <c r="J22" s="166"/>
      <c r="K22" s="166"/>
    </row>
    <row r="23" spans="2:23" ht="26.25" customHeight="1">
      <c r="C23" s="167" t="s">
        <v>8</v>
      </c>
      <c r="D23" s="167"/>
      <c r="E23" s="244"/>
      <c r="F23" s="244"/>
      <c r="G23" s="244"/>
      <c r="H23" s="17"/>
      <c r="I23" s="169"/>
      <c r="J23" s="169"/>
      <c r="K23" s="169"/>
    </row>
    <row r="24" spans="2:23" ht="13.5" customHeight="1">
      <c r="W24" s="14"/>
    </row>
    <row r="25" spans="2:23" ht="13.5" customHeight="1">
      <c r="W25" s="14"/>
    </row>
    <row r="26" spans="2:23" ht="13.5" customHeight="1" thickBot="1">
      <c r="B26" s="79"/>
      <c r="C26" s="7" t="s">
        <v>25</v>
      </c>
      <c r="D26" s="7"/>
      <c r="E26" s="8"/>
      <c r="F26" s="8"/>
      <c r="G26" s="8"/>
      <c r="H26" s="8"/>
      <c r="I26" s="8"/>
      <c r="J26" s="8"/>
      <c r="K26" s="8"/>
      <c r="W26" s="14"/>
    </row>
    <row r="27" spans="2:23" ht="21" customHeight="1">
      <c r="B27" s="80"/>
      <c r="C27" s="33" t="s">
        <v>20</v>
      </c>
      <c r="D27" s="185" t="s">
        <v>21</v>
      </c>
      <c r="E27" s="186"/>
      <c r="F27" s="186" t="s">
        <v>18</v>
      </c>
      <c r="G27" s="187"/>
      <c r="H27" s="31" t="s">
        <v>0</v>
      </c>
      <c r="I27" s="31" t="s">
        <v>1</v>
      </c>
      <c r="J27" s="32" t="s">
        <v>15</v>
      </c>
      <c r="K27" s="32" t="s">
        <v>2</v>
      </c>
    </row>
    <row r="28" spans="2:23" ht="24" customHeight="1">
      <c r="B28" s="79"/>
      <c r="C28" s="41">
        <f>見積書!C28</f>
        <v>0</v>
      </c>
      <c r="D28" s="188" t="str">
        <f>見積書!D28:E28</f>
        <v>伐採・集積</v>
      </c>
      <c r="E28" s="233"/>
      <c r="F28" s="234">
        <f>見積書!F28:G28</f>
        <v>0</v>
      </c>
      <c r="G28" s="191"/>
      <c r="H28" s="27">
        <f>見積書!H28</f>
        <v>826200</v>
      </c>
      <c r="I28" s="116">
        <f>見積書!I28</f>
        <v>1</v>
      </c>
      <c r="J28" s="27" t="str">
        <f>見積書!J28</f>
        <v>式</v>
      </c>
      <c r="K28" s="27">
        <f>見積書!K28</f>
        <v>826200</v>
      </c>
    </row>
    <row r="29" spans="2:23" ht="24" customHeight="1">
      <c r="B29" s="81"/>
      <c r="C29" s="41">
        <f>見積書!C29</f>
        <v>0</v>
      </c>
      <c r="D29" s="236" t="str">
        <f>見積書!D29:E29</f>
        <v>積込・運搬</v>
      </c>
      <c r="E29" s="237"/>
      <c r="F29" s="234">
        <f>見積書!F29:G29</f>
        <v>0</v>
      </c>
      <c r="G29" s="191"/>
      <c r="H29" s="27">
        <f>見積書!H29</f>
        <v>436960</v>
      </c>
      <c r="I29" s="27">
        <f>見積書!I29</f>
        <v>1</v>
      </c>
      <c r="J29" s="27" t="str">
        <f>見積書!J29</f>
        <v>式</v>
      </c>
      <c r="K29" s="27">
        <f>見積書!K29</f>
        <v>436960</v>
      </c>
    </row>
    <row r="30" spans="2:23" ht="24" customHeight="1">
      <c r="B30" s="79"/>
      <c r="C30" s="41">
        <f>見積書!C30</f>
        <v>0</v>
      </c>
      <c r="D30" s="238" t="str">
        <f>見積書!D30:E30</f>
        <v>森林教育費</v>
      </c>
      <c r="E30" s="239"/>
      <c r="F30" s="234">
        <f>見積書!F30:G30</f>
        <v>0</v>
      </c>
      <c r="G30" s="191"/>
      <c r="H30" s="27">
        <f>見積書!H30</f>
        <v>0</v>
      </c>
      <c r="I30" s="27">
        <f>見積書!I30</f>
        <v>1</v>
      </c>
      <c r="J30" s="27" t="str">
        <f>見積書!J30</f>
        <v>式</v>
      </c>
      <c r="K30" s="27">
        <f>見積書!K30</f>
        <v>0</v>
      </c>
    </row>
    <row r="31" spans="2:23" ht="24" customHeight="1">
      <c r="B31" s="79"/>
      <c r="C31" s="41">
        <f>見積書!C31</f>
        <v>0</v>
      </c>
      <c r="D31" s="236" t="str">
        <f>見積書!D31:E31</f>
        <v>バイオ処理費</v>
      </c>
      <c r="E31" s="237"/>
      <c r="F31" s="234">
        <f>見積書!F31:G31</f>
        <v>0</v>
      </c>
      <c r="G31" s="191"/>
      <c r="H31" s="27">
        <f>見積書!H31</f>
        <v>30000</v>
      </c>
      <c r="I31" s="27">
        <f>見積書!I31</f>
        <v>1</v>
      </c>
      <c r="J31" s="27" t="str">
        <f>見積書!J31</f>
        <v>式</v>
      </c>
      <c r="K31" s="27">
        <f>見積書!K31</f>
        <v>30000</v>
      </c>
    </row>
    <row r="32" spans="2:23" ht="24" customHeight="1">
      <c r="B32" s="79"/>
      <c r="C32" s="41">
        <f>見積書!C32</f>
        <v>0</v>
      </c>
      <c r="D32" s="188" t="str">
        <f>見積書!D32:E32</f>
        <v>交通誘導員</v>
      </c>
      <c r="E32" s="233"/>
      <c r="F32" s="234">
        <f>見積書!F32:G32</f>
        <v>0</v>
      </c>
      <c r="G32" s="191"/>
      <c r="H32" s="27">
        <f>見積書!H32</f>
        <v>102400</v>
      </c>
      <c r="I32" s="27">
        <f>見積書!I32</f>
        <v>1</v>
      </c>
      <c r="J32" s="27" t="str">
        <f>見積書!J32</f>
        <v>式</v>
      </c>
      <c r="K32" s="27">
        <f>見積書!K32</f>
        <v>102400</v>
      </c>
    </row>
    <row r="33" spans="2:17" ht="24" customHeight="1">
      <c r="B33" s="79"/>
      <c r="C33" s="41">
        <f>見積書!C33</f>
        <v>0</v>
      </c>
      <c r="D33" s="188">
        <f>見積書!D33:E33</f>
        <v>0</v>
      </c>
      <c r="E33" s="233"/>
      <c r="F33" s="234">
        <f>見積書!F33:G33</f>
        <v>0</v>
      </c>
      <c r="G33" s="191"/>
      <c r="H33" s="27">
        <f>見積書!H33</f>
        <v>0</v>
      </c>
      <c r="I33" s="27">
        <f>見積書!I33</f>
        <v>0</v>
      </c>
      <c r="J33" s="27">
        <f>見積書!J33</f>
        <v>0</v>
      </c>
      <c r="K33" s="27">
        <f>見積書!K33</f>
        <v>0</v>
      </c>
    </row>
    <row r="34" spans="2:17" ht="24" customHeight="1">
      <c r="C34" s="41">
        <f>見積書!C34</f>
        <v>0</v>
      </c>
      <c r="D34" s="188">
        <f>見積書!D34:E34</f>
        <v>0</v>
      </c>
      <c r="E34" s="233"/>
      <c r="F34" s="234">
        <f>見積書!F34:G34</f>
        <v>0</v>
      </c>
      <c r="G34" s="191"/>
      <c r="H34" s="27">
        <f>見積書!H34</f>
        <v>0</v>
      </c>
      <c r="I34" s="27">
        <f>見積書!I34</f>
        <v>0</v>
      </c>
      <c r="J34" s="27">
        <f>見積書!J34</f>
        <v>0</v>
      </c>
      <c r="K34" s="27">
        <f>見積書!K34</f>
        <v>0</v>
      </c>
    </row>
    <row r="35" spans="2:17" ht="24" customHeight="1">
      <c r="C35" s="41">
        <f>見積書!C35</f>
        <v>0</v>
      </c>
      <c r="D35" s="188">
        <f>見積書!D35:E35</f>
        <v>0</v>
      </c>
      <c r="E35" s="233"/>
      <c r="F35" s="234">
        <f>見積書!F35:G35</f>
        <v>0</v>
      </c>
      <c r="G35" s="191"/>
      <c r="H35" s="27">
        <f>見積書!H35</f>
        <v>0</v>
      </c>
      <c r="I35" s="27">
        <f>見積書!I35</f>
        <v>0</v>
      </c>
      <c r="J35" s="27">
        <f>見積書!J35</f>
        <v>0</v>
      </c>
      <c r="K35" s="27">
        <f>見積書!K35</f>
        <v>0</v>
      </c>
    </row>
    <row r="36" spans="2:17" ht="24" customHeight="1">
      <c r="C36" s="41">
        <f>見積書!C36</f>
        <v>0</v>
      </c>
      <c r="D36" s="188">
        <f>見積書!D36:E36</f>
        <v>0</v>
      </c>
      <c r="E36" s="233"/>
      <c r="F36" s="234">
        <f>見積書!F36:G36</f>
        <v>0</v>
      </c>
      <c r="G36" s="191"/>
      <c r="H36" s="27">
        <f>見積書!H36</f>
        <v>0</v>
      </c>
      <c r="I36" s="27">
        <f>見積書!I36</f>
        <v>0</v>
      </c>
      <c r="J36" s="27">
        <f>見積書!J36</f>
        <v>0</v>
      </c>
      <c r="K36" s="27">
        <f>見積書!K36</f>
        <v>0</v>
      </c>
    </row>
    <row r="37" spans="2:17" ht="24" customHeight="1">
      <c r="C37" s="41">
        <f>見積書!C37</f>
        <v>0</v>
      </c>
      <c r="D37" s="188">
        <f>見積書!D37:E37</f>
        <v>0</v>
      </c>
      <c r="E37" s="233"/>
      <c r="F37" s="234">
        <f>見積書!F37:G37</f>
        <v>0</v>
      </c>
      <c r="G37" s="191"/>
      <c r="H37" s="27">
        <f>見積書!H37</f>
        <v>0</v>
      </c>
      <c r="I37" s="27">
        <f>見積書!I37</f>
        <v>0</v>
      </c>
      <c r="J37" s="27">
        <f>見積書!J37</f>
        <v>0</v>
      </c>
      <c r="K37" s="27">
        <f>見積書!K37</f>
        <v>0</v>
      </c>
    </row>
    <row r="38" spans="2:17" ht="24" customHeight="1">
      <c r="C38" s="41">
        <f>見積書!C38</f>
        <v>0</v>
      </c>
      <c r="D38" s="188">
        <f>見積書!D38:E38</f>
        <v>0</v>
      </c>
      <c r="E38" s="233"/>
      <c r="F38" s="234">
        <f>見積書!F38:G38</f>
        <v>0</v>
      </c>
      <c r="G38" s="191"/>
      <c r="H38" s="27">
        <f>見積書!H38</f>
        <v>0</v>
      </c>
      <c r="I38" s="27">
        <f>見積書!I38</f>
        <v>0</v>
      </c>
      <c r="J38" s="27">
        <f>見積書!J38</f>
        <v>0</v>
      </c>
      <c r="K38" s="27">
        <f>見積書!K38</f>
        <v>0</v>
      </c>
    </row>
    <row r="39" spans="2:17" ht="24" customHeight="1">
      <c r="C39" s="139">
        <f>見積書!C39</f>
        <v>0</v>
      </c>
      <c r="D39" s="197" t="str">
        <f>見積書!D39:E39</f>
        <v>小計</v>
      </c>
      <c r="E39" s="246"/>
      <c r="F39" s="247">
        <f>見積書!F39:G39</f>
        <v>0</v>
      </c>
      <c r="G39" s="196"/>
      <c r="H39" s="145">
        <f>見積書!H39</f>
        <v>0</v>
      </c>
      <c r="I39" s="145">
        <f>見積書!I39</f>
        <v>0</v>
      </c>
      <c r="J39" s="145">
        <f>見積書!J39</f>
        <v>0</v>
      </c>
      <c r="K39" s="145">
        <f>見積書!K39</f>
        <v>1395560</v>
      </c>
    </row>
    <row r="40" spans="2:17" ht="24" customHeight="1">
      <c r="C40" s="41">
        <f>見積書!C40</f>
        <v>0</v>
      </c>
      <c r="D40" s="188">
        <f>見積書!D40:E40</f>
        <v>0</v>
      </c>
      <c r="E40" s="233"/>
      <c r="F40" s="234">
        <f>見積書!F40:G40</f>
        <v>0</v>
      </c>
      <c r="G40" s="191"/>
      <c r="H40" s="27">
        <f>見積書!H40</f>
        <v>0</v>
      </c>
      <c r="I40" s="27">
        <f>見積書!I40</f>
        <v>0</v>
      </c>
      <c r="J40" s="27">
        <f>見積書!J40</f>
        <v>0</v>
      </c>
      <c r="K40" s="27">
        <f>見積書!K40</f>
        <v>0</v>
      </c>
    </row>
    <row r="41" spans="2:17" ht="24" customHeight="1">
      <c r="C41" s="41">
        <f>見積書!C41</f>
        <v>0</v>
      </c>
      <c r="D41" s="188" t="str">
        <f>見積書!D41:E41</f>
        <v>諸経費</v>
      </c>
      <c r="E41" s="233"/>
      <c r="F41" s="234" t="str">
        <f>見積書!F41:G41</f>
        <v>30%以内</v>
      </c>
      <c r="G41" s="191"/>
      <c r="H41" s="27">
        <f>見積書!H41</f>
        <v>1395560</v>
      </c>
      <c r="I41" s="27">
        <f>見積書!I41</f>
        <v>0</v>
      </c>
      <c r="J41" s="27">
        <f>見積書!J41</f>
        <v>0</v>
      </c>
      <c r="K41" s="27">
        <f>見積書!K41</f>
        <v>418440</v>
      </c>
      <c r="Q41" s="34" t="s">
        <v>28</v>
      </c>
    </row>
    <row r="42" spans="2:17" ht="24" customHeight="1">
      <c r="C42" s="41">
        <f>見積書!C42</f>
        <v>0</v>
      </c>
      <c r="D42" s="188">
        <f>見積書!D42:E42</f>
        <v>0</v>
      </c>
      <c r="E42" s="233"/>
      <c r="F42" s="234">
        <f>見積書!F42:G42</f>
        <v>0</v>
      </c>
      <c r="G42" s="191"/>
      <c r="H42" s="27">
        <f>見積書!H42</f>
        <v>0</v>
      </c>
      <c r="I42" s="27">
        <f>見積書!I42</f>
        <v>0</v>
      </c>
      <c r="J42" s="27">
        <f>見積書!J42</f>
        <v>0</v>
      </c>
      <c r="K42" s="27">
        <f>見積書!K42</f>
        <v>0</v>
      </c>
      <c r="N42" s="35">
        <f>SUM(K28:K40)</f>
        <v>2791120</v>
      </c>
      <c r="O42" s="194">
        <f>ROUNDDOWN(N42*130%,0)</f>
        <v>3628456</v>
      </c>
      <c r="P42" s="194"/>
      <c r="Q42" s="36">
        <f>O42-N42</f>
        <v>837336</v>
      </c>
    </row>
    <row r="43" spans="2:17" ht="24" customHeight="1">
      <c r="C43" s="41">
        <f>見積書!C43</f>
        <v>0</v>
      </c>
      <c r="D43" s="188">
        <f>見積書!D43:E43</f>
        <v>0</v>
      </c>
      <c r="E43" s="233"/>
      <c r="F43" s="234">
        <f>見積書!F43:G43</f>
        <v>0</v>
      </c>
      <c r="G43" s="191"/>
      <c r="H43" s="27">
        <f>見積書!H43</f>
        <v>0</v>
      </c>
      <c r="I43" s="27">
        <f>見積書!I43</f>
        <v>0</v>
      </c>
      <c r="J43" s="27">
        <f>見積書!J43</f>
        <v>0</v>
      </c>
      <c r="K43" s="27">
        <f>見積書!K43</f>
        <v>0</v>
      </c>
    </row>
    <row r="44" spans="2:17" ht="24" customHeight="1">
      <c r="C44" s="83">
        <f>見積書!C44</f>
        <v>0</v>
      </c>
      <c r="D44" s="240">
        <f>見積書!D44:E44</f>
        <v>0</v>
      </c>
      <c r="E44" s="241"/>
      <c r="F44" s="242">
        <f>見積書!F44:G44</f>
        <v>0</v>
      </c>
      <c r="G44" s="202"/>
      <c r="H44" s="85" t="str">
        <f>見積書!H44</f>
        <v/>
      </c>
      <c r="I44" s="85">
        <f>見積書!I44</f>
        <v>0</v>
      </c>
      <c r="J44" s="85">
        <f>見積書!J44</f>
        <v>0</v>
      </c>
      <c r="K44" s="85" t="str">
        <f>見積書!K44</f>
        <v/>
      </c>
    </row>
    <row r="45" spans="2:17" ht="24" customHeight="1">
      <c r="F45" s="245"/>
      <c r="G45" s="245"/>
      <c r="H45" s="84" t="s">
        <v>4</v>
      </c>
      <c r="I45" s="84"/>
      <c r="J45" s="84"/>
      <c r="K45" s="29">
        <f>見積書!K45</f>
        <v>1814000</v>
      </c>
    </row>
    <row r="46" spans="2:17" ht="24" customHeight="1">
      <c r="H46" s="22" t="s">
        <v>19</v>
      </c>
      <c r="I46" s="22"/>
      <c r="J46" s="22"/>
      <c r="K46" s="29">
        <f>見積書!K46</f>
        <v>181400</v>
      </c>
    </row>
    <row r="47" spans="2:17" ht="24" customHeight="1" thickBot="1">
      <c r="C47" s="7"/>
      <c r="D47" s="7"/>
      <c r="H47" s="23" t="s">
        <v>5</v>
      </c>
      <c r="I47" s="23"/>
      <c r="J47" s="23"/>
      <c r="K47" s="30">
        <f>見積書!K47</f>
        <v>1995400</v>
      </c>
    </row>
    <row r="48" spans="2:17" ht="4.5" customHeight="1">
      <c r="C48" s="9"/>
      <c r="D48" s="9"/>
      <c r="E48" s="10"/>
      <c r="F48" s="10"/>
      <c r="G48" s="10"/>
      <c r="H48" s="10"/>
    </row>
  </sheetData>
  <mergeCells count="66">
    <mergeCell ref="E21:G21"/>
    <mergeCell ref="E22:G22"/>
    <mergeCell ref="E23:G23"/>
    <mergeCell ref="F45:G45"/>
    <mergeCell ref="D42:E42"/>
    <mergeCell ref="F42:G42"/>
    <mergeCell ref="D39:E39"/>
    <mergeCell ref="F39:G39"/>
    <mergeCell ref="D40:E40"/>
    <mergeCell ref="F40:G40"/>
    <mergeCell ref="D41:E41"/>
    <mergeCell ref="F41:G41"/>
    <mergeCell ref="D36:E36"/>
    <mergeCell ref="F36:G36"/>
    <mergeCell ref="D37:E37"/>
    <mergeCell ref="F37:G37"/>
    <mergeCell ref="O42:P42"/>
    <mergeCell ref="D43:E43"/>
    <mergeCell ref="F43:G43"/>
    <mergeCell ref="D44:E44"/>
    <mergeCell ref="F44:G44"/>
    <mergeCell ref="D38:E38"/>
    <mergeCell ref="F38:G38"/>
    <mergeCell ref="D35:E35"/>
    <mergeCell ref="F35:G35"/>
    <mergeCell ref="D29:E29"/>
    <mergeCell ref="F29:G29"/>
    <mergeCell ref="F30:G30"/>
    <mergeCell ref="D31:E31"/>
    <mergeCell ref="F31:G31"/>
    <mergeCell ref="D30:E30"/>
    <mergeCell ref="F32:G32"/>
    <mergeCell ref="D33:E33"/>
    <mergeCell ref="F33:G33"/>
    <mergeCell ref="D34:E34"/>
    <mergeCell ref="F34:G34"/>
    <mergeCell ref="D32:E32"/>
    <mergeCell ref="D27:E27"/>
    <mergeCell ref="F27:G27"/>
    <mergeCell ref="D28:E28"/>
    <mergeCell ref="F28:G28"/>
    <mergeCell ref="H14:K14"/>
    <mergeCell ref="H15:K15"/>
    <mergeCell ref="H16:K16"/>
    <mergeCell ref="C18:D19"/>
    <mergeCell ref="E18:F19"/>
    <mergeCell ref="H18:K18"/>
    <mergeCell ref="H19:K19"/>
    <mergeCell ref="C21:D21"/>
    <mergeCell ref="C22:D22"/>
    <mergeCell ref="I22:K22"/>
    <mergeCell ref="C23:D23"/>
    <mergeCell ref="I23:K23"/>
    <mergeCell ref="C11:F11"/>
    <mergeCell ref="H11:K11"/>
    <mergeCell ref="C12:F12"/>
    <mergeCell ref="H12:K12"/>
    <mergeCell ref="C13:F13"/>
    <mergeCell ref="H13:K13"/>
    <mergeCell ref="C10:F10"/>
    <mergeCell ref="H10:K10"/>
    <mergeCell ref="C2:K2"/>
    <mergeCell ref="C3:K3"/>
    <mergeCell ref="H5:K5"/>
    <mergeCell ref="C7:E8"/>
    <mergeCell ref="F7:F8"/>
  </mergeCells>
  <phoneticPr fontId="3"/>
  <conditionalFormatting sqref="B29 C28:D44 F28:F44 H28:K44">
    <cfRule type="expression" dxfId="0" priority="1">
      <formula>MOD(ROW(),2)=1</formula>
    </cfRule>
  </conditionalFormatting>
  <printOptions horizontalCentered="1"/>
  <pageMargins left="0.74803149606299213" right="0.74803149606299213" top="0.82" bottom="0.59055118110236227" header="0.31496062992125984" footer="0.19685039370078741"/>
  <pageSetup paperSize="9" scale="8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zoomScale="75" zoomScaleNormal="100" workbookViewId="0">
      <selection activeCell="M24" sqref="M24"/>
    </sheetView>
  </sheetViews>
  <sheetFormatPr defaultRowHeight="13.5"/>
  <cols>
    <col min="1" max="1" width="5.375" customWidth="1"/>
    <col min="2" max="2" width="22.625" customWidth="1"/>
    <col min="3" max="3" width="13" customWidth="1"/>
    <col min="4" max="4" width="9.125" bestFit="1" customWidth="1"/>
    <col min="6" max="6" width="11.75" bestFit="1" customWidth="1"/>
    <col min="8" max="8" width="11.875" customWidth="1"/>
    <col min="11" max="12" width="0" hidden="1" customWidth="1"/>
    <col min="257" max="257" width="5.375" customWidth="1"/>
    <col min="258" max="258" width="22.625" customWidth="1"/>
    <col min="259" max="259" width="13" customWidth="1"/>
    <col min="260" max="260" width="9.125" bestFit="1" customWidth="1"/>
    <col min="262" max="262" width="11.75" bestFit="1" customWidth="1"/>
    <col min="264" max="264" width="11.875" customWidth="1"/>
    <col min="267" max="268" width="0" hidden="1" customWidth="1"/>
    <col min="513" max="513" width="5.375" customWidth="1"/>
    <col min="514" max="514" width="22.625" customWidth="1"/>
    <col min="515" max="515" width="13" customWidth="1"/>
    <col min="516" max="516" width="9.125" bestFit="1" customWidth="1"/>
    <col min="518" max="518" width="11.75" bestFit="1" customWidth="1"/>
    <col min="520" max="520" width="11.875" customWidth="1"/>
    <col min="523" max="524" width="0" hidden="1" customWidth="1"/>
    <col min="769" max="769" width="5.375" customWidth="1"/>
    <col min="770" max="770" width="22.625" customWidth="1"/>
    <col min="771" max="771" width="13" customWidth="1"/>
    <col min="772" max="772" width="9.125" bestFit="1" customWidth="1"/>
    <col min="774" max="774" width="11.75" bestFit="1" customWidth="1"/>
    <col min="776" max="776" width="11.875" customWidth="1"/>
    <col min="779" max="780" width="0" hidden="1" customWidth="1"/>
    <col min="1025" max="1025" width="5.375" customWidth="1"/>
    <col min="1026" max="1026" width="22.625" customWidth="1"/>
    <col min="1027" max="1027" width="13" customWidth="1"/>
    <col min="1028" max="1028" width="9.125" bestFit="1" customWidth="1"/>
    <col min="1030" max="1030" width="11.75" bestFit="1" customWidth="1"/>
    <col min="1032" max="1032" width="11.875" customWidth="1"/>
    <col min="1035" max="1036" width="0" hidden="1" customWidth="1"/>
    <col min="1281" max="1281" width="5.375" customWidth="1"/>
    <col min="1282" max="1282" width="22.625" customWidth="1"/>
    <col min="1283" max="1283" width="13" customWidth="1"/>
    <col min="1284" max="1284" width="9.125" bestFit="1" customWidth="1"/>
    <col min="1286" max="1286" width="11.75" bestFit="1" customWidth="1"/>
    <col min="1288" max="1288" width="11.875" customWidth="1"/>
    <col min="1291" max="1292" width="0" hidden="1" customWidth="1"/>
    <col min="1537" max="1537" width="5.375" customWidth="1"/>
    <col min="1538" max="1538" width="22.625" customWidth="1"/>
    <col min="1539" max="1539" width="13" customWidth="1"/>
    <col min="1540" max="1540" width="9.125" bestFit="1" customWidth="1"/>
    <col min="1542" max="1542" width="11.75" bestFit="1" customWidth="1"/>
    <col min="1544" max="1544" width="11.875" customWidth="1"/>
    <col min="1547" max="1548" width="0" hidden="1" customWidth="1"/>
    <col min="1793" max="1793" width="5.375" customWidth="1"/>
    <col min="1794" max="1794" width="22.625" customWidth="1"/>
    <col min="1795" max="1795" width="13" customWidth="1"/>
    <col min="1796" max="1796" width="9.125" bestFit="1" customWidth="1"/>
    <col min="1798" max="1798" width="11.75" bestFit="1" customWidth="1"/>
    <col min="1800" max="1800" width="11.875" customWidth="1"/>
    <col min="1803" max="1804" width="0" hidden="1" customWidth="1"/>
    <col min="2049" max="2049" width="5.375" customWidth="1"/>
    <col min="2050" max="2050" width="22.625" customWidth="1"/>
    <col min="2051" max="2051" width="13" customWidth="1"/>
    <col min="2052" max="2052" width="9.125" bestFit="1" customWidth="1"/>
    <col min="2054" max="2054" width="11.75" bestFit="1" customWidth="1"/>
    <col min="2056" max="2056" width="11.875" customWidth="1"/>
    <col min="2059" max="2060" width="0" hidden="1" customWidth="1"/>
    <col min="2305" max="2305" width="5.375" customWidth="1"/>
    <col min="2306" max="2306" width="22.625" customWidth="1"/>
    <col min="2307" max="2307" width="13" customWidth="1"/>
    <col min="2308" max="2308" width="9.125" bestFit="1" customWidth="1"/>
    <col min="2310" max="2310" width="11.75" bestFit="1" customWidth="1"/>
    <col min="2312" max="2312" width="11.875" customWidth="1"/>
    <col min="2315" max="2316" width="0" hidden="1" customWidth="1"/>
    <col min="2561" max="2561" width="5.375" customWidth="1"/>
    <col min="2562" max="2562" width="22.625" customWidth="1"/>
    <col min="2563" max="2563" width="13" customWidth="1"/>
    <col min="2564" max="2564" width="9.125" bestFit="1" customWidth="1"/>
    <col min="2566" max="2566" width="11.75" bestFit="1" customWidth="1"/>
    <col min="2568" max="2568" width="11.875" customWidth="1"/>
    <col min="2571" max="2572" width="0" hidden="1" customWidth="1"/>
    <col min="2817" max="2817" width="5.375" customWidth="1"/>
    <col min="2818" max="2818" width="22.625" customWidth="1"/>
    <col min="2819" max="2819" width="13" customWidth="1"/>
    <col min="2820" max="2820" width="9.125" bestFit="1" customWidth="1"/>
    <col min="2822" max="2822" width="11.75" bestFit="1" customWidth="1"/>
    <col min="2824" max="2824" width="11.875" customWidth="1"/>
    <col min="2827" max="2828" width="0" hidden="1" customWidth="1"/>
    <col min="3073" max="3073" width="5.375" customWidth="1"/>
    <col min="3074" max="3074" width="22.625" customWidth="1"/>
    <col min="3075" max="3075" width="13" customWidth="1"/>
    <col min="3076" max="3076" width="9.125" bestFit="1" customWidth="1"/>
    <col min="3078" max="3078" width="11.75" bestFit="1" customWidth="1"/>
    <col min="3080" max="3080" width="11.875" customWidth="1"/>
    <col min="3083" max="3084" width="0" hidden="1" customWidth="1"/>
    <col min="3329" max="3329" width="5.375" customWidth="1"/>
    <col min="3330" max="3330" width="22.625" customWidth="1"/>
    <col min="3331" max="3331" width="13" customWidth="1"/>
    <col min="3332" max="3332" width="9.125" bestFit="1" customWidth="1"/>
    <col min="3334" max="3334" width="11.75" bestFit="1" customWidth="1"/>
    <col min="3336" max="3336" width="11.875" customWidth="1"/>
    <col min="3339" max="3340" width="0" hidden="1" customWidth="1"/>
    <col min="3585" max="3585" width="5.375" customWidth="1"/>
    <col min="3586" max="3586" width="22.625" customWidth="1"/>
    <col min="3587" max="3587" width="13" customWidth="1"/>
    <col min="3588" max="3588" width="9.125" bestFit="1" customWidth="1"/>
    <col min="3590" max="3590" width="11.75" bestFit="1" customWidth="1"/>
    <col min="3592" max="3592" width="11.875" customWidth="1"/>
    <col min="3595" max="3596" width="0" hidden="1" customWidth="1"/>
    <col min="3841" max="3841" width="5.375" customWidth="1"/>
    <col min="3842" max="3842" width="22.625" customWidth="1"/>
    <col min="3843" max="3843" width="13" customWidth="1"/>
    <col min="3844" max="3844" width="9.125" bestFit="1" customWidth="1"/>
    <col min="3846" max="3846" width="11.75" bestFit="1" customWidth="1"/>
    <col min="3848" max="3848" width="11.875" customWidth="1"/>
    <col min="3851" max="3852" width="0" hidden="1" customWidth="1"/>
    <col min="4097" max="4097" width="5.375" customWidth="1"/>
    <col min="4098" max="4098" width="22.625" customWidth="1"/>
    <col min="4099" max="4099" width="13" customWidth="1"/>
    <col min="4100" max="4100" width="9.125" bestFit="1" customWidth="1"/>
    <col min="4102" max="4102" width="11.75" bestFit="1" customWidth="1"/>
    <col min="4104" max="4104" width="11.875" customWidth="1"/>
    <col min="4107" max="4108" width="0" hidden="1" customWidth="1"/>
    <col min="4353" max="4353" width="5.375" customWidth="1"/>
    <col min="4354" max="4354" width="22.625" customWidth="1"/>
    <col min="4355" max="4355" width="13" customWidth="1"/>
    <col min="4356" max="4356" width="9.125" bestFit="1" customWidth="1"/>
    <col min="4358" max="4358" width="11.75" bestFit="1" customWidth="1"/>
    <col min="4360" max="4360" width="11.875" customWidth="1"/>
    <col min="4363" max="4364" width="0" hidden="1" customWidth="1"/>
    <col min="4609" max="4609" width="5.375" customWidth="1"/>
    <col min="4610" max="4610" width="22.625" customWidth="1"/>
    <col min="4611" max="4611" width="13" customWidth="1"/>
    <col min="4612" max="4612" width="9.125" bestFit="1" customWidth="1"/>
    <col min="4614" max="4614" width="11.75" bestFit="1" customWidth="1"/>
    <col min="4616" max="4616" width="11.875" customWidth="1"/>
    <col min="4619" max="4620" width="0" hidden="1" customWidth="1"/>
    <col min="4865" max="4865" width="5.375" customWidth="1"/>
    <col min="4866" max="4866" width="22.625" customWidth="1"/>
    <col min="4867" max="4867" width="13" customWidth="1"/>
    <col min="4868" max="4868" width="9.125" bestFit="1" customWidth="1"/>
    <col min="4870" max="4870" width="11.75" bestFit="1" customWidth="1"/>
    <col min="4872" max="4872" width="11.875" customWidth="1"/>
    <col min="4875" max="4876" width="0" hidden="1" customWidth="1"/>
    <col min="5121" max="5121" width="5.375" customWidth="1"/>
    <col min="5122" max="5122" width="22.625" customWidth="1"/>
    <col min="5123" max="5123" width="13" customWidth="1"/>
    <col min="5124" max="5124" width="9.125" bestFit="1" customWidth="1"/>
    <col min="5126" max="5126" width="11.75" bestFit="1" customWidth="1"/>
    <col min="5128" max="5128" width="11.875" customWidth="1"/>
    <col min="5131" max="5132" width="0" hidden="1" customWidth="1"/>
    <col min="5377" max="5377" width="5.375" customWidth="1"/>
    <col min="5378" max="5378" width="22.625" customWidth="1"/>
    <col min="5379" max="5379" width="13" customWidth="1"/>
    <col min="5380" max="5380" width="9.125" bestFit="1" customWidth="1"/>
    <col min="5382" max="5382" width="11.75" bestFit="1" customWidth="1"/>
    <col min="5384" max="5384" width="11.875" customWidth="1"/>
    <col min="5387" max="5388" width="0" hidden="1" customWidth="1"/>
    <col min="5633" max="5633" width="5.375" customWidth="1"/>
    <col min="5634" max="5634" width="22.625" customWidth="1"/>
    <col min="5635" max="5635" width="13" customWidth="1"/>
    <col min="5636" max="5636" width="9.125" bestFit="1" customWidth="1"/>
    <col min="5638" max="5638" width="11.75" bestFit="1" customWidth="1"/>
    <col min="5640" max="5640" width="11.875" customWidth="1"/>
    <col min="5643" max="5644" width="0" hidden="1" customWidth="1"/>
    <col min="5889" max="5889" width="5.375" customWidth="1"/>
    <col min="5890" max="5890" width="22.625" customWidth="1"/>
    <col min="5891" max="5891" width="13" customWidth="1"/>
    <col min="5892" max="5892" width="9.125" bestFit="1" customWidth="1"/>
    <col min="5894" max="5894" width="11.75" bestFit="1" customWidth="1"/>
    <col min="5896" max="5896" width="11.875" customWidth="1"/>
    <col min="5899" max="5900" width="0" hidden="1" customWidth="1"/>
    <col min="6145" max="6145" width="5.375" customWidth="1"/>
    <col min="6146" max="6146" width="22.625" customWidth="1"/>
    <col min="6147" max="6147" width="13" customWidth="1"/>
    <col min="6148" max="6148" width="9.125" bestFit="1" customWidth="1"/>
    <col min="6150" max="6150" width="11.75" bestFit="1" customWidth="1"/>
    <col min="6152" max="6152" width="11.875" customWidth="1"/>
    <col min="6155" max="6156" width="0" hidden="1" customWidth="1"/>
    <col min="6401" max="6401" width="5.375" customWidth="1"/>
    <col min="6402" max="6402" width="22.625" customWidth="1"/>
    <col min="6403" max="6403" width="13" customWidth="1"/>
    <col min="6404" max="6404" width="9.125" bestFit="1" customWidth="1"/>
    <col min="6406" max="6406" width="11.75" bestFit="1" customWidth="1"/>
    <col min="6408" max="6408" width="11.875" customWidth="1"/>
    <col min="6411" max="6412" width="0" hidden="1" customWidth="1"/>
    <col min="6657" max="6657" width="5.375" customWidth="1"/>
    <col min="6658" max="6658" width="22.625" customWidth="1"/>
    <col min="6659" max="6659" width="13" customWidth="1"/>
    <col min="6660" max="6660" width="9.125" bestFit="1" customWidth="1"/>
    <col min="6662" max="6662" width="11.75" bestFit="1" customWidth="1"/>
    <col min="6664" max="6664" width="11.875" customWidth="1"/>
    <col min="6667" max="6668" width="0" hidden="1" customWidth="1"/>
    <col min="6913" max="6913" width="5.375" customWidth="1"/>
    <col min="6914" max="6914" width="22.625" customWidth="1"/>
    <col min="6915" max="6915" width="13" customWidth="1"/>
    <col min="6916" max="6916" width="9.125" bestFit="1" customWidth="1"/>
    <col min="6918" max="6918" width="11.75" bestFit="1" customWidth="1"/>
    <col min="6920" max="6920" width="11.875" customWidth="1"/>
    <col min="6923" max="6924" width="0" hidden="1" customWidth="1"/>
    <col min="7169" max="7169" width="5.375" customWidth="1"/>
    <col min="7170" max="7170" width="22.625" customWidth="1"/>
    <col min="7171" max="7171" width="13" customWidth="1"/>
    <col min="7172" max="7172" width="9.125" bestFit="1" customWidth="1"/>
    <col min="7174" max="7174" width="11.75" bestFit="1" customWidth="1"/>
    <col min="7176" max="7176" width="11.875" customWidth="1"/>
    <col min="7179" max="7180" width="0" hidden="1" customWidth="1"/>
    <col min="7425" max="7425" width="5.375" customWidth="1"/>
    <col min="7426" max="7426" width="22.625" customWidth="1"/>
    <col min="7427" max="7427" width="13" customWidth="1"/>
    <col min="7428" max="7428" width="9.125" bestFit="1" customWidth="1"/>
    <col min="7430" max="7430" width="11.75" bestFit="1" customWidth="1"/>
    <col min="7432" max="7432" width="11.875" customWidth="1"/>
    <col min="7435" max="7436" width="0" hidden="1" customWidth="1"/>
    <col min="7681" max="7681" width="5.375" customWidth="1"/>
    <col min="7682" max="7682" width="22.625" customWidth="1"/>
    <col min="7683" max="7683" width="13" customWidth="1"/>
    <col min="7684" max="7684" width="9.125" bestFit="1" customWidth="1"/>
    <col min="7686" max="7686" width="11.75" bestFit="1" customWidth="1"/>
    <col min="7688" max="7688" width="11.875" customWidth="1"/>
    <col min="7691" max="7692" width="0" hidden="1" customWidth="1"/>
    <col min="7937" max="7937" width="5.375" customWidth="1"/>
    <col min="7938" max="7938" width="22.625" customWidth="1"/>
    <col min="7939" max="7939" width="13" customWidth="1"/>
    <col min="7940" max="7940" width="9.125" bestFit="1" customWidth="1"/>
    <col min="7942" max="7942" width="11.75" bestFit="1" customWidth="1"/>
    <col min="7944" max="7944" width="11.875" customWidth="1"/>
    <col min="7947" max="7948" width="0" hidden="1" customWidth="1"/>
    <col min="8193" max="8193" width="5.375" customWidth="1"/>
    <col min="8194" max="8194" width="22.625" customWidth="1"/>
    <col min="8195" max="8195" width="13" customWidth="1"/>
    <col min="8196" max="8196" width="9.125" bestFit="1" customWidth="1"/>
    <col min="8198" max="8198" width="11.75" bestFit="1" customWidth="1"/>
    <col min="8200" max="8200" width="11.875" customWidth="1"/>
    <col min="8203" max="8204" width="0" hidden="1" customWidth="1"/>
    <col min="8449" max="8449" width="5.375" customWidth="1"/>
    <col min="8450" max="8450" width="22.625" customWidth="1"/>
    <col min="8451" max="8451" width="13" customWidth="1"/>
    <col min="8452" max="8452" width="9.125" bestFit="1" customWidth="1"/>
    <col min="8454" max="8454" width="11.75" bestFit="1" customWidth="1"/>
    <col min="8456" max="8456" width="11.875" customWidth="1"/>
    <col min="8459" max="8460" width="0" hidden="1" customWidth="1"/>
    <col min="8705" max="8705" width="5.375" customWidth="1"/>
    <col min="8706" max="8706" width="22.625" customWidth="1"/>
    <col min="8707" max="8707" width="13" customWidth="1"/>
    <col min="8708" max="8708" width="9.125" bestFit="1" customWidth="1"/>
    <col min="8710" max="8710" width="11.75" bestFit="1" customWidth="1"/>
    <col min="8712" max="8712" width="11.875" customWidth="1"/>
    <col min="8715" max="8716" width="0" hidden="1" customWidth="1"/>
    <col min="8961" max="8961" width="5.375" customWidth="1"/>
    <col min="8962" max="8962" width="22.625" customWidth="1"/>
    <col min="8963" max="8963" width="13" customWidth="1"/>
    <col min="8964" max="8964" width="9.125" bestFit="1" customWidth="1"/>
    <col min="8966" max="8966" width="11.75" bestFit="1" customWidth="1"/>
    <col min="8968" max="8968" width="11.875" customWidth="1"/>
    <col min="8971" max="8972" width="0" hidden="1" customWidth="1"/>
    <col min="9217" max="9217" width="5.375" customWidth="1"/>
    <col min="9218" max="9218" width="22.625" customWidth="1"/>
    <col min="9219" max="9219" width="13" customWidth="1"/>
    <col min="9220" max="9220" width="9.125" bestFit="1" customWidth="1"/>
    <col min="9222" max="9222" width="11.75" bestFit="1" customWidth="1"/>
    <col min="9224" max="9224" width="11.875" customWidth="1"/>
    <col min="9227" max="9228" width="0" hidden="1" customWidth="1"/>
    <col min="9473" max="9473" width="5.375" customWidth="1"/>
    <col min="9474" max="9474" width="22.625" customWidth="1"/>
    <col min="9475" max="9475" width="13" customWidth="1"/>
    <col min="9476" max="9476" width="9.125" bestFit="1" customWidth="1"/>
    <col min="9478" max="9478" width="11.75" bestFit="1" customWidth="1"/>
    <col min="9480" max="9480" width="11.875" customWidth="1"/>
    <col min="9483" max="9484" width="0" hidden="1" customWidth="1"/>
    <col min="9729" max="9729" width="5.375" customWidth="1"/>
    <col min="9730" max="9730" width="22.625" customWidth="1"/>
    <col min="9731" max="9731" width="13" customWidth="1"/>
    <col min="9732" max="9732" width="9.125" bestFit="1" customWidth="1"/>
    <col min="9734" max="9734" width="11.75" bestFit="1" customWidth="1"/>
    <col min="9736" max="9736" width="11.875" customWidth="1"/>
    <col min="9739" max="9740" width="0" hidden="1" customWidth="1"/>
    <col min="9985" max="9985" width="5.375" customWidth="1"/>
    <col min="9986" max="9986" width="22.625" customWidth="1"/>
    <col min="9987" max="9987" width="13" customWidth="1"/>
    <col min="9988" max="9988" width="9.125" bestFit="1" customWidth="1"/>
    <col min="9990" max="9990" width="11.75" bestFit="1" customWidth="1"/>
    <col min="9992" max="9992" width="11.875" customWidth="1"/>
    <col min="9995" max="9996" width="0" hidden="1" customWidth="1"/>
    <col min="10241" max="10241" width="5.375" customWidth="1"/>
    <col min="10242" max="10242" width="22.625" customWidth="1"/>
    <col min="10243" max="10243" width="13" customWidth="1"/>
    <col min="10244" max="10244" width="9.125" bestFit="1" customWidth="1"/>
    <col min="10246" max="10246" width="11.75" bestFit="1" customWidth="1"/>
    <col min="10248" max="10248" width="11.875" customWidth="1"/>
    <col min="10251" max="10252" width="0" hidden="1" customWidth="1"/>
    <col min="10497" max="10497" width="5.375" customWidth="1"/>
    <col min="10498" max="10498" width="22.625" customWidth="1"/>
    <col min="10499" max="10499" width="13" customWidth="1"/>
    <col min="10500" max="10500" width="9.125" bestFit="1" customWidth="1"/>
    <col min="10502" max="10502" width="11.75" bestFit="1" customWidth="1"/>
    <col min="10504" max="10504" width="11.875" customWidth="1"/>
    <col min="10507" max="10508" width="0" hidden="1" customWidth="1"/>
    <col min="10753" max="10753" width="5.375" customWidth="1"/>
    <col min="10754" max="10754" width="22.625" customWidth="1"/>
    <col min="10755" max="10755" width="13" customWidth="1"/>
    <col min="10756" max="10756" width="9.125" bestFit="1" customWidth="1"/>
    <col min="10758" max="10758" width="11.75" bestFit="1" customWidth="1"/>
    <col min="10760" max="10760" width="11.875" customWidth="1"/>
    <col min="10763" max="10764" width="0" hidden="1" customWidth="1"/>
    <col min="11009" max="11009" width="5.375" customWidth="1"/>
    <col min="11010" max="11010" width="22.625" customWidth="1"/>
    <col min="11011" max="11011" width="13" customWidth="1"/>
    <col min="11012" max="11012" width="9.125" bestFit="1" customWidth="1"/>
    <col min="11014" max="11014" width="11.75" bestFit="1" customWidth="1"/>
    <col min="11016" max="11016" width="11.875" customWidth="1"/>
    <col min="11019" max="11020" width="0" hidden="1" customWidth="1"/>
    <col min="11265" max="11265" width="5.375" customWidth="1"/>
    <col min="11266" max="11266" width="22.625" customWidth="1"/>
    <col min="11267" max="11267" width="13" customWidth="1"/>
    <col min="11268" max="11268" width="9.125" bestFit="1" customWidth="1"/>
    <col min="11270" max="11270" width="11.75" bestFit="1" customWidth="1"/>
    <col min="11272" max="11272" width="11.875" customWidth="1"/>
    <col min="11275" max="11276" width="0" hidden="1" customWidth="1"/>
    <col min="11521" max="11521" width="5.375" customWidth="1"/>
    <col min="11522" max="11522" width="22.625" customWidth="1"/>
    <col min="11523" max="11523" width="13" customWidth="1"/>
    <col min="11524" max="11524" width="9.125" bestFit="1" customWidth="1"/>
    <col min="11526" max="11526" width="11.75" bestFit="1" customWidth="1"/>
    <col min="11528" max="11528" width="11.875" customWidth="1"/>
    <col min="11531" max="11532" width="0" hidden="1" customWidth="1"/>
    <col min="11777" max="11777" width="5.375" customWidth="1"/>
    <col min="11778" max="11778" width="22.625" customWidth="1"/>
    <col min="11779" max="11779" width="13" customWidth="1"/>
    <col min="11780" max="11780" width="9.125" bestFit="1" customWidth="1"/>
    <col min="11782" max="11782" width="11.75" bestFit="1" customWidth="1"/>
    <col min="11784" max="11784" width="11.875" customWidth="1"/>
    <col min="11787" max="11788" width="0" hidden="1" customWidth="1"/>
    <col min="12033" max="12033" width="5.375" customWidth="1"/>
    <col min="12034" max="12034" width="22.625" customWidth="1"/>
    <col min="12035" max="12035" width="13" customWidth="1"/>
    <col min="12036" max="12036" width="9.125" bestFit="1" customWidth="1"/>
    <col min="12038" max="12038" width="11.75" bestFit="1" customWidth="1"/>
    <col min="12040" max="12040" width="11.875" customWidth="1"/>
    <col min="12043" max="12044" width="0" hidden="1" customWidth="1"/>
    <col min="12289" max="12289" width="5.375" customWidth="1"/>
    <col min="12290" max="12290" width="22.625" customWidth="1"/>
    <col min="12291" max="12291" width="13" customWidth="1"/>
    <col min="12292" max="12292" width="9.125" bestFit="1" customWidth="1"/>
    <col min="12294" max="12294" width="11.75" bestFit="1" customWidth="1"/>
    <col min="12296" max="12296" width="11.875" customWidth="1"/>
    <col min="12299" max="12300" width="0" hidden="1" customWidth="1"/>
    <col min="12545" max="12545" width="5.375" customWidth="1"/>
    <col min="12546" max="12546" width="22.625" customWidth="1"/>
    <col min="12547" max="12547" width="13" customWidth="1"/>
    <col min="12548" max="12548" width="9.125" bestFit="1" customWidth="1"/>
    <col min="12550" max="12550" width="11.75" bestFit="1" customWidth="1"/>
    <col min="12552" max="12552" width="11.875" customWidth="1"/>
    <col min="12555" max="12556" width="0" hidden="1" customWidth="1"/>
    <col min="12801" max="12801" width="5.375" customWidth="1"/>
    <col min="12802" max="12802" width="22.625" customWidth="1"/>
    <col min="12803" max="12803" width="13" customWidth="1"/>
    <col min="12804" max="12804" width="9.125" bestFit="1" customWidth="1"/>
    <col min="12806" max="12806" width="11.75" bestFit="1" customWidth="1"/>
    <col min="12808" max="12808" width="11.875" customWidth="1"/>
    <col min="12811" max="12812" width="0" hidden="1" customWidth="1"/>
    <col min="13057" max="13057" width="5.375" customWidth="1"/>
    <col min="13058" max="13058" width="22.625" customWidth="1"/>
    <col min="13059" max="13059" width="13" customWidth="1"/>
    <col min="13060" max="13060" width="9.125" bestFit="1" customWidth="1"/>
    <col min="13062" max="13062" width="11.75" bestFit="1" customWidth="1"/>
    <col min="13064" max="13064" width="11.875" customWidth="1"/>
    <col min="13067" max="13068" width="0" hidden="1" customWidth="1"/>
    <col min="13313" max="13313" width="5.375" customWidth="1"/>
    <col min="13314" max="13314" width="22.625" customWidth="1"/>
    <col min="13315" max="13315" width="13" customWidth="1"/>
    <col min="13316" max="13316" width="9.125" bestFit="1" customWidth="1"/>
    <col min="13318" max="13318" width="11.75" bestFit="1" customWidth="1"/>
    <col min="13320" max="13320" width="11.875" customWidth="1"/>
    <col min="13323" max="13324" width="0" hidden="1" customWidth="1"/>
    <col min="13569" max="13569" width="5.375" customWidth="1"/>
    <col min="13570" max="13570" width="22.625" customWidth="1"/>
    <col min="13571" max="13571" width="13" customWidth="1"/>
    <col min="13572" max="13572" width="9.125" bestFit="1" customWidth="1"/>
    <col min="13574" max="13574" width="11.75" bestFit="1" customWidth="1"/>
    <col min="13576" max="13576" width="11.875" customWidth="1"/>
    <col min="13579" max="13580" width="0" hidden="1" customWidth="1"/>
    <col min="13825" max="13825" width="5.375" customWidth="1"/>
    <col min="13826" max="13826" width="22.625" customWidth="1"/>
    <col min="13827" max="13827" width="13" customWidth="1"/>
    <col min="13828" max="13828" width="9.125" bestFit="1" customWidth="1"/>
    <col min="13830" max="13830" width="11.75" bestFit="1" customWidth="1"/>
    <col min="13832" max="13832" width="11.875" customWidth="1"/>
    <col min="13835" max="13836" width="0" hidden="1" customWidth="1"/>
    <col min="14081" max="14081" width="5.375" customWidth="1"/>
    <col min="14082" max="14082" width="22.625" customWidth="1"/>
    <col min="14083" max="14083" width="13" customWidth="1"/>
    <col min="14084" max="14084" width="9.125" bestFit="1" customWidth="1"/>
    <col min="14086" max="14086" width="11.75" bestFit="1" customWidth="1"/>
    <col min="14088" max="14088" width="11.875" customWidth="1"/>
    <col min="14091" max="14092" width="0" hidden="1" customWidth="1"/>
    <col min="14337" max="14337" width="5.375" customWidth="1"/>
    <col min="14338" max="14338" width="22.625" customWidth="1"/>
    <col min="14339" max="14339" width="13" customWidth="1"/>
    <col min="14340" max="14340" width="9.125" bestFit="1" customWidth="1"/>
    <col min="14342" max="14342" width="11.75" bestFit="1" customWidth="1"/>
    <col min="14344" max="14344" width="11.875" customWidth="1"/>
    <col min="14347" max="14348" width="0" hidden="1" customWidth="1"/>
    <col min="14593" max="14593" width="5.375" customWidth="1"/>
    <col min="14594" max="14594" width="22.625" customWidth="1"/>
    <col min="14595" max="14595" width="13" customWidth="1"/>
    <col min="14596" max="14596" width="9.125" bestFit="1" customWidth="1"/>
    <col min="14598" max="14598" width="11.75" bestFit="1" customWidth="1"/>
    <col min="14600" max="14600" width="11.875" customWidth="1"/>
    <col min="14603" max="14604" width="0" hidden="1" customWidth="1"/>
    <col min="14849" max="14849" width="5.375" customWidth="1"/>
    <col min="14850" max="14850" width="22.625" customWidth="1"/>
    <col min="14851" max="14851" width="13" customWidth="1"/>
    <col min="14852" max="14852" width="9.125" bestFit="1" customWidth="1"/>
    <col min="14854" max="14854" width="11.75" bestFit="1" customWidth="1"/>
    <col min="14856" max="14856" width="11.875" customWidth="1"/>
    <col min="14859" max="14860" width="0" hidden="1" customWidth="1"/>
    <col min="15105" max="15105" width="5.375" customWidth="1"/>
    <col min="15106" max="15106" width="22.625" customWidth="1"/>
    <col min="15107" max="15107" width="13" customWidth="1"/>
    <col min="15108" max="15108" width="9.125" bestFit="1" customWidth="1"/>
    <col min="15110" max="15110" width="11.75" bestFit="1" customWidth="1"/>
    <col min="15112" max="15112" width="11.875" customWidth="1"/>
    <col min="15115" max="15116" width="0" hidden="1" customWidth="1"/>
    <col min="15361" max="15361" width="5.375" customWidth="1"/>
    <col min="15362" max="15362" width="22.625" customWidth="1"/>
    <col min="15363" max="15363" width="13" customWidth="1"/>
    <col min="15364" max="15364" width="9.125" bestFit="1" customWidth="1"/>
    <col min="15366" max="15366" width="11.75" bestFit="1" customWidth="1"/>
    <col min="15368" max="15368" width="11.875" customWidth="1"/>
    <col min="15371" max="15372" width="0" hidden="1" customWidth="1"/>
    <col min="15617" max="15617" width="5.375" customWidth="1"/>
    <col min="15618" max="15618" width="22.625" customWidth="1"/>
    <col min="15619" max="15619" width="13" customWidth="1"/>
    <col min="15620" max="15620" width="9.125" bestFit="1" customWidth="1"/>
    <col min="15622" max="15622" width="11.75" bestFit="1" customWidth="1"/>
    <col min="15624" max="15624" width="11.875" customWidth="1"/>
    <col min="15627" max="15628" width="0" hidden="1" customWidth="1"/>
    <col min="15873" max="15873" width="5.375" customWidth="1"/>
    <col min="15874" max="15874" width="22.625" customWidth="1"/>
    <col min="15875" max="15875" width="13" customWidth="1"/>
    <col min="15876" max="15876" width="9.125" bestFit="1" customWidth="1"/>
    <col min="15878" max="15878" width="11.75" bestFit="1" customWidth="1"/>
    <col min="15880" max="15880" width="11.875" customWidth="1"/>
    <col min="15883" max="15884" width="0" hidden="1" customWidth="1"/>
    <col min="16129" max="16129" width="5.375" customWidth="1"/>
    <col min="16130" max="16130" width="22.625" customWidth="1"/>
    <col min="16131" max="16131" width="13" customWidth="1"/>
    <col min="16132" max="16132" width="9.125" bestFit="1" customWidth="1"/>
    <col min="16134" max="16134" width="11.75" bestFit="1" customWidth="1"/>
    <col min="16136" max="16136" width="11.875" customWidth="1"/>
    <col min="16139" max="16140" width="0" hidden="1" customWidth="1"/>
  </cols>
  <sheetData>
    <row r="1" spans="1:8" ht="34.5" customHeight="1">
      <c r="A1" s="251" t="s">
        <v>36</v>
      </c>
      <c r="B1" s="251"/>
      <c r="C1" s="251"/>
      <c r="D1" s="251"/>
      <c r="E1" s="251"/>
      <c r="F1" s="251"/>
      <c r="G1" s="251"/>
      <c r="H1" s="251"/>
    </row>
    <row r="2" spans="1:8" ht="18.75" customHeight="1">
      <c r="A2" s="252" t="s">
        <v>37</v>
      </c>
      <c r="B2" s="252"/>
      <c r="C2" s="252"/>
      <c r="D2" s="252"/>
      <c r="E2" s="252"/>
      <c r="F2" s="252"/>
      <c r="G2" s="252"/>
      <c r="H2" s="252"/>
    </row>
    <row r="3" spans="1:8" ht="18.75" customHeight="1">
      <c r="A3" s="47"/>
      <c r="B3" s="47"/>
      <c r="C3" s="47"/>
      <c r="D3" s="47"/>
      <c r="E3" s="47"/>
      <c r="F3" s="47"/>
      <c r="G3" s="47"/>
      <c r="H3" s="47"/>
    </row>
    <row r="4" spans="1:8" ht="18.75" customHeight="1">
      <c r="A4" s="253" t="s">
        <v>62</v>
      </c>
      <c r="B4" s="253"/>
      <c r="C4" s="48"/>
      <c r="D4" s="48"/>
      <c r="E4" s="48"/>
      <c r="F4" s="48"/>
      <c r="G4" s="48"/>
      <c r="H4" s="48"/>
    </row>
    <row r="5" spans="1:8" ht="24.75" customHeight="1">
      <c r="A5" s="254" t="s">
        <v>38</v>
      </c>
      <c r="B5" s="254"/>
      <c r="C5" s="254"/>
      <c r="D5" s="254"/>
      <c r="E5" s="48"/>
      <c r="F5" s="48"/>
      <c r="G5" s="48"/>
      <c r="H5" s="48"/>
    </row>
    <row r="6" spans="1:8" ht="5.25" customHeight="1">
      <c r="A6" s="49"/>
      <c r="B6" s="49"/>
      <c r="C6" s="49"/>
      <c r="D6" s="49"/>
      <c r="E6" s="48"/>
      <c r="F6" s="48"/>
      <c r="G6" s="48"/>
      <c r="H6" s="48"/>
    </row>
    <row r="7" spans="1:8" ht="4.5" customHeight="1">
      <c r="A7" s="48"/>
      <c r="B7" s="48"/>
      <c r="C7" s="48"/>
      <c r="D7" s="48"/>
      <c r="E7" s="48"/>
      <c r="F7" s="48"/>
      <c r="G7" s="48"/>
      <c r="H7" s="48"/>
    </row>
    <row r="8" spans="1:8" ht="36" customHeight="1">
      <c r="A8" s="255" t="s">
        <v>39</v>
      </c>
      <c r="B8" s="256"/>
      <c r="C8" s="256"/>
      <c r="D8" s="257"/>
      <c r="E8" s="254" t="s">
        <v>40</v>
      </c>
      <c r="F8" s="254"/>
      <c r="G8" s="254"/>
      <c r="H8" s="254"/>
    </row>
    <row r="9" spans="1:8" ht="39" customHeight="1">
      <c r="A9" s="256" t="s">
        <v>41</v>
      </c>
      <c r="B9" s="256"/>
      <c r="C9" s="256"/>
      <c r="D9" s="258"/>
      <c r="E9" s="259" t="s">
        <v>42</v>
      </c>
      <c r="F9" s="260"/>
      <c r="G9" s="260"/>
      <c r="H9" s="260"/>
    </row>
    <row r="10" spans="1:8" ht="15" customHeight="1">
      <c r="A10" s="48"/>
      <c r="B10" s="48"/>
      <c r="C10" s="48"/>
      <c r="D10" s="48"/>
      <c r="E10" s="50"/>
      <c r="F10" s="261" t="s">
        <v>43</v>
      </c>
      <c r="G10" s="261"/>
      <c r="H10" s="261"/>
    </row>
    <row r="11" spans="1:8" ht="17.25" customHeight="1">
      <c r="A11" s="262" t="s">
        <v>44</v>
      </c>
      <c r="B11" s="257"/>
      <c r="C11" s="257"/>
      <c r="D11" s="257"/>
      <c r="E11" s="50"/>
      <c r="F11" s="261" t="s">
        <v>45</v>
      </c>
      <c r="G11" s="261"/>
      <c r="H11" s="261"/>
    </row>
    <row r="12" spans="1:8">
      <c r="A12" s="48"/>
      <c r="B12" s="48"/>
      <c r="C12" s="48"/>
      <c r="D12" s="48"/>
      <c r="E12" s="51"/>
      <c r="F12" s="51"/>
      <c r="G12" s="51"/>
      <c r="H12" s="48"/>
    </row>
    <row r="13" spans="1:8">
      <c r="A13" s="48"/>
      <c r="B13" s="48"/>
      <c r="C13" s="48"/>
      <c r="D13" s="48"/>
      <c r="E13" s="48"/>
      <c r="F13" s="48"/>
      <c r="G13" s="48"/>
      <c r="H13" s="48"/>
    </row>
    <row r="14" spans="1:8" ht="30" customHeight="1">
      <c r="A14" s="248" t="s">
        <v>46</v>
      </c>
      <c r="B14" s="249"/>
      <c r="C14" s="249"/>
      <c r="D14" s="250">
        <f>G30</f>
        <v>81862</v>
      </c>
      <c r="E14" s="250"/>
      <c r="F14" s="250"/>
      <c r="G14" s="52"/>
      <c r="H14" s="53"/>
    </row>
    <row r="15" spans="1:8" ht="30" customHeight="1">
      <c r="A15" s="263" t="s">
        <v>47</v>
      </c>
      <c r="B15" s="263"/>
      <c r="C15" s="263"/>
      <c r="D15" s="54" t="s">
        <v>48</v>
      </c>
      <c r="E15" s="54" t="s">
        <v>49</v>
      </c>
      <c r="F15" s="54" t="s">
        <v>50</v>
      </c>
      <c r="G15" s="263" t="s">
        <v>51</v>
      </c>
      <c r="H15" s="263"/>
    </row>
    <row r="16" spans="1:8" ht="30" customHeight="1">
      <c r="A16" s="54">
        <v>1</v>
      </c>
      <c r="B16" s="264" t="s">
        <v>52</v>
      </c>
      <c r="C16" s="264"/>
      <c r="D16" s="55">
        <v>1</v>
      </c>
      <c r="E16" s="56" t="s">
        <v>26</v>
      </c>
      <c r="F16" s="57">
        <v>18500</v>
      </c>
      <c r="G16" s="265">
        <f>D16*F16</f>
        <v>18500</v>
      </c>
      <c r="H16" s="266"/>
    </row>
    <row r="17" spans="1:10" ht="30" customHeight="1">
      <c r="A17" s="54">
        <v>2</v>
      </c>
      <c r="B17" s="264" t="s">
        <v>27</v>
      </c>
      <c r="C17" s="264"/>
      <c r="D17" s="55">
        <v>2</v>
      </c>
      <c r="E17" s="56" t="s">
        <v>26</v>
      </c>
      <c r="F17" s="57">
        <v>13500</v>
      </c>
      <c r="G17" s="265">
        <f>D17*F17</f>
        <v>27000</v>
      </c>
      <c r="H17" s="266"/>
      <c r="J17" t="s">
        <v>73</v>
      </c>
    </row>
    <row r="18" spans="1:10" ht="30" customHeight="1">
      <c r="A18" s="54">
        <v>3</v>
      </c>
      <c r="B18" s="264"/>
      <c r="C18" s="264"/>
      <c r="D18" s="58"/>
      <c r="E18" s="56"/>
      <c r="F18" s="57"/>
      <c r="G18" s="265"/>
      <c r="H18" s="266"/>
    </row>
    <row r="19" spans="1:10" ht="30" customHeight="1" thickBot="1">
      <c r="A19" s="59">
        <v>4</v>
      </c>
      <c r="B19" s="267"/>
      <c r="C19" s="267"/>
      <c r="D19" s="60"/>
      <c r="E19" s="61"/>
      <c r="F19" s="62"/>
      <c r="G19" s="268"/>
      <c r="H19" s="269"/>
    </row>
    <row r="20" spans="1:10" ht="30" customHeight="1" thickTop="1">
      <c r="A20" s="270" t="s">
        <v>53</v>
      </c>
      <c r="B20" s="271"/>
      <c r="C20" s="272"/>
      <c r="D20" s="63">
        <f>SUM(D16:D19)</f>
        <v>3</v>
      </c>
      <c r="E20" s="64" t="s">
        <v>26</v>
      </c>
      <c r="F20" s="65"/>
      <c r="G20" s="273">
        <f>SUM(G16:H19)</f>
        <v>45500</v>
      </c>
      <c r="H20" s="274"/>
    </row>
    <row r="21" spans="1:10" ht="30" customHeight="1">
      <c r="A21" s="275" t="s">
        <v>28</v>
      </c>
      <c r="B21" s="276"/>
      <c r="C21" s="277"/>
      <c r="D21" s="66">
        <v>30</v>
      </c>
      <c r="E21" s="66" t="s">
        <v>54</v>
      </c>
      <c r="F21" s="67">
        <f>G20</f>
        <v>45500</v>
      </c>
      <c r="G21" s="278">
        <f>ROUNDDOWN(D21%*F21,0)</f>
        <v>13650</v>
      </c>
      <c r="H21" s="279"/>
    </row>
    <row r="22" spans="1:10" ht="30" customHeight="1" thickBot="1">
      <c r="A22" s="280" t="s">
        <v>55</v>
      </c>
      <c r="B22" s="281"/>
      <c r="C22" s="282"/>
      <c r="D22" s="68">
        <f>D20</f>
        <v>3</v>
      </c>
      <c r="E22" s="61" t="s">
        <v>26</v>
      </c>
      <c r="F22" s="62">
        <v>1000</v>
      </c>
      <c r="G22" s="268">
        <f>D22*F22</f>
        <v>3000</v>
      </c>
      <c r="H22" s="269"/>
    </row>
    <row r="23" spans="1:10" ht="30" customHeight="1" thickTop="1">
      <c r="A23" s="270" t="s">
        <v>56</v>
      </c>
      <c r="B23" s="271"/>
      <c r="C23" s="272"/>
      <c r="D23" s="69"/>
      <c r="E23" s="64"/>
      <c r="F23" s="70"/>
      <c r="G23" s="283">
        <f>SUM(G20:H22)</f>
        <v>62150</v>
      </c>
      <c r="H23" s="284"/>
    </row>
    <row r="24" spans="1:10" ht="30" customHeight="1">
      <c r="A24" s="275" t="s">
        <v>57</v>
      </c>
      <c r="B24" s="276"/>
      <c r="C24" s="277"/>
      <c r="D24" s="71"/>
      <c r="E24" s="66"/>
      <c r="F24" s="67"/>
      <c r="G24" s="278">
        <v>13000</v>
      </c>
      <c r="H24" s="279"/>
      <c r="J24" t="s">
        <v>113</v>
      </c>
    </row>
    <row r="25" spans="1:10" ht="30" customHeight="1">
      <c r="A25" s="285" t="s">
        <v>58</v>
      </c>
      <c r="B25" s="285"/>
      <c r="C25" s="285"/>
      <c r="D25" s="66">
        <v>10</v>
      </c>
      <c r="E25" s="66" t="s">
        <v>54</v>
      </c>
      <c r="F25" s="72">
        <f>G23</f>
        <v>62150</v>
      </c>
      <c r="G25" s="278">
        <f>ROUNDDOWN(D25%*F25,0)</f>
        <v>6215</v>
      </c>
      <c r="H25" s="279"/>
    </row>
    <row r="26" spans="1:10" ht="30" customHeight="1" thickBot="1">
      <c r="A26" s="286" t="s">
        <v>59</v>
      </c>
      <c r="B26" s="287"/>
      <c r="C26" s="288"/>
      <c r="D26" s="73">
        <v>8</v>
      </c>
      <c r="E26" s="73" t="s">
        <v>54</v>
      </c>
      <c r="F26" s="74">
        <f>G25</f>
        <v>6215</v>
      </c>
      <c r="G26" s="289">
        <f>ROUNDDOWN(D26%*F26,0)</f>
        <v>497</v>
      </c>
      <c r="H26" s="290"/>
    </row>
    <row r="27" spans="1:10" ht="30" customHeight="1" thickTop="1">
      <c r="A27" s="285" t="s">
        <v>60</v>
      </c>
      <c r="B27" s="285"/>
      <c r="C27" s="285"/>
      <c r="D27" s="66"/>
      <c r="E27" s="66"/>
      <c r="F27" s="72"/>
      <c r="G27" s="278">
        <f>SUM(G23:H26)</f>
        <v>81862</v>
      </c>
      <c r="H27" s="279"/>
    </row>
    <row r="28" spans="1:10" ht="30" customHeight="1">
      <c r="A28" s="285"/>
      <c r="B28" s="285"/>
      <c r="C28" s="285"/>
      <c r="D28" s="75"/>
      <c r="E28" s="66"/>
      <c r="F28" s="57"/>
      <c r="G28" s="265"/>
      <c r="H28" s="266"/>
    </row>
    <row r="29" spans="1:10" ht="30" customHeight="1" thickBot="1">
      <c r="A29" s="280"/>
      <c r="B29" s="281"/>
      <c r="C29" s="282"/>
      <c r="D29" s="61"/>
      <c r="E29" s="61"/>
      <c r="F29" s="62"/>
      <c r="G29" s="268"/>
      <c r="H29" s="269"/>
    </row>
    <row r="30" spans="1:10" ht="30" customHeight="1" thickTop="1">
      <c r="A30" s="275" t="s">
        <v>61</v>
      </c>
      <c r="B30" s="276"/>
      <c r="C30" s="277"/>
      <c r="D30" s="66"/>
      <c r="E30" s="66"/>
      <c r="F30" s="76"/>
      <c r="G30" s="291">
        <f>SUM(G27:H29)</f>
        <v>81862</v>
      </c>
      <c r="H30" s="292"/>
    </row>
    <row r="31" spans="1:10" ht="20.25" customHeight="1">
      <c r="A31" s="293"/>
      <c r="B31" s="293"/>
      <c r="C31" s="293"/>
      <c r="D31" s="293"/>
      <c r="E31" s="293"/>
      <c r="F31" s="293"/>
      <c r="G31" s="293"/>
      <c r="H31" s="293"/>
    </row>
    <row r="35" s="77" customFormat="1" ht="17.25"/>
  </sheetData>
  <mergeCells count="46">
    <mergeCell ref="A30:C30"/>
    <mergeCell ref="G30:H30"/>
    <mergeCell ref="A31:H31"/>
    <mergeCell ref="A27:C27"/>
    <mergeCell ref="G27:H27"/>
    <mergeCell ref="A28:C28"/>
    <mergeCell ref="G28:H28"/>
    <mergeCell ref="A29:C29"/>
    <mergeCell ref="G29:H29"/>
    <mergeCell ref="A24:C24"/>
    <mergeCell ref="G24:H24"/>
    <mergeCell ref="A25:C25"/>
    <mergeCell ref="G25:H25"/>
    <mergeCell ref="A26:C26"/>
    <mergeCell ref="G26:H26"/>
    <mergeCell ref="A21:C21"/>
    <mergeCell ref="G21:H21"/>
    <mergeCell ref="A22:C22"/>
    <mergeCell ref="G22:H22"/>
    <mergeCell ref="A23:C23"/>
    <mergeCell ref="G23:H23"/>
    <mergeCell ref="B18:C18"/>
    <mergeCell ref="G18:H18"/>
    <mergeCell ref="B19:C19"/>
    <mergeCell ref="G19:H19"/>
    <mergeCell ref="A20:C20"/>
    <mergeCell ref="G20:H20"/>
    <mergeCell ref="A15:C15"/>
    <mergeCell ref="G15:H15"/>
    <mergeCell ref="B16:C16"/>
    <mergeCell ref="G16:H16"/>
    <mergeCell ref="B17:C17"/>
    <mergeCell ref="G17:H17"/>
    <mergeCell ref="A14:C14"/>
    <mergeCell ref="D14:F14"/>
    <mergeCell ref="A1:H1"/>
    <mergeCell ref="A2:H2"/>
    <mergeCell ref="A4:B4"/>
    <mergeCell ref="A5:D5"/>
    <mergeCell ref="A8:D8"/>
    <mergeCell ref="E8:H8"/>
    <mergeCell ref="A9:D9"/>
    <mergeCell ref="E9:H9"/>
    <mergeCell ref="F10:H10"/>
    <mergeCell ref="A11:D11"/>
    <mergeCell ref="F11:H11"/>
  </mergeCells>
  <phoneticPr fontId="3"/>
  <pageMargins left="0.70866141732283472" right="0.39370078740157483" top="0.78740157480314965" bottom="0.78740157480314965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8:F43"/>
  <sheetViews>
    <sheetView workbookViewId="0">
      <selection activeCell="D44" sqref="D44"/>
    </sheetView>
  </sheetViews>
  <sheetFormatPr defaultRowHeight="13.5"/>
  <sheetData>
    <row r="8" spans="2:2">
      <c r="B8" s="153"/>
    </row>
    <row r="41" spans="5:6" ht="16.5" customHeight="1">
      <c r="E41" s="154" t="s">
        <v>146</v>
      </c>
    </row>
    <row r="42" spans="5:6" ht="16.5" customHeight="1">
      <c r="E42" s="154"/>
    </row>
    <row r="43" spans="5:6" ht="16.5" customHeight="1">
      <c r="E43" s="154" t="s">
        <v>143</v>
      </c>
      <c r="F43" t="s">
        <v>144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見積書</vt:lpstr>
      <vt:lpstr>明細（税込み）</vt:lpstr>
      <vt:lpstr>請求書</vt:lpstr>
      <vt:lpstr>実行費1</vt:lpstr>
      <vt:lpstr>現場メモ</vt:lpstr>
      <vt:lpstr>見積書!Print_Area</vt:lpstr>
      <vt:lpstr>請求書!Print_Area</vt:lpstr>
      <vt:lpstr>'明細（税込み）'!Print_Area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mfclouduser</dc:creator>
  <cp:lastModifiedBy>sowase</cp:lastModifiedBy>
  <cp:lastPrinted>2020-12-05T09:09:00Z</cp:lastPrinted>
  <dcterms:created xsi:type="dcterms:W3CDTF">2014-09-12T03:34:24Z</dcterms:created>
  <dcterms:modified xsi:type="dcterms:W3CDTF">2020-12-05T09:09:07Z</dcterms:modified>
</cp:coreProperties>
</file>