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Ex1.xml" ContentType="application/vnd.ms-office.chartex+xml"/>
  <Override PartName="/xl/charts/style10.xml" ContentType="application/vnd.ms-office.chartstyle+xml"/>
  <Override PartName="/xl/charts/colors10.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8.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3.xml" ContentType="application/vnd.openxmlformats-officedocument.spreadsheetml.pivotTable+xml"/>
  <Override PartName="/xl/drawings/drawing9.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4.xml" ContentType="application/vnd.openxmlformats-officedocument.spreadsheetml.pivotTable+xml"/>
  <Override PartName="/xl/drawings/drawing10.xml" ContentType="application/vnd.openxmlformats-officedocument.drawing+xml"/>
  <Override PartName="/xl/slicers/slicer4.xml" ContentType="application/vnd.ms-excel.slicer+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ctrlProps/ctrlProp1.xml" ContentType="application/vnd.ms-excel.controlproperties+xml"/>
  <Override PartName="/xl/slicers/slicer5.xml" ContentType="application/vnd.ms-excel.slicer+xml"/>
  <Override PartName="/xl/charts/chartEx2.xml" ContentType="application/vnd.ms-office.chartex+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3.xml" ContentType="application/vnd.openxmlformats-officedocument.drawing+xml"/>
  <Override PartName="/xl/ctrlProps/ctrlProp2.xml" ContentType="application/vnd.ms-excel.controlproperties+xml"/>
  <Override PartName="/xl/ctrlProps/ctrlProp3.xml" ContentType="application/vnd.ms-excel.controlproperties+xml"/>
  <Override PartName="/xl/slicers/slicer6.xml" ContentType="application/vnd.ms-excel.slicer+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charts/chart20.xml" ContentType="application/vnd.openxmlformats-officedocument.drawingml.chart+xml"/>
  <Override PartName="/xl/charts/style22.xml" ContentType="application/vnd.ms-office.chartstyle+xml"/>
  <Override PartName="/xl/charts/colors22.xml" ContentType="application/vnd.ms-office.chartcolorstyle+xml"/>
  <Override PartName="/xl/charts/chart21.xml" ContentType="application/vnd.openxmlformats-officedocument.drawingml.chart+xml"/>
  <Override PartName="/xl/charts/style23.xml" ContentType="application/vnd.ms-office.chartstyle+xml"/>
  <Override PartName="/xl/charts/colors23.xml" ContentType="application/vnd.ms-office.chartcolorstyle+xml"/>
  <Override PartName="/xl/charts/chart22.xml" ContentType="application/vnd.openxmlformats-officedocument.drawingml.chart+xml"/>
  <Override PartName="/xl/charts/style24.xml" ContentType="application/vnd.ms-office.chartstyle+xml"/>
  <Override PartName="/xl/charts/colors24.xml" ContentType="application/vnd.ms-office.chartcolorstyle+xml"/>
  <Override PartName="/xl/charts/chart23.xml" ContentType="application/vnd.openxmlformats-officedocument.drawingml.chart+xml"/>
  <Override PartName="/xl/charts/style25.xml" ContentType="application/vnd.ms-office.chartstyle+xml"/>
  <Override PartName="/xl/charts/colors25.xml" ContentType="application/vnd.ms-office.chartcolorstyle+xml"/>
  <Override PartName="/xl/charts/chart24.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14.xml" ContentType="application/vnd.openxmlformats-officedocument.drawing+xml"/>
  <Override PartName="/xl/slicers/slicer7.xml" ContentType="application/vnd.ms-excel.slicer+xml"/>
  <Override PartName="/xl/charts/chart25.xml" ContentType="application/vnd.openxmlformats-officedocument.drawingml.chart+xml"/>
  <Override PartName="/xl/charts/style27.xml" ContentType="application/vnd.ms-office.chartstyle+xml"/>
  <Override PartName="/xl/charts/colors27.xml" ContentType="application/vnd.ms-office.chartcolorstyle+xml"/>
  <Override PartName="/xl/charts/chart26.xml" ContentType="application/vnd.openxmlformats-officedocument.drawingml.chart+xml"/>
  <Override PartName="/xl/charts/style28.xml" ContentType="application/vnd.ms-office.chartstyle+xml"/>
  <Override PartName="/xl/charts/colors2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telak\Downloads\Covid_19_project\Covid_19_project\"/>
    </mc:Choice>
  </mc:AlternateContent>
  <xr:revisionPtr revIDLastSave="0" documentId="13_ncr:1_{1250212D-674F-49DC-96FE-B169FFB10458}" xr6:coauthVersionLast="47" xr6:coauthVersionMax="47" xr10:uidLastSave="{00000000-0000-0000-0000-000000000000}"/>
  <bookViews>
    <workbookView showSheetTabs="0" xWindow="0" yWindow="0" windowWidth="23040" windowHeight="12240" firstSheet="16" activeTab="21" xr2:uid="{A8A213EA-D950-4304-BEEB-E744596DE5B0}"/>
  </bookViews>
  <sheets>
    <sheet name="Weekly" sheetId="39" r:id="rId1"/>
    <sheet name="Weekly Comparison" sheetId="40" r:id="rId2"/>
    <sheet name="Weekly Trend" sheetId="41" r:id="rId3"/>
    <sheet name="Death % (2)" sheetId="42" r:id="rId4"/>
    <sheet name="Death % Chart" sheetId="43" r:id="rId5"/>
    <sheet name="State Analysis" sheetId="44" r:id="rId6"/>
    <sheet name="% Analysis for State" sheetId="45" r:id="rId7"/>
    <sheet name="Delta7 Analysis" sheetId="46" r:id="rId8"/>
    <sheet name="Delta7 Analysis Chart" sheetId="47" r:id="rId9"/>
    <sheet name="state total" sheetId="2" r:id="rId10"/>
    <sheet name="Deceased_recovered" sheetId="11" r:id="rId11"/>
    <sheet name="state total pivot" sheetId="4" r:id="rId12"/>
    <sheet name="Map_chart" sheetId="12" r:id="rId13"/>
    <sheet name="Month_with_state" sheetId="1" r:id="rId14"/>
    <sheet name="Month_with_state_pivot" sheetId="8" r:id="rId15"/>
    <sheet name="month_year_data" sheetId="7" r:id="rId16"/>
    <sheet name="Death %" sheetId="35" r:id="rId17"/>
    <sheet name="Death % pivot" sheetId="36" r:id="rId18"/>
    <sheet name="Weekly_data" sheetId="37" r:id="rId19"/>
    <sheet name="Weekly_data_pivot" sheetId="38" r:id="rId20"/>
    <sheet name="Sheet3" sheetId="49" r:id="rId21"/>
    <sheet name="DashBoard 1" sheetId="16" r:id="rId22"/>
    <sheet name="Dashboard 2" sheetId="48" r:id="rId23"/>
    <sheet name="Map View" sheetId="17" r:id="rId24"/>
  </sheets>
  <definedNames>
    <definedName name="_xlnm._FilterDatabase" localSheetId="9" hidden="1">'state total'!$C$1:$C$37</definedName>
    <definedName name="_xlchart.v5.0" hidden="1">Map_chart!$A$1</definedName>
    <definedName name="_xlchart.v5.1" hidden="1">Map_chart!$A$2:$A$37</definedName>
    <definedName name="_xlchart.v5.2" hidden="1">Map_chart!$B$1</definedName>
    <definedName name="_xlchart.v5.3" hidden="1">Map_chart!$B$2:$B$37</definedName>
    <definedName name="_xlchart.v5.4" hidden="1">Map_chart!$A$1</definedName>
    <definedName name="_xlchart.v5.5" hidden="1">Map_chart!$A$2:$A$37</definedName>
    <definedName name="_xlchart.v5.6" hidden="1">Map_chart!$B$1</definedName>
    <definedName name="_xlchart.v5.7" hidden="1">Map_chart!$B$2:$B$37</definedName>
    <definedName name="Slicer_Month_WeekNumber">#REF!</definedName>
    <definedName name="Slicer_Month_WeekNumber1">#REF!</definedName>
    <definedName name="Slicer_Month_WeekNumber12">#N/A</definedName>
    <definedName name="Slicer_Month_WeekNumber3">#N/A</definedName>
    <definedName name="Slicer_state">#N/A</definedName>
    <definedName name="Slicer_State1">#N/A</definedName>
    <definedName name="Slicer_Year">#REF!</definedName>
    <definedName name="Slicer_Year1">#REF!</definedName>
    <definedName name="Slicer_Year12">#N/A</definedName>
    <definedName name="Slicer_Year2">#REF!</definedName>
    <definedName name="Slicer_Year22">#N/A</definedName>
    <definedName name="Slicer_Year3">#N/A</definedName>
    <definedName name="Slicer_Year5">#N/A</definedName>
    <definedName name="state_name">'state total'!$A$2:$A$37</definedName>
    <definedName name="state_short">'state total'!#REF!</definedName>
    <definedName name="state_total_confirmed">'state total'!$C$2:$C$37</definedName>
    <definedName name="state_total_deceased">'state total'!$D$2:$D$37</definedName>
    <definedName name="state_total_population">'state total'!$B$2:$B$37</definedName>
    <definedName name="state_total_recovered">'state total'!$E$2:$E$37</definedName>
    <definedName name="state_total_tested">'state total'!$F$2:$F$37</definedName>
    <definedName name="state_total_vaccinated_1">'state total'!$G$2:$G$37</definedName>
    <definedName name="WeekNumber">#REF!</definedName>
  </definedNames>
  <calcPr calcId="191029"/>
  <pivotCaches>
    <pivotCache cacheId="0" r:id="rId25"/>
    <pivotCache cacheId="1" r:id="rId26"/>
    <pivotCache cacheId="2" r:id="rId27"/>
    <pivotCache cacheId="3" r:id="rId28"/>
    <pivotCache cacheId="4" r:id="rId29"/>
    <pivotCache cacheId="5" r:id="rId30"/>
    <pivotCache cacheId="6" r:id="rId31"/>
    <pivotCache cacheId="7" r:id="rId32"/>
  </pivotCaches>
  <extLst>
    <ext xmlns:x14="http://schemas.microsoft.com/office/spreadsheetml/2009/9/main" uri="{BBE1A952-AA13-448e-AADC-164F8A28A991}">
      <x14:slicerCaches>
        <x14:slicerCache r:id="rId33"/>
        <x14:slicerCache r:id="rId34"/>
        <x14:slicerCache r:id="rId35"/>
        <x14:slicerCache r:id="rId36"/>
        <x14:slicerCache r:id="rId37"/>
        <x14:slicerCache r:id="rId38"/>
        <x14:slicerCache r:id="rId39"/>
        <x14:slicerCache r:id="rId4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41" i="2" l="1"/>
  <c r="D41" i="2"/>
  <c r="C43" i="2" s="1"/>
  <c r="F3" i="12"/>
  <c r="B1" i="12" s="1"/>
  <c r="E6" i="11"/>
  <c r="E5" i="11"/>
  <c r="F5" i="11" s="1"/>
  <c r="C29" i="8"/>
  <c r="B2" i="12"/>
  <c r="B18" i="12"/>
  <c r="E29" i="8"/>
  <c r="B7" i="12"/>
  <c r="B29" i="8"/>
  <c r="B17" i="12"/>
  <c r="G29" i="8"/>
  <c r="B26" i="12"/>
  <c r="F29" i="8"/>
  <c r="B22" i="12"/>
  <c r="B34" i="12"/>
  <c r="D29" i="8"/>
  <c r="B20" i="12"/>
  <c r="B11" i="12"/>
  <c r="B16" i="12"/>
  <c r="B36" i="12"/>
  <c r="H29" i="8"/>
  <c r="B6" i="12"/>
  <c r="F6" i="11" l="1"/>
  <c r="G6" i="11"/>
  <c r="G5" i="11"/>
  <c r="B4" i="12"/>
  <c r="B14" i="12"/>
  <c r="B33" i="12"/>
  <c r="B19" i="12"/>
  <c r="B30" i="12"/>
  <c r="B8" i="12"/>
  <c r="B29" i="12"/>
  <c r="B28" i="12"/>
  <c r="B13" i="12"/>
  <c r="B32" i="12"/>
  <c r="B5" i="12"/>
  <c r="B10" i="12"/>
  <c r="B27" i="12"/>
  <c r="B9" i="12"/>
  <c r="B31" i="12"/>
  <c r="B25" i="12"/>
  <c r="B37" i="12"/>
  <c r="B23" i="12"/>
  <c r="B21" i="12"/>
  <c r="B3" i="12"/>
  <c r="B24" i="12"/>
  <c r="B35" i="12"/>
  <c r="B12" i="12"/>
  <c r="B15" i="12"/>
  <c r="A1" i="12" l="1"/>
</calcChain>
</file>

<file path=xl/sharedStrings.xml><?xml version="1.0" encoding="utf-8"?>
<sst xmlns="http://schemas.openxmlformats.org/spreadsheetml/2006/main" count="3067" uniqueCount="244">
  <si>
    <t>state_short</t>
  </si>
  <si>
    <t>month_name</t>
  </si>
  <si>
    <t>year_name</t>
  </si>
  <si>
    <t>month_number</t>
  </si>
  <si>
    <t>confirmed</t>
  </si>
  <si>
    <t>recovered</t>
  </si>
  <si>
    <t>deceased</t>
  </si>
  <si>
    <t>tested</t>
  </si>
  <si>
    <t>vaccinated_1</t>
  </si>
  <si>
    <t>AN</t>
  </si>
  <si>
    <t>March</t>
  </si>
  <si>
    <t>April</t>
  </si>
  <si>
    <t>May</t>
  </si>
  <si>
    <t>June</t>
  </si>
  <si>
    <t>July</t>
  </si>
  <si>
    <t>August</t>
  </si>
  <si>
    <t>September</t>
  </si>
  <si>
    <t>October</t>
  </si>
  <si>
    <t>November</t>
  </si>
  <si>
    <t>December</t>
  </si>
  <si>
    <t>January</t>
  </si>
  <si>
    <t>February</t>
  </si>
  <si>
    <t>AP</t>
  </si>
  <si>
    <t>AR</t>
  </si>
  <si>
    <t>AS</t>
  </si>
  <si>
    <t>BR</t>
  </si>
  <si>
    <t>CH</t>
  </si>
  <si>
    <t>CT</t>
  </si>
  <si>
    <t>DL</t>
  </si>
  <si>
    <t>DN</t>
  </si>
  <si>
    <t>GA</t>
  </si>
  <si>
    <t>GJ</t>
  </si>
  <si>
    <t>HP</t>
  </si>
  <si>
    <t>HR</t>
  </si>
  <si>
    <t>JH</t>
  </si>
  <si>
    <t>JK</t>
  </si>
  <si>
    <t>KA</t>
  </si>
  <si>
    <t>KL</t>
  </si>
  <si>
    <t>LA</t>
  </si>
  <si>
    <t>LD</t>
  </si>
  <si>
    <t>MH</t>
  </si>
  <si>
    <t>ML</t>
  </si>
  <si>
    <t>MN</t>
  </si>
  <si>
    <t>MP</t>
  </si>
  <si>
    <t>MZ</t>
  </si>
  <si>
    <t>NL</t>
  </si>
  <si>
    <t>OR</t>
  </si>
  <si>
    <t>PB</t>
  </si>
  <si>
    <t>PY</t>
  </si>
  <si>
    <t>RJ</t>
  </si>
  <si>
    <t>SK</t>
  </si>
  <si>
    <t>TG</t>
  </si>
  <si>
    <t>TN</t>
  </si>
  <si>
    <t>TR</t>
  </si>
  <si>
    <t>UP</t>
  </si>
  <si>
    <t>UT</t>
  </si>
  <si>
    <t>WB</t>
  </si>
  <si>
    <t>state_total_population</t>
  </si>
  <si>
    <t>Row Labels</t>
  </si>
  <si>
    <t>Grand Total</t>
  </si>
  <si>
    <t>vaccinated_2</t>
  </si>
  <si>
    <t>Sum of confirmed</t>
  </si>
  <si>
    <t>state_name</t>
  </si>
  <si>
    <t>Andaman and Nicobar Islands</t>
  </si>
  <si>
    <t>Andhra Pradesh</t>
  </si>
  <si>
    <t>Arunachal Pradesh</t>
  </si>
  <si>
    <t>Assam</t>
  </si>
  <si>
    <t>Bihar</t>
  </si>
  <si>
    <t>Chandigarh</t>
  </si>
  <si>
    <t>Chhattisgarh</t>
  </si>
  <si>
    <t>Dadra and Nagar Haveli and Daman and Diu</t>
  </si>
  <si>
    <t>Delhi</t>
  </si>
  <si>
    <t>Goa</t>
  </si>
  <si>
    <t>Gujarat</t>
  </si>
  <si>
    <t>Haryana</t>
  </si>
  <si>
    <t>Himachal Pradesh</t>
  </si>
  <si>
    <t>Jammu and Kashmir</t>
  </si>
  <si>
    <t>Jharkhand</t>
  </si>
  <si>
    <t>Karnataka</t>
  </si>
  <si>
    <t>Kerala</t>
  </si>
  <si>
    <t>Ladakh</t>
  </si>
  <si>
    <t>Lakshadweep</t>
  </si>
  <si>
    <t>Madhya Pradesh</t>
  </si>
  <si>
    <t>Maharashtra</t>
  </si>
  <si>
    <t>Manipur</t>
  </si>
  <si>
    <t>Meghalaya</t>
  </si>
  <si>
    <t>Mizoram</t>
  </si>
  <si>
    <t>Nagaland</t>
  </si>
  <si>
    <t>Odisha</t>
  </si>
  <si>
    <t>Puducherry</t>
  </si>
  <si>
    <t>Punjab</t>
  </si>
  <si>
    <t>Rajasthan</t>
  </si>
  <si>
    <t>Sikkim</t>
  </si>
  <si>
    <t>Tamil Nadu</t>
  </si>
  <si>
    <t>Telangana</t>
  </si>
  <si>
    <t>Tripura</t>
  </si>
  <si>
    <t>Uttar Pradesh</t>
  </si>
  <si>
    <t>Uttarakhand</t>
  </si>
  <si>
    <t>West Bengal</t>
  </si>
  <si>
    <t>state_confirmed</t>
  </si>
  <si>
    <t>Population</t>
  </si>
  <si>
    <t>Tested</t>
  </si>
  <si>
    <t>Confirmed</t>
  </si>
  <si>
    <t>Recovered</t>
  </si>
  <si>
    <t>Deceased</t>
  </si>
  <si>
    <t>Vaccinated1</t>
  </si>
  <si>
    <t>Vaccinated2</t>
  </si>
  <si>
    <t>state</t>
  </si>
  <si>
    <t>dropdown val</t>
  </si>
  <si>
    <t>Recoverd</t>
  </si>
  <si>
    <t>Sum of tested</t>
  </si>
  <si>
    <t>Sum of recovered</t>
  </si>
  <si>
    <t>Sum of deceased</t>
  </si>
  <si>
    <t>Sum of vaccinated_1</t>
  </si>
  <si>
    <t>Sum of vaccinated_2</t>
  </si>
  <si>
    <t>Min of state_total_population</t>
  </si>
  <si>
    <t>Year</t>
  </si>
  <si>
    <t>MonthNumber</t>
  </si>
  <si>
    <t>Month_WeekNumber</t>
  </si>
  <si>
    <t>Deaths</t>
  </si>
  <si>
    <t>January-Week 5</t>
  </si>
  <si>
    <t>February-Week 2</t>
  </si>
  <si>
    <t>February-Week 3</t>
  </si>
  <si>
    <t>March-Week 1</t>
  </si>
  <si>
    <t>March-Week 2</t>
  </si>
  <si>
    <t>March-Week 3</t>
  </si>
  <si>
    <t>March-Week 4</t>
  </si>
  <si>
    <t>March-Week 5</t>
  </si>
  <si>
    <t>April-Week 1</t>
  </si>
  <si>
    <t>April-Week 2</t>
  </si>
  <si>
    <t>April-Week 3</t>
  </si>
  <si>
    <t>April-Week 4</t>
  </si>
  <si>
    <t>April-Week 5</t>
  </si>
  <si>
    <t>May-Week 1</t>
  </si>
  <si>
    <t>May-Week 2</t>
  </si>
  <si>
    <t>May-Week 3</t>
  </si>
  <si>
    <t>May-Week 4</t>
  </si>
  <si>
    <t>May-Week 5</t>
  </si>
  <si>
    <t>May-Week 6</t>
  </si>
  <si>
    <t>June-Week 1</t>
  </si>
  <si>
    <t>June-Week 2</t>
  </si>
  <si>
    <t>June-Week 3</t>
  </si>
  <si>
    <t>June-Week 4</t>
  </si>
  <si>
    <t>June-Week 5</t>
  </si>
  <si>
    <t>July-Week 1</t>
  </si>
  <si>
    <t>July-Week 2</t>
  </si>
  <si>
    <t>July-Week 3</t>
  </si>
  <si>
    <t>July-Week 4</t>
  </si>
  <si>
    <t>July-Week 5</t>
  </si>
  <si>
    <t>August-Week 1</t>
  </si>
  <si>
    <t>August-Week 2</t>
  </si>
  <si>
    <t>August-Week 3</t>
  </si>
  <si>
    <t>August-Week 4</t>
  </si>
  <si>
    <t>August-Week 5</t>
  </si>
  <si>
    <t>August-Week 6</t>
  </si>
  <si>
    <t>September-Week 1</t>
  </si>
  <si>
    <t>September-Week 2</t>
  </si>
  <si>
    <t>September-Week 3</t>
  </si>
  <si>
    <t>September-Week 4</t>
  </si>
  <si>
    <t>September-Week 5</t>
  </si>
  <si>
    <t>October-Week 1</t>
  </si>
  <si>
    <t>October-Week 2</t>
  </si>
  <si>
    <t>October-Week 3</t>
  </si>
  <si>
    <t>October-Week 4</t>
  </si>
  <si>
    <t>October-Week 5</t>
  </si>
  <si>
    <t>November-Week 1</t>
  </si>
  <si>
    <t>November-Week 2</t>
  </si>
  <si>
    <t>November-Week 3</t>
  </si>
  <si>
    <t>November-Week 4</t>
  </si>
  <si>
    <t>November-Week 5</t>
  </si>
  <si>
    <t>December-Week 1</t>
  </si>
  <si>
    <t>December-Week 2</t>
  </si>
  <si>
    <t>December-Week 3</t>
  </si>
  <si>
    <t>December-Week 4</t>
  </si>
  <si>
    <t>December-Week 5</t>
  </si>
  <si>
    <t>January-Week 1</t>
  </si>
  <si>
    <t>January-Week 2</t>
  </si>
  <si>
    <t>January-Week 3</t>
  </si>
  <si>
    <t>January-Week 4</t>
  </si>
  <si>
    <t>January-Week 6</t>
  </si>
  <si>
    <t>February-Week 1</t>
  </si>
  <si>
    <t>February-Week 4</t>
  </si>
  <si>
    <t>February-Week 5</t>
  </si>
  <si>
    <t>October-Week 6</t>
  </si>
  <si>
    <t>Category</t>
  </si>
  <si>
    <t>Avg_Population</t>
  </si>
  <si>
    <t>Avg_Confirmed</t>
  </si>
  <si>
    <t>Avg_Recovered</t>
  </si>
  <si>
    <t>Avg_Deaths</t>
  </si>
  <si>
    <t>Avg_Tested</t>
  </si>
  <si>
    <t>Avg_TestingRatio</t>
  </si>
  <si>
    <t>Death %</t>
  </si>
  <si>
    <t>Category A</t>
  </si>
  <si>
    <t>Category B</t>
  </si>
  <si>
    <t>Category C</t>
  </si>
  <si>
    <t>Category D</t>
  </si>
  <si>
    <t>Population Effected %</t>
  </si>
  <si>
    <t>Recovery %</t>
  </si>
  <si>
    <t>% of Population Vaccinated1</t>
  </si>
  <si>
    <t>% of Population Fully Vaccinated</t>
  </si>
  <si>
    <t>Sum of Population</t>
  </si>
  <si>
    <t>Sum of Confirmed</t>
  </si>
  <si>
    <t>Sum of Deceased</t>
  </si>
  <si>
    <t>Sum of Recovered</t>
  </si>
  <si>
    <t>Sum of Tested</t>
  </si>
  <si>
    <t>Sum of Vaccinated1</t>
  </si>
  <si>
    <t>Sum of Vaccinated2</t>
  </si>
  <si>
    <t>Population_Effected_%</t>
  </si>
  <si>
    <t>Recovery_%</t>
  </si>
  <si>
    <t>Death_%</t>
  </si>
  <si>
    <t>Vaccinated1_%</t>
  </si>
  <si>
    <t xml:space="preserve"> Vaccinated2_%</t>
  </si>
  <si>
    <t>Vaccinated_1_%</t>
  </si>
  <si>
    <t>Vaccinated_2_%</t>
  </si>
  <si>
    <t>Deceased_%</t>
  </si>
  <si>
    <t>Recovered_%</t>
  </si>
  <si>
    <t>Population_Effected%</t>
  </si>
  <si>
    <t>pop_eff</t>
  </si>
  <si>
    <t>Sum of Death %</t>
  </si>
  <si>
    <t>Sum of Avg_TestingRatio</t>
  </si>
  <si>
    <t>Sum of Deaths</t>
  </si>
  <si>
    <t xml:space="preserve">Confirmed </t>
  </si>
  <si>
    <t xml:space="preserve">Recovered </t>
  </si>
  <si>
    <t xml:space="preserve">Deaths </t>
  </si>
  <si>
    <t xml:space="preserve">Tested </t>
  </si>
  <si>
    <t xml:space="preserve"> Confirmed</t>
  </si>
  <si>
    <t xml:space="preserve"> Recovered</t>
  </si>
  <si>
    <t xml:space="preserve"> Deaths</t>
  </si>
  <si>
    <t xml:space="preserve"> Tested</t>
  </si>
  <si>
    <t xml:space="preserve">Avg_TestingRatio </t>
  </si>
  <si>
    <t>State</t>
  </si>
  <si>
    <t xml:space="preserve"> Population Effected %</t>
  </si>
  <si>
    <t xml:space="preserve"> Recovery %</t>
  </si>
  <si>
    <t xml:space="preserve"> Death %</t>
  </si>
  <si>
    <t xml:space="preserve"> % of Population Vaccinated1</t>
  </si>
  <si>
    <t xml:space="preserve"> % of Population Fully Vaccinated</t>
  </si>
  <si>
    <t>State_short</t>
  </si>
  <si>
    <t>Delta7 Confirmed</t>
  </si>
  <si>
    <t>Fully Vaccinated</t>
  </si>
  <si>
    <t xml:space="preserve"> Delta7 Confirmed</t>
  </si>
  <si>
    <t xml:space="preserve"> Fully Vaccinated</t>
  </si>
  <si>
    <t xml:space="preserve"> recovered</t>
  </si>
  <si>
    <t xml:space="preserve"> Deceased</t>
  </si>
  <si>
    <t>Partially_Vaccinated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</si>
</sst>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0,,,&quot;B&quot;"/>
    <numFmt numFmtId="165" formatCode="#0.00,,&quot;M&quot;"/>
    <numFmt numFmtId="166" formatCode="#0.00,&quot;K&quot;"/>
    <numFmt numFmtId="167" formatCode="#0.0,,&quot;M&quot;"/>
  </numFmts>
  <fonts count="1" x14ac:knownFonts="1">
    <font>
      <sz val="11"/>
      <color theme="1"/>
      <name val="Calibri"/>
      <family val="2"/>
      <scheme val="minor"/>
    </font>
  </fonts>
  <fills count="5">
    <fill>
      <patternFill patternType="none"/>
    </fill>
    <fill>
      <patternFill patternType="gray125"/>
    </fill>
    <fill>
      <patternFill patternType="solid">
        <fgColor rgb="FF777777"/>
        <bgColor indexed="64"/>
      </patternFill>
    </fill>
    <fill>
      <patternFill patternType="solid">
        <fgColor theme="2" tint="-0.249977111117893"/>
        <bgColor indexed="64"/>
      </patternFill>
    </fill>
    <fill>
      <patternFill patternType="solid">
        <fgColor theme="2" tint="-0.49998474074526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center"/>
    </xf>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6" fontId="0" fillId="0" borderId="0" xfId="0" applyNumberFormat="1"/>
    <xf numFmtId="167" fontId="0" fillId="0" borderId="0" xfId="0" applyNumberFormat="1"/>
    <xf numFmtId="0" fontId="0" fillId="2" borderId="0" xfId="0" applyFill="1"/>
    <xf numFmtId="0" fontId="0" fillId="3" borderId="0" xfId="0" applyFill="1"/>
    <xf numFmtId="0" fontId="0" fillId="4" borderId="0" xfId="0" applyFill="1"/>
    <xf numFmtId="0" fontId="0" fillId="0" borderId="0" xfId="0" applyAlignment="1">
      <alignment horizontal="left" indent="1"/>
    </xf>
    <xf numFmtId="0" fontId="0" fillId="0" borderId="0" xfId="0" applyNumberFormat="1"/>
  </cellXfs>
  <cellStyles count="1">
    <cellStyle name="Normal" xfId="0" builtinId="0"/>
  </cellStyles>
  <dxfs count="4">
    <dxf>
      <font>
        <color theme="2" tint="-9.9948118533890809E-2"/>
      </font>
      <fill>
        <patternFill>
          <fgColor theme="3" tint="0.79998168889431442"/>
          <bgColor theme="1" tint="0.24994659260841701"/>
        </patternFill>
      </fill>
      <border diagonalUp="0" diagonalDown="0">
        <left/>
        <right/>
        <top/>
        <bottom/>
        <vertical/>
        <horizontal/>
      </border>
    </dxf>
    <dxf>
      <font>
        <color theme="3" tint="0.79998168889431442"/>
      </font>
      <fill>
        <patternFill>
          <bgColor theme="1" tint="0.24994659260841701"/>
        </patternFill>
      </fill>
      <border diagonalUp="0" diagonalDown="0">
        <left/>
        <right/>
        <top/>
        <bottom/>
        <vertical/>
        <horizontal/>
      </border>
    </dxf>
    <dxf>
      <font>
        <color theme="2" tint="-9.9948118533890809E-2"/>
      </font>
      <fill>
        <patternFill>
          <fgColor theme="3" tint="0.79998168889431442"/>
          <bgColor theme="1" tint="0.24994659260841701"/>
        </patternFill>
      </fill>
      <border diagonalUp="0" diagonalDown="0">
        <left/>
        <right/>
        <top/>
        <bottom/>
        <vertical/>
        <horizontal/>
      </border>
    </dxf>
    <dxf>
      <font>
        <color theme="3" tint="0.79998168889431442"/>
      </font>
      <fill>
        <patternFill patternType="solid">
          <fgColor rgb="FF6E1D79"/>
          <bgColor rgb="FF8C1092"/>
        </patternFill>
      </fill>
      <border diagonalUp="0" diagonalDown="0">
        <left/>
        <right/>
        <top/>
        <bottom/>
        <vertical/>
        <horizontal/>
      </border>
    </dxf>
  </dxfs>
  <tableStyles count="2" defaultTableStyle="TableStyleMedium2" defaultPivotStyle="PivotStyleLight16">
    <tableStyle name="SlicerStyleDark3 2" pivot="0" table="0" count="10" xr9:uid="{39AFDD05-D720-4F55-B080-349868E77E23}">
      <tableStyleElement type="wholeTable" dxfId="3"/>
      <tableStyleElement type="headerRow" dxfId="2"/>
    </tableStyle>
    <tableStyle name="SlicerStyleDark3 2 2" pivot="0" table="0" count="10" xr9:uid="{6B09DEF2-4DC5-4063-9336-99BF6A3F1354}">
      <tableStyleElement type="wholeTable" dxfId="1"/>
      <tableStyleElement type="headerRow" dxfId="0"/>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i val="0"/>
            <color theme="4" tint="-0.24994659260841701"/>
          </font>
          <fill>
            <patternFill patternType="solid">
              <fgColor theme="6"/>
              <bgColor theme="6"/>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i val="0"/>
            <color theme="4" tint="-0.24994659260841701"/>
          </font>
          <fill>
            <patternFill patternType="solid">
              <fgColor theme="6"/>
              <bgColor theme="6"/>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3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2.xml"/><Relationship Id="rId39" Type="http://schemas.microsoft.com/office/2007/relationships/slicerCache" Target="slicerCaches/slicerCache7.xml"/><Relationship Id="rId21" Type="http://schemas.openxmlformats.org/officeDocument/2006/relationships/worksheet" Target="worksheets/sheet21.xml"/><Relationship Id="rId34" Type="http://schemas.microsoft.com/office/2007/relationships/slicerCache" Target="slicerCaches/slicerCache2.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5.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8.xml"/><Relationship Id="rId37" Type="http://schemas.microsoft.com/office/2007/relationships/slicerCache" Target="slicerCaches/slicerCache5.xml"/><Relationship Id="rId40" Type="http://schemas.microsoft.com/office/2007/relationships/slicerCache" Target="slicerCaches/slicerCache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4.xml"/><Relationship Id="rId36"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7.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3.xml"/><Relationship Id="rId30" Type="http://schemas.openxmlformats.org/officeDocument/2006/relationships/pivotCacheDefinition" Target="pivotCache/pivotCacheDefinition6.xml"/><Relationship Id="rId35" Type="http://schemas.microsoft.com/office/2007/relationships/slicerCache" Target="slicerCaches/slicerCache3.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1.xml"/><Relationship Id="rId33" Type="http://schemas.microsoft.com/office/2007/relationships/slicerCache" Target="slicerCaches/slicerCache1.xml"/><Relationship Id="rId38"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2.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3.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4.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5.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6.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[Covi19_India_Dashboard.xlsx]Weekly Comparison!PivotTable2</c:name>
    <c:fmtId val="1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959228868132329"/>
          <c:y val="5.0396825396825398E-2"/>
          <c:w val="0.61457485167780312"/>
          <c:h val="0.7379444444444444"/>
        </c:manualLayout>
      </c:layout>
      <c:bar3DChart>
        <c:barDir val="col"/>
        <c:grouping val="clustered"/>
        <c:varyColors val="0"/>
        <c:ser>
          <c:idx val="0"/>
          <c:order val="0"/>
          <c:tx>
            <c:strRef>
              <c:f>'Weekly Comparison'!$B$4</c:f>
              <c:strCache>
                <c:ptCount val="1"/>
                <c:pt idx="0">
                  <c:v>Confirmed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Comparison'!$A$5</c:f>
              <c:strCache>
                <c:ptCount val="1"/>
                <c:pt idx="0">
                  <c:v>August-Week 3</c:v>
                </c:pt>
              </c:strCache>
            </c:strRef>
          </c:cat>
          <c:val>
            <c:numRef>
              <c:f>'Weekly Comparison'!$B$5</c:f>
              <c:numCache>
                <c:formatCode>General</c:formatCode>
                <c:ptCount val="1"/>
                <c:pt idx="0">
                  <c:v>437188</c:v>
                </c:pt>
              </c:numCache>
            </c:numRef>
          </c:val>
          <c:extLst>
            <c:ext xmlns:c16="http://schemas.microsoft.com/office/drawing/2014/chart" uri="{C3380CC4-5D6E-409C-BE32-E72D297353CC}">
              <c16:uniqueId val="{00000008-BCB9-4688-B4D4-DC839A068D67}"/>
            </c:ext>
          </c:extLst>
        </c:ser>
        <c:ser>
          <c:idx val="1"/>
          <c:order val="1"/>
          <c:tx>
            <c:strRef>
              <c:f>'Weekly Comparison'!$C$4</c:f>
              <c:strCache>
                <c:ptCount val="1"/>
                <c:pt idx="0">
                  <c:v>Recovered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Comparison'!$A$5</c:f>
              <c:strCache>
                <c:ptCount val="1"/>
                <c:pt idx="0">
                  <c:v>August-Week 3</c:v>
                </c:pt>
              </c:strCache>
            </c:strRef>
          </c:cat>
          <c:val>
            <c:numRef>
              <c:f>'Weekly Comparison'!$C$5</c:f>
              <c:numCache>
                <c:formatCode>General</c:formatCode>
                <c:ptCount val="1"/>
                <c:pt idx="0">
                  <c:v>380868</c:v>
                </c:pt>
              </c:numCache>
            </c:numRef>
          </c:val>
          <c:extLst>
            <c:ext xmlns:c16="http://schemas.microsoft.com/office/drawing/2014/chart" uri="{C3380CC4-5D6E-409C-BE32-E72D297353CC}">
              <c16:uniqueId val="{00000009-BCB9-4688-B4D4-DC839A068D67}"/>
            </c:ext>
          </c:extLst>
        </c:ser>
        <c:ser>
          <c:idx val="2"/>
          <c:order val="2"/>
          <c:tx>
            <c:strRef>
              <c:f>'Weekly Comparison'!$D$4</c:f>
              <c:strCache>
                <c:ptCount val="1"/>
                <c:pt idx="0">
                  <c:v>Deaths </c:v>
                </c:pt>
              </c:strCache>
            </c:strRef>
          </c:tx>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Comparison'!$A$5</c:f>
              <c:strCache>
                <c:ptCount val="1"/>
                <c:pt idx="0">
                  <c:v>August-Week 3</c:v>
                </c:pt>
              </c:strCache>
            </c:strRef>
          </c:cat>
          <c:val>
            <c:numRef>
              <c:f>'Weekly Comparison'!$D$5</c:f>
              <c:numCache>
                <c:formatCode>General</c:formatCode>
                <c:ptCount val="1"/>
                <c:pt idx="0">
                  <c:v>6632</c:v>
                </c:pt>
              </c:numCache>
            </c:numRef>
          </c:val>
          <c:extLst>
            <c:ext xmlns:c16="http://schemas.microsoft.com/office/drawing/2014/chart" uri="{C3380CC4-5D6E-409C-BE32-E72D297353CC}">
              <c16:uniqueId val="{0000000A-BCB9-4688-B4D4-DC839A068D67}"/>
            </c:ext>
          </c:extLst>
        </c:ser>
        <c:ser>
          <c:idx val="3"/>
          <c:order val="3"/>
          <c:tx>
            <c:strRef>
              <c:f>'Weekly Comparison'!$E$4</c:f>
              <c:strCache>
                <c:ptCount val="1"/>
                <c:pt idx="0">
                  <c:v>Tested </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Comparison'!$A$5</c:f>
              <c:strCache>
                <c:ptCount val="1"/>
                <c:pt idx="0">
                  <c:v>August-Week 3</c:v>
                </c:pt>
              </c:strCache>
            </c:strRef>
          </c:cat>
          <c:val>
            <c:numRef>
              <c:f>'Weekly Comparison'!$E$5</c:f>
              <c:numCache>
                <c:formatCode>General</c:formatCode>
                <c:ptCount val="1"/>
                <c:pt idx="0">
                  <c:v>5515481</c:v>
                </c:pt>
              </c:numCache>
            </c:numRef>
          </c:val>
          <c:extLst>
            <c:ext xmlns:c16="http://schemas.microsoft.com/office/drawing/2014/chart" uri="{C3380CC4-5D6E-409C-BE32-E72D297353CC}">
              <c16:uniqueId val="{0000000B-BCB9-4688-B4D4-DC839A068D67}"/>
            </c:ext>
          </c:extLst>
        </c:ser>
        <c:dLbls>
          <c:showLegendKey val="0"/>
          <c:showVal val="1"/>
          <c:showCatName val="0"/>
          <c:showSerName val="0"/>
          <c:showPercent val="0"/>
          <c:showBubbleSize val="0"/>
        </c:dLbls>
        <c:gapWidth val="150"/>
        <c:shape val="box"/>
        <c:axId val="549913679"/>
        <c:axId val="549928655"/>
        <c:axId val="0"/>
      </c:bar3DChart>
      <c:catAx>
        <c:axId val="5499136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9928655"/>
        <c:crosses val="autoZero"/>
        <c:auto val="1"/>
        <c:lblAlgn val="ctr"/>
        <c:lblOffset val="100"/>
        <c:noMultiLvlLbl val="0"/>
      </c:catAx>
      <c:valAx>
        <c:axId val="549928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991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[Covi19_India_Dashboard.xlsx]Month_with_state_pivot!PivotTable3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Month_with_state_pivot!$C$3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Month_with_state_pivot!$A$4:$B$23</c:f>
              <c:multiLvlStrCache>
                <c:ptCount val="20"/>
                <c:lvl>
                  <c:pt idx="0">
                    <c:v>March</c:v>
                  </c:pt>
                  <c:pt idx="1">
                    <c:v>April</c:v>
                  </c:pt>
                  <c:pt idx="2">
                    <c:v>May</c:v>
                  </c:pt>
                  <c:pt idx="3">
                    <c:v>June</c:v>
                  </c:pt>
                  <c:pt idx="4">
                    <c:v>July</c:v>
                  </c:pt>
                  <c:pt idx="5">
                    <c:v>August</c:v>
                  </c:pt>
                  <c:pt idx="6">
                    <c:v>September</c:v>
                  </c:pt>
                  <c:pt idx="7">
                    <c:v>October</c:v>
                  </c:pt>
                  <c:pt idx="8">
                    <c:v>November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lvl>
                <c:lvl>
                  <c:pt idx="0">
                    <c:v>2020</c:v>
                  </c:pt>
                  <c:pt idx="10">
                    <c:v>2021</c:v>
                  </c:pt>
                </c:lvl>
              </c:multiLvlStrCache>
            </c:multiLvlStrRef>
          </c:cat>
          <c:val>
            <c:numRef>
              <c:f>Month_with_state_pivot!$C$4:$C$23</c:f>
              <c:numCache>
                <c:formatCode>General</c:formatCode>
                <c:ptCount val="20"/>
                <c:pt idx="0">
                  <c:v>55</c:v>
                </c:pt>
                <c:pt idx="1">
                  <c:v>559</c:v>
                </c:pt>
                <c:pt idx="2">
                  <c:v>1832</c:v>
                </c:pt>
                <c:pt idx="3">
                  <c:v>5051</c:v>
                </c:pt>
                <c:pt idx="4">
                  <c:v>12862</c:v>
                </c:pt>
                <c:pt idx="5">
                  <c:v>17339</c:v>
                </c:pt>
                <c:pt idx="6">
                  <c:v>37372</c:v>
                </c:pt>
                <c:pt idx="7">
                  <c:v>19715</c:v>
                </c:pt>
                <c:pt idx="8">
                  <c:v>15439</c:v>
                </c:pt>
                <c:pt idx="9">
                  <c:v>10747</c:v>
                </c:pt>
                <c:pt idx="10">
                  <c:v>3535</c:v>
                </c:pt>
                <c:pt idx="11">
                  <c:v>1935</c:v>
                </c:pt>
                <c:pt idx="12">
                  <c:v>4519</c:v>
                </c:pt>
                <c:pt idx="13">
                  <c:v>45123</c:v>
                </c:pt>
                <c:pt idx="14">
                  <c:v>114382</c:v>
                </c:pt>
                <c:pt idx="15">
                  <c:v>25197</c:v>
                </c:pt>
                <c:pt idx="16">
                  <c:v>5800</c:v>
                </c:pt>
                <c:pt idx="17">
                  <c:v>3957</c:v>
                </c:pt>
                <c:pt idx="18">
                  <c:v>4011</c:v>
                </c:pt>
                <c:pt idx="19">
                  <c:v>2819</c:v>
                </c:pt>
              </c:numCache>
            </c:numRef>
          </c:val>
          <c:smooth val="0"/>
          <c:extLst>
            <c:ext xmlns:c16="http://schemas.microsoft.com/office/drawing/2014/chart" uri="{C3380CC4-5D6E-409C-BE32-E72D297353CC}">
              <c16:uniqueId val="{00000000-5AFA-4BDF-A788-323588D97E46}"/>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032828271"/>
        <c:axId val="2111260767"/>
      </c:lineChart>
      <c:catAx>
        <c:axId val="203282827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111260767"/>
        <c:crosses val="autoZero"/>
        <c:auto val="1"/>
        <c:lblAlgn val="ctr"/>
        <c:lblOffset val="100"/>
        <c:noMultiLvlLbl val="0"/>
      </c:catAx>
      <c:valAx>
        <c:axId val="21112607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32828271"/>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[Covi19_India_Dashboard.xlsx]Month_with_state_pivot!PivotTable4</c:name>
    <c:fmtId val="5"/>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Month_with_state_pivot!$B$74</c:f>
              <c:strCache>
                <c:ptCount val="1"/>
                <c:pt idx="0">
                  <c:v>Population_Effected%</c:v>
                </c:pt>
              </c:strCache>
            </c:strRef>
          </c:tx>
          <c:spPr>
            <a:solidFill>
              <a:schemeClr val="accent1"/>
            </a:solidFill>
            <a:ln>
              <a:noFill/>
            </a:ln>
            <a:effectLst/>
            <a:sp3d/>
          </c:spPr>
          <c:invertIfNegative val="0"/>
          <c:cat>
            <c:strRef>
              <c:f>Month_with_state_pivot!$A$75:$A$76</c:f>
              <c:strCache>
                <c:ptCount val="1"/>
                <c:pt idx="0">
                  <c:v>Jammu and Kashmir</c:v>
                </c:pt>
              </c:strCache>
            </c:strRef>
          </c:cat>
          <c:val>
            <c:numRef>
              <c:f>Month_with_state_pivot!$B$75:$B$76</c:f>
              <c:numCache>
                <c:formatCode>General</c:formatCode>
                <c:ptCount val="1"/>
                <c:pt idx="0">
                  <c:v>2.5200000000000009</c:v>
                </c:pt>
              </c:numCache>
            </c:numRef>
          </c:val>
          <c:extLst>
            <c:ext xmlns:c16="http://schemas.microsoft.com/office/drawing/2014/chart" uri="{C3380CC4-5D6E-409C-BE32-E72D297353CC}">
              <c16:uniqueId val="{00000000-DD9B-4775-9E5E-A94691BF60B4}"/>
            </c:ext>
          </c:extLst>
        </c:ser>
        <c:ser>
          <c:idx val="1"/>
          <c:order val="1"/>
          <c:tx>
            <c:strRef>
              <c:f>Month_with_state_pivot!$C$74</c:f>
              <c:strCache>
                <c:ptCount val="1"/>
                <c:pt idx="0">
                  <c:v>Recovered_%</c:v>
                </c:pt>
              </c:strCache>
            </c:strRef>
          </c:tx>
          <c:spPr>
            <a:solidFill>
              <a:schemeClr val="accent2"/>
            </a:solidFill>
            <a:ln>
              <a:noFill/>
            </a:ln>
            <a:effectLst/>
            <a:sp3d/>
          </c:spPr>
          <c:invertIfNegative val="0"/>
          <c:cat>
            <c:strRef>
              <c:f>Month_with_state_pivot!$A$75:$A$76</c:f>
              <c:strCache>
                <c:ptCount val="1"/>
                <c:pt idx="0">
                  <c:v>Jammu and Kashmir</c:v>
                </c:pt>
              </c:strCache>
            </c:strRef>
          </c:cat>
          <c:val>
            <c:numRef>
              <c:f>Month_with_state_pivot!$C$75:$C$76</c:f>
              <c:numCache>
                <c:formatCode>General</c:formatCode>
                <c:ptCount val="1"/>
                <c:pt idx="0">
                  <c:v>98.390000000000043</c:v>
                </c:pt>
              </c:numCache>
            </c:numRef>
          </c:val>
          <c:extLst>
            <c:ext xmlns:c16="http://schemas.microsoft.com/office/drawing/2014/chart" uri="{C3380CC4-5D6E-409C-BE32-E72D297353CC}">
              <c16:uniqueId val="{00000001-DD9B-4775-9E5E-A94691BF60B4}"/>
            </c:ext>
          </c:extLst>
        </c:ser>
        <c:ser>
          <c:idx val="2"/>
          <c:order val="2"/>
          <c:tx>
            <c:strRef>
              <c:f>Month_with_state_pivot!$D$74</c:f>
              <c:strCache>
                <c:ptCount val="1"/>
                <c:pt idx="0">
                  <c:v>Deceased_%</c:v>
                </c:pt>
              </c:strCache>
            </c:strRef>
          </c:tx>
          <c:spPr>
            <a:solidFill>
              <a:schemeClr val="accent3"/>
            </a:solidFill>
            <a:ln>
              <a:noFill/>
            </a:ln>
            <a:effectLst/>
            <a:sp3d/>
          </c:spPr>
          <c:invertIfNegative val="0"/>
          <c:cat>
            <c:strRef>
              <c:f>Month_with_state_pivot!$A$75:$A$76</c:f>
              <c:strCache>
                <c:ptCount val="1"/>
                <c:pt idx="0">
                  <c:v>Jammu and Kashmir</c:v>
                </c:pt>
              </c:strCache>
            </c:strRef>
          </c:cat>
          <c:val>
            <c:numRef>
              <c:f>Month_with_state_pivot!$D$75:$D$76</c:f>
              <c:numCache>
                <c:formatCode>General</c:formatCode>
                <c:ptCount val="1"/>
                <c:pt idx="0">
                  <c:v>1.3299999999999994</c:v>
                </c:pt>
              </c:numCache>
            </c:numRef>
          </c:val>
          <c:extLst>
            <c:ext xmlns:c16="http://schemas.microsoft.com/office/drawing/2014/chart" uri="{C3380CC4-5D6E-409C-BE32-E72D297353CC}">
              <c16:uniqueId val="{00000002-DD9B-4775-9E5E-A94691BF60B4}"/>
            </c:ext>
          </c:extLst>
        </c:ser>
        <c:ser>
          <c:idx val="3"/>
          <c:order val="3"/>
          <c:tx>
            <c:strRef>
              <c:f>Month_with_state_pivot!$E$74</c:f>
              <c:strCache>
                <c:ptCount val="1"/>
                <c:pt idx="0">
                  <c:v>Vaccinated_1_%</c:v>
                </c:pt>
              </c:strCache>
            </c:strRef>
          </c:tx>
          <c:spPr>
            <a:solidFill>
              <a:schemeClr val="accent4"/>
            </a:solidFill>
            <a:ln>
              <a:noFill/>
            </a:ln>
            <a:effectLst/>
            <a:sp3d/>
          </c:spPr>
          <c:invertIfNegative val="0"/>
          <c:cat>
            <c:strRef>
              <c:f>Month_with_state_pivot!$A$75:$A$76</c:f>
              <c:strCache>
                <c:ptCount val="1"/>
                <c:pt idx="0">
                  <c:v>Jammu and Kashmir</c:v>
                </c:pt>
              </c:strCache>
            </c:strRef>
          </c:cat>
          <c:val>
            <c:numRef>
              <c:f>Month_with_state_pivot!$E$75:$E$76</c:f>
              <c:numCache>
                <c:formatCode>General</c:formatCode>
                <c:ptCount val="1"/>
                <c:pt idx="0">
                  <c:v>72.039999999999992</c:v>
                </c:pt>
              </c:numCache>
            </c:numRef>
          </c:val>
          <c:extLst>
            <c:ext xmlns:c16="http://schemas.microsoft.com/office/drawing/2014/chart" uri="{C3380CC4-5D6E-409C-BE32-E72D297353CC}">
              <c16:uniqueId val="{00000003-DD9B-4775-9E5E-A94691BF60B4}"/>
            </c:ext>
          </c:extLst>
        </c:ser>
        <c:ser>
          <c:idx val="4"/>
          <c:order val="4"/>
          <c:tx>
            <c:strRef>
              <c:f>Month_with_state_pivot!$F$74</c:f>
              <c:strCache>
                <c:ptCount val="1"/>
                <c:pt idx="0">
                  <c:v>Vaccinated_2_%</c:v>
                </c:pt>
              </c:strCache>
            </c:strRef>
          </c:tx>
          <c:spPr>
            <a:solidFill>
              <a:schemeClr val="accent5"/>
            </a:solidFill>
            <a:ln>
              <a:noFill/>
            </a:ln>
            <a:effectLst/>
            <a:sp3d/>
          </c:spPr>
          <c:invertIfNegative val="0"/>
          <c:cat>
            <c:strRef>
              <c:f>Month_with_state_pivot!$A$75:$A$76</c:f>
              <c:strCache>
                <c:ptCount val="1"/>
                <c:pt idx="0">
                  <c:v>Jammu and Kashmir</c:v>
                </c:pt>
              </c:strCache>
            </c:strRef>
          </c:cat>
          <c:val>
            <c:numRef>
              <c:f>Month_with_state_pivot!$F$75:$F$76</c:f>
              <c:numCache>
                <c:formatCode>General</c:formatCode>
                <c:ptCount val="1"/>
                <c:pt idx="0">
                  <c:v>39</c:v>
                </c:pt>
              </c:numCache>
            </c:numRef>
          </c:val>
          <c:extLst>
            <c:ext xmlns:c16="http://schemas.microsoft.com/office/drawing/2014/chart" uri="{C3380CC4-5D6E-409C-BE32-E72D297353CC}">
              <c16:uniqueId val="{00000004-DD9B-4775-9E5E-A94691BF60B4}"/>
            </c:ext>
          </c:extLst>
        </c:ser>
        <c:dLbls>
          <c:showLegendKey val="0"/>
          <c:showVal val="0"/>
          <c:showCatName val="0"/>
          <c:showSerName val="0"/>
          <c:showPercent val="0"/>
          <c:showBubbleSize val="0"/>
        </c:dLbls>
        <c:gapWidth val="150"/>
        <c:shape val="box"/>
        <c:axId val="192415983"/>
        <c:axId val="193603935"/>
        <c:axId val="0"/>
      </c:bar3DChart>
      <c:catAx>
        <c:axId val="1924159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03935"/>
        <c:crosses val="autoZero"/>
        <c:auto val="1"/>
        <c:lblAlgn val="ctr"/>
        <c:lblOffset val="100"/>
        <c:noMultiLvlLbl val="0"/>
      </c:catAx>
      <c:valAx>
        <c:axId val="193603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1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[Covi19_India_Dashboard.xlsx]Month_with_state_pivot!MonthWise_DandR</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Month_with_state_pivot!$M$28</c:f>
              <c:strCache>
                <c:ptCount val="1"/>
                <c:pt idx="0">
                  <c:v> Deceased</c:v>
                </c:pt>
              </c:strCache>
            </c:strRef>
          </c:tx>
          <c:spPr>
            <a:solidFill>
              <a:schemeClr val="accent1"/>
            </a:solidFill>
            <a:ln>
              <a:noFill/>
            </a:ln>
            <a:effectLst/>
          </c:spPr>
          <c:invertIfNegative val="0"/>
          <c:cat>
            <c:multiLvlStrRef>
              <c:f>Month_with_state_pivot!$L$29:$L$51</c:f>
              <c:multiLvlStrCache>
                <c:ptCount val="20"/>
                <c:lvl>
                  <c:pt idx="0">
                    <c:v>March</c:v>
                  </c:pt>
                  <c:pt idx="1">
                    <c:v>April</c:v>
                  </c:pt>
                  <c:pt idx="2">
                    <c:v>May</c:v>
                  </c:pt>
                  <c:pt idx="3">
                    <c:v>June</c:v>
                  </c:pt>
                  <c:pt idx="4">
                    <c:v>July</c:v>
                  </c:pt>
                  <c:pt idx="5">
                    <c:v>August</c:v>
                  </c:pt>
                  <c:pt idx="6">
                    <c:v>September</c:v>
                  </c:pt>
                  <c:pt idx="7">
                    <c:v>October</c:v>
                  </c:pt>
                  <c:pt idx="8">
                    <c:v>November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lvl>
                <c:lvl>
                  <c:pt idx="0">
                    <c:v>2020</c:v>
                  </c:pt>
                  <c:pt idx="10">
                    <c:v>2021</c:v>
                  </c:pt>
                </c:lvl>
              </c:multiLvlStrCache>
            </c:multiLvlStrRef>
          </c:cat>
          <c:val>
            <c:numRef>
              <c:f>Month_with_state_pivot!$M$29:$M$51</c:f>
              <c:numCache>
                <c:formatCode>General</c:formatCode>
                <c:ptCount val="20"/>
                <c:pt idx="0">
                  <c:v>2</c:v>
                </c:pt>
                <c:pt idx="1">
                  <c:v>6</c:v>
                </c:pt>
                <c:pt idx="2">
                  <c:v>20</c:v>
                </c:pt>
                <c:pt idx="3">
                  <c:v>73</c:v>
                </c:pt>
                <c:pt idx="4">
                  <c:v>276</c:v>
                </c:pt>
                <c:pt idx="5">
                  <c:v>326</c:v>
                </c:pt>
                <c:pt idx="6">
                  <c:v>478</c:v>
                </c:pt>
                <c:pt idx="7">
                  <c:v>297</c:v>
                </c:pt>
                <c:pt idx="8">
                  <c:v>216</c:v>
                </c:pt>
                <c:pt idx="9">
                  <c:v>189</c:v>
                </c:pt>
                <c:pt idx="10">
                  <c:v>53</c:v>
                </c:pt>
                <c:pt idx="11">
                  <c:v>21</c:v>
                </c:pt>
                <c:pt idx="12">
                  <c:v>37</c:v>
                </c:pt>
                <c:pt idx="13">
                  <c:v>289</c:v>
                </c:pt>
                <c:pt idx="14">
                  <c:v>1624</c:v>
                </c:pt>
                <c:pt idx="15">
                  <c:v>416</c:v>
                </c:pt>
                <c:pt idx="16">
                  <c:v>55</c:v>
                </c:pt>
                <c:pt idx="17">
                  <c:v>30</c:v>
                </c:pt>
                <c:pt idx="18">
                  <c:v>14</c:v>
                </c:pt>
                <c:pt idx="19">
                  <c:v>10</c:v>
                </c:pt>
              </c:numCache>
            </c:numRef>
          </c:val>
          <c:extLst>
            <c:ext xmlns:c16="http://schemas.microsoft.com/office/drawing/2014/chart" uri="{C3380CC4-5D6E-409C-BE32-E72D297353CC}">
              <c16:uniqueId val="{00000000-57C9-488C-9B1C-FB8F77E672F4}"/>
            </c:ext>
          </c:extLst>
        </c:ser>
        <c:ser>
          <c:idx val="1"/>
          <c:order val="1"/>
          <c:tx>
            <c:strRef>
              <c:f>Month_with_state_pivot!$N$28</c:f>
              <c:strCache>
                <c:ptCount val="1"/>
                <c:pt idx="0">
                  <c:v> recovered</c:v>
                </c:pt>
              </c:strCache>
            </c:strRef>
          </c:tx>
          <c:spPr>
            <a:solidFill>
              <a:schemeClr val="accent2"/>
            </a:solidFill>
            <a:ln>
              <a:noFill/>
            </a:ln>
            <a:effectLst/>
          </c:spPr>
          <c:invertIfNegative val="0"/>
          <c:cat>
            <c:multiLvlStrRef>
              <c:f>Month_with_state_pivot!$L$29:$L$51</c:f>
              <c:multiLvlStrCache>
                <c:ptCount val="20"/>
                <c:lvl>
                  <c:pt idx="0">
                    <c:v>March</c:v>
                  </c:pt>
                  <c:pt idx="1">
                    <c:v>April</c:v>
                  </c:pt>
                  <c:pt idx="2">
                    <c:v>May</c:v>
                  </c:pt>
                  <c:pt idx="3">
                    <c:v>June</c:v>
                  </c:pt>
                  <c:pt idx="4">
                    <c:v>July</c:v>
                  </c:pt>
                  <c:pt idx="5">
                    <c:v>August</c:v>
                  </c:pt>
                  <c:pt idx="6">
                    <c:v>September</c:v>
                  </c:pt>
                  <c:pt idx="7">
                    <c:v>October</c:v>
                  </c:pt>
                  <c:pt idx="8">
                    <c:v>November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lvl>
                <c:lvl>
                  <c:pt idx="0">
                    <c:v>2020</c:v>
                  </c:pt>
                  <c:pt idx="10">
                    <c:v>2021</c:v>
                  </c:pt>
                </c:lvl>
              </c:multiLvlStrCache>
            </c:multiLvlStrRef>
          </c:cat>
          <c:val>
            <c:numRef>
              <c:f>Month_with_state_pivot!$N$29:$N$51</c:f>
              <c:numCache>
                <c:formatCode>General</c:formatCode>
                <c:ptCount val="20"/>
                <c:pt idx="0">
                  <c:v>1</c:v>
                </c:pt>
                <c:pt idx="1">
                  <c:v>215</c:v>
                </c:pt>
                <c:pt idx="2">
                  <c:v>711</c:v>
                </c:pt>
                <c:pt idx="3">
                  <c:v>3795</c:v>
                </c:pt>
                <c:pt idx="4">
                  <c:v>7495</c:v>
                </c:pt>
                <c:pt idx="5">
                  <c:v>16798</c:v>
                </c:pt>
                <c:pt idx="6">
                  <c:v>27857</c:v>
                </c:pt>
                <c:pt idx="7">
                  <c:v>30016</c:v>
                </c:pt>
                <c:pt idx="8">
                  <c:v>16677</c:v>
                </c:pt>
                <c:pt idx="9">
                  <c:v>12514</c:v>
                </c:pt>
                <c:pt idx="10">
                  <c:v>5743</c:v>
                </c:pt>
                <c:pt idx="11">
                  <c:v>1839</c:v>
                </c:pt>
                <c:pt idx="12">
                  <c:v>2774</c:v>
                </c:pt>
                <c:pt idx="13">
                  <c:v>19006</c:v>
                </c:pt>
                <c:pt idx="14">
                  <c:v>106022</c:v>
                </c:pt>
                <c:pt idx="15">
                  <c:v>55276</c:v>
                </c:pt>
                <c:pt idx="16">
                  <c:v>9169</c:v>
                </c:pt>
                <c:pt idx="17">
                  <c:v>3773</c:v>
                </c:pt>
                <c:pt idx="18">
                  <c:v>3982</c:v>
                </c:pt>
                <c:pt idx="19">
                  <c:v>3252</c:v>
                </c:pt>
              </c:numCache>
            </c:numRef>
          </c:val>
          <c:extLst>
            <c:ext xmlns:c16="http://schemas.microsoft.com/office/drawing/2014/chart" uri="{C3380CC4-5D6E-409C-BE32-E72D297353CC}">
              <c16:uniqueId val="{00000001-57C9-488C-9B1C-FB8F77E672F4}"/>
            </c:ext>
          </c:extLst>
        </c:ser>
        <c:dLbls>
          <c:showLegendKey val="0"/>
          <c:showVal val="0"/>
          <c:showCatName val="0"/>
          <c:showSerName val="0"/>
          <c:showPercent val="0"/>
          <c:showBubbleSize val="0"/>
        </c:dLbls>
        <c:gapWidth val="150"/>
        <c:axId val="312635791"/>
        <c:axId val="320554671"/>
      </c:barChart>
      <c:lineChart>
        <c:grouping val="standard"/>
        <c:varyColors val="0"/>
        <c:ser>
          <c:idx val="2"/>
          <c:order val="2"/>
          <c:tx>
            <c:strRef>
              <c:f>Month_with_state_pivot!$O$28</c:f>
              <c:strCache>
                <c:ptCount val="1"/>
                <c:pt idx="0">
                  <c:v>Partially_Vaccinated</c:v>
                </c:pt>
              </c:strCache>
            </c:strRef>
          </c:tx>
          <c:spPr>
            <a:ln w="28575" cap="rnd">
              <a:solidFill>
                <a:schemeClr val="accent3"/>
              </a:solidFill>
              <a:round/>
            </a:ln>
            <a:effectLst/>
          </c:spPr>
          <c:marker>
            <c:symbol val="none"/>
          </c:marker>
          <c:cat>
            <c:multiLvlStrRef>
              <c:f>Month_with_state_pivot!$L$29:$L$51</c:f>
              <c:multiLvlStrCache>
                <c:ptCount val="20"/>
                <c:lvl>
                  <c:pt idx="0">
                    <c:v>March</c:v>
                  </c:pt>
                  <c:pt idx="1">
                    <c:v>April</c:v>
                  </c:pt>
                  <c:pt idx="2">
                    <c:v>May</c:v>
                  </c:pt>
                  <c:pt idx="3">
                    <c:v>June</c:v>
                  </c:pt>
                  <c:pt idx="4">
                    <c:v>July</c:v>
                  </c:pt>
                  <c:pt idx="5">
                    <c:v>August</c:v>
                  </c:pt>
                  <c:pt idx="6">
                    <c:v>September</c:v>
                  </c:pt>
                  <c:pt idx="7">
                    <c:v>October</c:v>
                  </c:pt>
                  <c:pt idx="8">
                    <c:v>November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lvl>
                <c:lvl>
                  <c:pt idx="0">
                    <c:v>2020</c:v>
                  </c:pt>
                  <c:pt idx="10">
                    <c:v>2021</c:v>
                  </c:pt>
                </c:lvl>
              </c:multiLvlStrCache>
            </c:multiLvlStrRef>
          </c:cat>
          <c:val>
            <c:numRef>
              <c:f>Month_with_state_pivot!$O$29:$O$51</c:f>
              <c:numCache>
                <c:formatCode>General</c:formatCode>
                <c:ptCount val="20"/>
                <c:pt idx="0">
                  <c:v>0</c:v>
                </c:pt>
                <c:pt idx="1">
                  <c:v>0</c:v>
                </c:pt>
                <c:pt idx="2">
                  <c:v>0</c:v>
                </c:pt>
                <c:pt idx="3">
                  <c:v>0</c:v>
                </c:pt>
                <c:pt idx="4">
                  <c:v>0</c:v>
                </c:pt>
                <c:pt idx="5">
                  <c:v>0</c:v>
                </c:pt>
                <c:pt idx="6">
                  <c:v>0</c:v>
                </c:pt>
                <c:pt idx="7">
                  <c:v>0</c:v>
                </c:pt>
                <c:pt idx="8">
                  <c:v>0</c:v>
                </c:pt>
                <c:pt idx="9">
                  <c:v>0</c:v>
                </c:pt>
                <c:pt idx="10">
                  <c:v>26634</c:v>
                </c:pt>
                <c:pt idx="11">
                  <c:v>214183</c:v>
                </c:pt>
                <c:pt idx="12">
                  <c:v>416168</c:v>
                </c:pt>
                <c:pt idx="13">
                  <c:v>1318123</c:v>
                </c:pt>
                <c:pt idx="14">
                  <c:v>779229</c:v>
                </c:pt>
                <c:pt idx="15">
                  <c:v>1090955</c:v>
                </c:pt>
                <c:pt idx="16">
                  <c:v>1108056</c:v>
                </c:pt>
                <c:pt idx="17">
                  <c:v>1298772</c:v>
                </c:pt>
                <c:pt idx="18">
                  <c:v>1687326</c:v>
                </c:pt>
                <c:pt idx="19">
                  <c:v>1571627</c:v>
                </c:pt>
              </c:numCache>
            </c:numRef>
          </c:val>
          <c:smooth val="0"/>
          <c:extLst>
            <c:ext xmlns:c16="http://schemas.microsoft.com/office/drawing/2014/chart" uri="{C3380CC4-5D6E-409C-BE32-E72D297353CC}">
              <c16:uniqueId val="{00000000-ADE8-4767-98F0-1D3A6836A379}"/>
            </c:ext>
          </c:extLst>
        </c:ser>
        <c:ser>
          <c:idx val="3"/>
          <c:order val="3"/>
          <c:tx>
            <c:strRef>
              <c:f>Month_with_state_pivot!$P$28</c:f>
              <c:strCache>
                <c:ptCount val="1"/>
                <c:pt idx="0">
                  <c:v>Fully Vaccinated</c:v>
                </c:pt>
              </c:strCache>
            </c:strRef>
          </c:tx>
          <c:spPr>
            <a:ln w="28575" cap="rnd">
              <a:solidFill>
                <a:schemeClr val="accent4"/>
              </a:solidFill>
              <a:round/>
            </a:ln>
            <a:effectLst/>
          </c:spPr>
          <c:marker>
            <c:symbol val="none"/>
          </c:marker>
          <c:cat>
            <c:multiLvlStrRef>
              <c:f>Month_with_state_pivot!$L$29:$L$51</c:f>
              <c:multiLvlStrCache>
                <c:ptCount val="20"/>
                <c:lvl>
                  <c:pt idx="0">
                    <c:v>March</c:v>
                  </c:pt>
                  <c:pt idx="1">
                    <c:v>April</c:v>
                  </c:pt>
                  <c:pt idx="2">
                    <c:v>May</c:v>
                  </c:pt>
                  <c:pt idx="3">
                    <c:v>June</c:v>
                  </c:pt>
                  <c:pt idx="4">
                    <c:v>July</c:v>
                  </c:pt>
                  <c:pt idx="5">
                    <c:v>August</c:v>
                  </c:pt>
                  <c:pt idx="6">
                    <c:v>September</c:v>
                  </c:pt>
                  <c:pt idx="7">
                    <c:v>October</c:v>
                  </c:pt>
                  <c:pt idx="8">
                    <c:v>November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lvl>
                <c:lvl>
                  <c:pt idx="0">
                    <c:v>2020</c:v>
                  </c:pt>
                  <c:pt idx="10">
                    <c:v>2021</c:v>
                  </c:pt>
                </c:lvl>
              </c:multiLvlStrCache>
            </c:multiLvlStrRef>
          </c:cat>
          <c:val>
            <c:numRef>
              <c:f>Month_with_state_pivot!$P$29:$P$51</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16255</c:v>
                </c:pt>
                <c:pt idx="12">
                  <c:v>130584</c:v>
                </c:pt>
                <c:pt idx="13">
                  <c:v>226316</c:v>
                </c:pt>
                <c:pt idx="14">
                  <c:v>172919</c:v>
                </c:pt>
                <c:pt idx="15">
                  <c:v>134796</c:v>
                </c:pt>
                <c:pt idx="16">
                  <c:v>629286</c:v>
                </c:pt>
                <c:pt idx="17">
                  <c:v>537915</c:v>
                </c:pt>
                <c:pt idx="18">
                  <c:v>1692711</c:v>
                </c:pt>
                <c:pt idx="19">
                  <c:v>1608689</c:v>
                </c:pt>
              </c:numCache>
            </c:numRef>
          </c:val>
          <c:smooth val="0"/>
          <c:extLst>
            <c:ext xmlns:c16="http://schemas.microsoft.com/office/drawing/2014/chart" uri="{C3380CC4-5D6E-409C-BE32-E72D297353CC}">
              <c16:uniqueId val="{00000001-ADE8-4767-98F0-1D3A6836A379}"/>
            </c:ext>
          </c:extLst>
        </c:ser>
        <c:dLbls>
          <c:showLegendKey val="0"/>
          <c:showVal val="0"/>
          <c:showCatName val="0"/>
          <c:showSerName val="0"/>
          <c:showPercent val="0"/>
          <c:showBubbleSize val="0"/>
        </c:dLbls>
        <c:marker val="1"/>
        <c:smooth val="0"/>
        <c:axId val="551921503"/>
        <c:axId val="551901119"/>
      </c:lineChart>
      <c:catAx>
        <c:axId val="5519215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901119"/>
        <c:crosses val="autoZero"/>
        <c:auto val="1"/>
        <c:lblAlgn val="ctr"/>
        <c:lblOffset val="100"/>
        <c:noMultiLvlLbl val="0"/>
      </c:catAx>
      <c:valAx>
        <c:axId val="551901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921503"/>
        <c:crosses val="autoZero"/>
        <c:crossBetween val="between"/>
      </c:valAx>
      <c:valAx>
        <c:axId val="32055467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635791"/>
        <c:crosses val="max"/>
        <c:crossBetween val="between"/>
      </c:valAx>
      <c:catAx>
        <c:axId val="312635791"/>
        <c:scaling>
          <c:orientation val="minMax"/>
        </c:scaling>
        <c:delete val="1"/>
        <c:axPos val="b"/>
        <c:numFmt formatCode="General" sourceLinked="1"/>
        <c:majorTickMark val="out"/>
        <c:minorTickMark val="none"/>
        <c:tickLblPos val="nextTo"/>
        <c:crossAx val="32055467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[Covi19_India_Dashboard.xlsx]Death % pivot!PivotTable5</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'Death % pivot'!$B$3</c:f>
              <c:strCache>
                <c:ptCount val="1"/>
                <c:pt idx="0">
                  <c:v>Sum of Death %</c:v>
                </c:pt>
              </c:strCache>
            </c:strRef>
          </c:tx>
          <c:spPr>
            <a:solidFill>
              <a:schemeClr val="accent1"/>
            </a:solidFill>
            <a:ln>
              <a:noFill/>
            </a:ln>
            <a:effectLst/>
          </c:spPr>
          <c:invertIfNegative val="0"/>
          <c:cat>
            <c:strRef>
              <c:f>'Death % pivot'!$A$4:$A$8</c:f>
              <c:strCache>
                <c:ptCount val="4"/>
                <c:pt idx="0">
                  <c:v>Category A</c:v>
                </c:pt>
                <c:pt idx="1">
                  <c:v>Category B</c:v>
                </c:pt>
                <c:pt idx="2">
                  <c:v>Category C</c:v>
                </c:pt>
                <c:pt idx="3">
                  <c:v>Category D</c:v>
                </c:pt>
              </c:strCache>
            </c:strRef>
          </c:cat>
          <c:val>
            <c:numRef>
              <c:f>'Death % pivot'!$B$4:$B$8</c:f>
              <c:numCache>
                <c:formatCode>General</c:formatCode>
                <c:ptCount val="4"/>
                <c:pt idx="0">
                  <c:v>1.52</c:v>
                </c:pt>
                <c:pt idx="1">
                  <c:v>1.27</c:v>
                </c:pt>
                <c:pt idx="2">
                  <c:v>1.1100000000000001</c:v>
                </c:pt>
                <c:pt idx="3">
                  <c:v>1.3</c:v>
                </c:pt>
              </c:numCache>
            </c:numRef>
          </c:val>
          <c:extLst>
            <c:ext xmlns:c16="http://schemas.microsoft.com/office/drawing/2014/chart" uri="{C3380CC4-5D6E-409C-BE32-E72D297353CC}">
              <c16:uniqueId val="{00000000-88CD-4A25-B30D-3E60ED250C89}"/>
            </c:ext>
          </c:extLst>
        </c:ser>
        <c:ser>
          <c:idx val="1"/>
          <c:order val="1"/>
          <c:tx>
            <c:strRef>
              <c:f>'Death % pivot'!$C$3</c:f>
              <c:strCache>
                <c:ptCount val="1"/>
                <c:pt idx="0">
                  <c:v>Sum of Avg_TestingRatio</c:v>
                </c:pt>
              </c:strCache>
            </c:strRef>
          </c:tx>
          <c:spPr>
            <a:solidFill>
              <a:schemeClr val="accent2"/>
            </a:solidFill>
            <a:ln>
              <a:noFill/>
            </a:ln>
            <a:effectLst/>
          </c:spPr>
          <c:invertIfNegative val="0"/>
          <c:cat>
            <c:strRef>
              <c:f>'Death % pivot'!$A$4:$A$8</c:f>
              <c:strCache>
                <c:ptCount val="4"/>
                <c:pt idx="0">
                  <c:v>Category A</c:v>
                </c:pt>
                <c:pt idx="1">
                  <c:v>Category B</c:v>
                </c:pt>
                <c:pt idx="2">
                  <c:v>Category C</c:v>
                </c:pt>
                <c:pt idx="3">
                  <c:v>Category D</c:v>
                </c:pt>
              </c:strCache>
            </c:strRef>
          </c:cat>
          <c:val>
            <c:numRef>
              <c:f>'Death % pivot'!$C$4:$C$8</c:f>
              <c:numCache>
                <c:formatCode>General</c:formatCode>
                <c:ptCount val="4"/>
                <c:pt idx="0">
                  <c:v>0.04</c:v>
                </c:pt>
                <c:pt idx="1">
                  <c:v>0.17</c:v>
                </c:pt>
                <c:pt idx="2">
                  <c:v>0.4</c:v>
                </c:pt>
                <c:pt idx="3">
                  <c:v>0.73</c:v>
                </c:pt>
              </c:numCache>
            </c:numRef>
          </c:val>
          <c:extLst>
            <c:ext xmlns:c16="http://schemas.microsoft.com/office/drawing/2014/chart" uri="{C3380CC4-5D6E-409C-BE32-E72D297353CC}">
              <c16:uniqueId val="{00000001-88CD-4A25-B30D-3E60ED250C89}"/>
            </c:ext>
          </c:extLst>
        </c:ser>
        <c:dLbls>
          <c:showLegendKey val="0"/>
          <c:showVal val="0"/>
          <c:showCatName val="0"/>
          <c:showSerName val="0"/>
          <c:showPercent val="0"/>
          <c:showBubbleSize val="0"/>
        </c:dLbls>
        <c:gapWidth val="150"/>
        <c:axId val="196847039"/>
        <c:axId val="1771577392"/>
      </c:barChart>
      <c:catAx>
        <c:axId val="1968470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577392"/>
        <c:crosses val="autoZero"/>
        <c:auto val="1"/>
        <c:lblAlgn val="ctr"/>
        <c:lblOffset val="100"/>
        <c:noMultiLvlLbl val="0"/>
      </c:catAx>
      <c:valAx>
        <c:axId val="177157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4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[Covi19_India_Dashboard.xlsx]Weekly_data_pivot!PivotTable6</c:name>
    <c:fmtId val="1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Weekly_data_pivot!$B$3</c:f>
              <c:strCache>
                <c:ptCount val="1"/>
                <c:pt idx="0">
                  <c:v>Sum of Confirmed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Weekly_data_pivot!$A$4:$A$59</c:f>
              <c:strCache>
                <c:ptCount val="55"/>
                <c:pt idx="0">
                  <c:v>April-Week 1</c:v>
                </c:pt>
                <c:pt idx="1">
                  <c:v>April-Week 2</c:v>
                </c:pt>
                <c:pt idx="2">
                  <c:v>April-Week 3</c:v>
                </c:pt>
                <c:pt idx="3">
                  <c:v>April-Week 4</c:v>
                </c:pt>
                <c:pt idx="4">
                  <c:v>April-Week 5</c:v>
                </c:pt>
                <c:pt idx="5">
                  <c:v>August-Week 1</c:v>
                </c:pt>
                <c:pt idx="6">
                  <c:v>August-Week 2</c:v>
                </c:pt>
                <c:pt idx="7">
                  <c:v>August-Week 3</c:v>
                </c:pt>
                <c:pt idx="8">
                  <c:v>August-Week 4</c:v>
                </c:pt>
                <c:pt idx="9">
                  <c:v>August-Week 5</c:v>
                </c:pt>
                <c:pt idx="10">
                  <c:v>August-Week 6</c:v>
                </c:pt>
                <c:pt idx="11">
                  <c:v>December-Week 1</c:v>
                </c:pt>
                <c:pt idx="12">
                  <c:v>December-Week 2</c:v>
                </c:pt>
                <c:pt idx="13">
                  <c:v>December-Week 3</c:v>
                </c:pt>
                <c:pt idx="14">
                  <c:v>December-Week 4</c:v>
                </c:pt>
                <c:pt idx="15">
                  <c:v>December-Week 5</c:v>
                </c:pt>
                <c:pt idx="16">
                  <c:v>February-Week 2</c:v>
                </c:pt>
                <c:pt idx="17">
                  <c:v>February-Week 3</c:v>
                </c:pt>
                <c:pt idx="18">
                  <c:v>January-Week 5</c:v>
                </c:pt>
                <c:pt idx="19">
                  <c:v>July-Week 1</c:v>
                </c:pt>
                <c:pt idx="20">
                  <c:v>July-Week 2</c:v>
                </c:pt>
                <c:pt idx="21">
                  <c:v>July-Week 3</c:v>
                </c:pt>
                <c:pt idx="22">
                  <c:v>July-Week 4</c:v>
                </c:pt>
                <c:pt idx="23">
                  <c:v>July-Week 5</c:v>
                </c:pt>
                <c:pt idx="24">
                  <c:v>June-Week 1</c:v>
                </c:pt>
                <c:pt idx="25">
                  <c:v>June-Week 2</c:v>
                </c:pt>
                <c:pt idx="26">
                  <c:v>June-Week 3</c:v>
                </c:pt>
                <c:pt idx="27">
                  <c:v>June-Week 4</c:v>
                </c:pt>
                <c:pt idx="28">
                  <c:v>June-Week 5</c:v>
                </c:pt>
                <c:pt idx="29">
                  <c:v>March-Week 1</c:v>
                </c:pt>
                <c:pt idx="30">
                  <c:v>March-Week 2</c:v>
                </c:pt>
                <c:pt idx="31">
                  <c:v>March-Week 3</c:v>
                </c:pt>
                <c:pt idx="32">
                  <c:v>March-Week 4</c:v>
                </c:pt>
                <c:pt idx="33">
                  <c:v>March-Week 5</c:v>
                </c:pt>
                <c:pt idx="34">
                  <c:v>May-Week 1</c:v>
                </c:pt>
                <c:pt idx="35">
                  <c:v>May-Week 2</c:v>
                </c:pt>
                <c:pt idx="36">
                  <c:v>May-Week 3</c:v>
                </c:pt>
                <c:pt idx="37">
                  <c:v>May-Week 4</c:v>
                </c:pt>
                <c:pt idx="38">
                  <c:v>May-Week 5</c:v>
                </c:pt>
                <c:pt idx="39">
                  <c:v>May-Week 6</c:v>
                </c:pt>
                <c:pt idx="40">
                  <c:v>November-Week 1</c:v>
                </c:pt>
                <c:pt idx="41">
                  <c:v>November-Week 2</c:v>
                </c:pt>
                <c:pt idx="42">
                  <c:v>November-Week 3</c:v>
                </c:pt>
                <c:pt idx="43">
                  <c:v>November-Week 4</c:v>
                </c:pt>
                <c:pt idx="44">
                  <c:v>November-Week 5</c:v>
                </c:pt>
                <c:pt idx="45">
                  <c:v>October-Week 1</c:v>
                </c:pt>
                <c:pt idx="46">
                  <c:v>October-Week 2</c:v>
                </c:pt>
                <c:pt idx="47">
                  <c:v>October-Week 3</c:v>
                </c:pt>
                <c:pt idx="48">
                  <c:v>October-Week 4</c:v>
                </c:pt>
                <c:pt idx="49">
                  <c:v>October-Week 5</c:v>
                </c:pt>
                <c:pt idx="50">
                  <c:v>September-Week 1</c:v>
                </c:pt>
                <c:pt idx="51">
                  <c:v>September-Week 2</c:v>
                </c:pt>
                <c:pt idx="52">
                  <c:v>September-Week 3</c:v>
                </c:pt>
                <c:pt idx="53">
                  <c:v>September-Week 4</c:v>
                </c:pt>
                <c:pt idx="54">
                  <c:v>September-Week 5</c:v>
                </c:pt>
              </c:strCache>
            </c:strRef>
          </c:cat>
          <c:val>
            <c:numRef>
              <c:f>Weekly_data_pivot!$B$4:$B$59</c:f>
              <c:numCache>
                <c:formatCode>General</c:formatCode>
                <c:ptCount val="55"/>
                <c:pt idx="0">
                  <c:v>2049</c:v>
                </c:pt>
                <c:pt idx="1">
                  <c:v>4769</c:v>
                </c:pt>
                <c:pt idx="2">
                  <c:v>7272</c:v>
                </c:pt>
                <c:pt idx="3">
                  <c:v>10558</c:v>
                </c:pt>
                <c:pt idx="4">
                  <c:v>8584</c:v>
                </c:pt>
                <c:pt idx="5">
                  <c:v>55117</c:v>
                </c:pt>
                <c:pt idx="6">
                  <c:v>399852</c:v>
                </c:pt>
                <c:pt idx="7">
                  <c:v>437188</c:v>
                </c:pt>
                <c:pt idx="8">
                  <c:v>454228</c:v>
                </c:pt>
                <c:pt idx="9">
                  <c:v>496276</c:v>
                </c:pt>
                <c:pt idx="10">
                  <c:v>148227</c:v>
                </c:pt>
                <c:pt idx="11">
                  <c:v>181275</c:v>
                </c:pt>
                <c:pt idx="12">
                  <c:v>212851</c:v>
                </c:pt>
                <c:pt idx="13">
                  <c:v>174279</c:v>
                </c:pt>
                <c:pt idx="14">
                  <c:v>156733</c:v>
                </c:pt>
                <c:pt idx="15">
                  <c:v>97918</c:v>
                </c:pt>
                <c:pt idx="16">
                  <c:v>2</c:v>
                </c:pt>
                <c:pt idx="17">
                  <c:v>0</c:v>
                </c:pt>
                <c:pt idx="18">
                  <c:v>1</c:v>
                </c:pt>
                <c:pt idx="19">
                  <c:v>90118</c:v>
                </c:pt>
                <c:pt idx="20">
                  <c:v>178027</c:v>
                </c:pt>
                <c:pt idx="21">
                  <c:v>230764</c:v>
                </c:pt>
                <c:pt idx="22">
                  <c:v>309378</c:v>
                </c:pt>
                <c:pt idx="23">
                  <c:v>309980</c:v>
                </c:pt>
                <c:pt idx="24">
                  <c:v>53250</c:v>
                </c:pt>
                <c:pt idx="25">
                  <c:v>75243</c:v>
                </c:pt>
                <c:pt idx="26">
                  <c:v>88835</c:v>
                </c:pt>
                <c:pt idx="27">
                  <c:v>119079</c:v>
                </c:pt>
                <c:pt idx="28">
                  <c:v>57223</c:v>
                </c:pt>
                <c:pt idx="29">
                  <c:v>31</c:v>
                </c:pt>
                <c:pt idx="30">
                  <c:v>68</c:v>
                </c:pt>
                <c:pt idx="31">
                  <c:v>232</c:v>
                </c:pt>
                <c:pt idx="32">
                  <c:v>685</c:v>
                </c:pt>
                <c:pt idx="33">
                  <c:v>616</c:v>
                </c:pt>
                <c:pt idx="34">
                  <c:v>4960</c:v>
                </c:pt>
                <c:pt idx="35">
                  <c:v>23039</c:v>
                </c:pt>
                <c:pt idx="36">
                  <c:v>27784</c:v>
                </c:pt>
                <c:pt idx="37">
                  <c:v>38876</c:v>
                </c:pt>
                <c:pt idx="38">
                  <c:v>47290</c:v>
                </c:pt>
                <c:pt idx="39">
                  <c:v>8341</c:v>
                </c:pt>
                <c:pt idx="40">
                  <c:v>323810</c:v>
                </c:pt>
                <c:pt idx="41">
                  <c:v>307731</c:v>
                </c:pt>
                <c:pt idx="42">
                  <c:v>280973</c:v>
                </c:pt>
                <c:pt idx="43">
                  <c:v>297131</c:v>
                </c:pt>
                <c:pt idx="44">
                  <c:v>70215</c:v>
                </c:pt>
                <c:pt idx="45">
                  <c:v>237149</c:v>
                </c:pt>
                <c:pt idx="46">
                  <c:v>504099</c:v>
                </c:pt>
                <c:pt idx="47">
                  <c:v>441217</c:v>
                </c:pt>
                <c:pt idx="48">
                  <c:v>371305</c:v>
                </c:pt>
                <c:pt idx="49">
                  <c:v>319360</c:v>
                </c:pt>
                <c:pt idx="50">
                  <c:v>422905</c:v>
                </c:pt>
                <c:pt idx="51">
                  <c:v>640962</c:v>
                </c:pt>
                <c:pt idx="52">
                  <c:v>646420</c:v>
                </c:pt>
                <c:pt idx="53">
                  <c:v>592350</c:v>
                </c:pt>
                <c:pt idx="54">
                  <c:v>319687</c:v>
                </c:pt>
              </c:numCache>
            </c:numRef>
          </c:val>
          <c:smooth val="0"/>
          <c:extLst>
            <c:ext xmlns:c16="http://schemas.microsoft.com/office/drawing/2014/chart" uri="{C3380CC4-5D6E-409C-BE32-E72D297353CC}">
              <c16:uniqueId val="{00000000-FC40-4203-81EE-FC12C743ED13}"/>
            </c:ext>
          </c:extLst>
        </c:ser>
        <c:ser>
          <c:idx val="1"/>
          <c:order val="1"/>
          <c:tx>
            <c:strRef>
              <c:f>Weekly_data_pivot!$C$3</c:f>
              <c:strCache>
                <c:ptCount val="1"/>
                <c:pt idx="0">
                  <c:v>Sum of Deaths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Weekly_data_pivot!$A$4:$A$59</c:f>
              <c:strCache>
                <c:ptCount val="55"/>
                <c:pt idx="0">
                  <c:v>April-Week 1</c:v>
                </c:pt>
                <c:pt idx="1">
                  <c:v>April-Week 2</c:v>
                </c:pt>
                <c:pt idx="2">
                  <c:v>April-Week 3</c:v>
                </c:pt>
                <c:pt idx="3">
                  <c:v>April-Week 4</c:v>
                </c:pt>
                <c:pt idx="4">
                  <c:v>April-Week 5</c:v>
                </c:pt>
                <c:pt idx="5">
                  <c:v>August-Week 1</c:v>
                </c:pt>
                <c:pt idx="6">
                  <c:v>August-Week 2</c:v>
                </c:pt>
                <c:pt idx="7">
                  <c:v>August-Week 3</c:v>
                </c:pt>
                <c:pt idx="8">
                  <c:v>August-Week 4</c:v>
                </c:pt>
                <c:pt idx="9">
                  <c:v>August-Week 5</c:v>
                </c:pt>
                <c:pt idx="10">
                  <c:v>August-Week 6</c:v>
                </c:pt>
                <c:pt idx="11">
                  <c:v>December-Week 1</c:v>
                </c:pt>
                <c:pt idx="12">
                  <c:v>December-Week 2</c:v>
                </c:pt>
                <c:pt idx="13">
                  <c:v>December-Week 3</c:v>
                </c:pt>
                <c:pt idx="14">
                  <c:v>December-Week 4</c:v>
                </c:pt>
                <c:pt idx="15">
                  <c:v>December-Week 5</c:v>
                </c:pt>
                <c:pt idx="16">
                  <c:v>February-Week 2</c:v>
                </c:pt>
                <c:pt idx="17">
                  <c:v>February-Week 3</c:v>
                </c:pt>
                <c:pt idx="18">
                  <c:v>January-Week 5</c:v>
                </c:pt>
                <c:pt idx="19">
                  <c:v>July-Week 1</c:v>
                </c:pt>
                <c:pt idx="20">
                  <c:v>July-Week 2</c:v>
                </c:pt>
                <c:pt idx="21">
                  <c:v>July-Week 3</c:v>
                </c:pt>
                <c:pt idx="22">
                  <c:v>July-Week 4</c:v>
                </c:pt>
                <c:pt idx="23">
                  <c:v>July-Week 5</c:v>
                </c:pt>
                <c:pt idx="24">
                  <c:v>June-Week 1</c:v>
                </c:pt>
                <c:pt idx="25">
                  <c:v>June-Week 2</c:v>
                </c:pt>
                <c:pt idx="26">
                  <c:v>June-Week 3</c:v>
                </c:pt>
                <c:pt idx="27">
                  <c:v>June-Week 4</c:v>
                </c:pt>
                <c:pt idx="28">
                  <c:v>June-Week 5</c:v>
                </c:pt>
                <c:pt idx="29">
                  <c:v>March-Week 1</c:v>
                </c:pt>
                <c:pt idx="30">
                  <c:v>March-Week 2</c:v>
                </c:pt>
                <c:pt idx="31">
                  <c:v>March-Week 3</c:v>
                </c:pt>
                <c:pt idx="32">
                  <c:v>March-Week 4</c:v>
                </c:pt>
                <c:pt idx="33">
                  <c:v>March-Week 5</c:v>
                </c:pt>
                <c:pt idx="34">
                  <c:v>May-Week 1</c:v>
                </c:pt>
                <c:pt idx="35">
                  <c:v>May-Week 2</c:v>
                </c:pt>
                <c:pt idx="36">
                  <c:v>May-Week 3</c:v>
                </c:pt>
                <c:pt idx="37">
                  <c:v>May-Week 4</c:v>
                </c:pt>
                <c:pt idx="38">
                  <c:v>May-Week 5</c:v>
                </c:pt>
                <c:pt idx="39">
                  <c:v>May-Week 6</c:v>
                </c:pt>
                <c:pt idx="40">
                  <c:v>November-Week 1</c:v>
                </c:pt>
                <c:pt idx="41">
                  <c:v>November-Week 2</c:v>
                </c:pt>
                <c:pt idx="42">
                  <c:v>November-Week 3</c:v>
                </c:pt>
                <c:pt idx="43">
                  <c:v>November-Week 4</c:v>
                </c:pt>
                <c:pt idx="44">
                  <c:v>November-Week 5</c:v>
                </c:pt>
                <c:pt idx="45">
                  <c:v>October-Week 1</c:v>
                </c:pt>
                <c:pt idx="46">
                  <c:v>October-Week 2</c:v>
                </c:pt>
                <c:pt idx="47">
                  <c:v>October-Week 3</c:v>
                </c:pt>
                <c:pt idx="48">
                  <c:v>October-Week 4</c:v>
                </c:pt>
                <c:pt idx="49">
                  <c:v>October-Week 5</c:v>
                </c:pt>
                <c:pt idx="50">
                  <c:v>September-Week 1</c:v>
                </c:pt>
                <c:pt idx="51">
                  <c:v>September-Week 2</c:v>
                </c:pt>
                <c:pt idx="52">
                  <c:v>September-Week 3</c:v>
                </c:pt>
                <c:pt idx="53">
                  <c:v>September-Week 4</c:v>
                </c:pt>
                <c:pt idx="54">
                  <c:v>September-Week 5</c:v>
                </c:pt>
              </c:strCache>
            </c:strRef>
          </c:cat>
          <c:val>
            <c:numRef>
              <c:f>Weekly_data_pivot!$C$4:$C$59</c:f>
              <c:numCache>
                <c:formatCode>General</c:formatCode>
                <c:ptCount val="55"/>
                <c:pt idx="0">
                  <c:v>49</c:v>
                </c:pt>
                <c:pt idx="1">
                  <c:v>194</c:v>
                </c:pt>
                <c:pt idx="2">
                  <c:v>232</c:v>
                </c:pt>
                <c:pt idx="3">
                  <c:v>303</c:v>
                </c:pt>
                <c:pt idx="4">
                  <c:v>329</c:v>
                </c:pt>
                <c:pt idx="5">
                  <c:v>854</c:v>
                </c:pt>
                <c:pt idx="6">
                  <c:v>6044</c:v>
                </c:pt>
                <c:pt idx="7">
                  <c:v>6632</c:v>
                </c:pt>
                <c:pt idx="8">
                  <c:v>6762</c:v>
                </c:pt>
                <c:pt idx="9">
                  <c:v>6811</c:v>
                </c:pt>
                <c:pt idx="10">
                  <c:v>1776</c:v>
                </c:pt>
                <c:pt idx="11">
                  <c:v>2561</c:v>
                </c:pt>
                <c:pt idx="12">
                  <c:v>2835</c:v>
                </c:pt>
                <c:pt idx="13">
                  <c:v>2458</c:v>
                </c:pt>
                <c:pt idx="14">
                  <c:v>2146</c:v>
                </c:pt>
                <c:pt idx="15">
                  <c:v>1359</c:v>
                </c:pt>
                <c:pt idx="16">
                  <c:v>0</c:v>
                </c:pt>
                <c:pt idx="17">
                  <c:v>0</c:v>
                </c:pt>
                <c:pt idx="18">
                  <c:v>0</c:v>
                </c:pt>
                <c:pt idx="19">
                  <c:v>1871</c:v>
                </c:pt>
                <c:pt idx="20">
                  <c:v>3405</c:v>
                </c:pt>
                <c:pt idx="21">
                  <c:v>4133</c:v>
                </c:pt>
                <c:pt idx="22">
                  <c:v>5293</c:v>
                </c:pt>
                <c:pt idx="23">
                  <c:v>4444</c:v>
                </c:pt>
                <c:pt idx="24">
                  <c:v>1539</c:v>
                </c:pt>
                <c:pt idx="25">
                  <c:v>2253</c:v>
                </c:pt>
                <c:pt idx="26">
                  <c:v>4080</c:v>
                </c:pt>
                <c:pt idx="27">
                  <c:v>2826</c:v>
                </c:pt>
                <c:pt idx="28">
                  <c:v>1307</c:v>
                </c:pt>
                <c:pt idx="29">
                  <c:v>0</c:v>
                </c:pt>
                <c:pt idx="30">
                  <c:v>1</c:v>
                </c:pt>
                <c:pt idx="31">
                  <c:v>0</c:v>
                </c:pt>
                <c:pt idx="32">
                  <c:v>2</c:v>
                </c:pt>
                <c:pt idx="33">
                  <c:v>44</c:v>
                </c:pt>
                <c:pt idx="34">
                  <c:v>169</c:v>
                </c:pt>
                <c:pt idx="35">
                  <c:v>779</c:v>
                </c:pt>
                <c:pt idx="36">
                  <c:v>771</c:v>
                </c:pt>
                <c:pt idx="37">
                  <c:v>995</c:v>
                </c:pt>
                <c:pt idx="38">
                  <c:v>1315</c:v>
                </c:pt>
                <c:pt idx="39">
                  <c:v>222</c:v>
                </c:pt>
                <c:pt idx="40">
                  <c:v>4012</c:v>
                </c:pt>
                <c:pt idx="41">
                  <c:v>3512</c:v>
                </c:pt>
                <c:pt idx="42">
                  <c:v>3588</c:v>
                </c:pt>
                <c:pt idx="43">
                  <c:v>3470</c:v>
                </c:pt>
                <c:pt idx="44">
                  <c:v>926</c:v>
                </c:pt>
                <c:pt idx="45">
                  <c:v>3104</c:v>
                </c:pt>
                <c:pt idx="46">
                  <c:v>6559</c:v>
                </c:pt>
                <c:pt idx="47">
                  <c:v>5694</c:v>
                </c:pt>
                <c:pt idx="48">
                  <c:v>4505</c:v>
                </c:pt>
                <c:pt idx="49">
                  <c:v>3581</c:v>
                </c:pt>
                <c:pt idx="50">
                  <c:v>5246</c:v>
                </c:pt>
                <c:pt idx="51">
                  <c:v>7935</c:v>
                </c:pt>
                <c:pt idx="52">
                  <c:v>8160</c:v>
                </c:pt>
                <c:pt idx="53">
                  <c:v>7760</c:v>
                </c:pt>
                <c:pt idx="54">
                  <c:v>4172</c:v>
                </c:pt>
              </c:numCache>
            </c:numRef>
          </c:val>
          <c:smooth val="0"/>
          <c:extLst>
            <c:ext xmlns:c16="http://schemas.microsoft.com/office/drawing/2014/chart" uri="{C3380CC4-5D6E-409C-BE32-E72D297353CC}">
              <c16:uniqueId val="{00000001-FC40-4203-81EE-FC12C743ED13}"/>
            </c:ext>
          </c:extLst>
        </c:ser>
        <c:ser>
          <c:idx val="2"/>
          <c:order val="2"/>
          <c:tx>
            <c:strRef>
              <c:f>Weekly_data_pivot!$D$3</c:f>
              <c:strCache>
                <c:ptCount val="1"/>
                <c:pt idx="0">
                  <c:v>Sum of Recovered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Weekly_data_pivot!$A$4:$A$59</c:f>
              <c:strCache>
                <c:ptCount val="55"/>
                <c:pt idx="0">
                  <c:v>April-Week 1</c:v>
                </c:pt>
                <c:pt idx="1">
                  <c:v>April-Week 2</c:v>
                </c:pt>
                <c:pt idx="2">
                  <c:v>April-Week 3</c:v>
                </c:pt>
                <c:pt idx="3">
                  <c:v>April-Week 4</c:v>
                </c:pt>
                <c:pt idx="4">
                  <c:v>April-Week 5</c:v>
                </c:pt>
                <c:pt idx="5">
                  <c:v>August-Week 1</c:v>
                </c:pt>
                <c:pt idx="6">
                  <c:v>August-Week 2</c:v>
                </c:pt>
                <c:pt idx="7">
                  <c:v>August-Week 3</c:v>
                </c:pt>
                <c:pt idx="8">
                  <c:v>August-Week 4</c:v>
                </c:pt>
                <c:pt idx="9">
                  <c:v>August-Week 5</c:v>
                </c:pt>
                <c:pt idx="10">
                  <c:v>August-Week 6</c:v>
                </c:pt>
                <c:pt idx="11">
                  <c:v>December-Week 1</c:v>
                </c:pt>
                <c:pt idx="12">
                  <c:v>December-Week 2</c:v>
                </c:pt>
                <c:pt idx="13">
                  <c:v>December-Week 3</c:v>
                </c:pt>
                <c:pt idx="14">
                  <c:v>December-Week 4</c:v>
                </c:pt>
                <c:pt idx="15">
                  <c:v>December-Week 5</c:v>
                </c:pt>
                <c:pt idx="16">
                  <c:v>February-Week 2</c:v>
                </c:pt>
                <c:pt idx="17">
                  <c:v>February-Week 3</c:v>
                </c:pt>
                <c:pt idx="18">
                  <c:v>January-Week 5</c:v>
                </c:pt>
                <c:pt idx="19">
                  <c:v>July-Week 1</c:v>
                </c:pt>
                <c:pt idx="20">
                  <c:v>July-Week 2</c:v>
                </c:pt>
                <c:pt idx="21">
                  <c:v>July-Week 3</c:v>
                </c:pt>
                <c:pt idx="22">
                  <c:v>July-Week 4</c:v>
                </c:pt>
                <c:pt idx="23">
                  <c:v>July-Week 5</c:v>
                </c:pt>
                <c:pt idx="24">
                  <c:v>June-Week 1</c:v>
                </c:pt>
                <c:pt idx="25">
                  <c:v>June-Week 2</c:v>
                </c:pt>
                <c:pt idx="26">
                  <c:v>June-Week 3</c:v>
                </c:pt>
                <c:pt idx="27">
                  <c:v>June-Week 4</c:v>
                </c:pt>
                <c:pt idx="28">
                  <c:v>June-Week 5</c:v>
                </c:pt>
                <c:pt idx="29">
                  <c:v>March-Week 1</c:v>
                </c:pt>
                <c:pt idx="30">
                  <c:v>March-Week 2</c:v>
                </c:pt>
                <c:pt idx="31">
                  <c:v>March-Week 3</c:v>
                </c:pt>
                <c:pt idx="32">
                  <c:v>March-Week 4</c:v>
                </c:pt>
                <c:pt idx="33">
                  <c:v>March-Week 5</c:v>
                </c:pt>
                <c:pt idx="34">
                  <c:v>May-Week 1</c:v>
                </c:pt>
                <c:pt idx="35">
                  <c:v>May-Week 2</c:v>
                </c:pt>
                <c:pt idx="36">
                  <c:v>May-Week 3</c:v>
                </c:pt>
                <c:pt idx="37">
                  <c:v>May-Week 4</c:v>
                </c:pt>
                <c:pt idx="38">
                  <c:v>May-Week 5</c:v>
                </c:pt>
                <c:pt idx="39">
                  <c:v>May-Week 6</c:v>
                </c:pt>
                <c:pt idx="40">
                  <c:v>November-Week 1</c:v>
                </c:pt>
                <c:pt idx="41">
                  <c:v>November-Week 2</c:v>
                </c:pt>
                <c:pt idx="42">
                  <c:v>November-Week 3</c:v>
                </c:pt>
                <c:pt idx="43">
                  <c:v>November-Week 4</c:v>
                </c:pt>
                <c:pt idx="44">
                  <c:v>November-Week 5</c:v>
                </c:pt>
                <c:pt idx="45">
                  <c:v>October-Week 1</c:v>
                </c:pt>
                <c:pt idx="46">
                  <c:v>October-Week 2</c:v>
                </c:pt>
                <c:pt idx="47">
                  <c:v>October-Week 3</c:v>
                </c:pt>
                <c:pt idx="48">
                  <c:v>October-Week 4</c:v>
                </c:pt>
                <c:pt idx="49">
                  <c:v>October-Week 5</c:v>
                </c:pt>
                <c:pt idx="50">
                  <c:v>September-Week 1</c:v>
                </c:pt>
                <c:pt idx="51">
                  <c:v>September-Week 2</c:v>
                </c:pt>
                <c:pt idx="52">
                  <c:v>September-Week 3</c:v>
                </c:pt>
                <c:pt idx="53">
                  <c:v>September-Week 4</c:v>
                </c:pt>
                <c:pt idx="54">
                  <c:v>September-Week 5</c:v>
                </c:pt>
              </c:strCache>
            </c:strRef>
          </c:cat>
          <c:val>
            <c:numRef>
              <c:f>Weekly_data_pivot!$D$4:$D$59</c:f>
              <c:numCache>
                <c:formatCode>General</c:formatCode>
                <c:ptCount val="55"/>
                <c:pt idx="0">
                  <c:v>126</c:v>
                </c:pt>
                <c:pt idx="1">
                  <c:v>686</c:v>
                </c:pt>
                <c:pt idx="2">
                  <c:v>1494</c:v>
                </c:pt>
                <c:pt idx="3">
                  <c:v>3472</c:v>
                </c:pt>
                <c:pt idx="4">
                  <c:v>3121</c:v>
                </c:pt>
                <c:pt idx="5">
                  <c:v>51368</c:v>
                </c:pt>
                <c:pt idx="6">
                  <c:v>332891</c:v>
                </c:pt>
                <c:pt idx="7">
                  <c:v>380868</c:v>
                </c:pt>
                <c:pt idx="8">
                  <c:v>419228</c:v>
                </c:pt>
                <c:pt idx="9">
                  <c:v>432620</c:v>
                </c:pt>
                <c:pt idx="10">
                  <c:v>124857</c:v>
                </c:pt>
                <c:pt idx="11">
                  <c:v>211351</c:v>
                </c:pt>
                <c:pt idx="12">
                  <c:v>256933</c:v>
                </c:pt>
                <c:pt idx="13">
                  <c:v>222802</c:v>
                </c:pt>
                <c:pt idx="14">
                  <c:v>181167</c:v>
                </c:pt>
                <c:pt idx="15">
                  <c:v>120884</c:v>
                </c:pt>
                <c:pt idx="16">
                  <c:v>0</c:v>
                </c:pt>
                <c:pt idx="17">
                  <c:v>3</c:v>
                </c:pt>
                <c:pt idx="18">
                  <c:v>0</c:v>
                </c:pt>
                <c:pt idx="19">
                  <c:v>61226</c:v>
                </c:pt>
                <c:pt idx="20">
                  <c:v>127168</c:v>
                </c:pt>
                <c:pt idx="21">
                  <c:v>141438</c:v>
                </c:pt>
                <c:pt idx="22">
                  <c:v>209462</c:v>
                </c:pt>
                <c:pt idx="23">
                  <c:v>208414</c:v>
                </c:pt>
                <c:pt idx="24">
                  <c:v>26796</c:v>
                </c:pt>
                <c:pt idx="25">
                  <c:v>43669</c:v>
                </c:pt>
                <c:pt idx="26">
                  <c:v>65858</c:v>
                </c:pt>
                <c:pt idx="27">
                  <c:v>81963</c:v>
                </c:pt>
                <c:pt idx="28">
                  <c:v>37693</c:v>
                </c:pt>
                <c:pt idx="29">
                  <c:v>0</c:v>
                </c:pt>
                <c:pt idx="30">
                  <c:v>0</c:v>
                </c:pt>
                <c:pt idx="31">
                  <c:v>1</c:v>
                </c:pt>
                <c:pt idx="32">
                  <c:v>4</c:v>
                </c:pt>
                <c:pt idx="33">
                  <c:v>152</c:v>
                </c:pt>
                <c:pt idx="34">
                  <c:v>1793</c:v>
                </c:pt>
                <c:pt idx="35">
                  <c:v>8449</c:v>
                </c:pt>
                <c:pt idx="36">
                  <c:v>14956</c:v>
                </c:pt>
                <c:pt idx="37">
                  <c:v>20152</c:v>
                </c:pt>
                <c:pt idx="38">
                  <c:v>32525</c:v>
                </c:pt>
                <c:pt idx="39">
                  <c:v>4928</c:v>
                </c:pt>
                <c:pt idx="40">
                  <c:v>377698</c:v>
                </c:pt>
                <c:pt idx="41">
                  <c:v>336548</c:v>
                </c:pt>
                <c:pt idx="42">
                  <c:v>316200</c:v>
                </c:pt>
                <c:pt idx="43">
                  <c:v>281122</c:v>
                </c:pt>
                <c:pt idx="44">
                  <c:v>87434</c:v>
                </c:pt>
                <c:pt idx="45">
                  <c:v>236726</c:v>
                </c:pt>
                <c:pt idx="46">
                  <c:v>568124</c:v>
                </c:pt>
                <c:pt idx="47">
                  <c:v>519534</c:v>
                </c:pt>
                <c:pt idx="48">
                  <c:v>481440</c:v>
                </c:pt>
                <c:pt idx="49">
                  <c:v>413754</c:v>
                </c:pt>
                <c:pt idx="50">
                  <c:v>340302</c:v>
                </c:pt>
                <c:pt idx="51">
                  <c:v>521638</c:v>
                </c:pt>
                <c:pt idx="52">
                  <c:v>600426</c:v>
                </c:pt>
                <c:pt idx="53">
                  <c:v>638955</c:v>
                </c:pt>
                <c:pt idx="54">
                  <c:v>331313</c:v>
                </c:pt>
              </c:numCache>
            </c:numRef>
          </c:val>
          <c:smooth val="0"/>
          <c:extLst>
            <c:ext xmlns:c16="http://schemas.microsoft.com/office/drawing/2014/chart" uri="{C3380CC4-5D6E-409C-BE32-E72D297353CC}">
              <c16:uniqueId val="{00000002-FC40-4203-81EE-FC12C743ED13}"/>
            </c:ext>
          </c:extLst>
        </c:ser>
        <c:dLbls>
          <c:showLegendKey val="0"/>
          <c:showVal val="0"/>
          <c:showCatName val="0"/>
          <c:showSerName val="0"/>
          <c:showPercent val="0"/>
          <c:showBubbleSize val="0"/>
        </c:dLbls>
        <c:marker val="1"/>
        <c:smooth val="0"/>
        <c:axId val="665447183"/>
        <c:axId val="189827135"/>
      </c:lineChart>
      <c:catAx>
        <c:axId val="66544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27135"/>
        <c:crosses val="autoZero"/>
        <c:auto val="1"/>
        <c:lblAlgn val="ctr"/>
        <c:lblOffset val="100"/>
        <c:noMultiLvlLbl val="0"/>
      </c:catAx>
      <c:valAx>
        <c:axId val="18982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44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[Covi19_India_Dashboard.xlsx]Month_with_state_pivot!PivotTable3</c:name>
    <c:fmtId val="13"/>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Month Wise Confirmed Cases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Month_with_state_pivot!$C$3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Month_with_state_pivot!$A$4:$B$23</c:f>
              <c:multiLvlStrCache>
                <c:ptCount val="20"/>
                <c:lvl>
                  <c:pt idx="0">
                    <c:v>March</c:v>
                  </c:pt>
                  <c:pt idx="1">
                    <c:v>April</c:v>
                  </c:pt>
                  <c:pt idx="2">
                    <c:v>May</c:v>
                  </c:pt>
                  <c:pt idx="3">
                    <c:v>June</c:v>
                  </c:pt>
                  <c:pt idx="4">
                    <c:v>July</c:v>
                  </c:pt>
                  <c:pt idx="5">
                    <c:v>August</c:v>
                  </c:pt>
                  <c:pt idx="6">
                    <c:v>September</c:v>
                  </c:pt>
                  <c:pt idx="7">
                    <c:v>October</c:v>
                  </c:pt>
                  <c:pt idx="8">
                    <c:v>November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lvl>
                <c:lvl>
                  <c:pt idx="0">
                    <c:v>2020</c:v>
                  </c:pt>
                  <c:pt idx="10">
                    <c:v>2021</c:v>
                  </c:pt>
                </c:lvl>
              </c:multiLvlStrCache>
            </c:multiLvlStrRef>
          </c:cat>
          <c:val>
            <c:numRef>
              <c:f>Month_with_state_pivot!$C$4:$C$23</c:f>
              <c:numCache>
                <c:formatCode>General</c:formatCode>
                <c:ptCount val="20"/>
                <c:pt idx="0">
                  <c:v>55</c:v>
                </c:pt>
                <c:pt idx="1">
                  <c:v>559</c:v>
                </c:pt>
                <c:pt idx="2">
                  <c:v>1832</c:v>
                </c:pt>
                <c:pt idx="3">
                  <c:v>5051</c:v>
                </c:pt>
                <c:pt idx="4">
                  <c:v>12862</c:v>
                </c:pt>
                <c:pt idx="5">
                  <c:v>17339</c:v>
                </c:pt>
                <c:pt idx="6">
                  <c:v>37372</c:v>
                </c:pt>
                <c:pt idx="7">
                  <c:v>19715</c:v>
                </c:pt>
                <c:pt idx="8">
                  <c:v>15439</c:v>
                </c:pt>
                <c:pt idx="9">
                  <c:v>10747</c:v>
                </c:pt>
                <c:pt idx="10">
                  <c:v>3535</c:v>
                </c:pt>
                <c:pt idx="11">
                  <c:v>1935</c:v>
                </c:pt>
                <c:pt idx="12">
                  <c:v>4519</c:v>
                </c:pt>
                <c:pt idx="13">
                  <c:v>45123</c:v>
                </c:pt>
                <c:pt idx="14">
                  <c:v>114382</c:v>
                </c:pt>
                <c:pt idx="15">
                  <c:v>25197</c:v>
                </c:pt>
                <c:pt idx="16">
                  <c:v>5800</c:v>
                </c:pt>
                <c:pt idx="17">
                  <c:v>3957</c:v>
                </c:pt>
                <c:pt idx="18">
                  <c:v>4011</c:v>
                </c:pt>
                <c:pt idx="19">
                  <c:v>2819</c:v>
                </c:pt>
              </c:numCache>
            </c:numRef>
          </c:val>
          <c:smooth val="0"/>
          <c:extLst>
            <c:ext xmlns:c16="http://schemas.microsoft.com/office/drawing/2014/chart" uri="{C3380CC4-5D6E-409C-BE32-E72D297353CC}">
              <c16:uniqueId val="{00000000-9CB1-4B3A-A092-100BA3CF405E}"/>
            </c:ext>
          </c:extLst>
        </c:ser>
        <c:dLbls>
          <c:showLegendKey val="0"/>
          <c:showVal val="0"/>
          <c:showCatName val="0"/>
          <c:showSerName val="0"/>
          <c:showPercent val="0"/>
          <c:showBubbleSize val="0"/>
        </c:dLbls>
        <c:marker val="1"/>
        <c:smooth val="0"/>
        <c:axId val="2032828271"/>
        <c:axId val="2111260767"/>
      </c:lineChart>
      <c:catAx>
        <c:axId val="203282827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11260767"/>
        <c:crosses val="autoZero"/>
        <c:auto val="1"/>
        <c:lblAlgn val="ctr"/>
        <c:lblOffset val="100"/>
        <c:noMultiLvlLbl val="0"/>
      </c:catAx>
      <c:valAx>
        <c:axId val="21112607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32828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[Covi19_India_Dashboard.xlsx]Month_with_state_pivot!PivotTable4</c:name>
    <c:fmtId val="12"/>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FF0000">
              <a:alpha val="88000"/>
            </a:srgbClr>
          </a:solidFill>
          <a:ln>
            <a:solidFill>
              <a:srgbClr val="FF0000"/>
            </a:solidFill>
          </a:ln>
          <a:effectLst/>
          <a:scene3d>
            <a:camera prst="orthographicFront"/>
            <a:lightRig rig="threePt" dir="t"/>
          </a:scene3d>
          <a:sp3d prstMaterial="flat">
            <a:contourClr>
              <a:srgbClr val="FF0000"/>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Month_with_state_pivot!$B$74</c:f>
              <c:strCache>
                <c:ptCount val="1"/>
                <c:pt idx="0">
                  <c:v>Population_Effected%</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Month_with_state_pivot!$A$75:$A$76</c:f>
              <c:strCache>
                <c:ptCount val="1"/>
                <c:pt idx="0">
                  <c:v>Jammu and Kashmir</c:v>
                </c:pt>
              </c:strCache>
            </c:strRef>
          </c:cat>
          <c:val>
            <c:numRef>
              <c:f>Month_with_state_pivot!$B$75:$B$76</c:f>
              <c:numCache>
                <c:formatCode>General</c:formatCode>
                <c:ptCount val="1"/>
                <c:pt idx="0">
                  <c:v>2.5200000000000009</c:v>
                </c:pt>
              </c:numCache>
            </c:numRef>
          </c:val>
          <c:extLst>
            <c:ext xmlns:c16="http://schemas.microsoft.com/office/drawing/2014/chart" uri="{C3380CC4-5D6E-409C-BE32-E72D297353CC}">
              <c16:uniqueId val="{00000000-4300-4423-83B0-4B3248CFEA08}"/>
            </c:ext>
          </c:extLst>
        </c:ser>
        <c:ser>
          <c:idx val="1"/>
          <c:order val="1"/>
          <c:tx>
            <c:strRef>
              <c:f>Month_with_state_pivot!$C$74</c:f>
              <c:strCache>
                <c:ptCount val="1"/>
                <c:pt idx="0">
                  <c:v>Recovered_%</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Month_with_state_pivot!$A$75:$A$76</c:f>
              <c:strCache>
                <c:ptCount val="1"/>
                <c:pt idx="0">
                  <c:v>Jammu and Kashmir</c:v>
                </c:pt>
              </c:strCache>
            </c:strRef>
          </c:cat>
          <c:val>
            <c:numRef>
              <c:f>Month_with_state_pivot!$C$75:$C$76</c:f>
              <c:numCache>
                <c:formatCode>General</c:formatCode>
                <c:ptCount val="1"/>
                <c:pt idx="0">
                  <c:v>98.390000000000043</c:v>
                </c:pt>
              </c:numCache>
            </c:numRef>
          </c:val>
          <c:extLst>
            <c:ext xmlns:c16="http://schemas.microsoft.com/office/drawing/2014/chart" uri="{C3380CC4-5D6E-409C-BE32-E72D297353CC}">
              <c16:uniqueId val="{00000001-4300-4423-83B0-4B3248CFEA08}"/>
            </c:ext>
          </c:extLst>
        </c:ser>
        <c:ser>
          <c:idx val="2"/>
          <c:order val="2"/>
          <c:tx>
            <c:strRef>
              <c:f>Month_with_state_pivot!$D$74</c:f>
              <c:strCache>
                <c:ptCount val="1"/>
                <c:pt idx="0">
                  <c:v>Deceased_%</c:v>
                </c:pt>
              </c:strCache>
            </c:strRef>
          </c:tx>
          <c:spPr>
            <a:solidFill>
              <a:srgbClr val="FF0000">
                <a:alpha val="88000"/>
              </a:srgbClr>
            </a:solidFill>
            <a:ln>
              <a:solidFill>
                <a:srgbClr val="FF0000"/>
              </a:solidFill>
            </a:ln>
            <a:effectLst/>
            <a:scene3d>
              <a:camera prst="orthographicFront"/>
              <a:lightRig rig="threePt" dir="t"/>
            </a:scene3d>
            <a:sp3d prstMaterial="flat">
              <a:contourClr>
                <a:srgbClr val="FF0000"/>
              </a:contourClr>
            </a:sp3d>
          </c:spPr>
          <c:invertIfNegative val="0"/>
          <c:dLbls>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Month_with_state_pivot!$A$75:$A$76</c:f>
              <c:strCache>
                <c:ptCount val="1"/>
                <c:pt idx="0">
                  <c:v>Jammu and Kashmir</c:v>
                </c:pt>
              </c:strCache>
            </c:strRef>
          </c:cat>
          <c:val>
            <c:numRef>
              <c:f>Month_with_state_pivot!$D$75:$D$76</c:f>
              <c:numCache>
                <c:formatCode>General</c:formatCode>
                <c:ptCount val="1"/>
                <c:pt idx="0">
                  <c:v>1.3299999999999994</c:v>
                </c:pt>
              </c:numCache>
            </c:numRef>
          </c:val>
          <c:extLst>
            <c:ext xmlns:c16="http://schemas.microsoft.com/office/drawing/2014/chart" uri="{C3380CC4-5D6E-409C-BE32-E72D297353CC}">
              <c16:uniqueId val="{00000002-4300-4423-83B0-4B3248CFEA08}"/>
            </c:ext>
          </c:extLst>
        </c:ser>
        <c:ser>
          <c:idx val="3"/>
          <c:order val="3"/>
          <c:tx>
            <c:strRef>
              <c:f>Month_with_state_pivot!$E$74</c:f>
              <c:strCache>
                <c:ptCount val="1"/>
                <c:pt idx="0">
                  <c:v>Vaccinated_1_%</c:v>
                </c:pt>
              </c:strCache>
            </c:strRef>
          </c:tx>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Month_with_state_pivot!$A$75:$A$76</c:f>
              <c:strCache>
                <c:ptCount val="1"/>
                <c:pt idx="0">
                  <c:v>Jammu and Kashmir</c:v>
                </c:pt>
              </c:strCache>
            </c:strRef>
          </c:cat>
          <c:val>
            <c:numRef>
              <c:f>Month_with_state_pivot!$E$75:$E$76</c:f>
              <c:numCache>
                <c:formatCode>General</c:formatCode>
                <c:ptCount val="1"/>
                <c:pt idx="0">
                  <c:v>72.039999999999992</c:v>
                </c:pt>
              </c:numCache>
            </c:numRef>
          </c:val>
          <c:extLst>
            <c:ext xmlns:c16="http://schemas.microsoft.com/office/drawing/2014/chart" uri="{C3380CC4-5D6E-409C-BE32-E72D297353CC}">
              <c16:uniqueId val="{00000003-4300-4423-83B0-4B3248CFEA08}"/>
            </c:ext>
          </c:extLst>
        </c:ser>
        <c:ser>
          <c:idx val="4"/>
          <c:order val="4"/>
          <c:tx>
            <c:strRef>
              <c:f>Month_with_state_pivot!$F$74</c:f>
              <c:strCache>
                <c:ptCount val="1"/>
                <c:pt idx="0">
                  <c:v>Vaccinated_2_%</c:v>
                </c:pt>
              </c:strCache>
            </c:strRef>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Month_with_state_pivot!$A$75:$A$76</c:f>
              <c:strCache>
                <c:ptCount val="1"/>
                <c:pt idx="0">
                  <c:v>Jammu and Kashmir</c:v>
                </c:pt>
              </c:strCache>
            </c:strRef>
          </c:cat>
          <c:val>
            <c:numRef>
              <c:f>Month_with_state_pivot!$F$75:$F$76</c:f>
              <c:numCache>
                <c:formatCode>General</c:formatCode>
                <c:ptCount val="1"/>
                <c:pt idx="0">
                  <c:v>39</c:v>
                </c:pt>
              </c:numCache>
            </c:numRef>
          </c:val>
          <c:extLst>
            <c:ext xmlns:c16="http://schemas.microsoft.com/office/drawing/2014/chart" uri="{C3380CC4-5D6E-409C-BE32-E72D297353CC}">
              <c16:uniqueId val="{00000004-4300-4423-83B0-4B3248CFEA08}"/>
            </c:ext>
          </c:extLst>
        </c:ser>
        <c:dLbls>
          <c:showLegendKey val="0"/>
          <c:showVal val="1"/>
          <c:showCatName val="0"/>
          <c:showSerName val="0"/>
          <c:showPercent val="0"/>
          <c:showBubbleSize val="0"/>
        </c:dLbls>
        <c:gapWidth val="84"/>
        <c:gapDepth val="53"/>
        <c:shape val="box"/>
        <c:axId val="192415983"/>
        <c:axId val="193603935"/>
        <c:axId val="0"/>
      </c:bar3DChart>
      <c:catAx>
        <c:axId val="1924159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3603935"/>
        <c:crosses val="autoZero"/>
        <c:auto val="1"/>
        <c:lblAlgn val="ctr"/>
        <c:lblOffset val="100"/>
        <c:noMultiLvlLbl val="0"/>
      </c:catAx>
      <c:valAx>
        <c:axId val="193603935"/>
        <c:scaling>
          <c:orientation val="minMax"/>
        </c:scaling>
        <c:delete val="1"/>
        <c:axPos val="l"/>
        <c:numFmt formatCode="General" sourceLinked="1"/>
        <c:majorTickMark val="out"/>
        <c:minorTickMark val="none"/>
        <c:tickLblPos val="nextTo"/>
        <c:crossAx val="19241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[Covi19_India_Dashboard.xlsx]Month_with_state_pivot!MonthWise_DandR</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Month_with_state_pivot!$M$28</c:f>
              <c:strCache>
                <c:ptCount val="1"/>
                <c:pt idx="0">
                  <c:v> Deceased</c:v>
                </c:pt>
              </c:strCache>
            </c:strRef>
          </c:tx>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invertIfNegative val="0"/>
          <c:cat>
            <c:multiLvlStrRef>
              <c:f>Month_with_state_pivot!$L$29:$L$51</c:f>
              <c:multiLvlStrCache>
                <c:ptCount val="20"/>
                <c:lvl>
                  <c:pt idx="0">
                    <c:v>March</c:v>
                  </c:pt>
                  <c:pt idx="1">
                    <c:v>April</c:v>
                  </c:pt>
                  <c:pt idx="2">
                    <c:v>May</c:v>
                  </c:pt>
                  <c:pt idx="3">
                    <c:v>June</c:v>
                  </c:pt>
                  <c:pt idx="4">
                    <c:v>July</c:v>
                  </c:pt>
                  <c:pt idx="5">
                    <c:v>August</c:v>
                  </c:pt>
                  <c:pt idx="6">
                    <c:v>September</c:v>
                  </c:pt>
                  <c:pt idx="7">
                    <c:v>October</c:v>
                  </c:pt>
                  <c:pt idx="8">
                    <c:v>November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lvl>
                <c:lvl>
                  <c:pt idx="0">
                    <c:v>2020</c:v>
                  </c:pt>
                  <c:pt idx="10">
                    <c:v>2021</c:v>
                  </c:pt>
                </c:lvl>
              </c:multiLvlStrCache>
            </c:multiLvlStrRef>
          </c:cat>
          <c:val>
            <c:numRef>
              <c:f>Month_with_state_pivot!$M$29:$M$51</c:f>
              <c:numCache>
                <c:formatCode>General</c:formatCode>
                <c:ptCount val="20"/>
                <c:pt idx="0">
                  <c:v>2</c:v>
                </c:pt>
                <c:pt idx="1">
                  <c:v>6</c:v>
                </c:pt>
                <c:pt idx="2">
                  <c:v>20</c:v>
                </c:pt>
                <c:pt idx="3">
                  <c:v>73</c:v>
                </c:pt>
                <c:pt idx="4">
                  <c:v>276</c:v>
                </c:pt>
                <c:pt idx="5">
                  <c:v>326</c:v>
                </c:pt>
                <c:pt idx="6">
                  <c:v>478</c:v>
                </c:pt>
                <c:pt idx="7">
                  <c:v>297</c:v>
                </c:pt>
                <c:pt idx="8">
                  <c:v>216</c:v>
                </c:pt>
                <c:pt idx="9">
                  <c:v>189</c:v>
                </c:pt>
                <c:pt idx="10">
                  <c:v>53</c:v>
                </c:pt>
                <c:pt idx="11">
                  <c:v>21</c:v>
                </c:pt>
                <c:pt idx="12">
                  <c:v>37</c:v>
                </c:pt>
                <c:pt idx="13">
                  <c:v>289</c:v>
                </c:pt>
                <c:pt idx="14">
                  <c:v>1624</c:v>
                </c:pt>
                <c:pt idx="15">
                  <c:v>416</c:v>
                </c:pt>
                <c:pt idx="16">
                  <c:v>55</c:v>
                </c:pt>
                <c:pt idx="17">
                  <c:v>30</c:v>
                </c:pt>
                <c:pt idx="18">
                  <c:v>14</c:v>
                </c:pt>
                <c:pt idx="19">
                  <c:v>10</c:v>
                </c:pt>
              </c:numCache>
            </c:numRef>
          </c:val>
          <c:extLst>
            <c:ext xmlns:c16="http://schemas.microsoft.com/office/drawing/2014/chart" uri="{C3380CC4-5D6E-409C-BE32-E72D297353CC}">
              <c16:uniqueId val="{00000000-AE8E-4437-A064-DD2538061CE5}"/>
            </c:ext>
          </c:extLst>
        </c:ser>
        <c:ser>
          <c:idx val="1"/>
          <c:order val="1"/>
          <c:tx>
            <c:strRef>
              <c:f>Month_with_state_pivot!$N$28</c:f>
              <c:strCache>
                <c:ptCount val="1"/>
                <c:pt idx="0">
                  <c:v> recovered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Month_with_state_pivot!$L$29:$L$51</c:f>
              <c:multiLvlStrCache>
                <c:ptCount val="20"/>
                <c:lvl>
                  <c:pt idx="0">
                    <c:v>March</c:v>
                  </c:pt>
                  <c:pt idx="1">
                    <c:v>April</c:v>
                  </c:pt>
                  <c:pt idx="2">
                    <c:v>May</c:v>
                  </c:pt>
                  <c:pt idx="3">
                    <c:v>June</c:v>
                  </c:pt>
                  <c:pt idx="4">
                    <c:v>July</c:v>
                  </c:pt>
                  <c:pt idx="5">
                    <c:v>August</c:v>
                  </c:pt>
                  <c:pt idx="6">
                    <c:v>September</c:v>
                  </c:pt>
                  <c:pt idx="7">
                    <c:v>October</c:v>
                  </c:pt>
                  <c:pt idx="8">
                    <c:v>November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lvl>
                <c:lvl>
                  <c:pt idx="0">
                    <c:v>2020</c:v>
                  </c:pt>
                  <c:pt idx="10">
                    <c:v>2021</c:v>
                  </c:pt>
                </c:lvl>
              </c:multiLvlStrCache>
            </c:multiLvlStrRef>
          </c:cat>
          <c:val>
            <c:numRef>
              <c:f>Month_with_state_pivot!$N$29:$N$51</c:f>
              <c:numCache>
                <c:formatCode>General</c:formatCode>
                <c:ptCount val="20"/>
                <c:pt idx="0">
                  <c:v>1</c:v>
                </c:pt>
                <c:pt idx="1">
                  <c:v>215</c:v>
                </c:pt>
                <c:pt idx="2">
                  <c:v>711</c:v>
                </c:pt>
                <c:pt idx="3">
                  <c:v>3795</c:v>
                </c:pt>
                <c:pt idx="4">
                  <c:v>7495</c:v>
                </c:pt>
                <c:pt idx="5">
                  <c:v>16798</c:v>
                </c:pt>
                <c:pt idx="6">
                  <c:v>27857</c:v>
                </c:pt>
                <c:pt idx="7">
                  <c:v>30016</c:v>
                </c:pt>
                <c:pt idx="8">
                  <c:v>16677</c:v>
                </c:pt>
                <c:pt idx="9">
                  <c:v>12514</c:v>
                </c:pt>
                <c:pt idx="10">
                  <c:v>5743</c:v>
                </c:pt>
                <c:pt idx="11">
                  <c:v>1839</c:v>
                </c:pt>
                <c:pt idx="12">
                  <c:v>2774</c:v>
                </c:pt>
                <c:pt idx="13">
                  <c:v>19006</c:v>
                </c:pt>
                <c:pt idx="14">
                  <c:v>106022</c:v>
                </c:pt>
                <c:pt idx="15">
                  <c:v>55276</c:v>
                </c:pt>
                <c:pt idx="16">
                  <c:v>9169</c:v>
                </c:pt>
                <c:pt idx="17">
                  <c:v>3773</c:v>
                </c:pt>
                <c:pt idx="18">
                  <c:v>3982</c:v>
                </c:pt>
                <c:pt idx="19">
                  <c:v>3252</c:v>
                </c:pt>
              </c:numCache>
            </c:numRef>
          </c:val>
          <c:extLst>
            <c:ext xmlns:c16="http://schemas.microsoft.com/office/drawing/2014/chart" uri="{C3380CC4-5D6E-409C-BE32-E72D297353CC}">
              <c16:uniqueId val="{00000001-AE8E-4437-A064-DD2538061CE5}"/>
            </c:ext>
          </c:extLst>
        </c:ser>
        <c:dLbls>
          <c:showLegendKey val="0"/>
          <c:showVal val="0"/>
          <c:showCatName val="0"/>
          <c:showSerName val="0"/>
          <c:showPercent val="0"/>
          <c:showBubbleSize val="0"/>
        </c:dLbls>
        <c:gapWidth val="150"/>
        <c:axId val="312636191"/>
        <c:axId val="32051407"/>
      </c:barChart>
      <c:lineChart>
        <c:grouping val="standard"/>
        <c:varyColors val="0"/>
        <c:ser>
          <c:idx val="2"/>
          <c:order val="2"/>
          <c:tx>
            <c:strRef>
              <c:f>Month_with_state_pivot!$O$28</c:f>
              <c:strCache>
                <c:ptCount val="1"/>
                <c:pt idx="0">
                  <c:v>Partially_Vaccinated</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multiLvlStrRef>
              <c:f>Month_with_state_pivot!$L$29:$L$51</c:f>
              <c:multiLvlStrCache>
                <c:ptCount val="20"/>
                <c:lvl>
                  <c:pt idx="0">
                    <c:v>March</c:v>
                  </c:pt>
                  <c:pt idx="1">
                    <c:v>April</c:v>
                  </c:pt>
                  <c:pt idx="2">
                    <c:v>May</c:v>
                  </c:pt>
                  <c:pt idx="3">
                    <c:v>June</c:v>
                  </c:pt>
                  <c:pt idx="4">
                    <c:v>July</c:v>
                  </c:pt>
                  <c:pt idx="5">
                    <c:v>August</c:v>
                  </c:pt>
                  <c:pt idx="6">
                    <c:v>September</c:v>
                  </c:pt>
                  <c:pt idx="7">
                    <c:v>October</c:v>
                  </c:pt>
                  <c:pt idx="8">
                    <c:v>November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lvl>
                <c:lvl>
                  <c:pt idx="0">
                    <c:v>2020</c:v>
                  </c:pt>
                  <c:pt idx="10">
                    <c:v>2021</c:v>
                  </c:pt>
                </c:lvl>
              </c:multiLvlStrCache>
            </c:multiLvlStrRef>
          </c:cat>
          <c:val>
            <c:numRef>
              <c:f>Month_with_state_pivot!$O$29:$O$51</c:f>
              <c:numCache>
                <c:formatCode>General</c:formatCode>
                <c:ptCount val="20"/>
                <c:pt idx="0">
                  <c:v>0</c:v>
                </c:pt>
                <c:pt idx="1">
                  <c:v>0</c:v>
                </c:pt>
                <c:pt idx="2">
                  <c:v>0</c:v>
                </c:pt>
                <c:pt idx="3">
                  <c:v>0</c:v>
                </c:pt>
                <c:pt idx="4">
                  <c:v>0</c:v>
                </c:pt>
                <c:pt idx="5">
                  <c:v>0</c:v>
                </c:pt>
                <c:pt idx="6">
                  <c:v>0</c:v>
                </c:pt>
                <c:pt idx="7">
                  <c:v>0</c:v>
                </c:pt>
                <c:pt idx="8">
                  <c:v>0</c:v>
                </c:pt>
                <c:pt idx="9">
                  <c:v>0</c:v>
                </c:pt>
                <c:pt idx="10">
                  <c:v>26634</c:v>
                </c:pt>
                <c:pt idx="11">
                  <c:v>214183</c:v>
                </c:pt>
                <c:pt idx="12">
                  <c:v>416168</c:v>
                </c:pt>
                <c:pt idx="13">
                  <c:v>1318123</c:v>
                </c:pt>
                <c:pt idx="14">
                  <c:v>779229</c:v>
                </c:pt>
                <c:pt idx="15">
                  <c:v>1090955</c:v>
                </c:pt>
                <c:pt idx="16">
                  <c:v>1108056</c:v>
                </c:pt>
                <c:pt idx="17">
                  <c:v>1298772</c:v>
                </c:pt>
                <c:pt idx="18">
                  <c:v>1687326</c:v>
                </c:pt>
                <c:pt idx="19">
                  <c:v>1571627</c:v>
                </c:pt>
              </c:numCache>
            </c:numRef>
          </c:val>
          <c:smooth val="0"/>
          <c:extLst>
            <c:ext xmlns:c16="http://schemas.microsoft.com/office/drawing/2014/chart" uri="{C3380CC4-5D6E-409C-BE32-E72D297353CC}">
              <c16:uniqueId val="{00000000-4E03-4AA4-8ACE-C6BAA1D58F5A}"/>
            </c:ext>
          </c:extLst>
        </c:ser>
        <c:ser>
          <c:idx val="3"/>
          <c:order val="3"/>
          <c:tx>
            <c:strRef>
              <c:f>Month_with_state_pivot!$P$28</c:f>
              <c:strCache>
                <c:ptCount val="1"/>
                <c:pt idx="0">
                  <c:v>Fully Vaccinated</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multiLvlStrRef>
              <c:f>Month_with_state_pivot!$L$29:$L$51</c:f>
              <c:multiLvlStrCache>
                <c:ptCount val="20"/>
                <c:lvl>
                  <c:pt idx="0">
                    <c:v>March</c:v>
                  </c:pt>
                  <c:pt idx="1">
                    <c:v>April</c:v>
                  </c:pt>
                  <c:pt idx="2">
                    <c:v>May</c:v>
                  </c:pt>
                  <c:pt idx="3">
                    <c:v>June</c:v>
                  </c:pt>
                  <c:pt idx="4">
                    <c:v>July</c:v>
                  </c:pt>
                  <c:pt idx="5">
                    <c:v>August</c:v>
                  </c:pt>
                  <c:pt idx="6">
                    <c:v>September</c:v>
                  </c:pt>
                  <c:pt idx="7">
                    <c:v>October</c:v>
                  </c:pt>
                  <c:pt idx="8">
                    <c:v>November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lvl>
                <c:lvl>
                  <c:pt idx="0">
                    <c:v>2020</c:v>
                  </c:pt>
                  <c:pt idx="10">
                    <c:v>2021</c:v>
                  </c:pt>
                </c:lvl>
              </c:multiLvlStrCache>
            </c:multiLvlStrRef>
          </c:cat>
          <c:val>
            <c:numRef>
              <c:f>Month_with_state_pivot!$P$29:$P$51</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16255</c:v>
                </c:pt>
                <c:pt idx="12">
                  <c:v>130584</c:v>
                </c:pt>
                <c:pt idx="13">
                  <c:v>226316</c:v>
                </c:pt>
                <c:pt idx="14">
                  <c:v>172919</c:v>
                </c:pt>
                <c:pt idx="15">
                  <c:v>134796</c:v>
                </c:pt>
                <c:pt idx="16">
                  <c:v>629286</c:v>
                </c:pt>
                <c:pt idx="17">
                  <c:v>537915</c:v>
                </c:pt>
                <c:pt idx="18">
                  <c:v>1692711</c:v>
                </c:pt>
                <c:pt idx="19">
                  <c:v>1608689</c:v>
                </c:pt>
              </c:numCache>
            </c:numRef>
          </c:val>
          <c:smooth val="0"/>
          <c:extLst>
            <c:ext xmlns:c16="http://schemas.microsoft.com/office/drawing/2014/chart" uri="{C3380CC4-5D6E-409C-BE32-E72D297353CC}">
              <c16:uniqueId val="{00000001-4E03-4AA4-8ACE-C6BAA1D58F5A}"/>
            </c:ext>
          </c:extLst>
        </c:ser>
        <c:dLbls>
          <c:showLegendKey val="0"/>
          <c:showVal val="0"/>
          <c:showCatName val="0"/>
          <c:showSerName val="0"/>
          <c:showPercent val="0"/>
          <c:showBubbleSize val="0"/>
        </c:dLbls>
        <c:marker val="1"/>
        <c:smooth val="0"/>
        <c:axId val="551921503"/>
        <c:axId val="551901119"/>
      </c:lineChart>
      <c:catAx>
        <c:axId val="5519215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1901119"/>
        <c:crosses val="autoZero"/>
        <c:auto val="1"/>
        <c:lblAlgn val="ctr"/>
        <c:lblOffset val="100"/>
        <c:noMultiLvlLbl val="0"/>
      </c:catAx>
      <c:valAx>
        <c:axId val="55190111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1921503"/>
        <c:crosses val="autoZero"/>
        <c:crossBetween val="between"/>
      </c:valAx>
      <c:valAx>
        <c:axId val="3205140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2636191"/>
        <c:crosses val="max"/>
        <c:crossBetween val="between"/>
      </c:valAx>
      <c:catAx>
        <c:axId val="312636191"/>
        <c:scaling>
          <c:orientation val="minMax"/>
        </c:scaling>
        <c:delete val="1"/>
        <c:axPos val="b"/>
        <c:numFmt formatCode="General" sourceLinked="1"/>
        <c:majorTickMark val="out"/>
        <c:minorTickMark val="none"/>
        <c:tickLblPos val="nextTo"/>
        <c:crossAx val="3205140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[Covi19_India_Dashboard.xlsx]Weekly Trend!PivotTable3</c:name>
    <c:fmtId val="7"/>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0000"/>
            </a:solidFill>
            <a:round/>
          </a:ln>
          <a:effectLst>
            <a:outerShdw blurRad="57150" dist="19050" dir="5400000" algn="ctr" rotWithShape="0">
              <a:srgbClr val="000000">
                <a:alpha val="63000"/>
              </a:srgbClr>
            </a:outerShdw>
          </a:effectLst>
        </c:spPr>
        <c:marker>
          <c:spPr>
            <a:solidFill>
              <a:srgbClr val="FF0000"/>
            </a:soli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0000"/>
            </a:solidFill>
            <a:round/>
          </a:ln>
          <a:effectLst>
            <a:outerShdw blurRad="57150" dist="19050" dir="5400000" algn="ctr" rotWithShape="0">
              <a:srgbClr val="000000">
                <a:alpha val="63000"/>
              </a:srgbClr>
            </a:outerShdw>
          </a:effectLst>
        </c:spPr>
        <c:marker>
          <c:spPr>
            <a:solidFill>
              <a:srgbClr val="FF0000"/>
            </a:soli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0000"/>
            </a:solidFill>
            <a:round/>
          </a:ln>
          <a:effectLst>
            <a:outerShdw blurRad="57150" dist="19050" dir="5400000" algn="ctr" rotWithShape="0">
              <a:srgbClr val="000000">
                <a:alpha val="63000"/>
              </a:srgbClr>
            </a:outerShdw>
          </a:effectLst>
        </c:spPr>
        <c:marker>
          <c:symbol val="circle"/>
          <c:size val="6"/>
          <c:spPr>
            <a:solidFill>
              <a:srgbClr val="FF0000"/>
            </a:soli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rgbClr val="FF0000"/>
            </a:solidFill>
            <a:round/>
          </a:ln>
          <a:effectLst>
            <a:outerShdw blurRad="57150" dist="19050" dir="5400000" algn="ctr" rotWithShape="0">
              <a:srgbClr val="000000">
                <a:alpha val="63000"/>
              </a:srgbClr>
            </a:outerShdw>
          </a:effectLst>
        </c:spPr>
        <c:marker>
          <c:symbol val="circle"/>
          <c:size val="6"/>
          <c:spPr>
            <a:solidFill>
              <a:srgbClr val="FF0000"/>
            </a:soli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'Weekly Trend'!$B$3</c:f>
              <c:strCache>
                <c:ptCount val="1"/>
                <c:pt idx="0">
                  <c:v>Confirmed </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'Weekly Trend'!$A$4:$A$58</c:f>
              <c:strCache>
                <c:ptCount val="55"/>
                <c:pt idx="0">
                  <c:v>January-Week 5</c:v>
                </c:pt>
                <c:pt idx="1">
                  <c:v>February-Week 2</c:v>
                </c:pt>
                <c:pt idx="2">
                  <c:v>February-Week 3</c:v>
                </c:pt>
                <c:pt idx="3">
                  <c:v>March-Week 1</c:v>
                </c:pt>
                <c:pt idx="4">
                  <c:v>March-Week 2</c:v>
                </c:pt>
                <c:pt idx="5">
                  <c:v>March-Week 3</c:v>
                </c:pt>
                <c:pt idx="6">
                  <c:v>March-Week 4</c:v>
                </c:pt>
                <c:pt idx="7">
                  <c:v>March-Week 5</c:v>
                </c:pt>
                <c:pt idx="8">
                  <c:v>April-Week 1</c:v>
                </c:pt>
                <c:pt idx="9">
                  <c:v>April-Week 2</c:v>
                </c:pt>
                <c:pt idx="10">
                  <c:v>April-Week 3</c:v>
                </c:pt>
                <c:pt idx="11">
                  <c:v>April-Week 4</c:v>
                </c:pt>
                <c:pt idx="12">
                  <c:v>April-Week 5</c:v>
                </c:pt>
                <c:pt idx="13">
                  <c:v>May-Week 1</c:v>
                </c:pt>
                <c:pt idx="14">
                  <c:v>May-Week 2</c:v>
                </c:pt>
                <c:pt idx="15">
                  <c:v>May-Week 3</c:v>
                </c:pt>
                <c:pt idx="16">
                  <c:v>May-Week 4</c:v>
                </c:pt>
                <c:pt idx="17">
                  <c:v>May-Week 5</c:v>
                </c:pt>
                <c:pt idx="18">
                  <c:v>May-Week 6</c:v>
                </c:pt>
                <c:pt idx="19">
                  <c:v>June-Week 1</c:v>
                </c:pt>
                <c:pt idx="20">
                  <c:v>June-Week 2</c:v>
                </c:pt>
                <c:pt idx="21">
                  <c:v>June-Week 3</c:v>
                </c:pt>
                <c:pt idx="22">
                  <c:v>June-Week 4</c:v>
                </c:pt>
                <c:pt idx="23">
                  <c:v>June-Week 5</c:v>
                </c:pt>
                <c:pt idx="24">
                  <c:v>July-Week 1</c:v>
                </c:pt>
                <c:pt idx="25">
                  <c:v>July-Week 2</c:v>
                </c:pt>
                <c:pt idx="26">
                  <c:v>July-Week 3</c:v>
                </c:pt>
                <c:pt idx="27">
                  <c:v>July-Week 4</c:v>
                </c:pt>
                <c:pt idx="28">
                  <c:v>July-Week 5</c:v>
                </c:pt>
                <c:pt idx="29">
                  <c:v>August-Week 1</c:v>
                </c:pt>
                <c:pt idx="30">
                  <c:v>August-Week 2</c:v>
                </c:pt>
                <c:pt idx="31">
                  <c:v>August-Week 3</c:v>
                </c:pt>
                <c:pt idx="32">
                  <c:v>August-Week 4</c:v>
                </c:pt>
                <c:pt idx="33">
                  <c:v>August-Week 5</c:v>
                </c:pt>
                <c:pt idx="34">
                  <c:v>August-Week 6</c:v>
                </c:pt>
                <c:pt idx="35">
                  <c:v>September-Week 1</c:v>
                </c:pt>
                <c:pt idx="36">
                  <c:v>September-Week 2</c:v>
                </c:pt>
                <c:pt idx="37">
                  <c:v>September-Week 3</c:v>
                </c:pt>
                <c:pt idx="38">
                  <c:v>September-Week 4</c:v>
                </c:pt>
                <c:pt idx="39">
                  <c:v>September-Week 5</c:v>
                </c:pt>
                <c:pt idx="40">
                  <c:v>October-Week 1</c:v>
                </c:pt>
                <c:pt idx="41">
                  <c:v>October-Week 2</c:v>
                </c:pt>
                <c:pt idx="42">
                  <c:v>October-Week 3</c:v>
                </c:pt>
                <c:pt idx="43">
                  <c:v>October-Week 4</c:v>
                </c:pt>
                <c:pt idx="44">
                  <c:v>October-Week 5</c:v>
                </c:pt>
                <c:pt idx="45">
                  <c:v>November-Week 1</c:v>
                </c:pt>
                <c:pt idx="46">
                  <c:v>November-Week 2</c:v>
                </c:pt>
                <c:pt idx="47">
                  <c:v>November-Week 3</c:v>
                </c:pt>
                <c:pt idx="48">
                  <c:v>November-Week 4</c:v>
                </c:pt>
                <c:pt idx="49">
                  <c:v>November-Week 5</c:v>
                </c:pt>
                <c:pt idx="50">
                  <c:v>December-Week 1</c:v>
                </c:pt>
                <c:pt idx="51">
                  <c:v>December-Week 2</c:v>
                </c:pt>
                <c:pt idx="52">
                  <c:v>December-Week 3</c:v>
                </c:pt>
                <c:pt idx="53">
                  <c:v>December-Week 4</c:v>
                </c:pt>
                <c:pt idx="54">
                  <c:v>December-Week 5</c:v>
                </c:pt>
              </c:strCache>
            </c:strRef>
          </c:cat>
          <c:val>
            <c:numRef>
              <c:f>'Weekly Trend'!$B$4:$B$58</c:f>
              <c:numCache>
                <c:formatCode>General</c:formatCode>
                <c:ptCount val="55"/>
                <c:pt idx="0">
                  <c:v>1</c:v>
                </c:pt>
                <c:pt idx="1">
                  <c:v>2</c:v>
                </c:pt>
                <c:pt idx="2">
                  <c:v>0</c:v>
                </c:pt>
                <c:pt idx="3">
                  <c:v>31</c:v>
                </c:pt>
                <c:pt idx="4">
                  <c:v>68</c:v>
                </c:pt>
                <c:pt idx="5">
                  <c:v>232</c:v>
                </c:pt>
                <c:pt idx="6">
                  <c:v>685</c:v>
                </c:pt>
                <c:pt idx="7">
                  <c:v>616</c:v>
                </c:pt>
                <c:pt idx="8">
                  <c:v>2049</c:v>
                </c:pt>
                <c:pt idx="9">
                  <c:v>4769</c:v>
                </c:pt>
                <c:pt idx="10">
                  <c:v>7272</c:v>
                </c:pt>
                <c:pt idx="11">
                  <c:v>10558</c:v>
                </c:pt>
                <c:pt idx="12">
                  <c:v>8584</c:v>
                </c:pt>
                <c:pt idx="13">
                  <c:v>4960</c:v>
                </c:pt>
                <c:pt idx="14">
                  <c:v>23039</c:v>
                </c:pt>
                <c:pt idx="15">
                  <c:v>27784</c:v>
                </c:pt>
                <c:pt idx="16">
                  <c:v>38876</c:v>
                </c:pt>
                <c:pt idx="17">
                  <c:v>47290</c:v>
                </c:pt>
                <c:pt idx="18">
                  <c:v>8341</c:v>
                </c:pt>
                <c:pt idx="19">
                  <c:v>53250</c:v>
                </c:pt>
                <c:pt idx="20">
                  <c:v>75243</c:v>
                </c:pt>
                <c:pt idx="21">
                  <c:v>88835</c:v>
                </c:pt>
                <c:pt idx="22">
                  <c:v>119079</c:v>
                </c:pt>
                <c:pt idx="23">
                  <c:v>57223</c:v>
                </c:pt>
                <c:pt idx="24">
                  <c:v>90118</c:v>
                </c:pt>
                <c:pt idx="25">
                  <c:v>178027</c:v>
                </c:pt>
                <c:pt idx="26">
                  <c:v>230764</c:v>
                </c:pt>
                <c:pt idx="27">
                  <c:v>309378</c:v>
                </c:pt>
                <c:pt idx="28">
                  <c:v>309980</c:v>
                </c:pt>
                <c:pt idx="29">
                  <c:v>55117</c:v>
                </c:pt>
                <c:pt idx="30">
                  <c:v>399852</c:v>
                </c:pt>
                <c:pt idx="31">
                  <c:v>437188</c:v>
                </c:pt>
                <c:pt idx="32">
                  <c:v>454228</c:v>
                </c:pt>
                <c:pt idx="33">
                  <c:v>496276</c:v>
                </c:pt>
                <c:pt idx="34">
                  <c:v>148227</c:v>
                </c:pt>
                <c:pt idx="35">
                  <c:v>422905</c:v>
                </c:pt>
                <c:pt idx="36">
                  <c:v>640962</c:v>
                </c:pt>
                <c:pt idx="37">
                  <c:v>646420</c:v>
                </c:pt>
                <c:pt idx="38">
                  <c:v>592350</c:v>
                </c:pt>
                <c:pt idx="39">
                  <c:v>319687</c:v>
                </c:pt>
                <c:pt idx="40">
                  <c:v>237149</c:v>
                </c:pt>
                <c:pt idx="41">
                  <c:v>504099</c:v>
                </c:pt>
                <c:pt idx="42">
                  <c:v>441217</c:v>
                </c:pt>
                <c:pt idx="43">
                  <c:v>371305</c:v>
                </c:pt>
                <c:pt idx="44">
                  <c:v>319360</c:v>
                </c:pt>
                <c:pt idx="45">
                  <c:v>323810</c:v>
                </c:pt>
                <c:pt idx="46">
                  <c:v>307731</c:v>
                </c:pt>
                <c:pt idx="47">
                  <c:v>280973</c:v>
                </c:pt>
                <c:pt idx="48">
                  <c:v>297131</c:v>
                </c:pt>
                <c:pt idx="49">
                  <c:v>70215</c:v>
                </c:pt>
                <c:pt idx="50">
                  <c:v>181275</c:v>
                </c:pt>
                <c:pt idx="51">
                  <c:v>212851</c:v>
                </c:pt>
                <c:pt idx="52">
                  <c:v>174279</c:v>
                </c:pt>
                <c:pt idx="53">
                  <c:v>156733</c:v>
                </c:pt>
                <c:pt idx="54">
                  <c:v>97918</c:v>
                </c:pt>
              </c:numCache>
            </c:numRef>
          </c:val>
          <c:smooth val="0"/>
          <c:extLst>
            <c:ext xmlns:c16="http://schemas.microsoft.com/office/drawing/2014/chart" uri="{C3380CC4-5D6E-409C-BE32-E72D297353CC}">
              <c16:uniqueId val="{00000000-493F-42A6-9265-81CB6FEDBE15}"/>
            </c:ext>
          </c:extLst>
        </c:ser>
        <c:ser>
          <c:idx val="1"/>
          <c:order val="1"/>
          <c:tx>
            <c:strRef>
              <c:f>'Weekly Trend'!$C$3</c:f>
              <c:strCache>
                <c:ptCount val="1"/>
                <c:pt idx="0">
                  <c:v>Recovered </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'Weekly Trend'!$A$4:$A$58</c:f>
              <c:strCache>
                <c:ptCount val="55"/>
                <c:pt idx="0">
                  <c:v>January-Week 5</c:v>
                </c:pt>
                <c:pt idx="1">
                  <c:v>February-Week 2</c:v>
                </c:pt>
                <c:pt idx="2">
                  <c:v>February-Week 3</c:v>
                </c:pt>
                <c:pt idx="3">
                  <c:v>March-Week 1</c:v>
                </c:pt>
                <c:pt idx="4">
                  <c:v>March-Week 2</c:v>
                </c:pt>
                <c:pt idx="5">
                  <c:v>March-Week 3</c:v>
                </c:pt>
                <c:pt idx="6">
                  <c:v>March-Week 4</c:v>
                </c:pt>
                <c:pt idx="7">
                  <c:v>March-Week 5</c:v>
                </c:pt>
                <c:pt idx="8">
                  <c:v>April-Week 1</c:v>
                </c:pt>
                <c:pt idx="9">
                  <c:v>April-Week 2</c:v>
                </c:pt>
                <c:pt idx="10">
                  <c:v>April-Week 3</c:v>
                </c:pt>
                <c:pt idx="11">
                  <c:v>April-Week 4</c:v>
                </c:pt>
                <c:pt idx="12">
                  <c:v>April-Week 5</c:v>
                </c:pt>
                <c:pt idx="13">
                  <c:v>May-Week 1</c:v>
                </c:pt>
                <c:pt idx="14">
                  <c:v>May-Week 2</c:v>
                </c:pt>
                <c:pt idx="15">
                  <c:v>May-Week 3</c:v>
                </c:pt>
                <c:pt idx="16">
                  <c:v>May-Week 4</c:v>
                </c:pt>
                <c:pt idx="17">
                  <c:v>May-Week 5</c:v>
                </c:pt>
                <c:pt idx="18">
                  <c:v>May-Week 6</c:v>
                </c:pt>
                <c:pt idx="19">
                  <c:v>June-Week 1</c:v>
                </c:pt>
                <c:pt idx="20">
                  <c:v>June-Week 2</c:v>
                </c:pt>
                <c:pt idx="21">
                  <c:v>June-Week 3</c:v>
                </c:pt>
                <c:pt idx="22">
                  <c:v>June-Week 4</c:v>
                </c:pt>
                <c:pt idx="23">
                  <c:v>June-Week 5</c:v>
                </c:pt>
                <c:pt idx="24">
                  <c:v>July-Week 1</c:v>
                </c:pt>
                <c:pt idx="25">
                  <c:v>July-Week 2</c:v>
                </c:pt>
                <c:pt idx="26">
                  <c:v>July-Week 3</c:v>
                </c:pt>
                <c:pt idx="27">
                  <c:v>July-Week 4</c:v>
                </c:pt>
                <c:pt idx="28">
                  <c:v>July-Week 5</c:v>
                </c:pt>
                <c:pt idx="29">
                  <c:v>August-Week 1</c:v>
                </c:pt>
                <c:pt idx="30">
                  <c:v>August-Week 2</c:v>
                </c:pt>
                <c:pt idx="31">
                  <c:v>August-Week 3</c:v>
                </c:pt>
                <c:pt idx="32">
                  <c:v>August-Week 4</c:v>
                </c:pt>
                <c:pt idx="33">
                  <c:v>August-Week 5</c:v>
                </c:pt>
                <c:pt idx="34">
                  <c:v>August-Week 6</c:v>
                </c:pt>
                <c:pt idx="35">
                  <c:v>September-Week 1</c:v>
                </c:pt>
                <c:pt idx="36">
                  <c:v>September-Week 2</c:v>
                </c:pt>
                <c:pt idx="37">
                  <c:v>September-Week 3</c:v>
                </c:pt>
                <c:pt idx="38">
                  <c:v>September-Week 4</c:v>
                </c:pt>
                <c:pt idx="39">
                  <c:v>September-Week 5</c:v>
                </c:pt>
                <c:pt idx="40">
                  <c:v>October-Week 1</c:v>
                </c:pt>
                <c:pt idx="41">
                  <c:v>October-Week 2</c:v>
                </c:pt>
                <c:pt idx="42">
                  <c:v>October-Week 3</c:v>
                </c:pt>
                <c:pt idx="43">
                  <c:v>October-Week 4</c:v>
                </c:pt>
                <c:pt idx="44">
                  <c:v>October-Week 5</c:v>
                </c:pt>
                <c:pt idx="45">
                  <c:v>November-Week 1</c:v>
                </c:pt>
                <c:pt idx="46">
                  <c:v>November-Week 2</c:v>
                </c:pt>
                <c:pt idx="47">
                  <c:v>November-Week 3</c:v>
                </c:pt>
                <c:pt idx="48">
                  <c:v>November-Week 4</c:v>
                </c:pt>
                <c:pt idx="49">
                  <c:v>November-Week 5</c:v>
                </c:pt>
                <c:pt idx="50">
                  <c:v>December-Week 1</c:v>
                </c:pt>
                <c:pt idx="51">
                  <c:v>December-Week 2</c:v>
                </c:pt>
                <c:pt idx="52">
                  <c:v>December-Week 3</c:v>
                </c:pt>
                <c:pt idx="53">
                  <c:v>December-Week 4</c:v>
                </c:pt>
                <c:pt idx="54">
                  <c:v>December-Week 5</c:v>
                </c:pt>
              </c:strCache>
            </c:strRef>
          </c:cat>
          <c:val>
            <c:numRef>
              <c:f>'Weekly Trend'!$C$4:$C$58</c:f>
              <c:numCache>
                <c:formatCode>General</c:formatCode>
                <c:ptCount val="55"/>
                <c:pt idx="0">
                  <c:v>0</c:v>
                </c:pt>
                <c:pt idx="1">
                  <c:v>0</c:v>
                </c:pt>
                <c:pt idx="2">
                  <c:v>3</c:v>
                </c:pt>
                <c:pt idx="3">
                  <c:v>0</c:v>
                </c:pt>
                <c:pt idx="4">
                  <c:v>0</c:v>
                </c:pt>
                <c:pt idx="5">
                  <c:v>1</c:v>
                </c:pt>
                <c:pt idx="6">
                  <c:v>4</c:v>
                </c:pt>
                <c:pt idx="7">
                  <c:v>152</c:v>
                </c:pt>
                <c:pt idx="8">
                  <c:v>126</c:v>
                </c:pt>
                <c:pt idx="9">
                  <c:v>686</c:v>
                </c:pt>
                <c:pt idx="10">
                  <c:v>1494</c:v>
                </c:pt>
                <c:pt idx="11">
                  <c:v>3472</c:v>
                </c:pt>
                <c:pt idx="12">
                  <c:v>3121</c:v>
                </c:pt>
                <c:pt idx="13">
                  <c:v>1793</c:v>
                </c:pt>
                <c:pt idx="14">
                  <c:v>8449</c:v>
                </c:pt>
                <c:pt idx="15">
                  <c:v>14956</c:v>
                </c:pt>
                <c:pt idx="16">
                  <c:v>20152</c:v>
                </c:pt>
                <c:pt idx="17">
                  <c:v>32525</c:v>
                </c:pt>
                <c:pt idx="18">
                  <c:v>4928</c:v>
                </c:pt>
                <c:pt idx="19">
                  <c:v>26796</c:v>
                </c:pt>
                <c:pt idx="20">
                  <c:v>43669</c:v>
                </c:pt>
                <c:pt idx="21">
                  <c:v>65858</c:v>
                </c:pt>
                <c:pt idx="22">
                  <c:v>81963</c:v>
                </c:pt>
                <c:pt idx="23">
                  <c:v>37693</c:v>
                </c:pt>
                <c:pt idx="24">
                  <c:v>61226</c:v>
                </c:pt>
                <c:pt idx="25">
                  <c:v>127168</c:v>
                </c:pt>
                <c:pt idx="26">
                  <c:v>141438</c:v>
                </c:pt>
                <c:pt idx="27">
                  <c:v>209462</c:v>
                </c:pt>
                <c:pt idx="28">
                  <c:v>208414</c:v>
                </c:pt>
                <c:pt idx="29">
                  <c:v>51368</c:v>
                </c:pt>
                <c:pt idx="30">
                  <c:v>332891</c:v>
                </c:pt>
                <c:pt idx="31">
                  <c:v>380868</c:v>
                </c:pt>
                <c:pt idx="32">
                  <c:v>419228</c:v>
                </c:pt>
                <c:pt idx="33">
                  <c:v>432620</c:v>
                </c:pt>
                <c:pt idx="34">
                  <c:v>124857</c:v>
                </c:pt>
                <c:pt idx="35">
                  <c:v>340302</c:v>
                </c:pt>
                <c:pt idx="36">
                  <c:v>521638</c:v>
                </c:pt>
                <c:pt idx="37">
                  <c:v>600426</c:v>
                </c:pt>
                <c:pt idx="38">
                  <c:v>638955</c:v>
                </c:pt>
                <c:pt idx="39">
                  <c:v>331313</c:v>
                </c:pt>
                <c:pt idx="40">
                  <c:v>236726</c:v>
                </c:pt>
                <c:pt idx="41">
                  <c:v>568124</c:v>
                </c:pt>
                <c:pt idx="42">
                  <c:v>519534</c:v>
                </c:pt>
                <c:pt idx="43">
                  <c:v>481440</c:v>
                </c:pt>
                <c:pt idx="44">
                  <c:v>413754</c:v>
                </c:pt>
                <c:pt idx="45">
                  <c:v>377698</c:v>
                </c:pt>
                <c:pt idx="46">
                  <c:v>336548</c:v>
                </c:pt>
                <c:pt idx="47">
                  <c:v>316200</c:v>
                </c:pt>
                <c:pt idx="48">
                  <c:v>281122</c:v>
                </c:pt>
                <c:pt idx="49">
                  <c:v>87434</c:v>
                </c:pt>
                <c:pt idx="50">
                  <c:v>211351</c:v>
                </c:pt>
                <c:pt idx="51">
                  <c:v>256933</c:v>
                </c:pt>
                <c:pt idx="52">
                  <c:v>222802</c:v>
                </c:pt>
                <c:pt idx="53">
                  <c:v>181167</c:v>
                </c:pt>
                <c:pt idx="54">
                  <c:v>120884</c:v>
                </c:pt>
              </c:numCache>
            </c:numRef>
          </c:val>
          <c:smooth val="0"/>
          <c:extLst>
            <c:ext xmlns:c16="http://schemas.microsoft.com/office/drawing/2014/chart" uri="{C3380CC4-5D6E-409C-BE32-E72D297353CC}">
              <c16:uniqueId val="{00000001-493F-42A6-9265-81CB6FEDBE15}"/>
            </c:ext>
          </c:extLst>
        </c:ser>
        <c:ser>
          <c:idx val="2"/>
          <c:order val="2"/>
          <c:tx>
            <c:strRef>
              <c:f>'Weekly Trend'!$D$3</c:f>
              <c:strCache>
                <c:ptCount val="1"/>
                <c:pt idx="0">
                  <c:v>Deaths </c:v>
                </c:pt>
              </c:strCache>
            </c:strRef>
          </c:tx>
          <c:spPr>
            <a:ln w="34925" cap="rnd">
              <a:solidFill>
                <a:srgbClr val="FF0000"/>
              </a:solidFill>
              <a:round/>
            </a:ln>
            <a:effectLst>
              <a:outerShdw blurRad="57150" dist="19050" dir="5400000" algn="ctr" rotWithShape="0">
                <a:srgbClr val="000000">
                  <a:alpha val="63000"/>
                </a:srgbClr>
              </a:outerShdw>
            </a:effectLst>
          </c:spPr>
          <c:marker>
            <c:symbol val="circle"/>
            <c:size val="6"/>
            <c:spPr>
              <a:solidFill>
                <a:srgbClr val="FF0000"/>
              </a:solidFill>
              <a:ln w="9525">
                <a:solidFill>
                  <a:schemeClr val="accent3"/>
                </a:solidFill>
                <a:round/>
              </a:ln>
              <a:effectLst>
                <a:outerShdw blurRad="57150" dist="19050" dir="5400000" algn="ctr" rotWithShape="0">
                  <a:srgbClr val="000000">
                    <a:alpha val="63000"/>
                  </a:srgbClr>
                </a:outerShdw>
              </a:effectLst>
            </c:spPr>
          </c:marker>
          <c:cat>
            <c:strRef>
              <c:f>'Weekly Trend'!$A$4:$A$58</c:f>
              <c:strCache>
                <c:ptCount val="55"/>
                <c:pt idx="0">
                  <c:v>January-Week 5</c:v>
                </c:pt>
                <c:pt idx="1">
                  <c:v>February-Week 2</c:v>
                </c:pt>
                <c:pt idx="2">
                  <c:v>February-Week 3</c:v>
                </c:pt>
                <c:pt idx="3">
                  <c:v>March-Week 1</c:v>
                </c:pt>
                <c:pt idx="4">
                  <c:v>March-Week 2</c:v>
                </c:pt>
                <c:pt idx="5">
                  <c:v>March-Week 3</c:v>
                </c:pt>
                <c:pt idx="6">
                  <c:v>March-Week 4</c:v>
                </c:pt>
                <c:pt idx="7">
                  <c:v>March-Week 5</c:v>
                </c:pt>
                <c:pt idx="8">
                  <c:v>April-Week 1</c:v>
                </c:pt>
                <c:pt idx="9">
                  <c:v>April-Week 2</c:v>
                </c:pt>
                <c:pt idx="10">
                  <c:v>April-Week 3</c:v>
                </c:pt>
                <c:pt idx="11">
                  <c:v>April-Week 4</c:v>
                </c:pt>
                <c:pt idx="12">
                  <c:v>April-Week 5</c:v>
                </c:pt>
                <c:pt idx="13">
                  <c:v>May-Week 1</c:v>
                </c:pt>
                <c:pt idx="14">
                  <c:v>May-Week 2</c:v>
                </c:pt>
                <c:pt idx="15">
                  <c:v>May-Week 3</c:v>
                </c:pt>
                <c:pt idx="16">
                  <c:v>May-Week 4</c:v>
                </c:pt>
                <c:pt idx="17">
                  <c:v>May-Week 5</c:v>
                </c:pt>
                <c:pt idx="18">
                  <c:v>May-Week 6</c:v>
                </c:pt>
                <c:pt idx="19">
                  <c:v>June-Week 1</c:v>
                </c:pt>
                <c:pt idx="20">
                  <c:v>June-Week 2</c:v>
                </c:pt>
                <c:pt idx="21">
                  <c:v>June-Week 3</c:v>
                </c:pt>
                <c:pt idx="22">
                  <c:v>June-Week 4</c:v>
                </c:pt>
                <c:pt idx="23">
                  <c:v>June-Week 5</c:v>
                </c:pt>
                <c:pt idx="24">
                  <c:v>July-Week 1</c:v>
                </c:pt>
                <c:pt idx="25">
                  <c:v>July-Week 2</c:v>
                </c:pt>
                <c:pt idx="26">
                  <c:v>July-Week 3</c:v>
                </c:pt>
                <c:pt idx="27">
                  <c:v>July-Week 4</c:v>
                </c:pt>
                <c:pt idx="28">
                  <c:v>July-Week 5</c:v>
                </c:pt>
                <c:pt idx="29">
                  <c:v>August-Week 1</c:v>
                </c:pt>
                <c:pt idx="30">
                  <c:v>August-Week 2</c:v>
                </c:pt>
                <c:pt idx="31">
                  <c:v>August-Week 3</c:v>
                </c:pt>
                <c:pt idx="32">
                  <c:v>August-Week 4</c:v>
                </c:pt>
                <c:pt idx="33">
                  <c:v>August-Week 5</c:v>
                </c:pt>
                <c:pt idx="34">
                  <c:v>August-Week 6</c:v>
                </c:pt>
                <c:pt idx="35">
                  <c:v>September-Week 1</c:v>
                </c:pt>
                <c:pt idx="36">
                  <c:v>September-Week 2</c:v>
                </c:pt>
                <c:pt idx="37">
                  <c:v>September-Week 3</c:v>
                </c:pt>
                <c:pt idx="38">
                  <c:v>September-Week 4</c:v>
                </c:pt>
                <c:pt idx="39">
                  <c:v>September-Week 5</c:v>
                </c:pt>
                <c:pt idx="40">
                  <c:v>October-Week 1</c:v>
                </c:pt>
                <c:pt idx="41">
                  <c:v>October-Week 2</c:v>
                </c:pt>
                <c:pt idx="42">
                  <c:v>October-Week 3</c:v>
                </c:pt>
                <c:pt idx="43">
                  <c:v>October-Week 4</c:v>
                </c:pt>
                <c:pt idx="44">
                  <c:v>October-Week 5</c:v>
                </c:pt>
                <c:pt idx="45">
                  <c:v>November-Week 1</c:v>
                </c:pt>
                <c:pt idx="46">
                  <c:v>November-Week 2</c:v>
                </c:pt>
                <c:pt idx="47">
                  <c:v>November-Week 3</c:v>
                </c:pt>
                <c:pt idx="48">
                  <c:v>November-Week 4</c:v>
                </c:pt>
                <c:pt idx="49">
                  <c:v>November-Week 5</c:v>
                </c:pt>
                <c:pt idx="50">
                  <c:v>December-Week 1</c:v>
                </c:pt>
                <c:pt idx="51">
                  <c:v>December-Week 2</c:v>
                </c:pt>
                <c:pt idx="52">
                  <c:v>December-Week 3</c:v>
                </c:pt>
                <c:pt idx="53">
                  <c:v>December-Week 4</c:v>
                </c:pt>
                <c:pt idx="54">
                  <c:v>December-Week 5</c:v>
                </c:pt>
              </c:strCache>
            </c:strRef>
          </c:cat>
          <c:val>
            <c:numRef>
              <c:f>'Weekly Trend'!$D$4:$D$58</c:f>
              <c:numCache>
                <c:formatCode>General</c:formatCode>
                <c:ptCount val="55"/>
                <c:pt idx="0">
                  <c:v>0</c:v>
                </c:pt>
                <c:pt idx="1">
                  <c:v>0</c:v>
                </c:pt>
                <c:pt idx="2">
                  <c:v>0</c:v>
                </c:pt>
                <c:pt idx="3">
                  <c:v>0</c:v>
                </c:pt>
                <c:pt idx="4">
                  <c:v>1</c:v>
                </c:pt>
                <c:pt idx="5">
                  <c:v>0</c:v>
                </c:pt>
                <c:pt idx="6">
                  <c:v>2</c:v>
                </c:pt>
                <c:pt idx="7">
                  <c:v>44</c:v>
                </c:pt>
                <c:pt idx="8">
                  <c:v>49</c:v>
                </c:pt>
                <c:pt idx="9">
                  <c:v>194</c:v>
                </c:pt>
                <c:pt idx="10">
                  <c:v>232</c:v>
                </c:pt>
                <c:pt idx="11">
                  <c:v>303</c:v>
                </c:pt>
                <c:pt idx="12">
                  <c:v>329</c:v>
                </c:pt>
                <c:pt idx="13">
                  <c:v>169</c:v>
                </c:pt>
                <c:pt idx="14">
                  <c:v>779</c:v>
                </c:pt>
                <c:pt idx="15">
                  <c:v>771</c:v>
                </c:pt>
                <c:pt idx="16">
                  <c:v>995</c:v>
                </c:pt>
                <c:pt idx="17">
                  <c:v>1315</c:v>
                </c:pt>
                <c:pt idx="18">
                  <c:v>222</c:v>
                </c:pt>
                <c:pt idx="19">
                  <c:v>1539</c:v>
                </c:pt>
                <c:pt idx="20">
                  <c:v>2253</c:v>
                </c:pt>
                <c:pt idx="21">
                  <c:v>4080</c:v>
                </c:pt>
                <c:pt idx="22">
                  <c:v>2826</c:v>
                </c:pt>
                <c:pt idx="23">
                  <c:v>1307</c:v>
                </c:pt>
                <c:pt idx="24">
                  <c:v>1871</c:v>
                </c:pt>
                <c:pt idx="25">
                  <c:v>3405</c:v>
                </c:pt>
                <c:pt idx="26">
                  <c:v>4133</c:v>
                </c:pt>
                <c:pt idx="27">
                  <c:v>5293</c:v>
                </c:pt>
                <c:pt idx="28">
                  <c:v>4444</c:v>
                </c:pt>
                <c:pt idx="29">
                  <c:v>854</c:v>
                </c:pt>
                <c:pt idx="30">
                  <c:v>6044</c:v>
                </c:pt>
                <c:pt idx="31">
                  <c:v>6632</c:v>
                </c:pt>
                <c:pt idx="32">
                  <c:v>6762</c:v>
                </c:pt>
                <c:pt idx="33">
                  <c:v>6811</c:v>
                </c:pt>
                <c:pt idx="34">
                  <c:v>1776</c:v>
                </c:pt>
                <c:pt idx="35">
                  <c:v>5246</c:v>
                </c:pt>
                <c:pt idx="36">
                  <c:v>7935</c:v>
                </c:pt>
                <c:pt idx="37">
                  <c:v>8160</c:v>
                </c:pt>
                <c:pt idx="38">
                  <c:v>7760</c:v>
                </c:pt>
                <c:pt idx="39">
                  <c:v>4172</c:v>
                </c:pt>
                <c:pt idx="40">
                  <c:v>3104</c:v>
                </c:pt>
                <c:pt idx="41">
                  <c:v>6559</c:v>
                </c:pt>
                <c:pt idx="42">
                  <c:v>5694</c:v>
                </c:pt>
                <c:pt idx="43">
                  <c:v>4505</c:v>
                </c:pt>
                <c:pt idx="44">
                  <c:v>3581</c:v>
                </c:pt>
                <c:pt idx="45">
                  <c:v>4012</c:v>
                </c:pt>
                <c:pt idx="46">
                  <c:v>3512</c:v>
                </c:pt>
                <c:pt idx="47">
                  <c:v>3588</c:v>
                </c:pt>
                <c:pt idx="48">
                  <c:v>3470</c:v>
                </c:pt>
                <c:pt idx="49">
                  <c:v>926</c:v>
                </c:pt>
                <c:pt idx="50">
                  <c:v>2561</c:v>
                </c:pt>
                <c:pt idx="51">
                  <c:v>2835</c:v>
                </c:pt>
                <c:pt idx="52">
                  <c:v>2458</c:v>
                </c:pt>
                <c:pt idx="53">
                  <c:v>2146</c:v>
                </c:pt>
                <c:pt idx="54">
                  <c:v>1359</c:v>
                </c:pt>
              </c:numCache>
            </c:numRef>
          </c:val>
          <c:smooth val="0"/>
          <c:extLst>
            <c:ext xmlns:c16="http://schemas.microsoft.com/office/drawing/2014/chart" uri="{C3380CC4-5D6E-409C-BE32-E72D297353CC}">
              <c16:uniqueId val="{00000002-493F-42A6-9265-81CB6FEDBE15}"/>
            </c:ext>
          </c:extLst>
        </c:ser>
        <c:dLbls>
          <c:showLegendKey val="0"/>
          <c:showVal val="0"/>
          <c:showCatName val="0"/>
          <c:showSerName val="0"/>
          <c:showPercent val="0"/>
          <c:showBubbleSize val="0"/>
        </c:dLbls>
        <c:marker val="1"/>
        <c:smooth val="0"/>
        <c:axId val="1890931103"/>
        <c:axId val="1890931519"/>
      </c:lineChart>
      <c:catAx>
        <c:axId val="189093110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0931519"/>
        <c:crosses val="autoZero"/>
        <c:auto val="1"/>
        <c:lblAlgn val="ctr"/>
        <c:lblOffset val="100"/>
        <c:noMultiLvlLbl val="0"/>
      </c:catAx>
      <c:valAx>
        <c:axId val="18909315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0931103"/>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[Covi19_India_Dashboard.xlsx]Death % Chart!PivotTable4</c:name>
    <c:fmtId val="8"/>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'Death % Chart'!$B$3</c:f>
              <c:strCache>
                <c:ptCount val="1"/>
                <c:pt idx="0">
                  <c:v>Death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'Death % Chart'!$A$4:$A$7</c:f>
              <c:strCache>
                <c:ptCount val="4"/>
                <c:pt idx="0">
                  <c:v>Category A</c:v>
                </c:pt>
                <c:pt idx="1">
                  <c:v>Category B</c:v>
                </c:pt>
                <c:pt idx="2">
                  <c:v>Category C</c:v>
                </c:pt>
                <c:pt idx="3">
                  <c:v>Category D</c:v>
                </c:pt>
              </c:strCache>
            </c:strRef>
          </c:cat>
          <c:val>
            <c:numRef>
              <c:f>'Death % Chart'!$B$4:$B$7</c:f>
              <c:numCache>
                <c:formatCode>General</c:formatCode>
                <c:ptCount val="4"/>
                <c:pt idx="0">
                  <c:v>1.59</c:v>
                </c:pt>
                <c:pt idx="1">
                  <c:v>1.27</c:v>
                </c:pt>
                <c:pt idx="2">
                  <c:v>1.1100000000000001</c:v>
                </c:pt>
                <c:pt idx="3">
                  <c:v>1.3</c:v>
                </c:pt>
              </c:numCache>
            </c:numRef>
          </c:val>
          <c:extLst>
            <c:ext xmlns:c16="http://schemas.microsoft.com/office/drawing/2014/chart" uri="{C3380CC4-5D6E-409C-BE32-E72D297353CC}">
              <c16:uniqueId val="{00000000-4201-4213-B3C3-474F7E905516}"/>
            </c:ext>
          </c:extLst>
        </c:ser>
        <c:ser>
          <c:idx val="1"/>
          <c:order val="1"/>
          <c:tx>
            <c:strRef>
              <c:f>'Death % Chart'!$C$3</c:f>
              <c:strCache>
                <c:ptCount val="1"/>
                <c:pt idx="0">
                  <c:v>Avg_TestingRatio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'Death % Chart'!$A$4:$A$7</c:f>
              <c:strCache>
                <c:ptCount val="4"/>
                <c:pt idx="0">
                  <c:v>Category A</c:v>
                </c:pt>
                <c:pt idx="1">
                  <c:v>Category B</c:v>
                </c:pt>
                <c:pt idx="2">
                  <c:v>Category C</c:v>
                </c:pt>
                <c:pt idx="3">
                  <c:v>Category D</c:v>
                </c:pt>
              </c:strCache>
            </c:strRef>
          </c:cat>
          <c:val>
            <c:numRef>
              <c:f>'Death % Chart'!$C$4:$C$7</c:f>
              <c:numCache>
                <c:formatCode>General</c:formatCode>
                <c:ptCount val="4"/>
                <c:pt idx="0">
                  <c:v>0.08</c:v>
                </c:pt>
                <c:pt idx="1">
                  <c:v>0.17</c:v>
                </c:pt>
                <c:pt idx="2">
                  <c:v>0.4</c:v>
                </c:pt>
                <c:pt idx="3">
                  <c:v>0.73</c:v>
                </c:pt>
              </c:numCache>
            </c:numRef>
          </c:val>
          <c:extLst>
            <c:ext xmlns:c16="http://schemas.microsoft.com/office/drawing/2014/chart" uri="{C3380CC4-5D6E-409C-BE32-E72D297353CC}">
              <c16:uniqueId val="{00000001-4201-4213-B3C3-474F7E905516}"/>
            </c:ext>
          </c:extLst>
        </c:ser>
        <c:dLbls>
          <c:showLegendKey val="0"/>
          <c:showVal val="0"/>
          <c:showCatName val="0"/>
          <c:showSerName val="0"/>
          <c:showPercent val="0"/>
          <c:showBubbleSize val="0"/>
        </c:dLbls>
        <c:gapWidth val="100"/>
        <c:overlap val="-24"/>
        <c:axId val="2069772160"/>
        <c:axId val="2069762176"/>
      </c:barChart>
      <c:catAx>
        <c:axId val="20697721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9762176"/>
        <c:crosses val="autoZero"/>
        <c:auto val="1"/>
        <c:lblAlgn val="ctr"/>
        <c:lblOffset val="100"/>
        <c:noMultiLvlLbl val="0"/>
      </c:catAx>
      <c:valAx>
        <c:axId val="206976217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 of Death</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977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[Covi19_India_Dashboard.xlsx]Weekly Comparison!PivotTable1</c:name>
    <c:fmtId val="7"/>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417752570153479"/>
          <c:y val="5.0396825396825398E-2"/>
          <c:w val="0.59998967405265724"/>
          <c:h val="0.71503679653679653"/>
        </c:manualLayout>
      </c:layout>
      <c:bar3DChart>
        <c:barDir val="col"/>
        <c:grouping val="clustered"/>
        <c:varyColors val="0"/>
        <c:ser>
          <c:idx val="0"/>
          <c:order val="0"/>
          <c:tx>
            <c:strRef>
              <c:f>'Weekly Comparison'!$J$4</c:f>
              <c:strCache>
                <c:ptCount val="1"/>
                <c:pt idx="0">
                  <c:v> Confirmed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Comparison'!$I$5</c:f>
              <c:strCache>
                <c:ptCount val="1"/>
                <c:pt idx="0">
                  <c:v>April-Week 5</c:v>
                </c:pt>
              </c:strCache>
            </c:strRef>
          </c:cat>
          <c:val>
            <c:numRef>
              <c:f>'Weekly Comparison'!$J$5</c:f>
              <c:numCache>
                <c:formatCode>General</c:formatCode>
                <c:ptCount val="1"/>
                <c:pt idx="0">
                  <c:v>8584</c:v>
                </c:pt>
              </c:numCache>
            </c:numRef>
          </c:val>
          <c:extLst>
            <c:ext xmlns:c16="http://schemas.microsoft.com/office/drawing/2014/chart" uri="{C3380CC4-5D6E-409C-BE32-E72D297353CC}">
              <c16:uniqueId val="{00000000-F2F5-4AC4-9166-1681712CB34B}"/>
            </c:ext>
          </c:extLst>
        </c:ser>
        <c:ser>
          <c:idx val="1"/>
          <c:order val="1"/>
          <c:tx>
            <c:strRef>
              <c:f>'Weekly Comparison'!$K$4</c:f>
              <c:strCache>
                <c:ptCount val="1"/>
                <c:pt idx="0">
                  <c:v> Recovered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Comparison'!$I$5</c:f>
              <c:strCache>
                <c:ptCount val="1"/>
                <c:pt idx="0">
                  <c:v>April-Week 5</c:v>
                </c:pt>
              </c:strCache>
            </c:strRef>
          </c:cat>
          <c:val>
            <c:numRef>
              <c:f>'Weekly Comparison'!$K$5</c:f>
              <c:numCache>
                <c:formatCode>General</c:formatCode>
                <c:ptCount val="1"/>
                <c:pt idx="0">
                  <c:v>3121</c:v>
                </c:pt>
              </c:numCache>
            </c:numRef>
          </c:val>
          <c:extLst>
            <c:ext xmlns:c16="http://schemas.microsoft.com/office/drawing/2014/chart" uri="{C3380CC4-5D6E-409C-BE32-E72D297353CC}">
              <c16:uniqueId val="{00000001-F2F5-4AC4-9166-1681712CB34B}"/>
            </c:ext>
          </c:extLst>
        </c:ser>
        <c:ser>
          <c:idx val="2"/>
          <c:order val="2"/>
          <c:tx>
            <c:strRef>
              <c:f>'Weekly Comparison'!$L$4</c:f>
              <c:strCache>
                <c:ptCount val="1"/>
                <c:pt idx="0">
                  <c:v> Deaths</c:v>
                </c:pt>
              </c:strCache>
            </c:strRef>
          </c:tx>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Comparison'!$I$5</c:f>
              <c:strCache>
                <c:ptCount val="1"/>
                <c:pt idx="0">
                  <c:v>April-Week 5</c:v>
                </c:pt>
              </c:strCache>
            </c:strRef>
          </c:cat>
          <c:val>
            <c:numRef>
              <c:f>'Weekly Comparison'!$L$5</c:f>
              <c:numCache>
                <c:formatCode>General</c:formatCode>
                <c:ptCount val="1"/>
                <c:pt idx="0">
                  <c:v>329</c:v>
                </c:pt>
              </c:numCache>
            </c:numRef>
          </c:val>
          <c:extLst>
            <c:ext xmlns:c16="http://schemas.microsoft.com/office/drawing/2014/chart" uri="{C3380CC4-5D6E-409C-BE32-E72D297353CC}">
              <c16:uniqueId val="{00000002-F2F5-4AC4-9166-1681712CB34B}"/>
            </c:ext>
          </c:extLst>
        </c:ser>
        <c:ser>
          <c:idx val="3"/>
          <c:order val="3"/>
          <c:tx>
            <c:strRef>
              <c:f>'Weekly Comparison'!$M$4</c:f>
              <c:strCache>
                <c:ptCount val="1"/>
                <c:pt idx="0">
                  <c:v> Tested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Comparison'!$I$5</c:f>
              <c:strCache>
                <c:ptCount val="1"/>
                <c:pt idx="0">
                  <c:v>April-Week 5</c:v>
                </c:pt>
              </c:strCache>
            </c:strRef>
          </c:cat>
          <c:val>
            <c:numRef>
              <c:f>'Weekly Comparison'!$M$5</c:f>
              <c:numCache>
                <c:formatCode>General</c:formatCode>
                <c:ptCount val="1"/>
                <c:pt idx="0">
                  <c:v>292652</c:v>
                </c:pt>
              </c:numCache>
            </c:numRef>
          </c:val>
          <c:extLst>
            <c:ext xmlns:c16="http://schemas.microsoft.com/office/drawing/2014/chart" uri="{C3380CC4-5D6E-409C-BE32-E72D297353CC}">
              <c16:uniqueId val="{00000003-F2F5-4AC4-9166-1681712CB34B}"/>
            </c:ext>
          </c:extLst>
        </c:ser>
        <c:dLbls>
          <c:showLegendKey val="0"/>
          <c:showVal val="1"/>
          <c:showCatName val="0"/>
          <c:showSerName val="0"/>
          <c:showPercent val="0"/>
          <c:showBubbleSize val="0"/>
        </c:dLbls>
        <c:gapWidth val="150"/>
        <c:shape val="box"/>
        <c:axId val="357469455"/>
        <c:axId val="357466959"/>
        <c:axId val="0"/>
      </c:bar3DChart>
      <c:catAx>
        <c:axId val="3574694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7466959"/>
        <c:crosses val="autoZero"/>
        <c:auto val="1"/>
        <c:lblAlgn val="ctr"/>
        <c:lblOffset val="100"/>
        <c:noMultiLvlLbl val="0"/>
      </c:catAx>
      <c:valAx>
        <c:axId val="357466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746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[Covi19_India_Dashboard.xlsx]Weekly Comparison!PivotTable2</c:name>
    <c:fmtId val="1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959228868132329"/>
          <c:y val="5.0396825396825398E-2"/>
          <c:w val="0.61457485167780312"/>
          <c:h val="0.7379444444444444"/>
        </c:manualLayout>
      </c:layout>
      <c:bar3DChart>
        <c:barDir val="col"/>
        <c:grouping val="clustered"/>
        <c:varyColors val="0"/>
        <c:ser>
          <c:idx val="0"/>
          <c:order val="0"/>
          <c:tx>
            <c:strRef>
              <c:f>'Weekly Comparison'!$B$4</c:f>
              <c:strCache>
                <c:ptCount val="1"/>
                <c:pt idx="0">
                  <c:v>Confirmed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Comparison'!$A$5</c:f>
              <c:strCache>
                <c:ptCount val="1"/>
                <c:pt idx="0">
                  <c:v>August-Week 3</c:v>
                </c:pt>
              </c:strCache>
            </c:strRef>
          </c:cat>
          <c:val>
            <c:numRef>
              <c:f>'Weekly Comparison'!$B$5</c:f>
              <c:numCache>
                <c:formatCode>General</c:formatCode>
                <c:ptCount val="1"/>
                <c:pt idx="0">
                  <c:v>437188</c:v>
                </c:pt>
              </c:numCache>
            </c:numRef>
          </c:val>
          <c:extLst>
            <c:ext xmlns:c16="http://schemas.microsoft.com/office/drawing/2014/chart" uri="{C3380CC4-5D6E-409C-BE32-E72D297353CC}">
              <c16:uniqueId val="{00000008-6222-4D7C-8930-2A2C3EBC9BEC}"/>
            </c:ext>
          </c:extLst>
        </c:ser>
        <c:ser>
          <c:idx val="1"/>
          <c:order val="1"/>
          <c:tx>
            <c:strRef>
              <c:f>'Weekly Comparison'!$C$4</c:f>
              <c:strCache>
                <c:ptCount val="1"/>
                <c:pt idx="0">
                  <c:v>Recovered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Comparison'!$A$5</c:f>
              <c:strCache>
                <c:ptCount val="1"/>
                <c:pt idx="0">
                  <c:v>August-Week 3</c:v>
                </c:pt>
              </c:strCache>
            </c:strRef>
          </c:cat>
          <c:val>
            <c:numRef>
              <c:f>'Weekly Comparison'!$C$5</c:f>
              <c:numCache>
                <c:formatCode>General</c:formatCode>
                <c:ptCount val="1"/>
                <c:pt idx="0">
                  <c:v>380868</c:v>
                </c:pt>
              </c:numCache>
            </c:numRef>
          </c:val>
          <c:extLst>
            <c:ext xmlns:c16="http://schemas.microsoft.com/office/drawing/2014/chart" uri="{C3380CC4-5D6E-409C-BE32-E72D297353CC}">
              <c16:uniqueId val="{00000009-6222-4D7C-8930-2A2C3EBC9BEC}"/>
            </c:ext>
          </c:extLst>
        </c:ser>
        <c:ser>
          <c:idx val="2"/>
          <c:order val="2"/>
          <c:tx>
            <c:strRef>
              <c:f>'Weekly Comparison'!$D$4</c:f>
              <c:strCache>
                <c:ptCount val="1"/>
                <c:pt idx="0">
                  <c:v>Deaths </c:v>
                </c:pt>
              </c:strCache>
            </c:strRef>
          </c:tx>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Comparison'!$A$5</c:f>
              <c:strCache>
                <c:ptCount val="1"/>
                <c:pt idx="0">
                  <c:v>August-Week 3</c:v>
                </c:pt>
              </c:strCache>
            </c:strRef>
          </c:cat>
          <c:val>
            <c:numRef>
              <c:f>'Weekly Comparison'!$D$5</c:f>
              <c:numCache>
                <c:formatCode>General</c:formatCode>
                <c:ptCount val="1"/>
                <c:pt idx="0">
                  <c:v>6632</c:v>
                </c:pt>
              </c:numCache>
            </c:numRef>
          </c:val>
          <c:extLst>
            <c:ext xmlns:c16="http://schemas.microsoft.com/office/drawing/2014/chart" uri="{C3380CC4-5D6E-409C-BE32-E72D297353CC}">
              <c16:uniqueId val="{0000000A-6222-4D7C-8930-2A2C3EBC9BEC}"/>
            </c:ext>
          </c:extLst>
        </c:ser>
        <c:ser>
          <c:idx val="3"/>
          <c:order val="3"/>
          <c:tx>
            <c:strRef>
              <c:f>'Weekly Comparison'!$E$4</c:f>
              <c:strCache>
                <c:ptCount val="1"/>
                <c:pt idx="0">
                  <c:v>Tested </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Comparison'!$A$5</c:f>
              <c:strCache>
                <c:ptCount val="1"/>
                <c:pt idx="0">
                  <c:v>August-Week 3</c:v>
                </c:pt>
              </c:strCache>
            </c:strRef>
          </c:cat>
          <c:val>
            <c:numRef>
              <c:f>'Weekly Comparison'!$E$5</c:f>
              <c:numCache>
                <c:formatCode>General</c:formatCode>
                <c:ptCount val="1"/>
                <c:pt idx="0">
                  <c:v>5515481</c:v>
                </c:pt>
              </c:numCache>
            </c:numRef>
          </c:val>
          <c:extLst>
            <c:ext xmlns:c16="http://schemas.microsoft.com/office/drawing/2014/chart" uri="{C3380CC4-5D6E-409C-BE32-E72D297353CC}">
              <c16:uniqueId val="{0000000B-6222-4D7C-8930-2A2C3EBC9BEC}"/>
            </c:ext>
          </c:extLst>
        </c:ser>
        <c:dLbls>
          <c:showLegendKey val="0"/>
          <c:showVal val="1"/>
          <c:showCatName val="0"/>
          <c:showSerName val="0"/>
          <c:showPercent val="0"/>
          <c:showBubbleSize val="0"/>
        </c:dLbls>
        <c:gapWidth val="150"/>
        <c:shape val="box"/>
        <c:axId val="549913679"/>
        <c:axId val="549928655"/>
        <c:axId val="0"/>
      </c:bar3DChart>
      <c:catAx>
        <c:axId val="5499136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9928655"/>
        <c:crosses val="autoZero"/>
        <c:auto val="1"/>
        <c:lblAlgn val="ctr"/>
        <c:lblOffset val="100"/>
        <c:noMultiLvlLbl val="0"/>
      </c:catAx>
      <c:valAx>
        <c:axId val="549928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991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solidFill>
        <a:schemeClr val="accent2">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[Covi19_India_Dashboard.xlsx]Weekly Comparison!PivotTable1</c:name>
    <c:fmtId val="8"/>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417752570153479"/>
          <c:y val="5.0396825396825398E-2"/>
          <c:w val="0.59998967405265724"/>
          <c:h val="0.71503679653679653"/>
        </c:manualLayout>
      </c:layout>
      <c:bar3DChart>
        <c:barDir val="col"/>
        <c:grouping val="clustered"/>
        <c:varyColors val="0"/>
        <c:ser>
          <c:idx val="0"/>
          <c:order val="0"/>
          <c:tx>
            <c:strRef>
              <c:f>'Weekly Comparison'!$J$4</c:f>
              <c:strCache>
                <c:ptCount val="1"/>
                <c:pt idx="0">
                  <c:v> Confirmed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Comparison'!$I$5</c:f>
              <c:strCache>
                <c:ptCount val="1"/>
                <c:pt idx="0">
                  <c:v>April-Week 5</c:v>
                </c:pt>
              </c:strCache>
            </c:strRef>
          </c:cat>
          <c:val>
            <c:numRef>
              <c:f>'Weekly Comparison'!$J$5</c:f>
              <c:numCache>
                <c:formatCode>General</c:formatCode>
                <c:ptCount val="1"/>
                <c:pt idx="0">
                  <c:v>8584</c:v>
                </c:pt>
              </c:numCache>
            </c:numRef>
          </c:val>
          <c:extLst>
            <c:ext xmlns:c16="http://schemas.microsoft.com/office/drawing/2014/chart" uri="{C3380CC4-5D6E-409C-BE32-E72D297353CC}">
              <c16:uniqueId val="{00000000-4C77-4633-B756-3EDD15440AF4}"/>
            </c:ext>
          </c:extLst>
        </c:ser>
        <c:ser>
          <c:idx val="1"/>
          <c:order val="1"/>
          <c:tx>
            <c:strRef>
              <c:f>'Weekly Comparison'!$K$4</c:f>
              <c:strCache>
                <c:ptCount val="1"/>
                <c:pt idx="0">
                  <c:v> Recovered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Comparison'!$I$5</c:f>
              <c:strCache>
                <c:ptCount val="1"/>
                <c:pt idx="0">
                  <c:v>April-Week 5</c:v>
                </c:pt>
              </c:strCache>
            </c:strRef>
          </c:cat>
          <c:val>
            <c:numRef>
              <c:f>'Weekly Comparison'!$K$5</c:f>
              <c:numCache>
                <c:formatCode>General</c:formatCode>
                <c:ptCount val="1"/>
                <c:pt idx="0">
                  <c:v>3121</c:v>
                </c:pt>
              </c:numCache>
            </c:numRef>
          </c:val>
          <c:extLst>
            <c:ext xmlns:c16="http://schemas.microsoft.com/office/drawing/2014/chart" uri="{C3380CC4-5D6E-409C-BE32-E72D297353CC}">
              <c16:uniqueId val="{00000001-4C77-4633-B756-3EDD15440AF4}"/>
            </c:ext>
          </c:extLst>
        </c:ser>
        <c:ser>
          <c:idx val="2"/>
          <c:order val="2"/>
          <c:tx>
            <c:strRef>
              <c:f>'Weekly Comparison'!$L$4</c:f>
              <c:strCache>
                <c:ptCount val="1"/>
                <c:pt idx="0">
                  <c:v> Deaths</c:v>
                </c:pt>
              </c:strCache>
            </c:strRef>
          </c:tx>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Comparison'!$I$5</c:f>
              <c:strCache>
                <c:ptCount val="1"/>
                <c:pt idx="0">
                  <c:v>April-Week 5</c:v>
                </c:pt>
              </c:strCache>
            </c:strRef>
          </c:cat>
          <c:val>
            <c:numRef>
              <c:f>'Weekly Comparison'!$L$5</c:f>
              <c:numCache>
                <c:formatCode>General</c:formatCode>
                <c:ptCount val="1"/>
                <c:pt idx="0">
                  <c:v>329</c:v>
                </c:pt>
              </c:numCache>
            </c:numRef>
          </c:val>
          <c:extLst>
            <c:ext xmlns:c16="http://schemas.microsoft.com/office/drawing/2014/chart" uri="{C3380CC4-5D6E-409C-BE32-E72D297353CC}">
              <c16:uniqueId val="{00000002-4C77-4633-B756-3EDD15440AF4}"/>
            </c:ext>
          </c:extLst>
        </c:ser>
        <c:ser>
          <c:idx val="3"/>
          <c:order val="3"/>
          <c:tx>
            <c:strRef>
              <c:f>'Weekly Comparison'!$M$4</c:f>
              <c:strCache>
                <c:ptCount val="1"/>
                <c:pt idx="0">
                  <c:v> Tested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Comparison'!$I$5</c:f>
              <c:strCache>
                <c:ptCount val="1"/>
                <c:pt idx="0">
                  <c:v>April-Week 5</c:v>
                </c:pt>
              </c:strCache>
            </c:strRef>
          </c:cat>
          <c:val>
            <c:numRef>
              <c:f>'Weekly Comparison'!$M$5</c:f>
              <c:numCache>
                <c:formatCode>General</c:formatCode>
                <c:ptCount val="1"/>
                <c:pt idx="0">
                  <c:v>292652</c:v>
                </c:pt>
              </c:numCache>
            </c:numRef>
          </c:val>
          <c:extLst>
            <c:ext xmlns:c16="http://schemas.microsoft.com/office/drawing/2014/chart" uri="{C3380CC4-5D6E-409C-BE32-E72D297353CC}">
              <c16:uniqueId val="{00000003-4C77-4633-B756-3EDD15440AF4}"/>
            </c:ext>
          </c:extLst>
        </c:ser>
        <c:dLbls>
          <c:showLegendKey val="0"/>
          <c:showVal val="1"/>
          <c:showCatName val="0"/>
          <c:showSerName val="0"/>
          <c:showPercent val="0"/>
          <c:showBubbleSize val="0"/>
        </c:dLbls>
        <c:gapWidth val="150"/>
        <c:shape val="box"/>
        <c:axId val="357469455"/>
        <c:axId val="357466959"/>
        <c:axId val="0"/>
      </c:bar3DChart>
      <c:catAx>
        <c:axId val="3574694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7466959"/>
        <c:crosses val="autoZero"/>
        <c:auto val="1"/>
        <c:lblAlgn val="ctr"/>
        <c:lblOffset val="100"/>
        <c:noMultiLvlLbl val="0"/>
      </c:catAx>
      <c:valAx>
        <c:axId val="357466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746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solidFill>
        <a:schemeClr val="accent2">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[Covi19_India_Dashboard.xlsx]Delta7 Analysis Chart!PivotTable2</c:name>
    <c:fmtId val="6"/>
  </c:pivotSource>
  <c:chart>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5">
                <a:lumMod val="75000"/>
                <a:alpha val="97000"/>
              </a:schemeClr>
            </a:solidFill>
            <a:round/>
          </a:ln>
          <a:effectLst/>
        </c:spPr>
        <c:marker>
          <c:symbol val="circle"/>
          <c:size val="6"/>
          <c:spPr>
            <a:solidFill>
              <a:schemeClr val="lt1"/>
            </a:solidFill>
            <a:ln w="15875">
              <a:solidFill>
                <a:srgbClr val="0070C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5">
                <a:lumMod val="75000"/>
                <a:alpha val="97000"/>
              </a:schemeClr>
            </a:solidFill>
            <a:round/>
          </a:ln>
          <a:effectLst/>
        </c:spPr>
        <c:marker>
          <c:symbol val="circle"/>
          <c:size val="6"/>
          <c:spPr>
            <a:solidFill>
              <a:schemeClr val="lt1"/>
            </a:solidFill>
            <a:ln w="15875">
              <a:solidFill>
                <a:srgbClr val="0070C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chemeClr val="accent5">
                <a:lumMod val="75000"/>
                <a:alpha val="97000"/>
              </a:schemeClr>
            </a:solidFill>
            <a:round/>
          </a:ln>
          <a:effectLst/>
        </c:spPr>
        <c:marker>
          <c:symbol val="circle"/>
          <c:size val="6"/>
          <c:spPr>
            <a:solidFill>
              <a:schemeClr val="lt1"/>
            </a:solidFill>
            <a:ln w="15875">
              <a:solidFill>
                <a:srgbClr val="0070C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5">
                <a:lumMod val="75000"/>
                <a:alpha val="97000"/>
              </a:schemeClr>
            </a:solidFill>
            <a:round/>
          </a:ln>
          <a:effectLst/>
        </c:spPr>
        <c:marker>
          <c:symbol val="circle"/>
          <c:size val="6"/>
          <c:spPr>
            <a:solidFill>
              <a:schemeClr val="lt1"/>
            </a:solidFill>
            <a:ln w="15875">
              <a:solidFill>
                <a:srgbClr val="0070C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91426071741033"/>
          <c:y val="0.12227490508206096"/>
          <c:w val="0.77939370078740156"/>
          <c:h val="0.77032593523915061"/>
        </c:manualLayout>
      </c:layout>
      <c:barChart>
        <c:barDir val="col"/>
        <c:grouping val="clustered"/>
        <c:varyColors val="0"/>
        <c:ser>
          <c:idx val="0"/>
          <c:order val="0"/>
          <c:tx>
            <c:strRef>
              <c:f>'Delta7 Analysis Chart'!$B$3</c:f>
              <c:strCache>
                <c:ptCount val="1"/>
                <c:pt idx="0">
                  <c:v> Delta7 Confirmed</c:v>
                </c:pt>
              </c:strCache>
            </c:strRef>
          </c:tx>
          <c:spPr>
            <a:solidFill>
              <a:srgbClr val="00B050"/>
            </a:solidFill>
            <a:ln>
              <a:noFill/>
            </a:ln>
            <a:effectLst/>
          </c:spPr>
          <c:invertIfNegative val="0"/>
          <c:cat>
            <c:strRef>
              <c:f>'Delta7 Analysis Chart'!$A$4:$A$39</c:f>
              <c:strCache>
                <c:ptCount val="36"/>
                <c:pt idx="0">
                  <c:v>AN</c:v>
                </c:pt>
                <c:pt idx="1">
                  <c:v>AP</c:v>
                </c:pt>
                <c:pt idx="2">
                  <c:v>AR</c:v>
                </c:pt>
                <c:pt idx="3">
                  <c:v>AS</c:v>
                </c:pt>
                <c:pt idx="4">
                  <c:v>BR</c:v>
                </c:pt>
                <c:pt idx="5">
                  <c:v>CH</c:v>
                </c:pt>
                <c:pt idx="6">
                  <c:v>CT</c:v>
                </c:pt>
                <c:pt idx="7">
                  <c:v>DL</c:v>
                </c:pt>
                <c:pt idx="8">
                  <c:v>DN</c:v>
                </c:pt>
                <c:pt idx="9">
                  <c:v>GA</c:v>
                </c:pt>
                <c:pt idx="10">
                  <c:v>GJ</c:v>
                </c:pt>
                <c:pt idx="11">
                  <c:v>HP</c:v>
                </c:pt>
                <c:pt idx="12">
                  <c:v>HR</c:v>
                </c:pt>
                <c:pt idx="13">
                  <c:v>JH</c:v>
                </c:pt>
                <c:pt idx="14">
                  <c:v>JK</c:v>
                </c:pt>
                <c:pt idx="15">
                  <c:v>KA</c:v>
                </c:pt>
                <c:pt idx="16">
                  <c:v>KL</c:v>
                </c:pt>
                <c:pt idx="17">
                  <c:v>LA</c:v>
                </c:pt>
                <c:pt idx="18">
                  <c:v>LD</c:v>
                </c:pt>
                <c:pt idx="19">
                  <c:v>MH</c:v>
                </c:pt>
                <c:pt idx="20">
                  <c:v>ML</c:v>
                </c:pt>
                <c:pt idx="21">
                  <c:v>MN</c:v>
                </c:pt>
                <c:pt idx="22">
                  <c:v>MP</c:v>
                </c:pt>
                <c:pt idx="23">
                  <c:v>MZ</c:v>
                </c:pt>
                <c:pt idx="24">
                  <c:v>NL</c:v>
                </c:pt>
                <c:pt idx="25">
                  <c:v>OR</c:v>
                </c:pt>
                <c:pt idx="26">
                  <c:v>PB</c:v>
                </c:pt>
                <c:pt idx="27">
                  <c:v>PY</c:v>
                </c:pt>
                <c:pt idx="28">
                  <c:v>RJ</c:v>
                </c:pt>
                <c:pt idx="29">
                  <c:v>SK</c:v>
                </c:pt>
                <c:pt idx="30">
                  <c:v>TG</c:v>
                </c:pt>
                <c:pt idx="31">
                  <c:v>TN</c:v>
                </c:pt>
                <c:pt idx="32">
                  <c:v>TR</c:v>
                </c:pt>
                <c:pt idx="33">
                  <c:v>UP</c:v>
                </c:pt>
                <c:pt idx="34">
                  <c:v>UT</c:v>
                </c:pt>
                <c:pt idx="35">
                  <c:v>WB</c:v>
                </c:pt>
              </c:strCache>
            </c:strRef>
          </c:cat>
          <c:val>
            <c:numRef>
              <c:f>'Delta7 Analysis Chart'!$B$4:$B$39</c:f>
              <c:numCache>
                <c:formatCode>General</c:formatCode>
                <c:ptCount val="36"/>
                <c:pt idx="0">
                  <c:v>3</c:v>
                </c:pt>
                <c:pt idx="1">
                  <c:v>2873</c:v>
                </c:pt>
                <c:pt idx="2">
                  <c:v>66</c:v>
                </c:pt>
                <c:pt idx="3">
                  <c:v>2056</c:v>
                </c:pt>
                <c:pt idx="4">
                  <c:v>40</c:v>
                </c:pt>
                <c:pt idx="5">
                  <c:v>28</c:v>
                </c:pt>
                <c:pt idx="6">
                  <c:v>205</c:v>
                </c:pt>
                <c:pt idx="7">
                  <c:v>267</c:v>
                </c:pt>
                <c:pt idx="8">
                  <c:v>0</c:v>
                </c:pt>
                <c:pt idx="9">
                  <c:v>222</c:v>
                </c:pt>
                <c:pt idx="10">
                  <c:v>159</c:v>
                </c:pt>
                <c:pt idx="11">
                  <c:v>1537</c:v>
                </c:pt>
                <c:pt idx="12">
                  <c:v>95</c:v>
                </c:pt>
                <c:pt idx="13">
                  <c:v>137</c:v>
                </c:pt>
                <c:pt idx="14">
                  <c:v>611</c:v>
                </c:pt>
                <c:pt idx="15">
                  <c:v>2347</c:v>
                </c:pt>
                <c:pt idx="16">
                  <c:v>53326</c:v>
                </c:pt>
                <c:pt idx="17">
                  <c:v>58</c:v>
                </c:pt>
                <c:pt idx="18">
                  <c:v>0</c:v>
                </c:pt>
                <c:pt idx="19">
                  <c:v>8117</c:v>
                </c:pt>
                <c:pt idx="20">
                  <c:v>256</c:v>
                </c:pt>
                <c:pt idx="21">
                  <c:v>439</c:v>
                </c:pt>
                <c:pt idx="22">
                  <c:v>105</c:v>
                </c:pt>
                <c:pt idx="23">
                  <c:v>4098</c:v>
                </c:pt>
                <c:pt idx="24">
                  <c:v>130</c:v>
                </c:pt>
                <c:pt idx="25">
                  <c:v>3046</c:v>
                </c:pt>
                <c:pt idx="26">
                  <c:v>192</c:v>
                </c:pt>
                <c:pt idx="27">
                  <c:v>278</c:v>
                </c:pt>
                <c:pt idx="28">
                  <c:v>27</c:v>
                </c:pt>
                <c:pt idx="29">
                  <c:v>79</c:v>
                </c:pt>
                <c:pt idx="30">
                  <c:v>1189</c:v>
                </c:pt>
                <c:pt idx="31">
                  <c:v>7407</c:v>
                </c:pt>
                <c:pt idx="32">
                  <c:v>87</c:v>
                </c:pt>
                <c:pt idx="33">
                  <c:v>63</c:v>
                </c:pt>
                <c:pt idx="34">
                  <c:v>75</c:v>
                </c:pt>
                <c:pt idx="35">
                  <c:v>6453</c:v>
                </c:pt>
              </c:numCache>
            </c:numRef>
          </c:val>
          <c:extLst>
            <c:ext xmlns:c16="http://schemas.microsoft.com/office/drawing/2014/chart" uri="{C3380CC4-5D6E-409C-BE32-E72D297353CC}">
              <c16:uniqueId val="{00000000-4758-42D0-A88B-9211EFD4F953}"/>
            </c:ext>
          </c:extLst>
        </c:ser>
        <c:dLbls>
          <c:showLegendKey val="0"/>
          <c:showVal val="0"/>
          <c:showCatName val="0"/>
          <c:showSerName val="0"/>
          <c:showPercent val="0"/>
          <c:showBubbleSize val="0"/>
        </c:dLbls>
        <c:gapWidth val="89"/>
        <c:overlap val="-27"/>
        <c:axId val="1183363440"/>
        <c:axId val="1183363024"/>
      </c:barChart>
      <c:lineChart>
        <c:grouping val="standard"/>
        <c:varyColors val="0"/>
        <c:ser>
          <c:idx val="1"/>
          <c:order val="1"/>
          <c:tx>
            <c:strRef>
              <c:f>'Delta7 Analysis Chart'!$C$3</c:f>
              <c:strCache>
                <c:ptCount val="1"/>
                <c:pt idx="0">
                  <c:v> Fully Vaccinated</c:v>
                </c:pt>
              </c:strCache>
            </c:strRef>
          </c:tx>
          <c:spPr>
            <a:ln w="22225" cap="rnd">
              <a:solidFill>
                <a:schemeClr val="accent5">
                  <a:lumMod val="75000"/>
                  <a:alpha val="97000"/>
                </a:schemeClr>
              </a:solidFill>
              <a:round/>
            </a:ln>
            <a:effectLst/>
          </c:spPr>
          <c:marker>
            <c:symbol val="circle"/>
            <c:size val="6"/>
            <c:spPr>
              <a:solidFill>
                <a:schemeClr val="lt1"/>
              </a:solidFill>
              <a:ln w="15875">
                <a:solidFill>
                  <a:srgbClr val="0070C0"/>
                </a:solidFill>
                <a:round/>
              </a:ln>
              <a:effectLst/>
            </c:spPr>
          </c:marker>
          <c:cat>
            <c:strRef>
              <c:f>'Delta7 Analysis Chart'!$A$4:$A$39</c:f>
              <c:strCache>
                <c:ptCount val="36"/>
                <c:pt idx="0">
                  <c:v>AN</c:v>
                </c:pt>
                <c:pt idx="1">
                  <c:v>AP</c:v>
                </c:pt>
                <c:pt idx="2">
                  <c:v>AR</c:v>
                </c:pt>
                <c:pt idx="3">
                  <c:v>AS</c:v>
                </c:pt>
                <c:pt idx="4">
                  <c:v>BR</c:v>
                </c:pt>
                <c:pt idx="5">
                  <c:v>CH</c:v>
                </c:pt>
                <c:pt idx="6">
                  <c:v>CT</c:v>
                </c:pt>
                <c:pt idx="7">
                  <c:v>DL</c:v>
                </c:pt>
                <c:pt idx="8">
                  <c:v>DN</c:v>
                </c:pt>
                <c:pt idx="9">
                  <c:v>GA</c:v>
                </c:pt>
                <c:pt idx="10">
                  <c:v>GJ</c:v>
                </c:pt>
                <c:pt idx="11">
                  <c:v>HP</c:v>
                </c:pt>
                <c:pt idx="12">
                  <c:v>HR</c:v>
                </c:pt>
                <c:pt idx="13">
                  <c:v>JH</c:v>
                </c:pt>
                <c:pt idx="14">
                  <c:v>JK</c:v>
                </c:pt>
                <c:pt idx="15">
                  <c:v>KA</c:v>
                </c:pt>
                <c:pt idx="16">
                  <c:v>KL</c:v>
                </c:pt>
                <c:pt idx="17">
                  <c:v>LA</c:v>
                </c:pt>
                <c:pt idx="18">
                  <c:v>LD</c:v>
                </c:pt>
                <c:pt idx="19">
                  <c:v>MH</c:v>
                </c:pt>
                <c:pt idx="20">
                  <c:v>ML</c:v>
                </c:pt>
                <c:pt idx="21">
                  <c:v>MN</c:v>
                </c:pt>
                <c:pt idx="22">
                  <c:v>MP</c:v>
                </c:pt>
                <c:pt idx="23">
                  <c:v>MZ</c:v>
                </c:pt>
                <c:pt idx="24">
                  <c:v>NL</c:v>
                </c:pt>
                <c:pt idx="25">
                  <c:v>OR</c:v>
                </c:pt>
                <c:pt idx="26">
                  <c:v>PB</c:v>
                </c:pt>
                <c:pt idx="27">
                  <c:v>PY</c:v>
                </c:pt>
                <c:pt idx="28">
                  <c:v>RJ</c:v>
                </c:pt>
                <c:pt idx="29">
                  <c:v>SK</c:v>
                </c:pt>
                <c:pt idx="30">
                  <c:v>TG</c:v>
                </c:pt>
                <c:pt idx="31">
                  <c:v>TN</c:v>
                </c:pt>
                <c:pt idx="32">
                  <c:v>TR</c:v>
                </c:pt>
                <c:pt idx="33">
                  <c:v>UP</c:v>
                </c:pt>
                <c:pt idx="34">
                  <c:v>UT</c:v>
                </c:pt>
                <c:pt idx="35">
                  <c:v>WB</c:v>
                </c:pt>
              </c:strCache>
            </c:strRef>
          </c:cat>
          <c:val>
            <c:numRef>
              <c:f>'Delta7 Analysis Chart'!$C$4:$C$39</c:f>
              <c:numCache>
                <c:formatCode>General</c:formatCode>
                <c:ptCount val="36"/>
                <c:pt idx="0">
                  <c:v>10640</c:v>
                </c:pt>
                <c:pt idx="1">
                  <c:v>1887005</c:v>
                </c:pt>
                <c:pt idx="2">
                  <c:v>23647</c:v>
                </c:pt>
                <c:pt idx="3">
                  <c:v>849889</c:v>
                </c:pt>
                <c:pt idx="4">
                  <c:v>2144970</c:v>
                </c:pt>
                <c:pt idx="5">
                  <c:v>21641</c:v>
                </c:pt>
                <c:pt idx="6">
                  <c:v>604260</c:v>
                </c:pt>
                <c:pt idx="7">
                  <c:v>269146</c:v>
                </c:pt>
                <c:pt idx="8">
                  <c:v>14244</c:v>
                </c:pt>
                <c:pt idx="9">
                  <c:v>46494</c:v>
                </c:pt>
                <c:pt idx="10">
                  <c:v>1660382</c:v>
                </c:pt>
                <c:pt idx="11">
                  <c:v>234011</c:v>
                </c:pt>
                <c:pt idx="12">
                  <c:v>368141</c:v>
                </c:pt>
                <c:pt idx="13">
                  <c:v>428313</c:v>
                </c:pt>
                <c:pt idx="14">
                  <c:v>414843</c:v>
                </c:pt>
                <c:pt idx="15">
                  <c:v>1373861</c:v>
                </c:pt>
                <c:pt idx="16">
                  <c:v>792534</c:v>
                </c:pt>
                <c:pt idx="17">
                  <c:v>1532</c:v>
                </c:pt>
                <c:pt idx="18">
                  <c:v>796</c:v>
                </c:pt>
                <c:pt idx="19">
                  <c:v>1282938</c:v>
                </c:pt>
                <c:pt idx="20">
                  <c:v>41927</c:v>
                </c:pt>
                <c:pt idx="21">
                  <c:v>71276</c:v>
                </c:pt>
                <c:pt idx="22">
                  <c:v>2034460</c:v>
                </c:pt>
                <c:pt idx="23">
                  <c:v>11262</c:v>
                </c:pt>
                <c:pt idx="24">
                  <c:v>23628</c:v>
                </c:pt>
                <c:pt idx="25">
                  <c:v>917236</c:v>
                </c:pt>
                <c:pt idx="26">
                  <c:v>223256</c:v>
                </c:pt>
                <c:pt idx="27">
                  <c:v>20073</c:v>
                </c:pt>
                <c:pt idx="28">
                  <c:v>864947</c:v>
                </c:pt>
                <c:pt idx="29">
                  <c:v>14044</c:v>
                </c:pt>
                <c:pt idx="30">
                  <c:v>961422</c:v>
                </c:pt>
                <c:pt idx="31">
                  <c:v>1578082</c:v>
                </c:pt>
                <c:pt idx="32">
                  <c:v>74642</c:v>
                </c:pt>
                <c:pt idx="33">
                  <c:v>3130828</c:v>
                </c:pt>
                <c:pt idx="34">
                  <c:v>258381</c:v>
                </c:pt>
                <c:pt idx="35">
                  <c:v>1871612</c:v>
                </c:pt>
              </c:numCache>
            </c:numRef>
          </c:val>
          <c:smooth val="0"/>
          <c:extLst>
            <c:ext xmlns:c16="http://schemas.microsoft.com/office/drawing/2014/chart" uri="{C3380CC4-5D6E-409C-BE32-E72D297353CC}">
              <c16:uniqueId val="{00000001-4758-42D0-A88B-9211EFD4F953}"/>
            </c:ext>
          </c:extLst>
        </c:ser>
        <c:dLbls>
          <c:showLegendKey val="0"/>
          <c:showVal val="0"/>
          <c:showCatName val="0"/>
          <c:showSerName val="0"/>
          <c:showPercent val="0"/>
          <c:showBubbleSize val="0"/>
        </c:dLbls>
        <c:marker val="1"/>
        <c:smooth val="0"/>
        <c:axId val="1518184816"/>
        <c:axId val="1518183152"/>
      </c:lineChart>
      <c:catAx>
        <c:axId val="1518184816"/>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bg1"/>
                </a:solidFill>
                <a:latin typeface="+mn-lt"/>
                <a:ea typeface="+mn-ea"/>
                <a:cs typeface="+mn-cs"/>
              </a:defRPr>
            </a:pPr>
            <a:endParaRPr lang="en-US"/>
          </a:p>
        </c:txPr>
        <c:crossAx val="1518183152"/>
        <c:crosses val="autoZero"/>
        <c:auto val="1"/>
        <c:lblAlgn val="ctr"/>
        <c:lblOffset val="100"/>
        <c:noMultiLvlLbl val="0"/>
      </c:catAx>
      <c:valAx>
        <c:axId val="1518183152"/>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IN"/>
                  <a:t>Fully Vaccunated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18184816"/>
        <c:crosses val="autoZero"/>
        <c:crossBetween val="between"/>
      </c:valAx>
      <c:valAx>
        <c:axId val="1183363024"/>
        <c:scaling>
          <c:orientation val="minMax"/>
        </c:scaling>
        <c:delete val="0"/>
        <c:axPos val="r"/>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IN"/>
                  <a:t>Delta7 Confirmed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83363440"/>
        <c:crosses val="max"/>
        <c:crossBetween val="between"/>
      </c:valAx>
      <c:catAx>
        <c:axId val="1183363440"/>
        <c:scaling>
          <c:orientation val="minMax"/>
        </c:scaling>
        <c:delete val="1"/>
        <c:axPos val="b"/>
        <c:numFmt formatCode="General" sourceLinked="1"/>
        <c:majorTickMark val="out"/>
        <c:minorTickMark val="none"/>
        <c:tickLblPos val="nextTo"/>
        <c:crossAx val="1183363024"/>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layout>
        <c:manualLayout>
          <c:xMode val="edge"/>
          <c:yMode val="edge"/>
          <c:x val="0.40094356955380572"/>
          <c:y val="1.9096675415573076E-2"/>
          <c:w val="0.57405643044619437"/>
          <c:h val="7.291776027996500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Deceased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Deceased_recovered!$F$5</c:f>
              <c:strCache>
                <c:ptCount val="1"/>
                <c:pt idx="0">
                  <c:v>685</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Deceased_recovered!$E$5:$E$6</c:f>
              <c:strCache>
                <c:ptCount val="2"/>
                <c:pt idx="0">
                  <c:v>Nagaland</c:v>
                </c:pt>
                <c:pt idx="1">
                  <c:v>Chandigarh</c:v>
                </c:pt>
              </c:strCache>
            </c:strRef>
          </c:cat>
          <c:val>
            <c:numRef>
              <c:f>Deceased_recovered!$F$5:$F$6</c:f>
              <c:numCache>
                <c:formatCode>General</c:formatCode>
                <c:ptCount val="2"/>
                <c:pt idx="0">
                  <c:v>685</c:v>
                </c:pt>
                <c:pt idx="1">
                  <c:v>820</c:v>
                </c:pt>
              </c:numCache>
            </c:numRef>
          </c:val>
          <c:extLst>
            <c:ext xmlns:c16="http://schemas.microsoft.com/office/drawing/2014/chart" uri="{C3380CC4-5D6E-409C-BE32-E72D297353CC}">
              <c16:uniqueId val="{00000000-DE04-4C90-96B5-4C52BFF16E70}"/>
            </c:ext>
          </c:extLst>
        </c:ser>
        <c:dLbls>
          <c:showLegendKey val="0"/>
          <c:showVal val="1"/>
          <c:showCatName val="0"/>
          <c:showSerName val="0"/>
          <c:showPercent val="0"/>
          <c:showBubbleSize val="0"/>
        </c:dLbls>
        <c:gapWidth val="150"/>
        <c:shape val="box"/>
        <c:axId val="4821151"/>
        <c:axId val="1898900976"/>
        <c:axId val="0"/>
      </c:bar3DChart>
      <c:catAx>
        <c:axId val="48211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98900976"/>
        <c:crosses val="autoZero"/>
        <c:auto val="1"/>
        <c:lblAlgn val="ctr"/>
        <c:lblOffset val="100"/>
        <c:noMultiLvlLbl val="0"/>
      </c:catAx>
      <c:valAx>
        <c:axId val="18989009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821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Recovered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Deceased_recovered!$G$4</c:f>
              <c:strCache>
                <c:ptCount val="1"/>
                <c:pt idx="0">
                  <c:v>Recoverd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Deceased_recovered!$E$5:$E$6</c:f>
              <c:strCache>
                <c:ptCount val="2"/>
                <c:pt idx="0">
                  <c:v>Nagaland</c:v>
                </c:pt>
                <c:pt idx="1">
                  <c:v>Chandigarh</c:v>
                </c:pt>
              </c:strCache>
            </c:strRef>
          </c:cat>
          <c:val>
            <c:numRef>
              <c:f>Deceased_recovered!$G$5:$G$6</c:f>
              <c:numCache>
                <c:formatCode>General</c:formatCode>
                <c:ptCount val="2"/>
                <c:pt idx="0">
                  <c:v>29904</c:v>
                </c:pt>
                <c:pt idx="1">
                  <c:v>64495</c:v>
                </c:pt>
              </c:numCache>
            </c:numRef>
          </c:val>
          <c:extLst>
            <c:ext xmlns:c16="http://schemas.microsoft.com/office/drawing/2014/chart" uri="{C3380CC4-5D6E-409C-BE32-E72D297353CC}">
              <c16:uniqueId val="{00000000-B3C8-47D1-A0E6-35B6ECEB1B2D}"/>
            </c:ext>
          </c:extLst>
        </c:ser>
        <c:dLbls>
          <c:showLegendKey val="0"/>
          <c:showVal val="1"/>
          <c:showCatName val="0"/>
          <c:showSerName val="0"/>
          <c:showPercent val="0"/>
          <c:showBubbleSize val="0"/>
        </c:dLbls>
        <c:gapWidth val="150"/>
        <c:shape val="box"/>
        <c:axId val="1898306656"/>
        <c:axId val="153702959"/>
        <c:axId val="0"/>
      </c:bar3DChart>
      <c:catAx>
        <c:axId val="18983066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3702959"/>
        <c:crosses val="autoZero"/>
        <c:auto val="1"/>
        <c:lblAlgn val="ctr"/>
        <c:lblOffset val="100"/>
        <c:noMultiLvlLbl val="0"/>
      </c:catAx>
      <c:valAx>
        <c:axId val="153702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98306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[Covi19_India_Dashboard.xlsx]Weekly_data_pivot!PivotTable6</c:name>
    <c:fmtId val="1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Weekly_data_pivot!$B$3</c:f>
              <c:strCache>
                <c:ptCount val="1"/>
                <c:pt idx="0">
                  <c:v>Sum of Confirmed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Weekly_data_pivot!$A$4:$A$59</c:f>
              <c:strCache>
                <c:ptCount val="55"/>
                <c:pt idx="0">
                  <c:v>April-Week 1</c:v>
                </c:pt>
                <c:pt idx="1">
                  <c:v>April-Week 2</c:v>
                </c:pt>
                <c:pt idx="2">
                  <c:v>April-Week 3</c:v>
                </c:pt>
                <c:pt idx="3">
                  <c:v>April-Week 4</c:v>
                </c:pt>
                <c:pt idx="4">
                  <c:v>April-Week 5</c:v>
                </c:pt>
                <c:pt idx="5">
                  <c:v>August-Week 1</c:v>
                </c:pt>
                <c:pt idx="6">
                  <c:v>August-Week 2</c:v>
                </c:pt>
                <c:pt idx="7">
                  <c:v>August-Week 3</c:v>
                </c:pt>
                <c:pt idx="8">
                  <c:v>August-Week 4</c:v>
                </c:pt>
                <c:pt idx="9">
                  <c:v>August-Week 5</c:v>
                </c:pt>
                <c:pt idx="10">
                  <c:v>August-Week 6</c:v>
                </c:pt>
                <c:pt idx="11">
                  <c:v>December-Week 1</c:v>
                </c:pt>
                <c:pt idx="12">
                  <c:v>December-Week 2</c:v>
                </c:pt>
                <c:pt idx="13">
                  <c:v>December-Week 3</c:v>
                </c:pt>
                <c:pt idx="14">
                  <c:v>December-Week 4</c:v>
                </c:pt>
                <c:pt idx="15">
                  <c:v>December-Week 5</c:v>
                </c:pt>
                <c:pt idx="16">
                  <c:v>February-Week 2</c:v>
                </c:pt>
                <c:pt idx="17">
                  <c:v>February-Week 3</c:v>
                </c:pt>
                <c:pt idx="18">
                  <c:v>January-Week 5</c:v>
                </c:pt>
                <c:pt idx="19">
                  <c:v>July-Week 1</c:v>
                </c:pt>
                <c:pt idx="20">
                  <c:v>July-Week 2</c:v>
                </c:pt>
                <c:pt idx="21">
                  <c:v>July-Week 3</c:v>
                </c:pt>
                <c:pt idx="22">
                  <c:v>July-Week 4</c:v>
                </c:pt>
                <c:pt idx="23">
                  <c:v>July-Week 5</c:v>
                </c:pt>
                <c:pt idx="24">
                  <c:v>June-Week 1</c:v>
                </c:pt>
                <c:pt idx="25">
                  <c:v>June-Week 2</c:v>
                </c:pt>
                <c:pt idx="26">
                  <c:v>June-Week 3</c:v>
                </c:pt>
                <c:pt idx="27">
                  <c:v>June-Week 4</c:v>
                </c:pt>
                <c:pt idx="28">
                  <c:v>June-Week 5</c:v>
                </c:pt>
                <c:pt idx="29">
                  <c:v>March-Week 1</c:v>
                </c:pt>
                <c:pt idx="30">
                  <c:v>March-Week 2</c:v>
                </c:pt>
                <c:pt idx="31">
                  <c:v>March-Week 3</c:v>
                </c:pt>
                <c:pt idx="32">
                  <c:v>March-Week 4</c:v>
                </c:pt>
                <c:pt idx="33">
                  <c:v>March-Week 5</c:v>
                </c:pt>
                <c:pt idx="34">
                  <c:v>May-Week 1</c:v>
                </c:pt>
                <c:pt idx="35">
                  <c:v>May-Week 2</c:v>
                </c:pt>
                <c:pt idx="36">
                  <c:v>May-Week 3</c:v>
                </c:pt>
                <c:pt idx="37">
                  <c:v>May-Week 4</c:v>
                </c:pt>
                <c:pt idx="38">
                  <c:v>May-Week 5</c:v>
                </c:pt>
                <c:pt idx="39">
                  <c:v>May-Week 6</c:v>
                </c:pt>
                <c:pt idx="40">
                  <c:v>November-Week 1</c:v>
                </c:pt>
                <c:pt idx="41">
                  <c:v>November-Week 2</c:v>
                </c:pt>
                <c:pt idx="42">
                  <c:v>November-Week 3</c:v>
                </c:pt>
                <c:pt idx="43">
                  <c:v>November-Week 4</c:v>
                </c:pt>
                <c:pt idx="44">
                  <c:v>November-Week 5</c:v>
                </c:pt>
                <c:pt idx="45">
                  <c:v>October-Week 1</c:v>
                </c:pt>
                <c:pt idx="46">
                  <c:v>October-Week 2</c:v>
                </c:pt>
                <c:pt idx="47">
                  <c:v>October-Week 3</c:v>
                </c:pt>
                <c:pt idx="48">
                  <c:v>October-Week 4</c:v>
                </c:pt>
                <c:pt idx="49">
                  <c:v>October-Week 5</c:v>
                </c:pt>
                <c:pt idx="50">
                  <c:v>September-Week 1</c:v>
                </c:pt>
                <c:pt idx="51">
                  <c:v>September-Week 2</c:v>
                </c:pt>
                <c:pt idx="52">
                  <c:v>September-Week 3</c:v>
                </c:pt>
                <c:pt idx="53">
                  <c:v>September-Week 4</c:v>
                </c:pt>
                <c:pt idx="54">
                  <c:v>September-Week 5</c:v>
                </c:pt>
              </c:strCache>
            </c:strRef>
          </c:cat>
          <c:val>
            <c:numRef>
              <c:f>Weekly_data_pivot!$B$4:$B$59</c:f>
              <c:numCache>
                <c:formatCode>General</c:formatCode>
                <c:ptCount val="55"/>
                <c:pt idx="0">
                  <c:v>2049</c:v>
                </c:pt>
                <c:pt idx="1">
                  <c:v>4769</c:v>
                </c:pt>
                <c:pt idx="2">
                  <c:v>7272</c:v>
                </c:pt>
                <c:pt idx="3">
                  <c:v>10558</c:v>
                </c:pt>
                <c:pt idx="4">
                  <c:v>8584</c:v>
                </c:pt>
                <c:pt idx="5">
                  <c:v>55117</c:v>
                </c:pt>
                <c:pt idx="6">
                  <c:v>399852</c:v>
                </c:pt>
                <c:pt idx="7">
                  <c:v>437188</c:v>
                </c:pt>
                <c:pt idx="8">
                  <c:v>454228</c:v>
                </c:pt>
                <c:pt idx="9">
                  <c:v>496276</c:v>
                </c:pt>
                <c:pt idx="10">
                  <c:v>148227</c:v>
                </c:pt>
                <c:pt idx="11">
                  <c:v>181275</c:v>
                </c:pt>
                <c:pt idx="12">
                  <c:v>212851</c:v>
                </c:pt>
                <c:pt idx="13">
                  <c:v>174279</c:v>
                </c:pt>
                <c:pt idx="14">
                  <c:v>156733</c:v>
                </c:pt>
                <c:pt idx="15">
                  <c:v>97918</c:v>
                </c:pt>
                <c:pt idx="16">
                  <c:v>2</c:v>
                </c:pt>
                <c:pt idx="17">
                  <c:v>0</c:v>
                </c:pt>
                <c:pt idx="18">
                  <c:v>1</c:v>
                </c:pt>
                <c:pt idx="19">
                  <c:v>90118</c:v>
                </c:pt>
                <c:pt idx="20">
                  <c:v>178027</c:v>
                </c:pt>
                <c:pt idx="21">
                  <c:v>230764</c:v>
                </c:pt>
                <c:pt idx="22">
                  <c:v>309378</c:v>
                </c:pt>
                <c:pt idx="23">
                  <c:v>309980</c:v>
                </c:pt>
                <c:pt idx="24">
                  <c:v>53250</c:v>
                </c:pt>
                <c:pt idx="25">
                  <c:v>75243</c:v>
                </c:pt>
                <c:pt idx="26">
                  <c:v>88835</c:v>
                </c:pt>
                <c:pt idx="27">
                  <c:v>119079</c:v>
                </c:pt>
                <c:pt idx="28">
                  <c:v>57223</c:v>
                </c:pt>
                <c:pt idx="29">
                  <c:v>31</c:v>
                </c:pt>
                <c:pt idx="30">
                  <c:v>68</c:v>
                </c:pt>
                <c:pt idx="31">
                  <c:v>232</c:v>
                </c:pt>
                <c:pt idx="32">
                  <c:v>685</c:v>
                </c:pt>
                <c:pt idx="33">
                  <c:v>616</c:v>
                </c:pt>
                <c:pt idx="34">
                  <c:v>4960</c:v>
                </c:pt>
                <c:pt idx="35">
                  <c:v>23039</c:v>
                </c:pt>
                <c:pt idx="36">
                  <c:v>27784</c:v>
                </c:pt>
                <c:pt idx="37">
                  <c:v>38876</c:v>
                </c:pt>
                <c:pt idx="38">
                  <c:v>47290</c:v>
                </c:pt>
                <c:pt idx="39">
                  <c:v>8341</c:v>
                </c:pt>
                <c:pt idx="40">
                  <c:v>323810</c:v>
                </c:pt>
                <c:pt idx="41">
                  <c:v>307731</c:v>
                </c:pt>
                <c:pt idx="42">
                  <c:v>280973</c:v>
                </c:pt>
                <c:pt idx="43">
                  <c:v>297131</c:v>
                </c:pt>
                <c:pt idx="44">
                  <c:v>70215</c:v>
                </c:pt>
                <c:pt idx="45">
                  <c:v>237149</c:v>
                </c:pt>
                <c:pt idx="46">
                  <c:v>504099</c:v>
                </c:pt>
                <c:pt idx="47">
                  <c:v>441217</c:v>
                </c:pt>
                <c:pt idx="48">
                  <c:v>371305</c:v>
                </c:pt>
                <c:pt idx="49">
                  <c:v>319360</c:v>
                </c:pt>
                <c:pt idx="50">
                  <c:v>422905</c:v>
                </c:pt>
                <c:pt idx="51">
                  <c:v>640962</c:v>
                </c:pt>
                <c:pt idx="52">
                  <c:v>646420</c:v>
                </c:pt>
                <c:pt idx="53">
                  <c:v>592350</c:v>
                </c:pt>
                <c:pt idx="54">
                  <c:v>319687</c:v>
                </c:pt>
              </c:numCache>
            </c:numRef>
          </c:val>
          <c:smooth val="0"/>
          <c:extLst>
            <c:ext xmlns:c16="http://schemas.microsoft.com/office/drawing/2014/chart" uri="{C3380CC4-5D6E-409C-BE32-E72D297353CC}">
              <c16:uniqueId val="{00000000-02D6-4DF5-923A-BC3D8E82B426}"/>
            </c:ext>
          </c:extLst>
        </c:ser>
        <c:ser>
          <c:idx val="1"/>
          <c:order val="1"/>
          <c:tx>
            <c:strRef>
              <c:f>Weekly_data_pivot!$C$3</c:f>
              <c:strCache>
                <c:ptCount val="1"/>
                <c:pt idx="0">
                  <c:v>Sum of Deaths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Weekly_data_pivot!$A$4:$A$59</c:f>
              <c:strCache>
                <c:ptCount val="55"/>
                <c:pt idx="0">
                  <c:v>April-Week 1</c:v>
                </c:pt>
                <c:pt idx="1">
                  <c:v>April-Week 2</c:v>
                </c:pt>
                <c:pt idx="2">
                  <c:v>April-Week 3</c:v>
                </c:pt>
                <c:pt idx="3">
                  <c:v>April-Week 4</c:v>
                </c:pt>
                <c:pt idx="4">
                  <c:v>April-Week 5</c:v>
                </c:pt>
                <c:pt idx="5">
                  <c:v>August-Week 1</c:v>
                </c:pt>
                <c:pt idx="6">
                  <c:v>August-Week 2</c:v>
                </c:pt>
                <c:pt idx="7">
                  <c:v>August-Week 3</c:v>
                </c:pt>
                <c:pt idx="8">
                  <c:v>August-Week 4</c:v>
                </c:pt>
                <c:pt idx="9">
                  <c:v>August-Week 5</c:v>
                </c:pt>
                <c:pt idx="10">
                  <c:v>August-Week 6</c:v>
                </c:pt>
                <c:pt idx="11">
                  <c:v>December-Week 1</c:v>
                </c:pt>
                <c:pt idx="12">
                  <c:v>December-Week 2</c:v>
                </c:pt>
                <c:pt idx="13">
                  <c:v>December-Week 3</c:v>
                </c:pt>
                <c:pt idx="14">
                  <c:v>December-Week 4</c:v>
                </c:pt>
                <c:pt idx="15">
                  <c:v>December-Week 5</c:v>
                </c:pt>
                <c:pt idx="16">
                  <c:v>February-Week 2</c:v>
                </c:pt>
                <c:pt idx="17">
                  <c:v>February-Week 3</c:v>
                </c:pt>
                <c:pt idx="18">
                  <c:v>January-Week 5</c:v>
                </c:pt>
                <c:pt idx="19">
                  <c:v>July-Week 1</c:v>
                </c:pt>
                <c:pt idx="20">
                  <c:v>July-Week 2</c:v>
                </c:pt>
                <c:pt idx="21">
                  <c:v>July-Week 3</c:v>
                </c:pt>
                <c:pt idx="22">
                  <c:v>July-Week 4</c:v>
                </c:pt>
                <c:pt idx="23">
                  <c:v>July-Week 5</c:v>
                </c:pt>
                <c:pt idx="24">
                  <c:v>June-Week 1</c:v>
                </c:pt>
                <c:pt idx="25">
                  <c:v>June-Week 2</c:v>
                </c:pt>
                <c:pt idx="26">
                  <c:v>June-Week 3</c:v>
                </c:pt>
                <c:pt idx="27">
                  <c:v>June-Week 4</c:v>
                </c:pt>
                <c:pt idx="28">
                  <c:v>June-Week 5</c:v>
                </c:pt>
                <c:pt idx="29">
                  <c:v>March-Week 1</c:v>
                </c:pt>
                <c:pt idx="30">
                  <c:v>March-Week 2</c:v>
                </c:pt>
                <c:pt idx="31">
                  <c:v>March-Week 3</c:v>
                </c:pt>
                <c:pt idx="32">
                  <c:v>March-Week 4</c:v>
                </c:pt>
                <c:pt idx="33">
                  <c:v>March-Week 5</c:v>
                </c:pt>
                <c:pt idx="34">
                  <c:v>May-Week 1</c:v>
                </c:pt>
                <c:pt idx="35">
                  <c:v>May-Week 2</c:v>
                </c:pt>
                <c:pt idx="36">
                  <c:v>May-Week 3</c:v>
                </c:pt>
                <c:pt idx="37">
                  <c:v>May-Week 4</c:v>
                </c:pt>
                <c:pt idx="38">
                  <c:v>May-Week 5</c:v>
                </c:pt>
                <c:pt idx="39">
                  <c:v>May-Week 6</c:v>
                </c:pt>
                <c:pt idx="40">
                  <c:v>November-Week 1</c:v>
                </c:pt>
                <c:pt idx="41">
                  <c:v>November-Week 2</c:v>
                </c:pt>
                <c:pt idx="42">
                  <c:v>November-Week 3</c:v>
                </c:pt>
                <c:pt idx="43">
                  <c:v>November-Week 4</c:v>
                </c:pt>
                <c:pt idx="44">
                  <c:v>November-Week 5</c:v>
                </c:pt>
                <c:pt idx="45">
                  <c:v>October-Week 1</c:v>
                </c:pt>
                <c:pt idx="46">
                  <c:v>October-Week 2</c:v>
                </c:pt>
                <c:pt idx="47">
                  <c:v>October-Week 3</c:v>
                </c:pt>
                <c:pt idx="48">
                  <c:v>October-Week 4</c:v>
                </c:pt>
                <c:pt idx="49">
                  <c:v>October-Week 5</c:v>
                </c:pt>
                <c:pt idx="50">
                  <c:v>September-Week 1</c:v>
                </c:pt>
                <c:pt idx="51">
                  <c:v>September-Week 2</c:v>
                </c:pt>
                <c:pt idx="52">
                  <c:v>September-Week 3</c:v>
                </c:pt>
                <c:pt idx="53">
                  <c:v>September-Week 4</c:v>
                </c:pt>
                <c:pt idx="54">
                  <c:v>September-Week 5</c:v>
                </c:pt>
              </c:strCache>
            </c:strRef>
          </c:cat>
          <c:val>
            <c:numRef>
              <c:f>Weekly_data_pivot!$C$4:$C$59</c:f>
              <c:numCache>
                <c:formatCode>General</c:formatCode>
                <c:ptCount val="55"/>
                <c:pt idx="0">
                  <c:v>49</c:v>
                </c:pt>
                <c:pt idx="1">
                  <c:v>194</c:v>
                </c:pt>
                <c:pt idx="2">
                  <c:v>232</c:v>
                </c:pt>
                <c:pt idx="3">
                  <c:v>303</c:v>
                </c:pt>
                <c:pt idx="4">
                  <c:v>329</c:v>
                </c:pt>
                <c:pt idx="5">
                  <c:v>854</c:v>
                </c:pt>
                <c:pt idx="6">
                  <c:v>6044</c:v>
                </c:pt>
                <c:pt idx="7">
                  <c:v>6632</c:v>
                </c:pt>
                <c:pt idx="8">
                  <c:v>6762</c:v>
                </c:pt>
                <c:pt idx="9">
                  <c:v>6811</c:v>
                </c:pt>
                <c:pt idx="10">
                  <c:v>1776</c:v>
                </c:pt>
                <c:pt idx="11">
                  <c:v>2561</c:v>
                </c:pt>
                <c:pt idx="12">
                  <c:v>2835</c:v>
                </c:pt>
                <c:pt idx="13">
                  <c:v>2458</c:v>
                </c:pt>
                <c:pt idx="14">
                  <c:v>2146</c:v>
                </c:pt>
                <c:pt idx="15">
                  <c:v>1359</c:v>
                </c:pt>
                <c:pt idx="16">
                  <c:v>0</c:v>
                </c:pt>
                <c:pt idx="17">
                  <c:v>0</c:v>
                </c:pt>
                <c:pt idx="18">
                  <c:v>0</c:v>
                </c:pt>
                <c:pt idx="19">
                  <c:v>1871</c:v>
                </c:pt>
                <c:pt idx="20">
                  <c:v>3405</c:v>
                </c:pt>
                <c:pt idx="21">
                  <c:v>4133</c:v>
                </c:pt>
                <c:pt idx="22">
                  <c:v>5293</c:v>
                </c:pt>
                <c:pt idx="23">
                  <c:v>4444</c:v>
                </c:pt>
                <c:pt idx="24">
                  <c:v>1539</c:v>
                </c:pt>
                <c:pt idx="25">
                  <c:v>2253</c:v>
                </c:pt>
                <c:pt idx="26">
                  <c:v>4080</c:v>
                </c:pt>
                <c:pt idx="27">
                  <c:v>2826</c:v>
                </c:pt>
                <c:pt idx="28">
                  <c:v>1307</c:v>
                </c:pt>
                <c:pt idx="29">
                  <c:v>0</c:v>
                </c:pt>
                <c:pt idx="30">
                  <c:v>1</c:v>
                </c:pt>
                <c:pt idx="31">
                  <c:v>0</c:v>
                </c:pt>
                <c:pt idx="32">
                  <c:v>2</c:v>
                </c:pt>
                <c:pt idx="33">
                  <c:v>44</c:v>
                </c:pt>
                <c:pt idx="34">
                  <c:v>169</c:v>
                </c:pt>
                <c:pt idx="35">
                  <c:v>779</c:v>
                </c:pt>
                <c:pt idx="36">
                  <c:v>771</c:v>
                </c:pt>
                <c:pt idx="37">
                  <c:v>995</c:v>
                </c:pt>
                <c:pt idx="38">
                  <c:v>1315</c:v>
                </c:pt>
                <c:pt idx="39">
                  <c:v>222</c:v>
                </c:pt>
                <c:pt idx="40">
                  <c:v>4012</c:v>
                </c:pt>
                <c:pt idx="41">
                  <c:v>3512</c:v>
                </c:pt>
                <c:pt idx="42">
                  <c:v>3588</c:v>
                </c:pt>
                <c:pt idx="43">
                  <c:v>3470</c:v>
                </c:pt>
                <c:pt idx="44">
                  <c:v>926</c:v>
                </c:pt>
                <c:pt idx="45">
                  <c:v>3104</c:v>
                </c:pt>
                <c:pt idx="46">
                  <c:v>6559</c:v>
                </c:pt>
                <c:pt idx="47">
                  <c:v>5694</c:v>
                </c:pt>
                <c:pt idx="48">
                  <c:v>4505</c:v>
                </c:pt>
                <c:pt idx="49">
                  <c:v>3581</c:v>
                </c:pt>
                <c:pt idx="50">
                  <c:v>5246</c:v>
                </c:pt>
                <c:pt idx="51">
                  <c:v>7935</c:v>
                </c:pt>
                <c:pt idx="52">
                  <c:v>8160</c:v>
                </c:pt>
                <c:pt idx="53">
                  <c:v>7760</c:v>
                </c:pt>
                <c:pt idx="54">
                  <c:v>4172</c:v>
                </c:pt>
              </c:numCache>
            </c:numRef>
          </c:val>
          <c:smooth val="0"/>
          <c:extLst>
            <c:ext xmlns:c16="http://schemas.microsoft.com/office/drawing/2014/chart" uri="{C3380CC4-5D6E-409C-BE32-E72D297353CC}">
              <c16:uniqueId val="{00000001-02D6-4DF5-923A-BC3D8E82B426}"/>
            </c:ext>
          </c:extLst>
        </c:ser>
        <c:ser>
          <c:idx val="2"/>
          <c:order val="2"/>
          <c:tx>
            <c:strRef>
              <c:f>Weekly_data_pivot!$D$3</c:f>
              <c:strCache>
                <c:ptCount val="1"/>
                <c:pt idx="0">
                  <c:v>Sum of Recovered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Weekly_data_pivot!$A$4:$A$59</c:f>
              <c:strCache>
                <c:ptCount val="55"/>
                <c:pt idx="0">
                  <c:v>April-Week 1</c:v>
                </c:pt>
                <c:pt idx="1">
                  <c:v>April-Week 2</c:v>
                </c:pt>
                <c:pt idx="2">
                  <c:v>April-Week 3</c:v>
                </c:pt>
                <c:pt idx="3">
                  <c:v>April-Week 4</c:v>
                </c:pt>
                <c:pt idx="4">
                  <c:v>April-Week 5</c:v>
                </c:pt>
                <c:pt idx="5">
                  <c:v>August-Week 1</c:v>
                </c:pt>
                <c:pt idx="6">
                  <c:v>August-Week 2</c:v>
                </c:pt>
                <c:pt idx="7">
                  <c:v>August-Week 3</c:v>
                </c:pt>
                <c:pt idx="8">
                  <c:v>August-Week 4</c:v>
                </c:pt>
                <c:pt idx="9">
                  <c:v>August-Week 5</c:v>
                </c:pt>
                <c:pt idx="10">
                  <c:v>August-Week 6</c:v>
                </c:pt>
                <c:pt idx="11">
                  <c:v>December-Week 1</c:v>
                </c:pt>
                <c:pt idx="12">
                  <c:v>December-Week 2</c:v>
                </c:pt>
                <c:pt idx="13">
                  <c:v>December-Week 3</c:v>
                </c:pt>
                <c:pt idx="14">
                  <c:v>December-Week 4</c:v>
                </c:pt>
                <c:pt idx="15">
                  <c:v>December-Week 5</c:v>
                </c:pt>
                <c:pt idx="16">
                  <c:v>February-Week 2</c:v>
                </c:pt>
                <c:pt idx="17">
                  <c:v>February-Week 3</c:v>
                </c:pt>
                <c:pt idx="18">
                  <c:v>January-Week 5</c:v>
                </c:pt>
                <c:pt idx="19">
                  <c:v>July-Week 1</c:v>
                </c:pt>
                <c:pt idx="20">
                  <c:v>July-Week 2</c:v>
                </c:pt>
                <c:pt idx="21">
                  <c:v>July-Week 3</c:v>
                </c:pt>
                <c:pt idx="22">
                  <c:v>July-Week 4</c:v>
                </c:pt>
                <c:pt idx="23">
                  <c:v>July-Week 5</c:v>
                </c:pt>
                <c:pt idx="24">
                  <c:v>June-Week 1</c:v>
                </c:pt>
                <c:pt idx="25">
                  <c:v>June-Week 2</c:v>
                </c:pt>
                <c:pt idx="26">
                  <c:v>June-Week 3</c:v>
                </c:pt>
                <c:pt idx="27">
                  <c:v>June-Week 4</c:v>
                </c:pt>
                <c:pt idx="28">
                  <c:v>June-Week 5</c:v>
                </c:pt>
                <c:pt idx="29">
                  <c:v>March-Week 1</c:v>
                </c:pt>
                <c:pt idx="30">
                  <c:v>March-Week 2</c:v>
                </c:pt>
                <c:pt idx="31">
                  <c:v>March-Week 3</c:v>
                </c:pt>
                <c:pt idx="32">
                  <c:v>March-Week 4</c:v>
                </c:pt>
                <c:pt idx="33">
                  <c:v>March-Week 5</c:v>
                </c:pt>
                <c:pt idx="34">
                  <c:v>May-Week 1</c:v>
                </c:pt>
                <c:pt idx="35">
                  <c:v>May-Week 2</c:v>
                </c:pt>
                <c:pt idx="36">
                  <c:v>May-Week 3</c:v>
                </c:pt>
                <c:pt idx="37">
                  <c:v>May-Week 4</c:v>
                </c:pt>
                <c:pt idx="38">
                  <c:v>May-Week 5</c:v>
                </c:pt>
                <c:pt idx="39">
                  <c:v>May-Week 6</c:v>
                </c:pt>
                <c:pt idx="40">
                  <c:v>November-Week 1</c:v>
                </c:pt>
                <c:pt idx="41">
                  <c:v>November-Week 2</c:v>
                </c:pt>
                <c:pt idx="42">
                  <c:v>November-Week 3</c:v>
                </c:pt>
                <c:pt idx="43">
                  <c:v>November-Week 4</c:v>
                </c:pt>
                <c:pt idx="44">
                  <c:v>November-Week 5</c:v>
                </c:pt>
                <c:pt idx="45">
                  <c:v>October-Week 1</c:v>
                </c:pt>
                <c:pt idx="46">
                  <c:v>October-Week 2</c:v>
                </c:pt>
                <c:pt idx="47">
                  <c:v>October-Week 3</c:v>
                </c:pt>
                <c:pt idx="48">
                  <c:v>October-Week 4</c:v>
                </c:pt>
                <c:pt idx="49">
                  <c:v>October-Week 5</c:v>
                </c:pt>
                <c:pt idx="50">
                  <c:v>September-Week 1</c:v>
                </c:pt>
                <c:pt idx="51">
                  <c:v>September-Week 2</c:v>
                </c:pt>
                <c:pt idx="52">
                  <c:v>September-Week 3</c:v>
                </c:pt>
                <c:pt idx="53">
                  <c:v>September-Week 4</c:v>
                </c:pt>
                <c:pt idx="54">
                  <c:v>September-Week 5</c:v>
                </c:pt>
              </c:strCache>
            </c:strRef>
          </c:cat>
          <c:val>
            <c:numRef>
              <c:f>Weekly_data_pivot!$D$4:$D$59</c:f>
              <c:numCache>
                <c:formatCode>General</c:formatCode>
                <c:ptCount val="55"/>
                <c:pt idx="0">
                  <c:v>126</c:v>
                </c:pt>
                <c:pt idx="1">
                  <c:v>686</c:v>
                </c:pt>
                <c:pt idx="2">
                  <c:v>1494</c:v>
                </c:pt>
                <c:pt idx="3">
                  <c:v>3472</c:v>
                </c:pt>
                <c:pt idx="4">
                  <c:v>3121</c:v>
                </c:pt>
                <c:pt idx="5">
                  <c:v>51368</c:v>
                </c:pt>
                <c:pt idx="6">
                  <c:v>332891</c:v>
                </c:pt>
                <c:pt idx="7">
                  <c:v>380868</c:v>
                </c:pt>
                <c:pt idx="8">
                  <c:v>419228</c:v>
                </c:pt>
                <c:pt idx="9">
                  <c:v>432620</c:v>
                </c:pt>
                <c:pt idx="10">
                  <c:v>124857</c:v>
                </c:pt>
                <c:pt idx="11">
                  <c:v>211351</c:v>
                </c:pt>
                <c:pt idx="12">
                  <c:v>256933</c:v>
                </c:pt>
                <c:pt idx="13">
                  <c:v>222802</c:v>
                </c:pt>
                <c:pt idx="14">
                  <c:v>181167</c:v>
                </c:pt>
                <c:pt idx="15">
                  <c:v>120884</c:v>
                </c:pt>
                <c:pt idx="16">
                  <c:v>0</c:v>
                </c:pt>
                <c:pt idx="17">
                  <c:v>3</c:v>
                </c:pt>
                <c:pt idx="18">
                  <c:v>0</c:v>
                </c:pt>
                <c:pt idx="19">
                  <c:v>61226</c:v>
                </c:pt>
                <c:pt idx="20">
                  <c:v>127168</c:v>
                </c:pt>
                <c:pt idx="21">
                  <c:v>141438</c:v>
                </c:pt>
                <c:pt idx="22">
                  <c:v>209462</c:v>
                </c:pt>
                <c:pt idx="23">
                  <c:v>208414</c:v>
                </c:pt>
                <c:pt idx="24">
                  <c:v>26796</c:v>
                </c:pt>
                <c:pt idx="25">
                  <c:v>43669</c:v>
                </c:pt>
                <c:pt idx="26">
                  <c:v>65858</c:v>
                </c:pt>
                <c:pt idx="27">
                  <c:v>81963</c:v>
                </c:pt>
                <c:pt idx="28">
                  <c:v>37693</c:v>
                </c:pt>
                <c:pt idx="29">
                  <c:v>0</c:v>
                </c:pt>
                <c:pt idx="30">
                  <c:v>0</c:v>
                </c:pt>
                <c:pt idx="31">
                  <c:v>1</c:v>
                </c:pt>
                <c:pt idx="32">
                  <c:v>4</c:v>
                </c:pt>
                <c:pt idx="33">
                  <c:v>152</c:v>
                </c:pt>
                <c:pt idx="34">
                  <c:v>1793</c:v>
                </c:pt>
                <c:pt idx="35">
                  <c:v>8449</c:v>
                </c:pt>
                <c:pt idx="36">
                  <c:v>14956</c:v>
                </c:pt>
                <c:pt idx="37">
                  <c:v>20152</c:v>
                </c:pt>
                <c:pt idx="38">
                  <c:v>32525</c:v>
                </c:pt>
                <c:pt idx="39">
                  <c:v>4928</c:v>
                </c:pt>
                <c:pt idx="40">
                  <c:v>377698</c:v>
                </c:pt>
                <c:pt idx="41">
                  <c:v>336548</c:v>
                </c:pt>
                <c:pt idx="42">
                  <c:v>316200</c:v>
                </c:pt>
                <c:pt idx="43">
                  <c:v>281122</c:v>
                </c:pt>
                <c:pt idx="44">
                  <c:v>87434</c:v>
                </c:pt>
                <c:pt idx="45">
                  <c:v>236726</c:v>
                </c:pt>
                <c:pt idx="46">
                  <c:v>568124</c:v>
                </c:pt>
                <c:pt idx="47">
                  <c:v>519534</c:v>
                </c:pt>
                <c:pt idx="48">
                  <c:v>481440</c:v>
                </c:pt>
                <c:pt idx="49">
                  <c:v>413754</c:v>
                </c:pt>
                <c:pt idx="50">
                  <c:v>340302</c:v>
                </c:pt>
                <c:pt idx="51">
                  <c:v>521638</c:v>
                </c:pt>
                <c:pt idx="52">
                  <c:v>600426</c:v>
                </c:pt>
                <c:pt idx="53">
                  <c:v>638955</c:v>
                </c:pt>
                <c:pt idx="54">
                  <c:v>331313</c:v>
                </c:pt>
              </c:numCache>
            </c:numRef>
          </c:val>
          <c:smooth val="0"/>
          <c:extLst>
            <c:ext xmlns:c16="http://schemas.microsoft.com/office/drawing/2014/chart" uri="{C3380CC4-5D6E-409C-BE32-E72D297353CC}">
              <c16:uniqueId val="{00000002-02D6-4DF5-923A-BC3D8E82B426}"/>
            </c:ext>
          </c:extLst>
        </c:ser>
        <c:dLbls>
          <c:showLegendKey val="0"/>
          <c:showVal val="0"/>
          <c:showCatName val="0"/>
          <c:showSerName val="0"/>
          <c:showPercent val="0"/>
          <c:showBubbleSize val="0"/>
        </c:dLbls>
        <c:marker val="1"/>
        <c:smooth val="0"/>
        <c:axId val="665447183"/>
        <c:axId val="189827135"/>
      </c:lineChart>
      <c:catAx>
        <c:axId val="66544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27135"/>
        <c:crosses val="autoZero"/>
        <c:auto val="1"/>
        <c:lblAlgn val="ctr"/>
        <c:lblOffset val="100"/>
        <c:noMultiLvlLbl val="0"/>
      </c:catAx>
      <c:valAx>
        <c:axId val="18982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44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[Covi19_India_Dashboard.xlsx]Death % pivot!PivotTable5</c:name>
    <c:fmtId val="17"/>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'Death % pivot'!$B$3</c:f>
              <c:strCache>
                <c:ptCount val="1"/>
                <c:pt idx="0">
                  <c:v>Sum of Death %</c:v>
                </c:pt>
              </c:strCache>
            </c:strRef>
          </c:tx>
          <c:spPr>
            <a:solidFill>
              <a:schemeClr val="accent1"/>
            </a:solidFill>
            <a:ln>
              <a:noFill/>
            </a:ln>
            <a:effectLst/>
          </c:spPr>
          <c:invertIfNegative val="0"/>
          <c:cat>
            <c:strRef>
              <c:f>'Death % pivot'!$A$4:$A$8</c:f>
              <c:strCache>
                <c:ptCount val="4"/>
                <c:pt idx="0">
                  <c:v>Category A</c:v>
                </c:pt>
                <c:pt idx="1">
                  <c:v>Category B</c:v>
                </c:pt>
                <c:pt idx="2">
                  <c:v>Category C</c:v>
                </c:pt>
                <c:pt idx="3">
                  <c:v>Category D</c:v>
                </c:pt>
              </c:strCache>
            </c:strRef>
          </c:cat>
          <c:val>
            <c:numRef>
              <c:f>'Death % pivot'!$B$4:$B$8</c:f>
              <c:numCache>
                <c:formatCode>General</c:formatCode>
                <c:ptCount val="4"/>
                <c:pt idx="0">
                  <c:v>1.52</c:v>
                </c:pt>
                <c:pt idx="1">
                  <c:v>1.27</c:v>
                </c:pt>
                <c:pt idx="2">
                  <c:v>1.1100000000000001</c:v>
                </c:pt>
                <c:pt idx="3">
                  <c:v>1.3</c:v>
                </c:pt>
              </c:numCache>
            </c:numRef>
          </c:val>
          <c:extLst>
            <c:ext xmlns:c16="http://schemas.microsoft.com/office/drawing/2014/chart" uri="{C3380CC4-5D6E-409C-BE32-E72D297353CC}">
              <c16:uniqueId val="{00000000-CA1A-4E9B-A4AC-C5D915BEFCDF}"/>
            </c:ext>
          </c:extLst>
        </c:ser>
        <c:ser>
          <c:idx val="1"/>
          <c:order val="1"/>
          <c:tx>
            <c:strRef>
              <c:f>'Death % pivot'!$C$3</c:f>
              <c:strCache>
                <c:ptCount val="1"/>
                <c:pt idx="0">
                  <c:v>Sum of Avg_TestingRatio</c:v>
                </c:pt>
              </c:strCache>
            </c:strRef>
          </c:tx>
          <c:spPr>
            <a:solidFill>
              <a:schemeClr val="accent2"/>
            </a:solidFill>
            <a:ln>
              <a:noFill/>
            </a:ln>
            <a:effectLst/>
          </c:spPr>
          <c:invertIfNegative val="0"/>
          <c:cat>
            <c:strRef>
              <c:f>'Death % pivot'!$A$4:$A$8</c:f>
              <c:strCache>
                <c:ptCount val="4"/>
                <c:pt idx="0">
                  <c:v>Category A</c:v>
                </c:pt>
                <c:pt idx="1">
                  <c:v>Category B</c:v>
                </c:pt>
                <c:pt idx="2">
                  <c:v>Category C</c:v>
                </c:pt>
                <c:pt idx="3">
                  <c:v>Category D</c:v>
                </c:pt>
              </c:strCache>
            </c:strRef>
          </c:cat>
          <c:val>
            <c:numRef>
              <c:f>'Death % pivot'!$C$4:$C$8</c:f>
              <c:numCache>
                <c:formatCode>General</c:formatCode>
                <c:ptCount val="4"/>
                <c:pt idx="0">
                  <c:v>0.04</c:v>
                </c:pt>
                <c:pt idx="1">
                  <c:v>0.17</c:v>
                </c:pt>
                <c:pt idx="2">
                  <c:v>0.4</c:v>
                </c:pt>
                <c:pt idx="3">
                  <c:v>0.73</c:v>
                </c:pt>
              </c:numCache>
            </c:numRef>
          </c:val>
          <c:extLst>
            <c:ext xmlns:c16="http://schemas.microsoft.com/office/drawing/2014/chart" uri="{C3380CC4-5D6E-409C-BE32-E72D297353CC}">
              <c16:uniqueId val="{00000001-CA1A-4E9B-A4AC-C5D915BEFCDF}"/>
            </c:ext>
          </c:extLst>
        </c:ser>
        <c:dLbls>
          <c:showLegendKey val="0"/>
          <c:showVal val="0"/>
          <c:showCatName val="0"/>
          <c:showSerName val="0"/>
          <c:showPercent val="0"/>
          <c:showBubbleSize val="0"/>
        </c:dLbls>
        <c:gapWidth val="150"/>
        <c:axId val="196847039"/>
        <c:axId val="1771577392"/>
      </c:barChart>
      <c:catAx>
        <c:axId val="1968470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577392"/>
        <c:crosses val="autoZero"/>
        <c:auto val="1"/>
        <c:lblAlgn val="ctr"/>
        <c:lblOffset val="100"/>
        <c:noMultiLvlLbl val="0"/>
      </c:catAx>
      <c:valAx>
        <c:axId val="177157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4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[Covi19_India_Dashboard.xlsx]Weekly Trend!PivotTable3</c:name>
    <c:fmtId val="6"/>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0000"/>
            </a:solidFill>
            <a:round/>
          </a:ln>
          <a:effectLst>
            <a:outerShdw blurRad="57150" dist="19050" dir="5400000" algn="ctr" rotWithShape="0">
              <a:srgbClr val="000000">
                <a:alpha val="63000"/>
              </a:srgbClr>
            </a:outerShdw>
          </a:effectLst>
        </c:spPr>
        <c:marker>
          <c:symbol val="circle"/>
          <c:size val="6"/>
          <c:spPr>
            <a:solidFill>
              <a:srgbClr val="FF0000"/>
            </a:soli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rgbClr val="FF0000"/>
            </a:solidFill>
            <a:round/>
          </a:ln>
          <a:effectLst>
            <a:outerShdw blurRad="57150" dist="19050" dir="5400000" algn="ctr" rotWithShape="0">
              <a:srgbClr val="000000">
                <a:alpha val="63000"/>
              </a:srgbClr>
            </a:outerShdw>
          </a:effectLst>
        </c:spPr>
        <c:marker>
          <c:symbol val="circle"/>
          <c:size val="6"/>
          <c:spPr>
            <a:solidFill>
              <a:srgbClr val="FF0000"/>
            </a:soli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'Weekly Trend'!$B$3</c:f>
              <c:strCache>
                <c:ptCount val="1"/>
                <c:pt idx="0">
                  <c:v>Confirmed </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'Weekly Trend'!$A$4:$A$58</c:f>
              <c:strCache>
                <c:ptCount val="55"/>
                <c:pt idx="0">
                  <c:v>January-Week 5</c:v>
                </c:pt>
                <c:pt idx="1">
                  <c:v>February-Week 2</c:v>
                </c:pt>
                <c:pt idx="2">
                  <c:v>February-Week 3</c:v>
                </c:pt>
                <c:pt idx="3">
                  <c:v>March-Week 1</c:v>
                </c:pt>
                <c:pt idx="4">
                  <c:v>March-Week 2</c:v>
                </c:pt>
                <c:pt idx="5">
                  <c:v>March-Week 3</c:v>
                </c:pt>
                <c:pt idx="6">
                  <c:v>March-Week 4</c:v>
                </c:pt>
                <c:pt idx="7">
                  <c:v>March-Week 5</c:v>
                </c:pt>
                <c:pt idx="8">
                  <c:v>April-Week 1</c:v>
                </c:pt>
                <c:pt idx="9">
                  <c:v>April-Week 2</c:v>
                </c:pt>
                <c:pt idx="10">
                  <c:v>April-Week 3</c:v>
                </c:pt>
                <c:pt idx="11">
                  <c:v>April-Week 4</c:v>
                </c:pt>
                <c:pt idx="12">
                  <c:v>April-Week 5</c:v>
                </c:pt>
                <c:pt idx="13">
                  <c:v>May-Week 1</c:v>
                </c:pt>
                <c:pt idx="14">
                  <c:v>May-Week 2</c:v>
                </c:pt>
                <c:pt idx="15">
                  <c:v>May-Week 3</c:v>
                </c:pt>
                <c:pt idx="16">
                  <c:v>May-Week 4</c:v>
                </c:pt>
                <c:pt idx="17">
                  <c:v>May-Week 5</c:v>
                </c:pt>
                <c:pt idx="18">
                  <c:v>May-Week 6</c:v>
                </c:pt>
                <c:pt idx="19">
                  <c:v>June-Week 1</c:v>
                </c:pt>
                <c:pt idx="20">
                  <c:v>June-Week 2</c:v>
                </c:pt>
                <c:pt idx="21">
                  <c:v>June-Week 3</c:v>
                </c:pt>
                <c:pt idx="22">
                  <c:v>June-Week 4</c:v>
                </c:pt>
                <c:pt idx="23">
                  <c:v>June-Week 5</c:v>
                </c:pt>
                <c:pt idx="24">
                  <c:v>July-Week 1</c:v>
                </c:pt>
                <c:pt idx="25">
                  <c:v>July-Week 2</c:v>
                </c:pt>
                <c:pt idx="26">
                  <c:v>July-Week 3</c:v>
                </c:pt>
                <c:pt idx="27">
                  <c:v>July-Week 4</c:v>
                </c:pt>
                <c:pt idx="28">
                  <c:v>July-Week 5</c:v>
                </c:pt>
                <c:pt idx="29">
                  <c:v>August-Week 1</c:v>
                </c:pt>
                <c:pt idx="30">
                  <c:v>August-Week 2</c:v>
                </c:pt>
                <c:pt idx="31">
                  <c:v>August-Week 3</c:v>
                </c:pt>
                <c:pt idx="32">
                  <c:v>August-Week 4</c:v>
                </c:pt>
                <c:pt idx="33">
                  <c:v>August-Week 5</c:v>
                </c:pt>
                <c:pt idx="34">
                  <c:v>August-Week 6</c:v>
                </c:pt>
                <c:pt idx="35">
                  <c:v>September-Week 1</c:v>
                </c:pt>
                <c:pt idx="36">
                  <c:v>September-Week 2</c:v>
                </c:pt>
                <c:pt idx="37">
                  <c:v>September-Week 3</c:v>
                </c:pt>
                <c:pt idx="38">
                  <c:v>September-Week 4</c:v>
                </c:pt>
                <c:pt idx="39">
                  <c:v>September-Week 5</c:v>
                </c:pt>
                <c:pt idx="40">
                  <c:v>October-Week 1</c:v>
                </c:pt>
                <c:pt idx="41">
                  <c:v>October-Week 2</c:v>
                </c:pt>
                <c:pt idx="42">
                  <c:v>October-Week 3</c:v>
                </c:pt>
                <c:pt idx="43">
                  <c:v>October-Week 4</c:v>
                </c:pt>
                <c:pt idx="44">
                  <c:v>October-Week 5</c:v>
                </c:pt>
                <c:pt idx="45">
                  <c:v>November-Week 1</c:v>
                </c:pt>
                <c:pt idx="46">
                  <c:v>November-Week 2</c:v>
                </c:pt>
                <c:pt idx="47">
                  <c:v>November-Week 3</c:v>
                </c:pt>
                <c:pt idx="48">
                  <c:v>November-Week 4</c:v>
                </c:pt>
                <c:pt idx="49">
                  <c:v>November-Week 5</c:v>
                </c:pt>
                <c:pt idx="50">
                  <c:v>December-Week 1</c:v>
                </c:pt>
                <c:pt idx="51">
                  <c:v>December-Week 2</c:v>
                </c:pt>
                <c:pt idx="52">
                  <c:v>December-Week 3</c:v>
                </c:pt>
                <c:pt idx="53">
                  <c:v>December-Week 4</c:v>
                </c:pt>
                <c:pt idx="54">
                  <c:v>December-Week 5</c:v>
                </c:pt>
              </c:strCache>
            </c:strRef>
          </c:cat>
          <c:val>
            <c:numRef>
              <c:f>'Weekly Trend'!$B$4:$B$58</c:f>
              <c:numCache>
                <c:formatCode>General</c:formatCode>
                <c:ptCount val="55"/>
                <c:pt idx="0">
                  <c:v>1</c:v>
                </c:pt>
                <c:pt idx="1">
                  <c:v>2</c:v>
                </c:pt>
                <c:pt idx="2">
                  <c:v>0</c:v>
                </c:pt>
                <c:pt idx="3">
                  <c:v>31</c:v>
                </c:pt>
                <c:pt idx="4">
                  <c:v>68</c:v>
                </c:pt>
                <c:pt idx="5">
                  <c:v>232</c:v>
                </c:pt>
                <c:pt idx="6">
                  <c:v>685</c:v>
                </c:pt>
                <c:pt idx="7">
                  <c:v>616</c:v>
                </c:pt>
                <c:pt idx="8">
                  <c:v>2049</c:v>
                </c:pt>
                <c:pt idx="9">
                  <c:v>4769</c:v>
                </c:pt>
                <c:pt idx="10">
                  <c:v>7272</c:v>
                </c:pt>
                <c:pt idx="11">
                  <c:v>10558</c:v>
                </c:pt>
                <c:pt idx="12">
                  <c:v>8584</c:v>
                </c:pt>
                <c:pt idx="13">
                  <c:v>4960</c:v>
                </c:pt>
                <c:pt idx="14">
                  <c:v>23039</c:v>
                </c:pt>
                <c:pt idx="15">
                  <c:v>27784</c:v>
                </c:pt>
                <c:pt idx="16">
                  <c:v>38876</c:v>
                </c:pt>
                <c:pt idx="17">
                  <c:v>47290</c:v>
                </c:pt>
                <c:pt idx="18">
                  <c:v>8341</c:v>
                </c:pt>
                <c:pt idx="19">
                  <c:v>53250</c:v>
                </c:pt>
                <c:pt idx="20">
                  <c:v>75243</c:v>
                </c:pt>
                <c:pt idx="21">
                  <c:v>88835</c:v>
                </c:pt>
                <c:pt idx="22">
                  <c:v>119079</c:v>
                </c:pt>
                <c:pt idx="23">
                  <c:v>57223</c:v>
                </c:pt>
                <c:pt idx="24">
                  <c:v>90118</c:v>
                </c:pt>
                <c:pt idx="25">
                  <c:v>178027</c:v>
                </c:pt>
                <c:pt idx="26">
                  <c:v>230764</c:v>
                </c:pt>
                <c:pt idx="27">
                  <c:v>309378</c:v>
                </c:pt>
                <c:pt idx="28">
                  <c:v>309980</c:v>
                </c:pt>
                <c:pt idx="29">
                  <c:v>55117</c:v>
                </c:pt>
                <c:pt idx="30">
                  <c:v>399852</c:v>
                </c:pt>
                <c:pt idx="31">
                  <c:v>437188</c:v>
                </c:pt>
                <c:pt idx="32">
                  <c:v>454228</c:v>
                </c:pt>
                <c:pt idx="33">
                  <c:v>496276</c:v>
                </c:pt>
                <c:pt idx="34">
                  <c:v>148227</c:v>
                </c:pt>
                <c:pt idx="35">
                  <c:v>422905</c:v>
                </c:pt>
                <c:pt idx="36">
                  <c:v>640962</c:v>
                </c:pt>
                <c:pt idx="37">
                  <c:v>646420</c:v>
                </c:pt>
                <c:pt idx="38">
                  <c:v>592350</c:v>
                </c:pt>
                <c:pt idx="39">
                  <c:v>319687</c:v>
                </c:pt>
                <c:pt idx="40">
                  <c:v>237149</c:v>
                </c:pt>
                <c:pt idx="41">
                  <c:v>504099</c:v>
                </c:pt>
                <c:pt idx="42">
                  <c:v>441217</c:v>
                </c:pt>
                <c:pt idx="43">
                  <c:v>371305</c:v>
                </c:pt>
                <c:pt idx="44">
                  <c:v>319360</c:v>
                </c:pt>
                <c:pt idx="45">
                  <c:v>323810</c:v>
                </c:pt>
                <c:pt idx="46">
                  <c:v>307731</c:v>
                </c:pt>
                <c:pt idx="47">
                  <c:v>280973</c:v>
                </c:pt>
                <c:pt idx="48">
                  <c:v>297131</c:v>
                </c:pt>
                <c:pt idx="49">
                  <c:v>70215</c:v>
                </c:pt>
                <c:pt idx="50">
                  <c:v>181275</c:v>
                </c:pt>
                <c:pt idx="51">
                  <c:v>212851</c:v>
                </c:pt>
                <c:pt idx="52">
                  <c:v>174279</c:v>
                </c:pt>
                <c:pt idx="53">
                  <c:v>156733</c:v>
                </c:pt>
                <c:pt idx="54">
                  <c:v>97918</c:v>
                </c:pt>
              </c:numCache>
            </c:numRef>
          </c:val>
          <c:smooth val="0"/>
          <c:extLst>
            <c:ext xmlns:c16="http://schemas.microsoft.com/office/drawing/2014/chart" uri="{C3380CC4-5D6E-409C-BE32-E72D297353CC}">
              <c16:uniqueId val="{00000000-9D6A-4AB7-B74D-A785C6A841AD}"/>
            </c:ext>
          </c:extLst>
        </c:ser>
        <c:ser>
          <c:idx val="1"/>
          <c:order val="1"/>
          <c:tx>
            <c:strRef>
              <c:f>'Weekly Trend'!$C$3</c:f>
              <c:strCache>
                <c:ptCount val="1"/>
                <c:pt idx="0">
                  <c:v>Recovered </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'Weekly Trend'!$A$4:$A$58</c:f>
              <c:strCache>
                <c:ptCount val="55"/>
                <c:pt idx="0">
                  <c:v>January-Week 5</c:v>
                </c:pt>
                <c:pt idx="1">
                  <c:v>February-Week 2</c:v>
                </c:pt>
                <c:pt idx="2">
                  <c:v>February-Week 3</c:v>
                </c:pt>
                <c:pt idx="3">
                  <c:v>March-Week 1</c:v>
                </c:pt>
                <c:pt idx="4">
                  <c:v>March-Week 2</c:v>
                </c:pt>
                <c:pt idx="5">
                  <c:v>March-Week 3</c:v>
                </c:pt>
                <c:pt idx="6">
                  <c:v>March-Week 4</c:v>
                </c:pt>
                <c:pt idx="7">
                  <c:v>March-Week 5</c:v>
                </c:pt>
                <c:pt idx="8">
                  <c:v>April-Week 1</c:v>
                </c:pt>
                <c:pt idx="9">
                  <c:v>April-Week 2</c:v>
                </c:pt>
                <c:pt idx="10">
                  <c:v>April-Week 3</c:v>
                </c:pt>
                <c:pt idx="11">
                  <c:v>April-Week 4</c:v>
                </c:pt>
                <c:pt idx="12">
                  <c:v>April-Week 5</c:v>
                </c:pt>
                <c:pt idx="13">
                  <c:v>May-Week 1</c:v>
                </c:pt>
                <c:pt idx="14">
                  <c:v>May-Week 2</c:v>
                </c:pt>
                <c:pt idx="15">
                  <c:v>May-Week 3</c:v>
                </c:pt>
                <c:pt idx="16">
                  <c:v>May-Week 4</c:v>
                </c:pt>
                <c:pt idx="17">
                  <c:v>May-Week 5</c:v>
                </c:pt>
                <c:pt idx="18">
                  <c:v>May-Week 6</c:v>
                </c:pt>
                <c:pt idx="19">
                  <c:v>June-Week 1</c:v>
                </c:pt>
                <c:pt idx="20">
                  <c:v>June-Week 2</c:v>
                </c:pt>
                <c:pt idx="21">
                  <c:v>June-Week 3</c:v>
                </c:pt>
                <c:pt idx="22">
                  <c:v>June-Week 4</c:v>
                </c:pt>
                <c:pt idx="23">
                  <c:v>June-Week 5</c:v>
                </c:pt>
                <c:pt idx="24">
                  <c:v>July-Week 1</c:v>
                </c:pt>
                <c:pt idx="25">
                  <c:v>July-Week 2</c:v>
                </c:pt>
                <c:pt idx="26">
                  <c:v>July-Week 3</c:v>
                </c:pt>
                <c:pt idx="27">
                  <c:v>July-Week 4</c:v>
                </c:pt>
                <c:pt idx="28">
                  <c:v>July-Week 5</c:v>
                </c:pt>
                <c:pt idx="29">
                  <c:v>August-Week 1</c:v>
                </c:pt>
                <c:pt idx="30">
                  <c:v>August-Week 2</c:v>
                </c:pt>
                <c:pt idx="31">
                  <c:v>August-Week 3</c:v>
                </c:pt>
                <c:pt idx="32">
                  <c:v>August-Week 4</c:v>
                </c:pt>
                <c:pt idx="33">
                  <c:v>August-Week 5</c:v>
                </c:pt>
                <c:pt idx="34">
                  <c:v>August-Week 6</c:v>
                </c:pt>
                <c:pt idx="35">
                  <c:v>September-Week 1</c:v>
                </c:pt>
                <c:pt idx="36">
                  <c:v>September-Week 2</c:v>
                </c:pt>
                <c:pt idx="37">
                  <c:v>September-Week 3</c:v>
                </c:pt>
                <c:pt idx="38">
                  <c:v>September-Week 4</c:v>
                </c:pt>
                <c:pt idx="39">
                  <c:v>September-Week 5</c:v>
                </c:pt>
                <c:pt idx="40">
                  <c:v>October-Week 1</c:v>
                </c:pt>
                <c:pt idx="41">
                  <c:v>October-Week 2</c:v>
                </c:pt>
                <c:pt idx="42">
                  <c:v>October-Week 3</c:v>
                </c:pt>
                <c:pt idx="43">
                  <c:v>October-Week 4</c:v>
                </c:pt>
                <c:pt idx="44">
                  <c:v>October-Week 5</c:v>
                </c:pt>
                <c:pt idx="45">
                  <c:v>November-Week 1</c:v>
                </c:pt>
                <c:pt idx="46">
                  <c:v>November-Week 2</c:v>
                </c:pt>
                <c:pt idx="47">
                  <c:v>November-Week 3</c:v>
                </c:pt>
                <c:pt idx="48">
                  <c:v>November-Week 4</c:v>
                </c:pt>
                <c:pt idx="49">
                  <c:v>November-Week 5</c:v>
                </c:pt>
                <c:pt idx="50">
                  <c:v>December-Week 1</c:v>
                </c:pt>
                <c:pt idx="51">
                  <c:v>December-Week 2</c:v>
                </c:pt>
                <c:pt idx="52">
                  <c:v>December-Week 3</c:v>
                </c:pt>
                <c:pt idx="53">
                  <c:v>December-Week 4</c:v>
                </c:pt>
                <c:pt idx="54">
                  <c:v>December-Week 5</c:v>
                </c:pt>
              </c:strCache>
            </c:strRef>
          </c:cat>
          <c:val>
            <c:numRef>
              <c:f>'Weekly Trend'!$C$4:$C$58</c:f>
              <c:numCache>
                <c:formatCode>General</c:formatCode>
                <c:ptCount val="55"/>
                <c:pt idx="0">
                  <c:v>0</c:v>
                </c:pt>
                <c:pt idx="1">
                  <c:v>0</c:v>
                </c:pt>
                <c:pt idx="2">
                  <c:v>3</c:v>
                </c:pt>
                <c:pt idx="3">
                  <c:v>0</c:v>
                </c:pt>
                <c:pt idx="4">
                  <c:v>0</c:v>
                </c:pt>
                <c:pt idx="5">
                  <c:v>1</c:v>
                </c:pt>
                <c:pt idx="6">
                  <c:v>4</c:v>
                </c:pt>
                <c:pt idx="7">
                  <c:v>152</c:v>
                </c:pt>
                <c:pt idx="8">
                  <c:v>126</c:v>
                </c:pt>
                <c:pt idx="9">
                  <c:v>686</c:v>
                </c:pt>
                <c:pt idx="10">
                  <c:v>1494</c:v>
                </c:pt>
                <c:pt idx="11">
                  <c:v>3472</c:v>
                </c:pt>
                <c:pt idx="12">
                  <c:v>3121</c:v>
                </c:pt>
                <c:pt idx="13">
                  <c:v>1793</c:v>
                </c:pt>
                <c:pt idx="14">
                  <c:v>8449</c:v>
                </c:pt>
                <c:pt idx="15">
                  <c:v>14956</c:v>
                </c:pt>
                <c:pt idx="16">
                  <c:v>20152</c:v>
                </c:pt>
                <c:pt idx="17">
                  <c:v>32525</c:v>
                </c:pt>
                <c:pt idx="18">
                  <c:v>4928</c:v>
                </c:pt>
                <c:pt idx="19">
                  <c:v>26796</c:v>
                </c:pt>
                <c:pt idx="20">
                  <c:v>43669</c:v>
                </c:pt>
                <c:pt idx="21">
                  <c:v>65858</c:v>
                </c:pt>
                <c:pt idx="22">
                  <c:v>81963</c:v>
                </c:pt>
                <c:pt idx="23">
                  <c:v>37693</c:v>
                </c:pt>
                <c:pt idx="24">
                  <c:v>61226</c:v>
                </c:pt>
                <c:pt idx="25">
                  <c:v>127168</c:v>
                </c:pt>
                <c:pt idx="26">
                  <c:v>141438</c:v>
                </c:pt>
                <c:pt idx="27">
                  <c:v>209462</c:v>
                </c:pt>
                <c:pt idx="28">
                  <c:v>208414</c:v>
                </c:pt>
                <c:pt idx="29">
                  <c:v>51368</c:v>
                </c:pt>
                <c:pt idx="30">
                  <c:v>332891</c:v>
                </c:pt>
                <c:pt idx="31">
                  <c:v>380868</c:v>
                </c:pt>
                <c:pt idx="32">
                  <c:v>419228</c:v>
                </c:pt>
                <c:pt idx="33">
                  <c:v>432620</c:v>
                </c:pt>
                <c:pt idx="34">
                  <c:v>124857</c:v>
                </c:pt>
                <c:pt idx="35">
                  <c:v>340302</c:v>
                </c:pt>
                <c:pt idx="36">
                  <c:v>521638</c:v>
                </c:pt>
                <c:pt idx="37">
                  <c:v>600426</c:v>
                </c:pt>
                <c:pt idx="38">
                  <c:v>638955</c:v>
                </c:pt>
                <c:pt idx="39">
                  <c:v>331313</c:v>
                </c:pt>
                <c:pt idx="40">
                  <c:v>236726</c:v>
                </c:pt>
                <c:pt idx="41">
                  <c:v>568124</c:v>
                </c:pt>
                <c:pt idx="42">
                  <c:v>519534</c:v>
                </c:pt>
                <c:pt idx="43">
                  <c:v>481440</c:v>
                </c:pt>
                <c:pt idx="44">
                  <c:v>413754</c:v>
                </c:pt>
                <c:pt idx="45">
                  <c:v>377698</c:v>
                </c:pt>
                <c:pt idx="46">
                  <c:v>336548</c:v>
                </c:pt>
                <c:pt idx="47">
                  <c:v>316200</c:v>
                </c:pt>
                <c:pt idx="48">
                  <c:v>281122</c:v>
                </c:pt>
                <c:pt idx="49">
                  <c:v>87434</c:v>
                </c:pt>
                <c:pt idx="50">
                  <c:v>211351</c:v>
                </c:pt>
                <c:pt idx="51">
                  <c:v>256933</c:v>
                </c:pt>
                <c:pt idx="52">
                  <c:v>222802</c:v>
                </c:pt>
                <c:pt idx="53">
                  <c:v>181167</c:v>
                </c:pt>
                <c:pt idx="54">
                  <c:v>120884</c:v>
                </c:pt>
              </c:numCache>
            </c:numRef>
          </c:val>
          <c:smooth val="0"/>
          <c:extLst>
            <c:ext xmlns:c16="http://schemas.microsoft.com/office/drawing/2014/chart" uri="{C3380CC4-5D6E-409C-BE32-E72D297353CC}">
              <c16:uniqueId val="{00000001-9D6A-4AB7-B74D-A785C6A841AD}"/>
            </c:ext>
          </c:extLst>
        </c:ser>
        <c:ser>
          <c:idx val="2"/>
          <c:order val="2"/>
          <c:tx>
            <c:strRef>
              <c:f>'Weekly Trend'!$D$3</c:f>
              <c:strCache>
                <c:ptCount val="1"/>
                <c:pt idx="0">
                  <c:v>Deaths </c:v>
                </c:pt>
              </c:strCache>
            </c:strRef>
          </c:tx>
          <c:spPr>
            <a:ln w="34925" cap="rnd">
              <a:solidFill>
                <a:srgbClr val="FF0000"/>
              </a:solidFill>
              <a:round/>
            </a:ln>
            <a:effectLst>
              <a:outerShdw blurRad="57150" dist="19050" dir="5400000" algn="ctr" rotWithShape="0">
                <a:srgbClr val="000000">
                  <a:alpha val="63000"/>
                </a:srgbClr>
              </a:outerShdw>
            </a:effectLst>
          </c:spPr>
          <c:marker>
            <c:symbol val="circle"/>
            <c:size val="6"/>
            <c:spPr>
              <a:solidFill>
                <a:srgbClr val="FF0000"/>
              </a:solidFill>
              <a:ln w="9525">
                <a:solidFill>
                  <a:schemeClr val="accent3"/>
                </a:solidFill>
                <a:round/>
              </a:ln>
              <a:effectLst>
                <a:outerShdw blurRad="57150" dist="19050" dir="5400000" algn="ctr" rotWithShape="0">
                  <a:srgbClr val="000000">
                    <a:alpha val="63000"/>
                  </a:srgbClr>
                </a:outerShdw>
              </a:effectLst>
            </c:spPr>
          </c:marker>
          <c:cat>
            <c:strRef>
              <c:f>'Weekly Trend'!$A$4:$A$58</c:f>
              <c:strCache>
                <c:ptCount val="55"/>
                <c:pt idx="0">
                  <c:v>January-Week 5</c:v>
                </c:pt>
                <c:pt idx="1">
                  <c:v>February-Week 2</c:v>
                </c:pt>
                <c:pt idx="2">
                  <c:v>February-Week 3</c:v>
                </c:pt>
                <c:pt idx="3">
                  <c:v>March-Week 1</c:v>
                </c:pt>
                <c:pt idx="4">
                  <c:v>March-Week 2</c:v>
                </c:pt>
                <c:pt idx="5">
                  <c:v>March-Week 3</c:v>
                </c:pt>
                <c:pt idx="6">
                  <c:v>March-Week 4</c:v>
                </c:pt>
                <c:pt idx="7">
                  <c:v>March-Week 5</c:v>
                </c:pt>
                <c:pt idx="8">
                  <c:v>April-Week 1</c:v>
                </c:pt>
                <c:pt idx="9">
                  <c:v>April-Week 2</c:v>
                </c:pt>
                <c:pt idx="10">
                  <c:v>April-Week 3</c:v>
                </c:pt>
                <c:pt idx="11">
                  <c:v>April-Week 4</c:v>
                </c:pt>
                <c:pt idx="12">
                  <c:v>April-Week 5</c:v>
                </c:pt>
                <c:pt idx="13">
                  <c:v>May-Week 1</c:v>
                </c:pt>
                <c:pt idx="14">
                  <c:v>May-Week 2</c:v>
                </c:pt>
                <c:pt idx="15">
                  <c:v>May-Week 3</c:v>
                </c:pt>
                <c:pt idx="16">
                  <c:v>May-Week 4</c:v>
                </c:pt>
                <c:pt idx="17">
                  <c:v>May-Week 5</c:v>
                </c:pt>
                <c:pt idx="18">
                  <c:v>May-Week 6</c:v>
                </c:pt>
                <c:pt idx="19">
                  <c:v>June-Week 1</c:v>
                </c:pt>
                <c:pt idx="20">
                  <c:v>June-Week 2</c:v>
                </c:pt>
                <c:pt idx="21">
                  <c:v>June-Week 3</c:v>
                </c:pt>
                <c:pt idx="22">
                  <c:v>June-Week 4</c:v>
                </c:pt>
                <c:pt idx="23">
                  <c:v>June-Week 5</c:v>
                </c:pt>
                <c:pt idx="24">
                  <c:v>July-Week 1</c:v>
                </c:pt>
                <c:pt idx="25">
                  <c:v>July-Week 2</c:v>
                </c:pt>
                <c:pt idx="26">
                  <c:v>July-Week 3</c:v>
                </c:pt>
                <c:pt idx="27">
                  <c:v>July-Week 4</c:v>
                </c:pt>
                <c:pt idx="28">
                  <c:v>July-Week 5</c:v>
                </c:pt>
                <c:pt idx="29">
                  <c:v>August-Week 1</c:v>
                </c:pt>
                <c:pt idx="30">
                  <c:v>August-Week 2</c:v>
                </c:pt>
                <c:pt idx="31">
                  <c:v>August-Week 3</c:v>
                </c:pt>
                <c:pt idx="32">
                  <c:v>August-Week 4</c:v>
                </c:pt>
                <c:pt idx="33">
                  <c:v>August-Week 5</c:v>
                </c:pt>
                <c:pt idx="34">
                  <c:v>August-Week 6</c:v>
                </c:pt>
                <c:pt idx="35">
                  <c:v>September-Week 1</c:v>
                </c:pt>
                <c:pt idx="36">
                  <c:v>September-Week 2</c:v>
                </c:pt>
                <c:pt idx="37">
                  <c:v>September-Week 3</c:v>
                </c:pt>
                <c:pt idx="38">
                  <c:v>September-Week 4</c:v>
                </c:pt>
                <c:pt idx="39">
                  <c:v>September-Week 5</c:v>
                </c:pt>
                <c:pt idx="40">
                  <c:v>October-Week 1</c:v>
                </c:pt>
                <c:pt idx="41">
                  <c:v>October-Week 2</c:v>
                </c:pt>
                <c:pt idx="42">
                  <c:v>October-Week 3</c:v>
                </c:pt>
                <c:pt idx="43">
                  <c:v>October-Week 4</c:v>
                </c:pt>
                <c:pt idx="44">
                  <c:v>October-Week 5</c:v>
                </c:pt>
                <c:pt idx="45">
                  <c:v>November-Week 1</c:v>
                </c:pt>
                <c:pt idx="46">
                  <c:v>November-Week 2</c:v>
                </c:pt>
                <c:pt idx="47">
                  <c:v>November-Week 3</c:v>
                </c:pt>
                <c:pt idx="48">
                  <c:v>November-Week 4</c:v>
                </c:pt>
                <c:pt idx="49">
                  <c:v>November-Week 5</c:v>
                </c:pt>
                <c:pt idx="50">
                  <c:v>December-Week 1</c:v>
                </c:pt>
                <c:pt idx="51">
                  <c:v>December-Week 2</c:v>
                </c:pt>
                <c:pt idx="52">
                  <c:v>December-Week 3</c:v>
                </c:pt>
                <c:pt idx="53">
                  <c:v>December-Week 4</c:v>
                </c:pt>
                <c:pt idx="54">
                  <c:v>December-Week 5</c:v>
                </c:pt>
              </c:strCache>
            </c:strRef>
          </c:cat>
          <c:val>
            <c:numRef>
              <c:f>'Weekly Trend'!$D$4:$D$58</c:f>
              <c:numCache>
                <c:formatCode>General</c:formatCode>
                <c:ptCount val="55"/>
                <c:pt idx="0">
                  <c:v>0</c:v>
                </c:pt>
                <c:pt idx="1">
                  <c:v>0</c:v>
                </c:pt>
                <c:pt idx="2">
                  <c:v>0</c:v>
                </c:pt>
                <c:pt idx="3">
                  <c:v>0</c:v>
                </c:pt>
                <c:pt idx="4">
                  <c:v>1</c:v>
                </c:pt>
                <c:pt idx="5">
                  <c:v>0</c:v>
                </c:pt>
                <c:pt idx="6">
                  <c:v>2</c:v>
                </c:pt>
                <c:pt idx="7">
                  <c:v>44</c:v>
                </c:pt>
                <c:pt idx="8">
                  <c:v>49</c:v>
                </c:pt>
                <c:pt idx="9">
                  <c:v>194</c:v>
                </c:pt>
                <c:pt idx="10">
                  <c:v>232</c:v>
                </c:pt>
                <c:pt idx="11">
                  <c:v>303</c:v>
                </c:pt>
                <c:pt idx="12">
                  <c:v>329</c:v>
                </c:pt>
                <c:pt idx="13">
                  <c:v>169</c:v>
                </c:pt>
                <c:pt idx="14">
                  <c:v>779</c:v>
                </c:pt>
                <c:pt idx="15">
                  <c:v>771</c:v>
                </c:pt>
                <c:pt idx="16">
                  <c:v>995</c:v>
                </c:pt>
                <c:pt idx="17">
                  <c:v>1315</c:v>
                </c:pt>
                <c:pt idx="18">
                  <c:v>222</c:v>
                </c:pt>
                <c:pt idx="19">
                  <c:v>1539</c:v>
                </c:pt>
                <c:pt idx="20">
                  <c:v>2253</c:v>
                </c:pt>
                <c:pt idx="21">
                  <c:v>4080</c:v>
                </c:pt>
                <c:pt idx="22">
                  <c:v>2826</c:v>
                </c:pt>
                <c:pt idx="23">
                  <c:v>1307</c:v>
                </c:pt>
                <c:pt idx="24">
                  <c:v>1871</c:v>
                </c:pt>
                <c:pt idx="25">
                  <c:v>3405</c:v>
                </c:pt>
                <c:pt idx="26">
                  <c:v>4133</c:v>
                </c:pt>
                <c:pt idx="27">
                  <c:v>5293</c:v>
                </c:pt>
                <c:pt idx="28">
                  <c:v>4444</c:v>
                </c:pt>
                <c:pt idx="29">
                  <c:v>854</c:v>
                </c:pt>
                <c:pt idx="30">
                  <c:v>6044</c:v>
                </c:pt>
                <c:pt idx="31">
                  <c:v>6632</c:v>
                </c:pt>
                <c:pt idx="32">
                  <c:v>6762</c:v>
                </c:pt>
                <c:pt idx="33">
                  <c:v>6811</c:v>
                </c:pt>
                <c:pt idx="34">
                  <c:v>1776</c:v>
                </c:pt>
                <c:pt idx="35">
                  <c:v>5246</c:v>
                </c:pt>
                <c:pt idx="36">
                  <c:v>7935</c:v>
                </c:pt>
                <c:pt idx="37">
                  <c:v>8160</c:v>
                </c:pt>
                <c:pt idx="38">
                  <c:v>7760</c:v>
                </c:pt>
                <c:pt idx="39">
                  <c:v>4172</c:v>
                </c:pt>
                <c:pt idx="40">
                  <c:v>3104</c:v>
                </c:pt>
                <c:pt idx="41">
                  <c:v>6559</c:v>
                </c:pt>
                <c:pt idx="42">
                  <c:v>5694</c:v>
                </c:pt>
                <c:pt idx="43">
                  <c:v>4505</c:v>
                </c:pt>
                <c:pt idx="44">
                  <c:v>3581</c:v>
                </c:pt>
                <c:pt idx="45">
                  <c:v>4012</c:v>
                </c:pt>
                <c:pt idx="46">
                  <c:v>3512</c:v>
                </c:pt>
                <c:pt idx="47">
                  <c:v>3588</c:v>
                </c:pt>
                <c:pt idx="48">
                  <c:v>3470</c:v>
                </c:pt>
                <c:pt idx="49">
                  <c:v>926</c:v>
                </c:pt>
                <c:pt idx="50">
                  <c:v>2561</c:v>
                </c:pt>
                <c:pt idx="51">
                  <c:v>2835</c:v>
                </c:pt>
                <c:pt idx="52">
                  <c:v>2458</c:v>
                </c:pt>
                <c:pt idx="53">
                  <c:v>2146</c:v>
                </c:pt>
                <c:pt idx="54">
                  <c:v>1359</c:v>
                </c:pt>
              </c:numCache>
            </c:numRef>
          </c:val>
          <c:smooth val="0"/>
          <c:extLst>
            <c:ext xmlns:c16="http://schemas.microsoft.com/office/drawing/2014/chart" uri="{C3380CC4-5D6E-409C-BE32-E72D297353CC}">
              <c16:uniqueId val="{00000002-9D6A-4AB7-B74D-A785C6A841AD}"/>
            </c:ext>
          </c:extLst>
        </c:ser>
        <c:dLbls>
          <c:showLegendKey val="0"/>
          <c:showVal val="0"/>
          <c:showCatName val="0"/>
          <c:showSerName val="0"/>
          <c:showPercent val="0"/>
          <c:showBubbleSize val="0"/>
        </c:dLbls>
        <c:marker val="1"/>
        <c:smooth val="0"/>
        <c:axId val="1890931103"/>
        <c:axId val="1890931519"/>
      </c:lineChart>
      <c:catAx>
        <c:axId val="189093110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0931519"/>
        <c:crosses val="autoZero"/>
        <c:auto val="1"/>
        <c:lblAlgn val="ctr"/>
        <c:lblOffset val="100"/>
        <c:noMultiLvlLbl val="0"/>
      </c:catAx>
      <c:valAx>
        <c:axId val="18909315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0931103"/>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[Covi19_India_Dashboard.xlsx]Death % Chart!PivotTable4</c:name>
    <c:fmtId val="7"/>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'Death % Chart'!$B$3</c:f>
              <c:strCache>
                <c:ptCount val="1"/>
                <c:pt idx="0">
                  <c:v>Death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'Death % Chart'!$A$4:$A$7</c:f>
              <c:strCache>
                <c:ptCount val="4"/>
                <c:pt idx="0">
                  <c:v>Category A</c:v>
                </c:pt>
                <c:pt idx="1">
                  <c:v>Category B</c:v>
                </c:pt>
                <c:pt idx="2">
                  <c:v>Category C</c:v>
                </c:pt>
                <c:pt idx="3">
                  <c:v>Category D</c:v>
                </c:pt>
              </c:strCache>
            </c:strRef>
          </c:cat>
          <c:val>
            <c:numRef>
              <c:f>'Death % Chart'!$B$4:$B$7</c:f>
              <c:numCache>
                <c:formatCode>General</c:formatCode>
                <c:ptCount val="4"/>
                <c:pt idx="0">
                  <c:v>1.59</c:v>
                </c:pt>
                <c:pt idx="1">
                  <c:v>1.27</c:v>
                </c:pt>
                <c:pt idx="2">
                  <c:v>1.1100000000000001</c:v>
                </c:pt>
                <c:pt idx="3">
                  <c:v>1.3</c:v>
                </c:pt>
              </c:numCache>
            </c:numRef>
          </c:val>
          <c:extLst>
            <c:ext xmlns:c16="http://schemas.microsoft.com/office/drawing/2014/chart" uri="{C3380CC4-5D6E-409C-BE32-E72D297353CC}">
              <c16:uniqueId val="{00000000-C59C-466D-B283-2EB871565A99}"/>
            </c:ext>
          </c:extLst>
        </c:ser>
        <c:ser>
          <c:idx val="1"/>
          <c:order val="1"/>
          <c:tx>
            <c:strRef>
              <c:f>'Death % Chart'!$C$3</c:f>
              <c:strCache>
                <c:ptCount val="1"/>
                <c:pt idx="0">
                  <c:v>Avg_TestingRatio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'Death % Chart'!$A$4:$A$7</c:f>
              <c:strCache>
                <c:ptCount val="4"/>
                <c:pt idx="0">
                  <c:v>Category A</c:v>
                </c:pt>
                <c:pt idx="1">
                  <c:v>Category B</c:v>
                </c:pt>
                <c:pt idx="2">
                  <c:v>Category C</c:v>
                </c:pt>
                <c:pt idx="3">
                  <c:v>Category D</c:v>
                </c:pt>
              </c:strCache>
            </c:strRef>
          </c:cat>
          <c:val>
            <c:numRef>
              <c:f>'Death % Chart'!$C$4:$C$7</c:f>
              <c:numCache>
                <c:formatCode>General</c:formatCode>
                <c:ptCount val="4"/>
                <c:pt idx="0">
                  <c:v>0.08</c:v>
                </c:pt>
                <c:pt idx="1">
                  <c:v>0.17</c:v>
                </c:pt>
                <c:pt idx="2">
                  <c:v>0.4</c:v>
                </c:pt>
                <c:pt idx="3">
                  <c:v>0.73</c:v>
                </c:pt>
              </c:numCache>
            </c:numRef>
          </c:val>
          <c:extLst>
            <c:ext xmlns:c16="http://schemas.microsoft.com/office/drawing/2014/chart" uri="{C3380CC4-5D6E-409C-BE32-E72D297353CC}">
              <c16:uniqueId val="{00000001-C59C-466D-B283-2EB871565A99}"/>
            </c:ext>
          </c:extLst>
        </c:ser>
        <c:dLbls>
          <c:showLegendKey val="0"/>
          <c:showVal val="0"/>
          <c:showCatName val="0"/>
          <c:showSerName val="0"/>
          <c:showPercent val="0"/>
          <c:showBubbleSize val="0"/>
        </c:dLbls>
        <c:gapWidth val="100"/>
        <c:overlap val="-24"/>
        <c:axId val="2069772160"/>
        <c:axId val="2069762176"/>
      </c:barChart>
      <c:catAx>
        <c:axId val="20697721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9762176"/>
        <c:crosses val="autoZero"/>
        <c:auto val="1"/>
        <c:lblAlgn val="ctr"/>
        <c:lblOffset val="100"/>
        <c:noMultiLvlLbl val="0"/>
      </c:catAx>
      <c:valAx>
        <c:axId val="206976217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 of Death</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977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[Covi19_India_Dashboard.xlsx]% Analysis for State!PivotTable2</c:name>
    <c:fmtId val="2"/>
  </c:pivotSource>
  <c:chart>
    <c:autoTitleDeleted val="1"/>
    <c:pivotFmts>
      <c:pivotFmt>
        <c:idx val="0"/>
        <c:spPr>
          <a:solidFill>
            <a:schemeClr val="accent2">
              <a:lumMod val="75000"/>
            </a:schemeClr>
          </a:solidFill>
          <a:ln>
            <a:solidFill>
              <a:schemeClr val="accent2">
                <a:lumMod val="75000"/>
              </a:schemeClr>
            </a:solidFill>
          </a:ln>
          <a:effectLst>
            <a:outerShdw blurRad="57150" dist="19050" dir="5400000" algn="ctr" rotWithShape="0">
              <a:srgbClr val="000000">
                <a:alpha val="63000"/>
              </a:srgbClr>
            </a:outerShdw>
          </a:effectLst>
          <a:sp3d>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solidFill>
              <a:srgbClr val="002060"/>
            </a:solidFill>
          </a:ln>
          <a:effectLst>
            <a:outerShdw blurRad="57150" dist="19050" dir="5400000" algn="ctr" rotWithShape="0">
              <a:srgbClr val="000000">
                <a:alpha val="63000"/>
              </a:srgbClr>
            </a:outerShdw>
          </a:effectLst>
          <a:sp3d>
            <a:contourClr>
              <a:srgbClr val="00206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solidFill>
              <a:schemeClr val="accent2">
                <a:lumMod val="75000"/>
              </a:schemeClr>
            </a:solidFill>
          </a:ln>
          <a:effectLst>
            <a:outerShdw blurRad="57150" dist="19050" dir="5400000" algn="ctr" rotWithShape="0">
              <a:srgbClr val="000000">
                <a:alpha val="63000"/>
              </a:srgbClr>
            </a:outerShdw>
          </a:effectLst>
          <a:sp3d>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2060"/>
          </a:solidFill>
          <a:ln>
            <a:solidFill>
              <a:srgbClr val="002060"/>
            </a:solidFill>
          </a:ln>
          <a:effectLst>
            <a:outerShdw blurRad="57150" dist="19050" dir="5400000" algn="ctr" rotWithShape="0">
              <a:srgbClr val="000000">
                <a:alpha val="63000"/>
              </a:srgbClr>
            </a:outerShdw>
          </a:effectLst>
          <a:sp3d>
            <a:contourClr>
              <a:srgbClr val="00206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3145493267524833E-2"/>
          <c:y val="0.17129629629629628"/>
          <c:w val="0.82019787849099512"/>
          <c:h val="0.7150080198308546"/>
        </c:manualLayout>
      </c:layout>
      <c:bar3DChart>
        <c:barDir val="col"/>
        <c:grouping val="clustered"/>
        <c:varyColors val="0"/>
        <c:ser>
          <c:idx val="0"/>
          <c:order val="0"/>
          <c:tx>
            <c:strRef>
              <c:f>'% Analysis for State'!$B$3</c:f>
              <c:strCache>
                <c:ptCount val="1"/>
                <c:pt idx="0">
                  <c:v> Population Effected %</c:v>
                </c:pt>
              </c:strCache>
            </c:strRef>
          </c:tx>
          <c:spPr>
            <a:solidFill>
              <a:schemeClr val="accent2">
                <a:lumMod val="75000"/>
              </a:schemeClr>
            </a:solidFill>
            <a:ln>
              <a:solidFill>
                <a:schemeClr val="accent2">
                  <a:lumMod val="75000"/>
                </a:schemeClr>
              </a:solidFill>
            </a:ln>
            <a:effectLst>
              <a:outerShdw blurRad="57150" dist="19050" dir="5400000" algn="ctr" rotWithShape="0">
                <a:srgbClr val="000000">
                  <a:alpha val="63000"/>
                </a:srgbClr>
              </a:outerShdw>
            </a:effectLst>
            <a:sp3d>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Analysis for State'!$A$4</c:f>
              <c:strCache>
                <c:ptCount val="1"/>
                <c:pt idx="0">
                  <c:v>MZ</c:v>
                </c:pt>
              </c:strCache>
            </c:strRef>
          </c:cat>
          <c:val>
            <c:numRef>
              <c:f>'% Analysis for State'!$B$4</c:f>
              <c:numCache>
                <c:formatCode>General</c:formatCode>
                <c:ptCount val="1"/>
                <c:pt idx="0">
                  <c:v>10.18</c:v>
                </c:pt>
              </c:numCache>
            </c:numRef>
          </c:val>
          <c:extLst>
            <c:ext xmlns:c16="http://schemas.microsoft.com/office/drawing/2014/chart" uri="{C3380CC4-5D6E-409C-BE32-E72D297353CC}">
              <c16:uniqueId val="{00000000-7A98-4FC4-A59A-2A3A734F6E33}"/>
            </c:ext>
          </c:extLst>
        </c:ser>
        <c:ser>
          <c:idx val="1"/>
          <c:order val="1"/>
          <c:tx>
            <c:strRef>
              <c:f>'% Analysis for State'!$C$3</c:f>
              <c:strCache>
                <c:ptCount val="1"/>
                <c:pt idx="0">
                  <c:v> Recovery %</c:v>
                </c:pt>
              </c:strCache>
            </c:strRef>
          </c:tx>
          <c:spPr>
            <a:solidFill>
              <a:srgbClr val="002060"/>
            </a:solidFill>
            <a:ln>
              <a:solidFill>
                <a:srgbClr val="002060"/>
              </a:solidFill>
            </a:ln>
            <a:effectLst>
              <a:outerShdw blurRad="57150" dist="19050" dir="5400000" algn="ctr" rotWithShape="0">
                <a:srgbClr val="000000">
                  <a:alpha val="63000"/>
                </a:srgbClr>
              </a:outerShdw>
            </a:effectLst>
            <a:sp3d>
              <a:contourClr>
                <a:srgbClr val="002060"/>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Analysis for State'!$A$4</c:f>
              <c:strCache>
                <c:ptCount val="1"/>
                <c:pt idx="0">
                  <c:v>MZ</c:v>
                </c:pt>
              </c:strCache>
            </c:strRef>
          </c:cat>
          <c:val>
            <c:numRef>
              <c:f>'% Analysis for State'!$C$4</c:f>
              <c:numCache>
                <c:formatCode>General</c:formatCode>
                <c:ptCount val="1"/>
                <c:pt idx="0">
                  <c:v>94.44</c:v>
                </c:pt>
              </c:numCache>
            </c:numRef>
          </c:val>
          <c:extLst>
            <c:ext xmlns:c16="http://schemas.microsoft.com/office/drawing/2014/chart" uri="{C3380CC4-5D6E-409C-BE32-E72D297353CC}">
              <c16:uniqueId val="{00000001-7A98-4FC4-A59A-2A3A734F6E33}"/>
            </c:ext>
          </c:extLst>
        </c:ser>
        <c:ser>
          <c:idx val="2"/>
          <c:order val="2"/>
          <c:tx>
            <c:strRef>
              <c:f>'% Analysis for State'!$D$3</c:f>
              <c:strCache>
                <c:ptCount val="1"/>
                <c:pt idx="0">
                  <c:v> Death %</c:v>
                </c:pt>
              </c:strCache>
            </c:strRef>
          </c:tx>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Analysis for State'!$A$4</c:f>
              <c:strCache>
                <c:ptCount val="1"/>
                <c:pt idx="0">
                  <c:v>MZ</c:v>
                </c:pt>
              </c:strCache>
            </c:strRef>
          </c:cat>
          <c:val>
            <c:numRef>
              <c:f>'% Analysis for State'!$D$4</c:f>
              <c:numCache>
                <c:formatCode>General</c:formatCode>
                <c:ptCount val="1"/>
                <c:pt idx="0">
                  <c:v>0.36</c:v>
                </c:pt>
              </c:numCache>
            </c:numRef>
          </c:val>
          <c:extLst>
            <c:ext xmlns:c16="http://schemas.microsoft.com/office/drawing/2014/chart" uri="{C3380CC4-5D6E-409C-BE32-E72D297353CC}">
              <c16:uniqueId val="{00000002-7A98-4FC4-A59A-2A3A734F6E33}"/>
            </c:ext>
          </c:extLst>
        </c:ser>
        <c:ser>
          <c:idx val="3"/>
          <c:order val="3"/>
          <c:tx>
            <c:strRef>
              <c:f>'% Analysis for State'!$E$3</c:f>
              <c:strCache>
                <c:ptCount val="1"/>
                <c:pt idx="0">
                  <c:v> % of Population Vaccinated1</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Analysis for State'!$A$4</c:f>
              <c:strCache>
                <c:ptCount val="1"/>
                <c:pt idx="0">
                  <c:v>MZ</c:v>
                </c:pt>
              </c:strCache>
            </c:strRef>
          </c:cat>
          <c:val>
            <c:numRef>
              <c:f>'% Analysis for State'!$E$4</c:f>
              <c:numCache>
                <c:formatCode>General</c:formatCode>
                <c:ptCount val="1"/>
                <c:pt idx="0">
                  <c:v>59.7</c:v>
                </c:pt>
              </c:numCache>
            </c:numRef>
          </c:val>
          <c:extLst>
            <c:ext xmlns:c16="http://schemas.microsoft.com/office/drawing/2014/chart" uri="{C3380CC4-5D6E-409C-BE32-E72D297353CC}">
              <c16:uniqueId val="{00000003-7A98-4FC4-A59A-2A3A734F6E33}"/>
            </c:ext>
          </c:extLst>
        </c:ser>
        <c:ser>
          <c:idx val="4"/>
          <c:order val="4"/>
          <c:tx>
            <c:strRef>
              <c:f>'% Analysis for State'!$F$3</c:f>
              <c:strCache>
                <c:ptCount val="1"/>
                <c:pt idx="0">
                  <c:v> % of Population Fully Vaccinated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Analysis for State'!$A$4</c:f>
              <c:strCache>
                <c:ptCount val="1"/>
                <c:pt idx="0">
                  <c:v>MZ</c:v>
                </c:pt>
              </c:strCache>
            </c:strRef>
          </c:cat>
          <c:val>
            <c:numRef>
              <c:f>'% Analysis for State'!$F$4</c:f>
              <c:numCache>
                <c:formatCode>General</c:formatCode>
                <c:ptCount val="1"/>
                <c:pt idx="0">
                  <c:v>42.96</c:v>
                </c:pt>
              </c:numCache>
            </c:numRef>
          </c:val>
          <c:extLst>
            <c:ext xmlns:c16="http://schemas.microsoft.com/office/drawing/2014/chart" uri="{C3380CC4-5D6E-409C-BE32-E72D297353CC}">
              <c16:uniqueId val="{00000004-7A98-4FC4-A59A-2A3A734F6E33}"/>
            </c:ext>
          </c:extLst>
        </c:ser>
        <c:dLbls>
          <c:showLegendKey val="0"/>
          <c:showVal val="1"/>
          <c:showCatName val="0"/>
          <c:showSerName val="0"/>
          <c:showPercent val="0"/>
          <c:showBubbleSize val="0"/>
        </c:dLbls>
        <c:gapWidth val="150"/>
        <c:shape val="box"/>
        <c:axId val="655390047"/>
        <c:axId val="655393791"/>
        <c:axId val="0"/>
      </c:bar3DChart>
      <c:catAx>
        <c:axId val="6553900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5393791"/>
        <c:crosses val="autoZero"/>
        <c:auto val="1"/>
        <c:lblAlgn val="ctr"/>
        <c:lblOffset val="100"/>
        <c:noMultiLvlLbl val="0"/>
      </c:catAx>
      <c:valAx>
        <c:axId val="655393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5390047"/>
        <c:crosses val="autoZero"/>
        <c:crossBetween val="between"/>
      </c:valAx>
      <c:spPr>
        <a:noFill/>
        <a:ln>
          <a:noFill/>
        </a:ln>
        <a:effectLst/>
      </c:spPr>
    </c:plotArea>
    <c:legend>
      <c:legendPos val="r"/>
      <c:layout>
        <c:manualLayout>
          <c:xMode val="edge"/>
          <c:yMode val="edge"/>
          <c:x val="2.7998717902197708E-2"/>
          <c:y val="3.7602070574511521E-3"/>
          <c:w val="0.94986755687797075"/>
          <c:h val="9.433143773694953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[Covi19_India_Dashboard.xlsx]% Analysis for State!PivotTable6</c:name>
    <c:fmtId val="2"/>
  </c:pivotSource>
  <c:chart>
    <c:autoTitleDeleted val="0"/>
    <c:pivotFmts>
      <c:pivotFmt>
        <c:idx val="0"/>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844959161126759E-2"/>
          <c:y val="0.25925925925925924"/>
          <c:w val="0.90187798149318932"/>
          <c:h val="0.63334135316418771"/>
        </c:manualLayout>
      </c:layout>
      <c:lineChart>
        <c:grouping val="standard"/>
        <c:varyColors val="0"/>
        <c:ser>
          <c:idx val="0"/>
          <c:order val="0"/>
          <c:tx>
            <c:strRef>
              <c:f>'% Analysis for State'!$B$30</c:f>
              <c:strCache>
                <c:ptCount val="1"/>
                <c:pt idx="0">
                  <c:v> Population Effected %</c:v>
                </c:pt>
              </c:strCache>
            </c:strRef>
          </c:tx>
          <c:spPr>
            <a:ln w="28575" cap="rnd">
              <a:solidFill>
                <a:schemeClr val="accent2">
                  <a:lumMod val="75000"/>
                </a:schemeClr>
              </a:solidFill>
              <a:round/>
            </a:ln>
            <a:effectLst/>
          </c:spPr>
          <c:marker>
            <c:symbol val="none"/>
          </c:marker>
          <c:cat>
            <c:strRef>
              <c:f>'% Analysis for State'!$A$31:$A$66</c:f>
              <c:strCache>
                <c:ptCount val="36"/>
                <c:pt idx="0">
                  <c:v>AN</c:v>
                </c:pt>
                <c:pt idx="1">
                  <c:v>AP</c:v>
                </c:pt>
                <c:pt idx="2">
                  <c:v>AR</c:v>
                </c:pt>
                <c:pt idx="3">
                  <c:v>AS</c:v>
                </c:pt>
                <c:pt idx="4">
                  <c:v>BR</c:v>
                </c:pt>
                <c:pt idx="5">
                  <c:v>CH</c:v>
                </c:pt>
                <c:pt idx="6">
                  <c:v>CT</c:v>
                </c:pt>
                <c:pt idx="7">
                  <c:v>DL</c:v>
                </c:pt>
                <c:pt idx="8">
                  <c:v>DN</c:v>
                </c:pt>
                <c:pt idx="9">
                  <c:v>GA</c:v>
                </c:pt>
                <c:pt idx="10">
                  <c:v>GJ</c:v>
                </c:pt>
                <c:pt idx="11">
                  <c:v>HP</c:v>
                </c:pt>
                <c:pt idx="12">
                  <c:v>HR</c:v>
                </c:pt>
                <c:pt idx="13">
                  <c:v>JH</c:v>
                </c:pt>
                <c:pt idx="14">
                  <c:v>JK</c:v>
                </c:pt>
                <c:pt idx="15">
                  <c:v>KA</c:v>
                </c:pt>
                <c:pt idx="16">
                  <c:v>KL</c:v>
                </c:pt>
                <c:pt idx="17">
                  <c:v>LA</c:v>
                </c:pt>
                <c:pt idx="18">
                  <c:v>LD</c:v>
                </c:pt>
                <c:pt idx="19">
                  <c:v>MH</c:v>
                </c:pt>
                <c:pt idx="20">
                  <c:v>ML</c:v>
                </c:pt>
                <c:pt idx="21">
                  <c:v>MN</c:v>
                </c:pt>
                <c:pt idx="22">
                  <c:v>MP</c:v>
                </c:pt>
                <c:pt idx="23">
                  <c:v>MZ</c:v>
                </c:pt>
                <c:pt idx="24">
                  <c:v>NL</c:v>
                </c:pt>
                <c:pt idx="25">
                  <c:v>OR</c:v>
                </c:pt>
                <c:pt idx="26">
                  <c:v>PB</c:v>
                </c:pt>
                <c:pt idx="27">
                  <c:v>PY</c:v>
                </c:pt>
                <c:pt idx="28">
                  <c:v>RJ</c:v>
                </c:pt>
                <c:pt idx="29">
                  <c:v>SK</c:v>
                </c:pt>
                <c:pt idx="30">
                  <c:v>TG</c:v>
                </c:pt>
                <c:pt idx="31">
                  <c:v>TN</c:v>
                </c:pt>
                <c:pt idx="32">
                  <c:v>TR</c:v>
                </c:pt>
                <c:pt idx="33">
                  <c:v>UP</c:v>
                </c:pt>
                <c:pt idx="34">
                  <c:v>UT</c:v>
                </c:pt>
                <c:pt idx="35">
                  <c:v>WB</c:v>
                </c:pt>
              </c:strCache>
            </c:strRef>
          </c:cat>
          <c:val>
            <c:numRef>
              <c:f>'% Analysis for State'!$B$31:$B$66</c:f>
              <c:numCache>
                <c:formatCode>General</c:formatCode>
                <c:ptCount val="36"/>
                <c:pt idx="0">
                  <c:v>1.93</c:v>
                </c:pt>
                <c:pt idx="1">
                  <c:v>3.96</c:v>
                </c:pt>
                <c:pt idx="2">
                  <c:v>3.67</c:v>
                </c:pt>
                <c:pt idx="3">
                  <c:v>1.78</c:v>
                </c:pt>
                <c:pt idx="4">
                  <c:v>0.61</c:v>
                </c:pt>
                <c:pt idx="5">
                  <c:v>5.54</c:v>
                </c:pt>
                <c:pt idx="6">
                  <c:v>3.5</c:v>
                </c:pt>
                <c:pt idx="7">
                  <c:v>7.27</c:v>
                </c:pt>
                <c:pt idx="8">
                  <c:v>1.1100000000000001</c:v>
                </c:pt>
                <c:pt idx="9">
                  <c:v>11.57</c:v>
                </c:pt>
                <c:pt idx="10">
                  <c:v>1.22</c:v>
                </c:pt>
                <c:pt idx="11">
                  <c:v>3.07</c:v>
                </c:pt>
                <c:pt idx="12">
                  <c:v>2.69</c:v>
                </c:pt>
                <c:pt idx="13">
                  <c:v>0.93</c:v>
                </c:pt>
                <c:pt idx="14">
                  <c:v>2.52</c:v>
                </c:pt>
                <c:pt idx="15">
                  <c:v>4.54</c:v>
                </c:pt>
                <c:pt idx="16">
                  <c:v>14.15</c:v>
                </c:pt>
                <c:pt idx="17">
                  <c:v>7.15</c:v>
                </c:pt>
                <c:pt idx="18">
                  <c:v>15.24</c:v>
                </c:pt>
                <c:pt idx="19">
                  <c:v>5.41</c:v>
                </c:pt>
                <c:pt idx="20">
                  <c:v>2.59</c:v>
                </c:pt>
                <c:pt idx="21">
                  <c:v>3.99</c:v>
                </c:pt>
                <c:pt idx="22">
                  <c:v>0.96</c:v>
                </c:pt>
                <c:pt idx="23">
                  <c:v>10.18</c:v>
                </c:pt>
                <c:pt idx="24">
                  <c:v>1.48</c:v>
                </c:pt>
                <c:pt idx="25">
                  <c:v>2.38</c:v>
                </c:pt>
                <c:pt idx="26">
                  <c:v>2.02</c:v>
                </c:pt>
                <c:pt idx="27">
                  <c:v>8.51</c:v>
                </c:pt>
                <c:pt idx="28">
                  <c:v>1.24</c:v>
                </c:pt>
                <c:pt idx="29">
                  <c:v>4.82</c:v>
                </c:pt>
                <c:pt idx="30">
                  <c:v>1.8</c:v>
                </c:pt>
                <c:pt idx="31">
                  <c:v>3.57</c:v>
                </c:pt>
                <c:pt idx="32">
                  <c:v>2.12</c:v>
                </c:pt>
                <c:pt idx="33">
                  <c:v>0.76</c:v>
                </c:pt>
                <c:pt idx="34">
                  <c:v>3.09</c:v>
                </c:pt>
                <c:pt idx="35">
                  <c:v>1.64</c:v>
                </c:pt>
              </c:numCache>
            </c:numRef>
          </c:val>
          <c:smooth val="0"/>
          <c:extLst>
            <c:ext xmlns:c16="http://schemas.microsoft.com/office/drawing/2014/chart" uri="{C3380CC4-5D6E-409C-BE32-E72D297353CC}">
              <c16:uniqueId val="{00000000-BD5F-44B7-A762-935D8E7120A7}"/>
            </c:ext>
          </c:extLst>
        </c:ser>
        <c:ser>
          <c:idx val="1"/>
          <c:order val="1"/>
          <c:tx>
            <c:strRef>
              <c:f>'% Analysis for State'!$C$30</c:f>
              <c:strCache>
                <c:ptCount val="1"/>
                <c:pt idx="0">
                  <c:v> Recovery %</c:v>
                </c:pt>
              </c:strCache>
            </c:strRef>
          </c:tx>
          <c:spPr>
            <a:ln w="28575" cap="rnd">
              <a:solidFill>
                <a:srgbClr val="002060"/>
              </a:solidFill>
              <a:round/>
            </a:ln>
            <a:effectLst/>
          </c:spPr>
          <c:marker>
            <c:symbol val="none"/>
          </c:marker>
          <c:cat>
            <c:strRef>
              <c:f>'% Analysis for State'!$A$31:$A$66</c:f>
              <c:strCache>
                <c:ptCount val="36"/>
                <c:pt idx="0">
                  <c:v>AN</c:v>
                </c:pt>
                <c:pt idx="1">
                  <c:v>AP</c:v>
                </c:pt>
                <c:pt idx="2">
                  <c:v>AR</c:v>
                </c:pt>
                <c:pt idx="3">
                  <c:v>AS</c:v>
                </c:pt>
                <c:pt idx="4">
                  <c:v>BR</c:v>
                </c:pt>
                <c:pt idx="5">
                  <c:v>CH</c:v>
                </c:pt>
                <c:pt idx="6">
                  <c:v>CT</c:v>
                </c:pt>
                <c:pt idx="7">
                  <c:v>DL</c:v>
                </c:pt>
                <c:pt idx="8">
                  <c:v>DN</c:v>
                </c:pt>
                <c:pt idx="9">
                  <c:v>GA</c:v>
                </c:pt>
                <c:pt idx="10">
                  <c:v>GJ</c:v>
                </c:pt>
                <c:pt idx="11">
                  <c:v>HP</c:v>
                </c:pt>
                <c:pt idx="12">
                  <c:v>HR</c:v>
                </c:pt>
                <c:pt idx="13">
                  <c:v>JH</c:v>
                </c:pt>
                <c:pt idx="14">
                  <c:v>JK</c:v>
                </c:pt>
                <c:pt idx="15">
                  <c:v>KA</c:v>
                </c:pt>
                <c:pt idx="16">
                  <c:v>KL</c:v>
                </c:pt>
                <c:pt idx="17">
                  <c:v>LA</c:v>
                </c:pt>
                <c:pt idx="18">
                  <c:v>LD</c:v>
                </c:pt>
                <c:pt idx="19">
                  <c:v>MH</c:v>
                </c:pt>
                <c:pt idx="20">
                  <c:v>ML</c:v>
                </c:pt>
                <c:pt idx="21">
                  <c:v>MN</c:v>
                </c:pt>
                <c:pt idx="22">
                  <c:v>MP</c:v>
                </c:pt>
                <c:pt idx="23">
                  <c:v>MZ</c:v>
                </c:pt>
                <c:pt idx="24">
                  <c:v>NL</c:v>
                </c:pt>
                <c:pt idx="25">
                  <c:v>OR</c:v>
                </c:pt>
                <c:pt idx="26">
                  <c:v>PB</c:v>
                </c:pt>
                <c:pt idx="27">
                  <c:v>PY</c:v>
                </c:pt>
                <c:pt idx="28">
                  <c:v>RJ</c:v>
                </c:pt>
                <c:pt idx="29">
                  <c:v>SK</c:v>
                </c:pt>
                <c:pt idx="30">
                  <c:v>TG</c:v>
                </c:pt>
                <c:pt idx="31">
                  <c:v>TN</c:v>
                </c:pt>
                <c:pt idx="32">
                  <c:v>TR</c:v>
                </c:pt>
                <c:pt idx="33">
                  <c:v>UP</c:v>
                </c:pt>
                <c:pt idx="34">
                  <c:v>UT</c:v>
                </c:pt>
                <c:pt idx="35">
                  <c:v>WB</c:v>
                </c:pt>
              </c:strCache>
            </c:strRef>
          </c:cat>
          <c:val>
            <c:numRef>
              <c:f>'% Analysis for State'!$C$31:$C$66</c:f>
              <c:numCache>
                <c:formatCode>General</c:formatCode>
                <c:ptCount val="36"/>
                <c:pt idx="0">
                  <c:v>98.26</c:v>
                </c:pt>
                <c:pt idx="1">
                  <c:v>99.09</c:v>
                </c:pt>
                <c:pt idx="2">
                  <c:v>99.31</c:v>
                </c:pt>
                <c:pt idx="3">
                  <c:v>98.42</c:v>
                </c:pt>
                <c:pt idx="4">
                  <c:v>98.66</c:v>
                </c:pt>
                <c:pt idx="5">
                  <c:v>98.69</c:v>
                </c:pt>
                <c:pt idx="6">
                  <c:v>98.62</c:v>
                </c:pt>
                <c:pt idx="7">
                  <c:v>98.23</c:v>
                </c:pt>
                <c:pt idx="8">
                  <c:v>99.65</c:v>
                </c:pt>
                <c:pt idx="9">
                  <c:v>97.91</c:v>
                </c:pt>
                <c:pt idx="10">
                  <c:v>98.75</c:v>
                </c:pt>
                <c:pt idx="11">
                  <c:v>97.46</c:v>
                </c:pt>
                <c:pt idx="12">
                  <c:v>98.68</c:v>
                </c:pt>
                <c:pt idx="13">
                  <c:v>98.5</c:v>
                </c:pt>
                <c:pt idx="14">
                  <c:v>98.39</c:v>
                </c:pt>
                <c:pt idx="15">
                  <c:v>98.44</c:v>
                </c:pt>
                <c:pt idx="16">
                  <c:v>97.76</c:v>
                </c:pt>
                <c:pt idx="17">
                  <c:v>98.69</c:v>
                </c:pt>
                <c:pt idx="18">
                  <c:v>99.08</c:v>
                </c:pt>
                <c:pt idx="19">
                  <c:v>97.57</c:v>
                </c:pt>
                <c:pt idx="20">
                  <c:v>97.75</c:v>
                </c:pt>
                <c:pt idx="21">
                  <c:v>97.88</c:v>
                </c:pt>
                <c:pt idx="22">
                  <c:v>98.66</c:v>
                </c:pt>
                <c:pt idx="23">
                  <c:v>94.44</c:v>
                </c:pt>
                <c:pt idx="24">
                  <c:v>93.91</c:v>
                </c:pt>
                <c:pt idx="25">
                  <c:v>98.82</c:v>
                </c:pt>
                <c:pt idx="26">
                  <c:v>97.21</c:v>
                </c:pt>
                <c:pt idx="27">
                  <c:v>98.21</c:v>
                </c:pt>
                <c:pt idx="28">
                  <c:v>99.06</c:v>
                </c:pt>
                <c:pt idx="29">
                  <c:v>97.14</c:v>
                </c:pt>
                <c:pt idx="30">
                  <c:v>98.81</c:v>
                </c:pt>
                <c:pt idx="31">
                  <c:v>98.24</c:v>
                </c:pt>
                <c:pt idx="32">
                  <c:v>98.81</c:v>
                </c:pt>
                <c:pt idx="33">
                  <c:v>98.65</c:v>
                </c:pt>
                <c:pt idx="34">
                  <c:v>96.02</c:v>
                </c:pt>
                <c:pt idx="35">
                  <c:v>98.28</c:v>
                </c:pt>
              </c:numCache>
            </c:numRef>
          </c:val>
          <c:smooth val="0"/>
          <c:extLst>
            <c:ext xmlns:c16="http://schemas.microsoft.com/office/drawing/2014/chart" uri="{C3380CC4-5D6E-409C-BE32-E72D297353CC}">
              <c16:uniqueId val="{00000001-BD5F-44B7-A762-935D8E7120A7}"/>
            </c:ext>
          </c:extLst>
        </c:ser>
        <c:ser>
          <c:idx val="2"/>
          <c:order val="2"/>
          <c:tx>
            <c:strRef>
              <c:f>'% Analysis for State'!$D$30</c:f>
              <c:strCache>
                <c:ptCount val="1"/>
                <c:pt idx="0">
                  <c:v> Death %</c:v>
                </c:pt>
              </c:strCache>
            </c:strRef>
          </c:tx>
          <c:spPr>
            <a:ln w="28575" cap="rnd">
              <a:solidFill>
                <a:srgbClr val="FF0000"/>
              </a:solidFill>
              <a:round/>
            </a:ln>
            <a:effectLst/>
          </c:spPr>
          <c:marker>
            <c:symbol val="none"/>
          </c:marker>
          <c:cat>
            <c:strRef>
              <c:f>'% Analysis for State'!$A$31:$A$66</c:f>
              <c:strCache>
                <c:ptCount val="36"/>
                <c:pt idx="0">
                  <c:v>AN</c:v>
                </c:pt>
                <c:pt idx="1">
                  <c:v>AP</c:v>
                </c:pt>
                <c:pt idx="2">
                  <c:v>AR</c:v>
                </c:pt>
                <c:pt idx="3">
                  <c:v>AS</c:v>
                </c:pt>
                <c:pt idx="4">
                  <c:v>BR</c:v>
                </c:pt>
                <c:pt idx="5">
                  <c:v>CH</c:v>
                </c:pt>
                <c:pt idx="6">
                  <c:v>CT</c:v>
                </c:pt>
                <c:pt idx="7">
                  <c:v>DL</c:v>
                </c:pt>
                <c:pt idx="8">
                  <c:v>DN</c:v>
                </c:pt>
                <c:pt idx="9">
                  <c:v>GA</c:v>
                </c:pt>
                <c:pt idx="10">
                  <c:v>GJ</c:v>
                </c:pt>
                <c:pt idx="11">
                  <c:v>HP</c:v>
                </c:pt>
                <c:pt idx="12">
                  <c:v>HR</c:v>
                </c:pt>
                <c:pt idx="13">
                  <c:v>JH</c:v>
                </c:pt>
                <c:pt idx="14">
                  <c:v>JK</c:v>
                </c:pt>
                <c:pt idx="15">
                  <c:v>KA</c:v>
                </c:pt>
                <c:pt idx="16">
                  <c:v>KL</c:v>
                </c:pt>
                <c:pt idx="17">
                  <c:v>LA</c:v>
                </c:pt>
                <c:pt idx="18">
                  <c:v>LD</c:v>
                </c:pt>
                <c:pt idx="19">
                  <c:v>MH</c:v>
                </c:pt>
                <c:pt idx="20">
                  <c:v>ML</c:v>
                </c:pt>
                <c:pt idx="21">
                  <c:v>MN</c:v>
                </c:pt>
                <c:pt idx="22">
                  <c:v>MP</c:v>
                </c:pt>
                <c:pt idx="23">
                  <c:v>MZ</c:v>
                </c:pt>
                <c:pt idx="24">
                  <c:v>NL</c:v>
                </c:pt>
                <c:pt idx="25">
                  <c:v>OR</c:v>
                </c:pt>
                <c:pt idx="26">
                  <c:v>PB</c:v>
                </c:pt>
                <c:pt idx="27">
                  <c:v>PY</c:v>
                </c:pt>
                <c:pt idx="28">
                  <c:v>RJ</c:v>
                </c:pt>
                <c:pt idx="29">
                  <c:v>SK</c:v>
                </c:pt>
                <c:pt idx="30">
                  <c:v>TG</c:v>
                </c:pt>
                <c:pt idx="31">
                  <c:v>TN</c:v>
                </c:pt>
                <c:pt idx="32">
                  <c:v>TR</c:v>
                </c:pt>
                <c:pt idx="33">
                  <c:v>UP</c:v>
                </c:pt>
                <c:pt idx="34">
                  <c:v>UT</c:v>
                </c:pt>
                <c:pt idx="35">
                  <c:v>WB</c:v>
                </c:pt>
              </c:strCache>
            </c:strRef>
          </c:cat>
          <c:val>
            <c:numRef>
              <c:f>'% Analysis for State'!$D$31:$D$66</c:f>
              <c:numCache>
                <c:formatCode>General</c:formatCode>
                <c:ptCount val="36"/>
                <c:pt idx="0">
                  <c:v>1.69</c:v>
                </c:pt>
                <c:pt idx="1">
                  <c:v>0.7</c:v>
                </c:pt>
                <c:pt idx="2">
                  <c:v>0.51</c:v>
                </c:pt>
                <c:pt idx="3">
                  <c:v>0.98</c:v>
                </c:pt>
                <c:pt idx="4">
                  <c:v>1.33</c:v>
                </c:pt>
                <c:pt idx="5">
                  <c:v>1.25</c:v>
                </c:pt>
                <c:pt idx="6">
                  <c:v>1.35</c:v>
                </c:pt>
                <c:pt idx="7">
                  <c:v>1.74</c:v>
                </c:pt>
                <c:pt idx="8">
                  <c:v>0.04</c:v>
                </c:pt>
                <c:pt idx="9">
                  <c:v>1.89</c:v>
                </c:pt>
                <c:pt idx="10">
                  <c:v>1.22</c:v>
                </c:pt>
                <c:pt idx="11">
                  <c:v>1.67</c:v>
                </c:pt>
                <c:pt idx="12">
                  <c:v>1.3</c:v>
                </c:pt>
                <c:pt idx="13">
                  <c:v>1.47</c:v>
                </c:pt>
                <c:pt idx="14">
                  <c:v>1.33</c:v>
                </c:pt>
                <c:pt idx="15">
                  <c:v>1.27</c:v>
                </c:pt>
                <c:pt idx="16">
                  <c:v>0.64</c:v>
                </c:pt>
                <c:pt idx="17">
                  <c:v>0.99</c:v>
                </c:pt>
                <c:pt idx="18">
                  <c:v>0.49</c:v>
                </c:pt>
                <c:pt idx="19">
                  <c:v>2.12</c:v>
                </c:pt>
                <c:pt idx="20">
                  <c:v>1.73</c:v>
                </c:pt>
                <c:pt idx="21">
                  <c:v>1.55</c:v>
                </c:pt>
                <c:pt idx="22">
                  <c:v>1.33</c:v>
                </c:pt>
                <c:pt idx="23">
                  <c:v>0.36</c:v>
                </c:pt>
                <c:pt idx="24">
                  <c:v>2.15</c:v>
                </c:pt>
                <c:pt idx="25">
                  <c:v>0.81</c:v>
                </c:pt>
                <c:pt idx="26">
                  <c:v>2.75</c:v>
                </c:pt>
                <c:pt idx="27">
                  <c:v>1.45</c:v>
                </c:pt>
                <c:pt idx="28">
                  <c:v>0.94</c:v>
                </c:pt>
                <c:pt idx="29">
                  <c:v>1.24</c:v>
                </c:pt>
                <c:pt idx="30">
                  <c:v>0.59</c:v>
                </c:pt>
                <c:pt idx="31">
                  <c:v>1.34</c:v>
                </c:pt>
                <c:pt idx="32">
                  <c:v>0.96</c:v>
                </c:pt>
                <c:pt idx="33">
                  <c:v>1.34</c:v>
                </c:pt>
                <c:pt idx="34">
                  <c:v>2.15</c:v>
                </c:pt>
                <c:pt idx="35">
                  <c:v>1.2</c:v>
                </c:pt>
              </c:numCache>
            </c:numRef>
          </c:val>
          <c:smooth val="0"/>
          <c:extLst>
            <c:ext xmlns:c16="http://schemas.microsoft.com/office/drawing/2014/chart" uri="{C3380CC4-5D6E-409C-BE32-E72D297353CC}">
              <c16:uniqueId val="{00000002-BD5F-44B7-A762-935D8E7120A7}"/>
            </c:ext>
          </c:extLst>
        </c:ser>
        <c:ser>
          <c:idx val="3"/>
          <c:order val="3"/>
          <c:tx>
            <c:strRef>
              <c:f>'% Analysis for State'!$E$30</c:f>
              <c:strCache>
                <c:ptCount val="1"/>
                <c:pt idx="0">
                  <c:v> % of Population Vaccinated1</c:v>
                </c:pt>
              </c:strCache>
            </c:strRef>
          </c:tx>
          <c:spPr>
            <a:ln w="28575" cap="rnd">
              <a:solidFill>
                <a:schemeClr val="accent4"/>
              </a:solidFill>
              <a:round/>
            </a:ln>
            <a:effectLst/>
          </c:spPr>
          <c:marker>
            <c:symbol val="none"/>
          </c:marker>
          <c:cat>
            <c:strRef>
              <c:f>'% Analysis for State'!$A$31:$A$66</c:f>
              <c:strCache>
                <c:ptCount val="36"/>
                <c:pt idx="0">
                  <c:v>AN</c:v>
                </c:pt>
                <c:pt idx="1">
                  <c:v>AP</c:v>
                </c:pt>
                <c:pt idx="2">
                  <c:v>AR</c:v>
                </c:pt>
                <c:pt idx="3">
                  <c:v>AS</c:v>
                </c:pt>
                <c:pt idx="4">
                  <c:v>BR</c:v>
                </c:pt>
                <c:pt idx="5">
                  <c:v>CH</c:v>
                </c:pt>
                <c:pt idx="6">
                  <c:v>CT</c:v>
                </c:pt>
                <c:pt idx="7">
                  <c:v>DL</c:v>
                </c:pt>
                <c:pt idx="8">
                  <c:v>DN</c:v>
                </c:pt>
                <c:pt idx="9">
                  <c:v>GA</c:v>
                </c:pt>
                <c:pt idx="10">
                  <c:v>GJ</c:v>
                </c:pt>
                <c:pt idx="11">
                  <c:v>HP</c:v>
                </c:pt>
                <c:pt idx="12">
                  <c:v>HR</c:v>
                </c:pt>
                <c:pt idx="13">
                  <c:v>JH</c:v>
                </c:pt>
                <c:pt idx="14">
                  <c:v>JK</c:v>
                </c:pt>
                <c:pt idx="15">
                  <c:v>KA</c:v>
                </c:pt>
                <c:pt idx="16">
                  <c:v>KL</c:v>
                </c:pt>
                <c:pt idx="17">
                  <c:v>LA</c:v>
                </c:pt>
                <c:pt idx="18">
                  <c:v>LD</c:v>
                </c:pt>
                <c:pt idx="19">
                  <c:v>MH</c:v>
                </c:pt>
                <c:pt idx="20">
                  <c:v>ML</c:v>
                </c:pt>
                <c:pt idx="21">
                  <c:v>MN</c:v>
                </c:pt>
                <c:pt idx="22">
                  <c:v>MP</c:v>
                </c:pt>
                <c:pt idx="23">
                  <c:v>MZ</c:v>
                </c:pt>
                <c:pt idx="24">
                  <c:v>NL</c:v>
                </c:pt>
                <c:pt idx="25">
                  <c:v>OR</c:v>
                </c:pt>
                <c:pt idx="26">
                  <c:v>PB</c:v>
                </c:pt>
                <c:pt idx="27">
                  <c:v>PY</c:v>
                </c:pt>
                <c:pt idx="28">
                  <c:v>RJ</c:v>
                </c:pt>
                <c:pt idx="29">
                  <c:v>SK</c:v>
                </c:pt>
                <c:pt idx="30">
                  <c:v>TG</c:v>
                </c:pt>
                <c:pt idx="31">
                  <c:v>TN</c:v>
                </c:pt>
                <c:pt idx="32">
                  <c:v>TR</c:v>
                </c:pt>
                <c:pt idx="33">
                  <c:v>UP</c:v>
                </c:pt>
                <c:pt idx="34">
                  <c:v>UT</c:v>
                </c:pt>
                <c:pt idx="35">
                  <c:v>WB</c:v>
                </c:pt>
              </c:strCache>
            </c:strRef>
          </c:cat>
          <c:val>
            <c:numRef>
              <c:f>'% Analysis for State'!$E$31:$E$66</c:f>
              <c:numCache>
                <c:formatCode>General</c:formatCode>
                <c:ptCount val="36"/>
                <c:pt idx="0">
                  <c:v>74.06</c:v>
                </c:pt>
                <c:pt idx="1">
                  <c:v>63.15</c:v>
                </c:pt>
                <c:pt idx="2">
                  <c:v>51.32</c:v>
                </c:pt>
                <c:pt idx="3">
                  <c:v>58.82</c:v>
                </c:pt>
                <c:pt idx="4">
                  <c:v>41.73</c:v>
                </c:pt>
                <c:pt idx="5">
                  <c:v>78.540000000000006</c:v>
                </c:pt>
                <c:pt idx="6">
                  <c:v>51.7</c:v>
                </c:pt>
                <c:pt idx="7">
                  <c:v>65.89</c:v>
                </c:pt>
                <c:pt idx="8">
                  <c:v>68.900000000000006</c:v>
                </c:pt>
                <c:pt idx="9">
                  <c:v>81.98</c:v>
                </c:pt>
                <c:pt idx="10">
                  <c:v>65.849999999999994</c:v>
                </c:pt>
                <c:pt idx="11">
                  <c:v>78.27</c:v>
                </c:pt>
                <c:pt idx="12">
                  <c:v>61.99</c:v>
                </c:pt>
                <c:pt idx="13">
                  <c:v>40.07</c:v>
                </c:pt>
                <c:pt idx="14">
                  <c:v>72.040000000000006</c:v>
                </c:pt>
                <c:pt idx="15">
                  <c:v>64.59</c:v>
                </c:pt>
                <c:pt idx="16">
                  <c:v>72.05</c:v>
                </c:pt>
                <c:pt idx="17">
                  <c:v>71.260000000000005</c:v>
                </c:pt>
                <c:pt idx="18">
                  <c:v>81.069999999999993</c:v>
                </c:pt>
                <c:pt idx="19">
                  <c:v>55.01</c:v>
                </c:pt>
                <c:pt idx="20">
                  <c:v>34.22</c:v>
                </c:pt>
                <c:pt idx="21">
                  <c:v>40.270000000000003</c:v>
                </c:pt>
                <c:pt idx="22">
                  <c:v>60.7</c:v>
                </c:pt>
                <c:pt idx="23">
                  <c:v>59.7</c:v>
                </c:pt>
                <c:pt idx="24">
                  <c:v>33</c:v>
                </c:pt>
                <c:pt idx="25">
                  <c:v>58.93</c:v>
                </c:pt>
                <c:pt idx="26">
                  <c:v>53.39</c:v>
                </c:pt>
                <c:pt idx="27">
                  <c:v>48.8</c:v>
                </c:pt>
                <c:pt idx="28">
                  <c:v>55.06</c:v>
                </c:pt>
                <c:pt idx="29">
                  <c:v>78.58</c:v>
                </c:pt>
                <c:pt idx="30">
                  <c:v>60.45</c:v>
                </c:pt>
                <c:pt idx="31">
                  <c:v>54.53</c:v>
                </c:pt>
                <c:pt idx="32">
                  <c:v>62.84</c:v>
                </c:pt>
                <c:pt idx="33">
                  <c:v>43.64</c:v>
                </c:pt>
                <c:pt idx="34">
                  <c:v>67.12</c:v>
                </c:pt>
                <c:pt idx="35">
                  <c:v>57.99</c:v>
                </c:pt>
              </c:numCache>
            </c:numRef>
          </c:val>
          <c:smooth val="0"/>
          <c:extLst>
            <c:ext xmlns:c16="http://schemas.microsoft.com/office/drawing/2014/chart" uri="{C3380CC4-5D6E-409C-BE32-E72D297353CC}">
              <c16:uniqueId val="{00000003-BD5F-44B7-A762-935D8E7120A7}"/>
            </c:ext>
          </c:extLst>
        </c:ser>
        <c:ser>
          <c:idx val="4"/>
          <c:order val="4"/>
          <c:tx>
            <c:strRef>
              <c:f>'% Analysis for State'!$F$30</c:f>
              <c:strCache>
                <c:ptCount val="1"/>
                <c:pt idx="0">
                  <c:v> % of Population Fully Vaccinated</c:v>
                </c:pt>
              </c:strCache>
            </c:strRef>
          </c:tx>
          <c:spPr>
            <a:ln w="28575" cap="rnd">
              <a:solidFill>
                <a:schemeClr val="accent5"/>
              </a:solidFill>
              <a:round/>
            </a:ln>
            <a:effectLst/>
          </c:spPr>
          <c:marker>
            <c:symbol val="none"/>
          </c:marker>
          <c:cat>
            <c:strRef>
              <c:f>'% Analysis for State'!$A$31:$A$66</c:f>
              <c:strCache>
                <c:ptCount val="36"/>
                <c:pt idx="0">
                  <c:v>AN</c:v>
                </c:pt>
                <c:pt idx="1">
                  <c:v>AP</c:v>
                </c:pt>
                <c:pt idx="2">
                  <c:v>AR</c:v>
                </c:pt>
                <c:pt idx="3">
                  <c:v>AS</c:v>
                </c:pt>
                <c:pt idx="4">
                  <c:v>BR</c:v>
                </c:pt>
                <c:pt idx="5">
                  <c:v>CH</c:v>
                </c:pt>
                <c:pt idx="6">
                  <c:v>CT</c:v>
                </c:pt>
                <c:pt idx="7">
                  <c:v>DL</c:v>
                </c:pt>
                <c:pt idx="8">
                  <c:v>DN</c:v>
                </c:pt>
                <c:pt idx="9">
                  <c:v>GA</c:v>
                </c:pt>
                <c:pt idx="10">
                  <c:v>GJ</c:v>
                </c:pt>
                <c:pt idx="11">
                  <c:v>HP</c:v>
                </c:pt>
                <c:pt idx="12">
                  <c:v>HR</c:v>
                </c:pt>
                <c:pt idx="13">
                  <c:v>JH</c:v>
                </c:pt>
                <c:pt idx="14">
                  <c:v>JK</c:v>
                </c:pt>
                <c:pt idx="15">
                  <c:v>KA</c:v>
                </c:pt>
                <c:pt idx="16">
                  <c:v>KL</c:v>
                </c:pt>
                <c:pt idx="17">
                  <c:v>LA</c:v>
                </c:pt>
                <c:pt idx="18">
                  <c:v>LD</c:v>
                </c:pt>
                <c:pt idx="19">
                  <c:v>MH</c:v>
                </c:pt>
                <c:pt idx="20">
                  <c:v>ML</c:v>
                </c:pt>
                <c:pt idx="21">
                  <c:v>MN</c:v>
                </c:pt>
                <c:pt idx="22">
                  <c:v>MP</c:v>
                </c:pt>
                <c:pt idx="23">
                  <c:v>MZ</c:v>
                </c:pt>
                <c:pt idx="24">
                  <c:v>NL</c:v>
                </c:pt>
                <c:pt idx="25">
                  <c:v>OR</c:v>
                </c:pt>
                <c:pt idx="26">
                  <c:v>PB</c:v>
                </c:pt>
                <c:pt idx="27">
                  <c:v>PY</c:v>
                </c:pt>
                <c:pt idx="28">
                  <c:v>RJ</c:v>
                </c:pt>
                <c:pt idx="29">
                  <c:v>SK</c:v>
                </c:pt>
                <c:pt idx="30">
                  <c:v>TG</c:v>
                </c:pt>
                <c:pt idx="31">
                  <c:v>TN</c:v>
                </c:pt>
                <c:pt idx="32">
                  <c:v>TR</c:v>
                </c:pt>
                <c:pt idx="33">
                  <c:v>UP</c:v>
                </c:pt>
                <c:pt idx="34">
                  <c:v>UT</c:v>
                </c:pt>
                <c:pt idx="35">
                  <c:v>WB</c:v>
                </c:pt>
              </c:strCache>
            </c:strRef>
          </c:cat>
          <c:val>
            <c:numRef>
              <c:f>'% Analysis for State'!$F$31:$F$66</c:f>
              <c:numCache>
                <c:formatCode>General</c:formatCode>
                <c:ptCount val="36"/>
                <c:pt idx="0">
                  <c:v>50.42</c:v>
                </c:pt>
                <c:pt idx="1">
                  <c:v>39.020000000000003</c:v>
                </c:pt>
                <c:pt idx="2">
                  <c:v>35.54</c:v>
                </c:pt>
                <c:pt idx="3">
                  <c:v>23.53</c:v>
                </c:pt>
                <c:pt idx="4">
                  <c:v>15.35</c:v>
                </c:pt>
                <c:pt idx="5">
                  <c:v>46.39</c:v>
                </c:pt>
                <c:pt idx="6">
                  <c:v>25.56</c:v>
                </c:pt>
                <c:pt idx="7">
                  <c:v>37.479999999999997</c:v>
                </c:pt>
                <c:pt idx="8">
                  <c:v>38.61</c:v>
                </c:pt>
                <c:pt idx="9">
                  <c:v>59.16</c:v>
                </c:pt>
                <c:pt idx="10">
                  <c:v>38.229999999999997</c:v>
                </c:pt>
                <c:pt idx="11">
                  <c:v>47.18</c:v>
                </c:pt>
                <c:pt idx="12">
                  <c:v>28.3</c:v>
                </c:pt>
                <c:pt idx="13">
                  <c:v>14.93</c:v>
                </c:pt>
                <c:pt idx="14">
                  <c:v>39</c:v>
                </c:pt>
                <c:pt idx="15">
                  <c:v>34.74</c:v>
                </c:pt>
                <c:pt idx="16">
                  <c:v>38.880000000000003</c:v>
                </c:pt>
                <c:pt idx="17">
                  <c:v>51.97</c:v>
                </c:pt>
                <c:pt idx="18">
                  <c:v>67.569999999999993</c:v>
                </c:pt>
                <c:pt idx="19">
                  <c:v>25.36</c:v>
                </c:pt>
                <c:pt idx="20">
                  <c:v>19.91</c:v>
                </c:pt>
                <c:pt idx="21">
                  <c:v>23.18</c:v>
                </c:pt>
                <c:pt idx="22">
                  <c:v>25.34</c:v>
                </c:pt>
                <c:pt idx="23">
                  <c:v>42.96</c:v>
                </c:pt>
                <c:pt idx="24">
                  <c:v>22.82</c:v>
                </c:pt>
                <c:pt idx="25">
                  <c:v>26.47</c:v>
                </c:pt>
                <c:pt idx="26">
                  <c:v>20.89</c:v>
                </c:pt>
                <c:pt idx="27">
                  <c:v>26.89</c:v>
                </c:pt>
                <c:pt idx="28">
                  <c:v>26.01</c:v>
                </c:pt>
                <c:pt idx="29">
                  <c:v>68</c:v>
                </c:pt>
                <c:pt idx="30">
                  <c:v>26.26</c:v>
                </c:pt>
                <c:pt idx="31">
                  <c:v>23.28</c:v>
                </c:pt>
                <c:pt idx="32">
                  <c:v>40.61</c:v>
                </c:pt>
                <c:pt idx="33">
                  <c:v>14.53</c:v>
                </c:pt>
                <c:pt idx="34">
                  <c:v>34.99</c:v>
                </c:pt>
                <c:pt idx="35">
                  <c:v>22.25</c:v>
                </c:pt>
              </c:numCache>
            </c:numRef>
          </c:val>
          <c:smooth val="0"/>
          <c:extLst>
            <c:ext xmlns:c16="http://schemas.microsoft.com/office/drawing/2014/chart" uri="{C3380CC4-5D6E-409C-BE32-E72D297353CC}">
              <c16:uniqueId val="{00000004-BD5F-44B7-A762-935D8E7120A7}"/>
            </c:ext>
          </c:extLst>
        </c:ser>
        <c:dLbls>
          <c:showLegendKey val="0"/>
          <c:showVal val="0"/>
          <c:showCatName val="0"/>
          <c:showSerName val="0"/>
          <c:showPercent val="0"/>
          <c:showBubbleSize val="0"/>
        </c:dLbls>
        <c:smooth val="0"/>
        <c:axId val="655395455"/>
        <c:axId val="655389631"/>
      </c:lineChart>
      <c:catAx>
        <c:axId val="65539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389631"/>
        <c:crosses val="autoZero"/>
        <c:auto val="1"/>
        <c:lblAlgn val="ctr"/>
        <c:lblOffset val="100"/>
        <c:noMultiLvlLbl val="0"/>
      </c:catAx>
      <c:valAx>
        <c:axId val="655389631"/>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395455"/>
        <c:crosses val="autoZero"/>
        <c:crossBetween val="between"/>
      </c:valAx>
      <c:spPr>
        <a:noFill/>
        <a:ln>
          <a:noFill/>
        </a:ln>
        <a:effectLst/>
      </c:spPr>
    </c:plotArea>
    <c:legend>
      <c:legendPos val="r"/>
      <c:layout>
        <c:manualLayout>
          <c:xMode val="edge"/>
          <c:yMode val="edge"/>
          <c:x val="1.5995810742635265E-2"/>
          <c:y val="3.7602070574511786E-3"/>
          <c:w val="0.97183873913571017"/>
          <c:h val="0.108220326625838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[Covi19_India_Dashboard.xlsx]Delta7 Analysis Chart!PivotTable2</c:name>
    <c:fmtId val="5"/>
  </c:pivotSource>
  <c:chart>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5">
                <a:lumMod val="75000"/>
                <a:alpha val="97000"/>
              </a:schemeClr>
            </a:solidFill>
            <a:round/>
          </a:ln>
          <a:effectLst/>
        </c:spPr>
        <c:marker>
          <c:symbol val="circle"/>
          <c:size val="6"/>
          <c:spPr>
            <a:solidFill>
              <a:schemeClr val="lt1"/>
            </a:solidFill>
            <a:ln w="15875">
              <a:solidFill>
                <a:srgbClr val="0070C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5">
                <a:lumMod val="75000"/>
                <a:alpha val="97000"/>
              </a:schemeClr>
            </a:solidFill>
            <a:round/>
          </a:ln>
          <a:effectLst/>
        </c:spPr>
        <c:marker>
          <c:symbol val="circle"/>
          <c:size val="6"/>
          <c:spPr>
            <a:solidFill>
              <a:schemeClr val="lt1"/>
            </a:solidFill>
            <a:ln w="15875">
              <a:solidFill>
                <a:srgbClr val="0070C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91426071741033"/>
          <c:y val="0.12227490508206096"/>
          <c:w val="0.77939370078740156"/>
          <c:h val="0.77032593523915061"/>
        </c:manualLayout>
      </c:layout>
      <c:barChart>
        <c:barDir val="col"/>
        <c:grouping val="clustered"/>
        <c:varyColors val="0"/>
        <c:ser>
          <c:idx val="0"/>
          <c:order val="0"/>
          <c:tx>
            <c:strRef>
              <c:f>'Delta7 Analysis Chart'!$B$3</c:f>
              <c:strCache>
                <c:ptCount val="1"/>
                <c:pt idx="0">
                  <c:v> Delta7 Confirmed</c:v>
                </c:pt>
              </c:strCache>
            </c:strRef>
          </c:tx>
          <c:spPr>
            <a:solidFill>
              <a:srgbClr val="00B050"/>
            </a:solidFill>
            <a:ln>
              <a:noFill/>
            </a:ln>
            <a:effectLst/>
          </c:spPr>
          <c:invertIfNegative val="0"/>
          <c:cat>
            <c:strRef>
              <c:f>'Delta7 Analysis Chart'!$A$4:$A$39</c:f>
              <c:strCache>
                <c:ptCount val="36"/>
                <c:pt idx="0">
                  <c:v>AN</c:v>
                </c:pt>
                <c:pt idx="1">
                  <c:v>AP</c:v>
                </c:pt>
                <c:pt idx="2">
                  <c:v>AR</c:v>
                </c:pt>
                <c:pt idx="3">
                  <c:v>AS</c:v>
                </c:pt>
                <c:pt idx="4">
                  <c:v>BR</c:v>
                </c:pt>
                <c:pt idx="5">
                  <c:v>CH</c:v>
                </c:pt>
                <c:pt idx="6">
                  <c:v>CT</c:v>
                </c:pt>
                <c:pt idx="7">
                  <c:v>DL</c:v>
                </c:pt>
                <c:pt idx="8">
                  <c:v>DN</c:v>
                </c:pt>
                <c:pt idx="9">
                  <c:v>GA</c:v>
                </c:pt>
                <c:pt idx="10">
                  <c:v>GJ</c:v>
                </c:pt>
                <c:pt idx="11">
                  <c:v>HP</c:v>
                </c:pt>
                <c:pt idx="12">
                  <c:v>HR</c:v>
                </c:pt>
                <c:pt idx="13">
                  <c:v>JH</c:v>
                </c:pt>
                <c:pt idx="14">
                  <c:v>JK</c:v>
                </c:pt>
                <c:pt idx="15">
                  <c:v>KA</c:v>
                </c:pt>
                <c:pt idx="16">
                  <c:v>KL</c:v>
                </c:pt>
                <c:pt idx="17">
                  <c:v>LA</c:v>
                </c:pt>
                <c:pt idx="18">
                  <c:v>LD</c:v>
                </c:pt>
                <c:pt idx="19">
                  <c:v>MH</c:v>
                </c:pt>
                <c:pt idx="20">
                  <c:v>ML</c:v>
                </c:pt>
                <c:pt idx="21">
                  <c:v>MN</c:v>
                </c:pt>
                <c:pt idx="22">
                  <c:v>MP</c:v>
                </c:pt>
                <c:pt idx="23">
                  <c:v>MZ</c:v>
                </c:pt>
                <c:pt idx="24">
                  <c:v>NL</c:v>
                </c:pt>
                <c:pt idx="25">
                  <c:v>OR</c:v>
                </c:pt>
                <c:pt idx="26">
                  <c:v>PB</c:v>
                </c:pt>
                <c:pt idx="27">
                  <c:v>PY</c:v>
                </c:pt>
                <c:pt idx="28">
                  <c:v>RJ</c:v>
                </c:pt>
                <c:pt idx="29">
                  <c:v>SK</c:v>
                </c:pt>
                <c:pt idx="30">
                  <c:v>TG</c:v>
                </c:pt>
                <c:pt idx="31">
                  <c:v>TN</c:v>
                </c:pt>
                <c:pt idx="32">
                  <c:v>TR</c:v>
                </c:pt>
                <c:pt idx="33">
                  <c:v>UP</c:v>
                </c:pt>
                <c:pt idx="34">
                  <c:v>UT</c:v>
                </c:pt>
                <c:pt idx="35">
                  <c:v>WB</c:v>
                </c:pt>
              </c:strCache>
            </c:strRef>
          </c:cat>
          <c:val>
            <c:numRef>
              <c:f>'Delta7 Analysis Chart'!$B$4:$B$39</c:f>
              <c:numCache>
                <c:formatCode>General</c:formatCode>
                <c:ptCount val="36"/>
                <c:pt idx="0">
                  <c:v>3</c:v>
                </c:pt>
                <c:pt idx="1">
                  <c:v>2873</c:v>
                </c:pt>
                <c:pt idx="2">
                  <c:v>66</c:v>
                </c:pt>
                <c:pt idx="3">
                  <c:v>2056</c:v>
                </c:pt>
                <c:pt idx="4">
                  <c:v>40</c:v>
                </c:pt>
                <c:pt idx="5">
                  <c:v>28</c:v>
                </c:pt>
                <c:pt idx="6">
                  <c:v>205</c:v>
                </c:pt>
                <c:pt idx="7">
                  <c:v>267</c:v>
                </c:pt>
                <c:pt idx="8">
                  <c:v>0</c:v>
                </c:pt>
                <c:pt idx="9">
                  <c:v>222</c:v>
                </c:pt>
                <c:pt idx="10">
                  <c:v>159</c:v>
                </c:pt>
                <c:pt idx="11">
                  <c:v>1537</c:v>
                </c:pt>
                <c:pt idx="12">
                  <c:v>95</c:v>
                </c:pt>
                <c:pt idx="13">
                  <c:v>137</c:v>
                </c:pt>
                <c:pt idx="14">
                  <c:v>611</c:v>
                </c:pt>
                <c:pt idx="15">
                  <c:v>2347</c:v>
                </c:pt>
                <c:pt idx="16">
                  <c:v>53326</c:v>
                </c:pt>
                <c:pt idx="17">
                  <c:v>58</c:v>
                </c:pt>
                <c:pt idx="18">
                  <c:v>0</c:v>
                </c:pt>
                <c:pt idx="19">
                  <c:v>8117</c:v>
                </c:pt>
                <c:pt idx="20">
                  <c:v>256</c:v>
                </c:pt>
                <c:pt idx="21">
                  <c:v>439</c:v>
                </c:pt>
                <c:pt idx="22">
                  <c:v>105</c:v>
                </c:pt>
                <c:pt idx="23">
                  <c:v>4098</c:v>
                </c:pt>
                <c:pt idx="24">
                  <c:v>130</c:v>
                </c:pt>
                <c:pt idx="25">
                  <c:v>3046</c:v>
                </c:pt>
                <c:pt idx="26">
                  <c:v>192</c:v>
                </c:pt>
                <c:pt idx="27">
                  <c:v>278</c:v>
                </c:pt>
                <c:pt idx="28">
                  <c:v>27</c:v>
                </c:pt>
                <c:pt idx="29">
                  <c:v>79</c:v>
                </c:pt>
                <c:pt idx="30">
                  <c:v>1189</c:v>
                </c:pt>
                <c:pt idx="31">
                  <c:v>7407</c:v>
                </c:pt>
                <c:pt idx="32">
                  <c:v>87</c:v>
                </c:pt>
                <c:pt idx="33">
                  <c:v>63</c:v>
                </c:pt>
                <c:pt idx="34">
                  <c:v>75</c:v>
                </c:pt>
                <c:pt idx="35">
                  <c:v>6453</c:v>
                </c:pt>
              </c:numCache>
            </c:numRef>
          </c:val>
          <c:extLst>
            <c:ext xmlns:c16="http://schemas.microsoft.com/office/drawing/2014/chart" uri="{C3380CC4-5D6E-409C-BE32-E72D297353CC}">
              <c16:uniqueId val="{00000000-38AE-4D20-923A-6537FA0E3719}"/>
            </c:ext>
          </c:extLst>
        </c:ser>
        <c:dLbls>
          <c:showLegendKey val="0"/>
          <c:showVal val="0"/>
          <c:showCatName val="0"/>
          <c:showSerName val="0"/>
          <c:showPercent val="0"/>
          <c:showBubbleSize val="0"/>
        </c:dLbls>
        <c:gapWidth val="89"/>
        <c:overlap val="-27"/>
        <c:axId val="1183363440"/>
        <c:axId val="1183363024"/>
      </c:barChart>
      <c:lineChart>
        <c:grouping val="standard"/>
        <c:varyColors val="0"/>
        <c:ser>
          <c:idx val="1"/>
          <c:order val="1"/>
          <c:tx>
            <c:strRef>
              <c:f>'Delta7 Analysis Chart'!$C$3</c:f>
              <c:strCache>
                <c:ptCount val="1"/>
                <c:pt idx="0">
                  <c:v> Fully Vaccinated</c:v>
                </c:pt>
              </c:strCache>
            </c:strRef>
          </c:tx>
          <c:spPr>
            <a:ln w="22225" cap="rnd">
              <a:solidFill>
                <a:schemeClr val="accent5">
                  <a:lumMod val="75000"/>
                  <a:alpha val="97000"/>
                </a:schemeClr>
              </a:solidFill>
              <a:round/>
            </a:ln>
            <a:effectLst/>
          </c:spPr>
          <c:marker>
            <c:symbol val="circle"/>
            <c:size val="6"/>
            <c:spPr>
              <a:solidFill>
                <a:schemeClr val="lt1"/>
              </a:solidFill>
              <a:ln w="15875">
                <a:solidFill>
                  <a:srgbClr val="0070C0"/>
                </a:solidFill>
                <a:round/>
              </a:ln>
              <a:effectLst/>
            </c:spPr>
          </c:marker>
          <c:cat>
            <c:strRef>
              <c:f>'Delta7 Analysis Chart'!$A$4:$A$39</c:f>
              <c:strCache>
                <c:ptCount val="36"/>
                <c:pt idx="0">
                  <c:v>AN</c:v>
                </c:pt>
                <c:pt idx="1">
                  <c:v>AP</c:v>
                </c:pt>
                <c:pt idx="2">
                  <c:v>AR</c:v>
                </c:pt>
                <c:pt idx="3">
                  <c:v>AS</c:v>
                </c:pt>
                <c:pt idx="4">
                  <c:v>BR</c:v>
                </c:pt>
                <c:pt idx="5">
                  <c:v>CH</c:v>
                </c:pt>
                <c:pt idx="6">
                  <c:v>CT</c:v>
                </c:pt>
                <c:pt idx="7">
                  <c:v>DL</c:v>
                </c:pt>
                <c:pt idx="8">
                  <c:v>DN</c:v>
                </c:pt>
                <c:pt idx="9">
                  <c:v>GA</c:v>
                </c:pt>
                <c:pt idx="10">
                  <c:v>GJ</c:v>
                </c:pt>
                <c:pt idx="11">
                  <c:v>HP</c:v>
                </c:pt>
                <c:pt idx="12">
                  <c:v>HR</c:v>
                </c:pt>
                <c:pt idx="13">
                  <c:v>JH</c:v>
                </c:pt>
                <c:pt idx="14">
                  <c:v>JK</c:v>
                </c:pt>
                <c:pt idx="15">
                  <c:v>KA</c:v>
                </c:pt>
                <c:pt idx="16">
                  <c:v>KL</c:v>
                </c:pt>
                <c:pt idx="17">
                  <c:v>LA</c:v>
                </c:pt>
                <c:pt idx="18">
                  <c:v>LD</c:v>
                </c:pt>
                <c:pt idx="19">
                  <c:v>MH</c:v>
                </c:pt>
                <c:pt idx="20">
                  <c:v>ML</c:v>
                </c:pt>
                <c:pt idx="21">
                  <c:v>MN</c:v>
                </c:pt>
                <c:pt idx="22">
                  <c:v>MP</c:v>
                </c:pt>
                <c:pt idx="23">
                  <c:v>MZ</c:v>
                </c:pt>
                <c:pt idx="24">
                  <c:v>NL</c:v>
                </c:pt>
                <c:pt idx="25">
                  <c:v>OR</c:v>
                </c:pt>
                <c:pt idx="26">
                  <c:v>PB</c:v>
                </c:pt>
                <c:pt idx="27">
                  <c:v>PY</c:v>
                </c:pt>
                <c:pt idx="28">
                  <c:v>RJ</c:v>
                </c:pt>
                <c:pt idx="29">
                  <c:v>SK</c:v>
                </c:pt>
                <c:pt idx="30">
                  <c:v>TG</c:v>
                </c:pt>
                <c:pt idx="31">
                  <c:v>TN</c:v>
                </c:pt>
                <c:pt idx="32">
                  <c:v>TR</c:v>
                </c:pt>
                <c:pt idx="33">
                  <c:v>UP</c:v>
                </c:pt>
                <c:pt idx="34">
                  <c:v>UT</c:v>
                </c:pt>
                <c:pt idx="35">
                  <c:v>WB</c:v>
                </c:pt>
              </c:strCache>
            </c:strRef>
          </c:cat>
          <c:val>
            <c:numRef>
              <c:f>'Delta7 Analysis Chart'!$C$4:$C$39</c:f>
              <c:numCache>
                <c:formatCode>General</c:formatCode>
                <c:ptCount val="36"/>
                <c:pt idx="0">
                  <c:v>10640</c:v>
                </c:pt>
                <c:pt idx="1">
                  <c:v>1887005</c:v>
                </c:pt>
                <c:pt idx="2">
                  <c:v>23647</c:v>
                </c:pt>
                <c:pt idx="3">
                  <c:v>849889</c:v>
                </c:pt>
                <c:pt idx="4">
                  <c:v>2144970</c:v>
                </c:pt>
                <c:pt idx="5">
                  <c:v>21641</c:v>
                </c:pt>
                <c:pt idx="6">
                  <c:v>604260</c:v>
                </c:pt>
                <c:pt idx="7">
                  <c:v>269146</c:v>
                </c:pt>
                <c:pt idx="8">
                  <c:v>14244</c:v>
                </c:pt>
                <c:pt idx="9">
                  <c:v>46494</c:v>
                </c:pt>
                <c:pt idx="10">
                  <c:v>1660382</c:v>
                </c:pt>
                <c:pt idx="11">
                  <c:v>234011</c:v>
                </c:pt>
                <c:pt idx="12">
                  <c:v>368141</c:v>
                </c:pt>
                <c:pt idx="13">
                  <c:v>428313</c:v>
                </c:pt>
                <c:pt idx="14">
                  <c:v>414843</c:v>
                </c:pt>
                <c:pt idx="15">
                  <c:v>1373861</c:v>
                </c:pt>
                <c:pt idx="16">
                  <c:v>792534</c:v>
                </c:pt>
                <c:pt idx="17">
                  <c:v>1532</c:v>
                </c:pt>
                <c:pt idx="18">
                  <c:v>796</c:v>
                </c:pt>
                <c:pt idx="19">
                  <c:v>1282938</c:v>
                </c:pt>
                <c:pt idx="20">
                  <c:v>41927</c:v>
                </c:pt>
                <c:pt idx="21">
                  <c:v>71276</c:v>
                </c:pt>
                <c:pt idx="22">
                  <c:v>2034460</c:v>
                </c:pt>
                <c:pt idx="23">
                  <c:v>11262</c:v>
                </c:pt>
                <c:pt idx="24">
                  <c:v>23628</c:v>
                </c:pt>
                <c:pt idx="25">
                  <c:v>917236</c:v>
                </c:pt>
                <c:pt idx="26">
                  <c:v>223256</c:v>
                </c:pt>
                <c:pt idx="27">
                  <c:v>20073</c:v>
                </c:pt>
                <c:pt idx="28">
                  <c:v>864947</c:v>
                </c:pt>
                <c:pt idx="29">
                  <c:v>14044</c:v>
                </c:pt>
                <c:pt idx="30">
                  <c:v>961422</c:v>
                </c:pt>
                <c:pt idx="31">
                  <c:v>1578082</c:v>
                </c:pt>
                <c:pt idx="32">
                  <c:v>74642</c:v>
                </c:pt>
                <c:pt idx="33">
                  <c:v>3130828</c:v>
                </c:pt>
                <c:pt idx="34">
                  <c:v>258381</c:v>
                </c:pt>
                <c:pt idx="35">
                  <c:v>1871612</c:v>
                </c:pt>
              </c:numCache>
            </c:numRef>
          </c:val>
          <c:smooth val="0"/>
          <c:extLst>
            <c:ext xmlns:c16="http://schemas.microsoft.com/office/drawing/2014/chart" uri="{C3380CC4-5D6E-409C-BE32-E72D297353CC}">
              <c16:uniqueId val="{00000001-38AE-4D20-923A-6537FA0E3719}"/>
            </c:ext>
          </c:extLst>
        </c:ser>
        <c:dLbls>
          <c:showLegendKey val="0"/>
          <c:showVal val="0"/>
          <c:showCatName val="0"/>
          <c:showSerName val="0"/>
          <c:showPercent val="0"/>
          <c:showBubbleSize val="0"/>
        </c:dLbls>
        <c:marker val="1"/>
        <c:smooth val="0"/>
        <c:axId val="1518184816"/>
        <c:axId val="1518183152"/>
      </c:lineChart>
      <c:catAx>
        <c:axId val="1518184816"/>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solidFill>
                <a:latin typeface="+mn-lt"/>
                <a:ea typeface="+mn-ea"/>
                <a:cs typeface="+mn-cs"/>
              </a:defRPr>
            </a:pPr>
            <a:endParaRPr lang="en-US"/>
          </a:p>
        </c:txPr>
        <c:crossAx val="1518183152"/>
        <c:crosses val="autoZero"/>
        <c:auto val="1"/>
        <c:lblAlgn val="ctr"/>
        <c:lblOffset val="100"/>
        <c:noMultiLvlLbl val="0"/>
      </c:catAx>
      <c:valAx>
        <c:axId val="1518183152"/>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IN"/>
                  <a:t>Fully Vaccunated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18184816"/>
        <c:crosses val="autoZero"/>
        <c:crossBetween val="between"/>
      </c:valAx>
      <c:valAx>
        <c:axId val="1183363024"/>
        <c:scaling>
          <c:orientation val="minMax"/>
        </c:scaling>
        <c:delete val="0"/>
        <c:axPos val="r"/>
        <c:title>
          <c:tx>
            <c:rich>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IN"/>
                  <a:t>Delta7 Confirmed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83363440"/>
        <c:crosses val="max"/>
        <c:crossBetween val="between"/>
      </c:valAx>
      <c:catAx>
        <c:axId val="1183363440"/>
        <c:scaling>
          <c:orientation val="minMax"/>
        </c:scaling>
        <c:delete val="1"/>
        <c:axPos val="b"/>
        <c:numFmt formatCode="General" sourceLinked="1"/>
        <c:majorTickMark val="out"/>
        <c:minorTickMark val="none"/>
        <c:tickLblPos val="nextTo"/>
        <c:crossAx val="1183363024"/>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layout>
        <c:manualLayout>
          <c:xMode val="edge"/>
          <c:yMode val="edge"/>
          <c:x val="0.40094356955380572"/>
          <c:y val="1.9096675415573076E-2"/>
          <c:w val="0.57405643044619437"/>
          <c:h val="7.291776027996500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dk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Deceased_recovered!$F$5</c:f>
              <c:strCache>
                <c:ptCount val="1"/>
                <c:pt idx="0">
                  <c:v>685</c:v>
                </c:pt>
              </c:strCache>
            </c:strRef>
          </c:tx>
          <c:spPr>
            <a:solidFill>
              <a:schemeClr val="accent1"/>
            </a:solidFill>
            <a:ln>
              <a:noFill/>
            </a:ln>
            <a:effectLst/>
          </c:spPr>
          <c:invertIfNegative val="0"/>
          <c:cat>
            <c:strRef>
              <c:f>Deceased_recovered!$E$5:$E$6</c:f>
              <c:strCache>
                <c:ptCount val="2"/>
                <c:pt idx="0">
                  <c:v>Nagaland</c:v>
                </c:pt>
                <c:pt idx="1">
                  <c:v>Chandigarh</c:v>
                </c:pt>
              </c:strCache>
            </c:strRef>
          </c:cat>
          <c:val>
            <c:numRef>
              <c:f>Deceased_recovered!$F$5:$F$6</c:f>
              <c:numCache>
                <c:formatCode>General</c:formatCode>
                <c:ptCount val="2"/>
                <c:pt idx="0">
                  <c:v>685</c:v>
                </c:pt>
                <c:pt idx="1">
                  <c:v>820</c:v>
                </c:pt>
              </c:numCache>
            </c:numRef>
          </c:val>
          <c:extLst>
            <c:ext xmlns:c16="http://schemas.microsoft.com/office/drawing/2014/chart" uri="{C3380CC4-5D6E-409C-BE32-E72D297353CC}">
              <c16:uniqueId val="{00000000-DE3D-4207-909A-8DC06129F7BC}"/>
            </c:ext>
          </c:extLst>
        </c:ser>
        <c:dLbls>
          <c:showLegendKey val="0"/>
          <c:showVal val="0"/>
          <c:showCatName val="0"/>
          <c:showSerName val="0"/>
          <c:showPercent val="0"/>
          <c:showBubbleSize val="0"/>
        </c:dLbls>
        <c:gapWidth val="219"/>
        <c:overlap val="-27"/>
        <c:axId val="4821151"/>
        <c:axId val="1898900976"/>
      </c:barChart>
      <c:catAx>
        <c:axId val="4821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900976"/>
        <c:crosses val="autoZero"/>
        <c:auto val="1"/>
        <c:lblAlgn val="ctr"/>
        <c:lblOffset val="100"/>
        <c:noMultiLvlLbl val="0"/>
      </c:catAx>
      <c:valAx>
        <c:axId val="189890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1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Deceased_recovered!$G$4</c:f>
              <c:strCache>
                <c:ptCount val="1"/>
                <c:pt idx="0">
                  <c:v>Recoverd</c:v>
                </c:pt>
              </c:strCache>
            </c:strRef>
          </c:tx>
          <c:spPr>
            <a:solidFill>
              <a:schemeClr val="accent1"/>
            </a:solidFill>
            <a:ln>
              <a:noFill/>
            </a:ln>
            <a:effectLst/>
          </c:spPr>
          <c:invertIfNegative val="0"/>
          <c:cat>
            <c:strRef>
              <c:f>Deceased_recovered!$E$5:$E$6</c:f>
              <c:strCache>
                <c:ptCount val="2"/>
                <c:pt idx="0">
                  <c:v>Nagaland</c:v>
                </c:pt>
                <c:pt idx="1">
                  <c:v>Chandigarh</c:v>
                </c:pt>
              </c:strCache>
            </c:strRef>
          </c:cat>
          <c:val>
            <c:numRef>
              <c:f>Deceased_recovered!$G$5:$G$6</c:f>
              <c:numCache>
                <c:formatCode>General</c:formatCode>
                <c:ptCount val="2"/>
                <c:pt idx="0">
                  <c:v>29904</c:v>
                </c:pt>
                <c:pt idx="1">
                  <c:v>64495</c:v>
                </c:pt>
              </c:numCache>
            </c:numRef>
          </c:val>
          <c:extLst>
            <c:ext xmlns:c16="http://schemas.microsoft.com/office/drawing/2014/chart" uri="{C3380CC4-5D6E-409C-BE32-E72D297353CC}">
              <c16:uniqueId val="{00000000-8DAC-4458-9A42-097BA9081A69}"/>
            </c:ext>
          </c:extLst>
        </c:ser>
        <c:dLbls>
          <c:showLegendKey val="0"/>
          <c:showVal val="0"/>
          <c:showCatName val="0"/>
          <c:showSerName val="0"/>
          <c:showPercent val="0"/>
          <c:showBubbleSize val="0"/>
        </c:dLbls>
        <c:gapWidth val="219"/>
        <c:overlap val="-27"/>
        <c:axId val="1898306656"/>
        <c:axId val="153702959"/>
      </c:barChart>
      <c:catAx>
        <c:axId val="189830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02959"/>
        <c:crosses val="autoZero"/>
        <c:auto val="1"/>
        <c:lblAlgn val="ctr"/>
        <c:lblOffset val="100"/>
        <c:noMultiLvlLbl val="0"/>
      </c:catAx>
      <c:valAx>
        <c:axId val="153702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306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6F07D4D5-832C-4933-8A0C-0377A0A3245D}">
          <cx:tx>
            <cx:txData>
              <cx:f>_xlchart.v5.2</cx:f>
              <cx:v>state_total_Recovered</cx:v>
            </cx:txData>
          </cx:tx>
          <cx:dataId val="0"/>
          <cx:layoutPr>
            <cx:geography cultureLanguage="en-US" cultureRegion="IN" attribution="Powered by Bing">
              <cx:geoCache provider="{E9337A44-BEBE-4D9F-B70C-5C5E7DAFC167}">
                <cx:binary>1HxZc9w40u1fcfjhPl2qiR2Y+/VEDMjatFuW7bZeGKXF3EBwX3/9zdLiVlWX2+rbmrmjil6ixAKZ
5EFmnjxI8H9uhn/cmLt19W7IjK3/cTP8+j5qmuIfv/xS30R32bo+yOKbKq/zb83BTZ79kn/7Ft/c
/XJbrfvYhr9gF9FfbqJ11dwN7//5P3C28C4/zm/WTZzbD+1dNV7c1a1p6j85tvfQu/VtFls/rpsq
vmnQr+//ZW/X2dq+W9vbd6fxTX4NNq9qA1/r9+/ubBM34+VY3P36fmvg+3e/7J7+D6a8M2Bt097C
WIQPuOu6WLr0/TuT2/Dx7wofSIIwl8RVD5+na56uMxj3/2jcvWnr29vqrq7hhu///5OTbd0d/Pb0
/bubvLXN5kGH8Mx/fb+yt/H6/bu4zr2HA16+ubUV/BKexS/bEP3hD/B0dn7yDMXdR/mzQ38EsWrt
GqaLeXderW/v6ujpMf596LA8IGKDDdogCB+0jSA9YAyOivv/bn73dOlHBP+KZT/A7Y+n2EXr4u+i
tY3es5mLxQFThEjF0MPt4+3b5wfIFUTwp/nL3+Tt70zNf+9k9dcQ5R7izTqEaLNcd3cmvv+D/z0U
+XH79CRfYQ67BwgrTJHaDj+CAHouxUzgB3Dh8EPIe5i8LzZn/8TdGb4zaX3/707a/yhqEIojgO3V
4wtiBxA7uGBk27OEOlCcUYUx3UQViDDb2Lzcnv3g7I7fQedf528KHR0DV3h6QK/gMOyACyUZYuTB
MbaDvoTDruIc0Hm65oPD/NSM/Vg8DtuBQF+8KQgO11nW3kexo3UdZfErwkHIAXiIYsxFD74ASfYZ
ixJsk4Q450+Hd5LQg2X/a50V/+fdC2zbj9Hek+wgdnj0phD7V12vs6cJ/ApOww8Io0AVkNyH0obr
YsGUq8jDYfJ06Uem9DNr9uPyeBM7SPzr45tC4lPTrKt1Gq3t7dND+ft4EMj6BLsYHOPhgcttr1EH
2GWECLYTxF5ozH44tgbvgPLpbbmHt4EjBob2itUEYCKwAjeRe6sJwQ+EdBkS7L7kUBu+9pyQvcyk
/cg8H7sDjLd8U97y5a5u3uk7G67N0+P5+96CyYFkFDFXANF6llykOFACc0Ufo5ZiT9d8CFsvNGY/
JluDd0D5ot8UKF4UrZsmrl/XXzA6gPglqWKPFcoOEcMHLkWQVdydGPZSa/bDsj16Bxfv8k3h4t+Z
KH6asq/gJvKAU0KUC2zr/rMNiBAHCDEqgDo/5JwdKvZTa/YD8jhsBwn/+E0hcbSu7LpZp+vXQwPR
A4GggKd0r3tAOkHAm6GK2U+5XmTRfkSeDd1B5ehfbwqVRf6aeLADwgkmCu+lwIIeuAxyCcf4wTt2
cslPbNmPxP2gHQwWbwuDs9u4jl4RBuweMERcSslGmt18tlM6PaAYkj2I7g8xbAeGn5uzH4mncTtg
nF28LYdoE6hFmtcLUhgWPxQWSLInkXgLDYFAYRYucfkO2V383JD9OHwfuAPE4vBNAbFcV+PavqZb
qAOkJIjAMN+fMVzIEoS6mLpUPrjDTs5+gR37cfg+cAeH5dtyiGWc/ZvWlgg6UJgwILj707c4wIRj
RPgPgPkLhv0AoT+cYReqtyUDH4IK/MoqCtSFnHFYPpGPHGpbRQEpmHEKOgt/zPg7QexFFu0H59nQ
HVQO31a9fnRXrc0rxjHkHlBYFIF1q/0six9QV2JA5bFE2akNf27Ofjyexu2AcfS2qpDj9S0Ija+X
3UGbV8hFEqvHdaptrgUFIYNikEJ2eUguO6rvz83ZD8bTuB0wjt8W8T1ep0B8b/u7u+L1EEGgmQgQ
rJTcDlWb6oNixaXY4bsvtOJHQDy7hV00/DdFuE7Wt9H4b1jihRTCiARRlz3mcbTNv+QBllJxQh41
kx0XeblZ+xHaHb8D0snbSvEna8jxsMDYVK+ZUdQBBYURasLHihBSxjZDRq5U1EU7qeSFxvwIl2d3
sgvK28rwJ2sbF231ejEMg7BFKAcxZW/NqECsh/V5ASslD/U9JJ3n6yQvsOdHmDzeyC4eb6sf7uQu
hGa49fiKLoKB6MK6FSLiaSFky0XUJukIyC3u42LjLiIvsegHmPw+dBeVt0W9TuIpr151xZ0cEBec
wCXbmf6+rZS7WLmPnGw3o/zckB9A8TRwF4ir/+pEv7+T9SFgPCyJbP3iLzb3gr5FGGYIKvnvweh5
8lAbTZhLKCL3qo2PfbU/tmY/FI/Dtgz/727SPW9vW+j9rqrxKVj//eUo4LpSYcQxNDrcf3aolTqA
mIQFiFvfDz/PEy8zaT8Az8fuuMP51/9qd9iyFlrgT6ENddPw/nqwYH7gciRB1trbsKVAgOdAiKHX
4eGz09v4EoP2g/L7yK2bhHt8W6nivLXJ+vr1AIG+E0kxomzTsfg8OLEDkEkkpqAA3392SsOf27Ef
h6dxOyic67/rGD9sVN/cISQ8JcR+HQIfgAgBLdBkJxc+Wfo8/m5Z/bD95A+7KZ7Gbf321/dPf96J
y+frFLacrO0f90+cQ1PU//f9E5fVhr6/JlskB4LCeg8shW7NN6CJgmIB6fAxXu/MtxcYsn/CfR+4
g8flxd+dcf/RLvOLdbKuG2g8ez3Xh1jMJIVFaaiYHj5biMAeAFiYQxjC8d4I8CKL9mPybOgOKhdv
ayXuY5ym8Wt2yoIoCk+buHhvdSvlARXQJgjt5Q+Q7CzI/dyc/Xg8jdsB4+Pbasu8XGexeXe6vm1f
z0eARroI+Dl6WuTZjloCAHEFoMV2iMrLbNmPxvOxO4hcvi214fIO2GP4qkvVSBwAN+SCE0gQz/mK
OnBh5wWGDZMPn51s/iJTfoDH73exC8fiTeWQ+xbs19+oBHnkfrEaPZaxOxshJfTccIALoHnIMjvI
vNiq/ejsDN9B6NN/WMPe4QTP9qt+3wXsQ6vf7H778IuP3t857HPeGfqobO4tlh9Y6+oWthi79xsx
4al/35m8Oc+WLLp/5+FTGN0+yx3wkF/fAzuAFgTpIkQFhT1PG6Gph/ZrOIJh3Q+WYWHzJ3SzS+AP
79/ZvGqiX99D+xXZaCESBEPEOAYXrvP28YgLS+Ww5xD2QkPJTtD3zd3nuRnD3H5/fo/f39k2O89j
29RwyffviodfbUwFfgldqKA5KmD9CAxxXTh+s76A/ePwY/S/k6TBAwlMMOuLRLMo12Uee5xGc1Rj
Px0ouPX3Z7XncmRzvufX4y7jCiEJF0VEwePYvl6YOUVesDqYMZvPlQj00DLfDF9qeRqRiwhh7bit
LuBfm7O55Mzrbeo3x3Ee6MxlXtN/UWRejXReR5FH4suwSk6EGK8j8psJsc7izAuLxHfqQOfhmlsM
qwR/dgebJ//HOyCYSgJbDmEDG6D5/IkFRZwrnpXBrIjGWZOWK9ZhHaV07iRng9N/TD72WMxRWM0m
XnjCyTxe8blMrVZh57tSAyZewsHElnlp+yUIiwVrPJlGOgmYH/AWCsA/sxjk/j+aLIG7Qg8rB5CZ
u2NyFonCUW4YzOqpjRY4oasujMNjM6grRyxVVxdnQxS5unGSVldqSuYGOd7Qp4dVY9OvQx4UeuDT
Iexxz7xmYq1O0o6upsheuZOKTySvDkmxCBpkjko5lDPk9L2mNF4Vws7NNB1C9exqYvsrHHzrZeqn
fTTrcur1Q6/jtNe8XoQ211nGNG5DnTRXjDPdNMbvw17XMvbKfPL5b0DANRm1xezELR1fFcm8oNYP
VDd3rnGWasaoHldjumbc+APtNG+Yl0ul87uwZl4QZT5zqE/Lzsu6zjtsyguYcH7fKs0qL0qtVw3X
Zdn7fZ96lNOTuBsWcWb1RJinsNU5T3Sl5RTpsOk8VJjTtKoOaU8Oi1EbTJckLRZuWB86TByHEV9l
uPyI6u6sGMSqq3JdMLqQY+eZLl8M0g+InU3TlUvIkVvK1cYoG9OFGzGPgsGSjbNMBIcsavyUBloF
5ngM0hnuA+2Y/Bz2Js2HmizrOvPNmFe6zZq5SarlwE5o0J5khdNokj9Ym4tgFsClOzc8ymv4v/2y
8RUzWi1p57lwew0JdOKeSpl5pMy1U31Js06jgfpJxrxaKd01p4pNs9a0WtbXrdP6gkVaRI7GI/OS
8bqf4HkWx3kxaQ6zv1XUJ8F1WAY6zjqfxeMsmYSvEFzIIcuKWG0LcFYW6rBO/F5e89z60VzBI7ZY
12yuWKNld4bK60EeyvCsFOHKTo2OY+n1cHvMRHoohllBsV+rD06feW6SeU78Me3zpVOdjgU4ZFKs
2tab4E66JJhReq1Y5kW0O5Gi0za8KTlMiaL3KG19mWHAMtIyju7vSiI4JsU8zgavKrKrerKVb3p6
Q63zWTpCHsdNcJUV+YIPo3M4liH1RZueZaONThgqP/QK2QVKGTzpENxnEijwnDY3c2i/FfNsMvVq
RHnlDW3HViwKHF12NcTC7lvWFUmkaScXLLIr5mTpyqZDCY8WbkoOQbF0Ctt7CWpLz4G9OZ8I/Mar
o1keCs0jPM3zIVqKnn4skzL6VNRznuJuxR031GPhcD9klfT7DrwvVlUDI4OrYSTzjgfOSVqLGxp1
tSZBVi1EnJUzXnDjqahh2jKfFNJ4Dg7kqTKMaIcU9SrpkvCwc/glTiA0y3Rs54jXwk8QBteUMjkc
mcsORYZHjwXO14EP8oNg6XHbt/wTtfUJI7WdlRG4quoTL85Z87VTchW4dXjcFl+iroiPSUvOuj7l
uiBoXIZpeQ7RpztxqA29Rhaw1gIh9JGCPOath7R5kxdjFYfR42tRvn/958nTu1buh/3+982LVX7/
trjLN3ua6t0fbS71/Ve/vxthQy++27H58ge68wNC8/Dqlh8cfDnbQff563s22ViwxXb+9cf3ZmzT
pYcTPBAdJUAIZSAgAi2BvSsMmMkj0QHJCtoCQFRkCEET86Z55onnQNcAR5t3Y4CGiqGJGQjKE9Hh
sE0G9vlJUCPhB5zKv0J0CIIuwmeJW8J2QUVcCctICviOy/EmSz6jOpmpW4iyfbtCARWjV7qmXLph
MiQeY047V6Y3vY6GPIawx/vhsCushBjZF/y4hRvmOm6DYE57VF/1o6jO24BMnyvwz04PBuFFnbpZ
pFXM0sl3RlWFXm0ELry+LYpMBwERkcfiCP2WtqQ0uohIjw/5RIfIQ7htplnQVOCFBDaIxRAOJ5bo
kCTqtKpNM86Qat1FHqXJCYpH58TKIPiYk7zvtDum9WkblOX5OOSi113Ek/MINrV8aqKgCSCqZs5t
qkoMSaRvVpbHzWU9NL3jdXnCwcooU36SxPFZGret8eIwrL+WOXfPYyqR0XYYqk/jEPZ3qUiU1Gnd
Z7eOtI7VPUmCsyFzyNcEBxGIDn3g29bYWUYLwnU5skj6tWCdmuWDCoGw8SKY18oO3+KgakfIICqv
/c5UndQopOOHIa+dL8oI+tlCjj4r6ziq/R4H7jyEB7aKVSg9mzJZQNLIm4+0cpxWIyesVrxtA09M
rJuPooSIgVF86UQ1/jwFSfC5nDIAum+s6nTK++4yEzFa9mEkzkWEkk+9SsvYa3hmj2QxRF8TaaNq
njU8OIYpYudoaEvrhZFqLwrj0JMiVeERvPkAraIBy3M2QErXWdkJqofRVMwrHbBdE5m536LYzadZ
GUrV+JQ69MJGATWLtmmm3/IwdQJdqBTn2lZBeZOWajovEhP49ZDZ1pNJ0QMZLkP8pUKDOYZOwazW
WcHjrxVwEemXNAljn1hKua5oPKXauM5IfNSHstF2wkEDGT2YKo1KmX0kUwVR06B8QIs4DsLEa+uh
OJx4b5pTEmct+hiNhZsbz7S0WvW0cN1ZERjSepEUjvQSMQQUqCJxzTcTwiuiVmVdM/dMoqQv0lk5
kVrNEyMieem0Y/JxjE3uD2EXQkLG2Vk18PFsKLiYFSjI1tE0dKuCpEN9nYmoQ2ehkGGnR1iD8Ghb
Wx8FttTAuck3pEjgtb2dvLqlg5c7bec5RYB1VSI8D9p69GxA20Udl5D8WUg1F2E8L1ky5ZB1BxZr
nHDlBxZe2MRjW6W6HxRONeZJdVTCzLpLM0EXIg3rixQAnyXdlM5gBrarLpnQCk3RGOqMFM4qbUXl
07SSR05WWC8xcTzrqhYAD0PiTUWrTiTNkbZdVh5XIczuKVDpTRPwbiGpzb7EDbOnbu4m86lR9QXr
6vAsl0E/K6QML2vq2nUUVMIv0FCu+57lv0WVOcvJEAhtEqc/ZFlElrk06jgvQz6DgGy9yAgyD8eg
nfdlf13Vtr5SBHKjF2VueVVF4eRnXd3duqwa/SmpsjMwaPLyjsYhEKS6n+VJBoTBETBRiUvOytgJ
joghciES4OZeO7mOH46JvIoFqb6FgUxu21YG36puqnsf3oQFnDGRhfmtc1p1lFVRtspdXlzHNCjn
cROFZ5hl9ktf0e7ILYjQHUu7b0Hk9hCVh26eksF+cFRS+2Ff4VnsdsHCjqyUWiFHHYZosCs1lVgH
mQtBsqvzbEmDKj+hkPj90ZQOMH6SOp/ggr1GmUCnnIXNrC5xPFMRYzflgIeV28rycOABmUeoV7MG
USh6CQkOu0kMfl65zSGWUXLbtck4d1kCJDPlqT0NRkx907lySUXOvhYGuZ9K46IPhRNbF2J82UMQ
FvFhGUzTynUosBqU53PTAw8rpbEfjWSy/kmBB/1Df57a7qvuZ6nNnUybEpOLlWjDLPBsE6pDSfLw
NKhzzHRAIG17Q9b1ZB63ZvikIhLFnjFZk3hBFxgH4G4C+Ikt+96zfeKEszITzSGbVGK1yFLzoalL
hRfwGqtUeIUZxxVN0nieTlR5iDrNbW+Ee9J0WaibyEF+2FGoAeGxhFfYQIXHEtUJHTtF9oE7ePws
w3Ra1MWQn/akDxY0ZsrozFT5EYun4Bw0E/eIZAn/KCPReanIRuPxPoayO7XJLMdJN48Yca5N0bVk
RkZDZwEO41Xv9PVN4TZGTxmuZjItG6GnySnLecdKlHtlHVq5tFGXF1CaA9dEfm5JetZCnApPUpxB
ZVEFBbe3Rdb2UBugxq3GBkqhyBmviAmTRA9T3varDuqtSqeDm6FZBCXfKkUOrXMdBR0Xfiwali6j
gnIMOoU1JThlKSFGgyygo8q6viyH9CYfRbFyG8eBe4ASa4aAX1xTIA5zFxMza5IumImKNcZrUdd4
ePNIoCJAR65j2w+ZdfMjykv3WvAkXhA1pSd9R8eFopm47HlQHBUlKhc1Rr02ti2hVmclVGmt1fCm
PX7r1A5fTmNUrBzYQT4bJzc9ohMkkaGrI91D8RQ4Q78A0AMPMdTPyxx9yzbZSAAkR84wkJPqPlGh
zgEascle2SaPFdTgdgFJOZKzPEdDrntcsYviPgtChkbjTE0YfSvu86QpN9W5uc+fbp+GqTd0wAy8
nKHgBEoIsWKVGhzvz5URhncd516Kcl14XwRsr8Ow7XqbE+Z5VUZJ5EYrieuu8QPUZ9yH9yeOZ7XN
yKc+b+isqPN4o1jkXCciRL/ZqrOXtnTGWRUZdItkpRIvo6aD1FIgbuZpw6alg3ng6gr1vAH9AbKJ
7t1eFF4kAlnOcBtnrrYSRSvWZrI/G6iBuZSnU/+5hgB2oRK3KoAk9kkeHhfxJE+mqU3Pm5L1uoco
XGk3IaTxUKSqYY4K4GCgXriQ40TRqdKzqg5O4r4dl4lpQIfJksLPC+eWNV08H6oRfIJ0w5INQh2q
seu1xO2kIYaEXqiC5nOf9SHS1J3wYYuSxIOJQedBB45sEU/9nE4FuKOaxiWIP06e6Q71nVm4ysZG
43Ai4iSscbhEoTJUIzs587rGdGXCvJw8xzgCqvKpWjoRDo6ysSbnyVjHhw34lS77cTaRKp3HccF0
KMok1m3b1cvGMew4zqriXFaIf7JOQfyOyNIrQxH7fd4HXuiOzQy7fDyXfYE9cOYNDS4yMgPWvzJT
DHw8lar24sx0VySEE1ZtziO/CUJ80VIjLzNwsaXjBvD8aNz4Ixpxq+NyCA/LSgbHdTLycwrM8LwT
xFn3uOSfI1h+Oe17p53FZTh+yKOy+gaVRnuqqEnjQxzW6S3lQQ4aq+1CZW/NSIvfDOU5iCipUBT8
tWOnxVR02BcG1RCamiCj00cxhnF3Om5CWY9wXGjX7bKrgrUIHQ6tAn3CBcIU+SQuBu5Fk4XLiU1o
dYZwWoOzxmKmSEmCORvoyGbjEIdmUd/Hcr4J6/Q+whf3wd5BIALWxkkv+vtEABMMkoK6TxDpfbKQ
94mjzMfhU3+fTgosJnDWagL5oQ7G8DTb5B5+n4ZSKoMPtqim36ArnN7BY26XUVI3WI8EtD9SlEmu
0wRnOs8wO2/HPihXg4zlMOtbZD9zlqQnU5jS0whU0YswUeq3tibokpM8OWxbOp1MTuoaTdzKfmR9
Bup1JscjBOHek2UcID1R4x5y2XdHEBSbQvO0bI8dhGuPwhrNwuQkBAlh7PtlY3h+hLIe9NyIqslL
aaG8sC2HDx1FwbwrWscFubbGIFGxhC3SdByuKjJWkQ6gNoh0bWW2doq2PbJjxpU2UQHCCc46EE8z
IMGuTjLVljrDPdrIknFyEaNArYu6HC4RHexxAhQEAq/Fdaoni9hy6JWJ/SQasUddg0PNoLP4Qxwz
A+ocG7vKryiPzIzHcU2XdGjGK1dWzmnvwoTXjg0Y1CRuE104NClPaCt63+EkuU1w0cae29TyC7Ju
1eipiKS6hDdURse4tkngUQJn1oVTVVw3sKr7VVZV9rEY3OqTW1EWzYuOZpGf5JVdOEUKNwfakPmG
Ymm/umM3GD8PymzUraonqDBJ606zgfbR9ZjkOPDyRqgrw3J2Y1JRT0d9UzB7NA7gnnPHCtF66RTJ
r4LULYSCyhHdsohaAakY1UsWDs4nW7PovOFWXkMh03yUHSvMLBfpYDxSZQyDfgSlcqxc8N1URWHv
ZeEUjPM2K128GhiIfXFX00yXRTb5g6jV12EyzrempTbRJuZuBwF7bDIf6G93Uk62/TpFhFyHTj3W
c5rAiENb9/GFBY9S8zQCUTKtVUF1lIWmnKUcNdxLi7BdBU6XdkCiYnnDTI8Sz7FDNnNAWLtAFYrO
VCrHCCqqeoA0E03NUV0l6iyRgbqoImxP6VTViR6roplZWGkis8oNQFewJlPxLJNNW3lQXcCOdOr0
C5JBHeYnjMF1BgRZCwJ2QnwO0zPSpUNqqSvSZmZmhOkGTZK0wcAHuK28zAWBlMZZTHx3yio7S4aY
Ul3akY8eQDMsgX1k1sdpG1zaoLFXaZmzbBlHpZkWJc+hOuwH+IuOp3bMfOwQ8lXyYvpaDLj+rS1J
/W0IXZn5TiNM6U1QuX5GA3RB6sSUCcj4rcOc47ptHeXFU1hCzqwSO4BO7cTBydQGmPiqdbpSh5Xs
T62KqrMUlXmp+y60gab9ZlHI7UMXiFLlktPSBBt6OhCzCnlfqMXUwiKMh/GYi7MSmbH1J5BwoRAk
PT3qRlut2tLNT12UDrpXYsw0rWivoLAuIN9HdVWHWpXOcJ4RHC3QkNWfBQmb2xBEgVGnwRBWUJ0a
UFVGcMI1lOCdbnPbCA8EpNKHG8GjHlgvjqYwGT+HfWKQ5pOjYq1gMaPVpIj6Gqq0FAqZEjxo9MJu
Ij5IzOUqmdrmkjKTIJ8GIJRo1xAbLkjRmKN6bM1MOnRYmJITHdIqJks7GTgZ6K7hrGlGmF2q2kSj
InZBH4AgSY5yAZITyNpTP3pFWtXdrENOHi+Gko5L64p80kbxYjYWEc5nkGR6v3KNmnRRNuHNVE3k
qJYydWfAZadBK8vzxstUOi2DIWWp10fUbb2OJqj0yFDQ4hCNbTH5Ac3Hq0IBiXDbJPs0lKq8Y2kv
oWZS9gtjafQZ0RKtCRbmU+86aJUj2ixqPvIZyALFfAL2+02iApYKQIM2sGIVpDzyJDD26w7m92EY
tfUR4gnNwfMFu6EirFvNVcEuRVdNhxN1yQpUsKTU3TC6p6YHzR68tTyzKo83taVJzoFyJ6nOpwLr
EgreC6FyyM8FUD4vrOt2zqKC33aA7PUkQcdPiQsLZCalw2XWDi1U9VF1VRkOkR7CbAqpFYTvwKry
C+ZAljsZdwsobvtJ51LYs1y5ItVRl8B6h+pALefImE+OJeqCJVicFmVfLMHuMoaoTtRV1JJ8yWkR
p4suppUfTCg9rlCW30V1BnVYITJSgZbJopOxkvgTrSp1HFoW35Sg4S261KgzYCr5dTPAuqA249SA
GBIF8ZLCovVxy8NxU3Gbq4T09iSyHV9gZeqlyqVtfZVb9cDH/5LMfpln8M+ufP5cPf/nf5/GvtWp
utULgP60mWBr38J978Dm97+r6dAzAG+CQgLeKkE56NUPbQMcNju6ZLM3FeboQwfAk5xOxAHwPWg0
kFJCIxZTIII/yunwWjzuwhvYpMACtHYFXcxPywdbCyDQPPH4/XnfwLaY7kAbNPQyQLEPbXXPRXSF
447XZhCzhkWw7DZN4/glwnyAbqzvqwx7Tr9dl/1++p16LBFOOvaDFTMQr0x4WJuEIS3cqr4Cnx0U
5LI+qLwGNaCl//kVt5f1f7/i5kafSScqm1LZpgGfZVWHkjNs3HL0IrK5LjFMVKs/v8yPnhvA/Pwy
NXd50oeWz0Bc7SiE4Em2Oppw/rBS9dCy/RceHN4+v1ClWyQKomOLCnrCFSSMi8axaDweZWOHhSMm
XgEPLQto9v0zpH50Q7DW8/yGCukWndhcsDNKDId51AZAHuo2imd/foHNjPq9Y+R3YHY6RWQ89W7T
EjaTsK6dfAriiDSw2KFSaJKoSClHrmGB3Awf//xyaLtD5fv12M7yEATLOmU1lEhtGHalB906wKWG
yutGZZyvbcuHxP+/nH3J0pw80+wVEQFiElu6aZ558uyNwn5tM4MkJomr/xOfs2jre2gietsRLaGh
SlJVVqb2ZkXiUYfWA6mQBkPyM6OkQd3EpSndGLFvwDTqTDdT7c9+MlPi4xrb/cknfSvsCSgIlT1e
7mRj3VY05vm6dTDWmeoBL0Hdh18zKcNEI5S/g5LZGoLhHmpaFkHvSj+p3KL4bUO74qHvvTC2weDS
xd7Q6tPlYWwul+EpOmv2uUBAN7Eytj7Bgs/ExzUrC6LmsESEx2M2Zsc6GCe8weZP1TAdL/e8NYHr
72cOQ9ZzyTkRfjJ01rIk0pFlduQQAMiu7MBwFURlDtV1GSSBndUqrqqqyQ7Kbwq208GGk/UMy2qi
CS/YMQvTwXOa8eivV+NX2UurunfFEtl3g5VH4SugZm5wnftb6XLPJ42U2mq7nltpi3hn8DJ0dLE+
hJZnZztufGNMvuGOemqP9qx82GzIvHQucgSArSmvdNyUQh6sGSCIvFzcne62NoExhVFXefVINEvx
5lma0ywdPiWqaLopvbzLNo4lz/BGrtcxBLAsrNEwkuEG9+rWThAUqAFzKYZZ7djrVjeGyxHdJJir
GppyUi0fK6nzZ8EH+dKXXf583UgMhzNXijqz7UcpsVSReA4e5vfRTHE+IY1bqesWxDMcT04zXtGQ
01TWnr61msV+jjJH1juplo31Xtm/zvdvxwptY4aCdAwFUYi9Ku9bsHQ8uW6O1m7PfMo4hR3q/IIg
nWosg6rmPsFh3tZx4Yz8yhlyjT4Kt9U1Unep109VkdSaKivubV0sO3O0tZcMG68iyxeRWpdASDc6
iXws7aSgfBzuKqtuxZVzZVh6SDRSNpYKUqab5ZEgG/jU68h91JNf79xCN1Z7rb86X45Q4/ttFDKk
k8ScpbmvneHYqhpwtcvrvXFMrojg8w5UoUUwEBmmQC4gCdqRMfCPPBpZF/cNQba4RO692OlswzX+
TR6ebS6dlZndzFh4H1iV8IQgjzU/1IRM0xEYscJ5qvwptB8ogmvq2+XxrRP1zt3NNayxVhlD6ABp
PbxCcuepy7yl/68nS84TawFs4RVR3zqD06nz4cFGOJJ81SsU6PVy91vrZ1irZgGuv8BVpE0IeGKO
TNRhDkJ+vNz61tXDNazVnwZVCCKi1LUxmGRx2DQkNCtrnWaIw2RfuOXNyEsvtPWfFF5w7SPBg638
Sivi+zvWtvUVxDiCaEsWOoViAaywPyLZcONa6hHP/q9eVH1Q1EqtKjiFXCFlGN5eHvnGTnIMuyiR
drJn1i8p4eU32yqsOBsVUK8eFzFDvO4QDfVOVxvOxDEsBKHrfFkAI05ny/+Ne141nbyh4m06zGGw
M4Vb28TwiLQtfd7NANvykPXuIVii31ypWew43C0jN/xhLYHG1qoMU88t5jTTc5lIQADeLNotqWrY
uPP02xqG4RBHRwa0LDMvzeyl/F5SYb2wqc523O1W68Y2E27WlpYVRilC1zbAQg5tlngspO6vc08m
LA9oHe0TJWk6IP9Dbr1wIOSz4O4agCxGIOcIEubZfwjT92RnZTY2FzE2F6JZNUxRBmlAWbOicSOH
x0uVid+Txl14Z3tt9WJcfBZvQbIpwPsqz+oqCQbkS1qekWPu8CuvocTwswGL7LZE5DXtx2xISRFM
x5ojEHnZ3DeW/m8lxNnBgVq/3FJ4EaQlQVUFGZzyyHRHrttYZO31rHU8RJEWL2AKpBdtbOfOlxZR
650V3vp0w7SdgLeeqrMlLUJreQW6GZmDKbO8vefGVvuGbeflOHBXaqRZWRPdWrYrTnjfeFdOjWHR
Lkc2a6jQOtKv3sFrcCHQdsV29uXGtzvGvnSncGrLiiFVhN35Fg1dmTheV+1c91cbeufod4wtObSw
3BlowhTxe5Fg93y3quph5l4Zux772neoG4hYuTNTWyfSantnm8gZmprRpQToDxjeuJOuf8wWclPx
sTmyTpKYq3pnYFvTtv5+1hVOfFZVjjukoiuZc5A+kshhrqr8eNna1k9+b+KMLeszgASsBfEnkLXw
uwHKWfHUdPV91FbtjqvdGoKxaxG4tSZnLIeTHLO5/8CcrAK4ZGzr39cNwdi3lVNMIpuISlQ2Lgfk
Ez6GIUcmnIXZlXvXOI2AxAOogLIpEXWOAG0/IjETRXsVUxsn9t86qrMldnnpEVbSKeGt9S1TbR5P
ffTM+/IO+enyOtdkFmNVQL1YVh/8/yF4BGBGf9ot+tpYYts0bp+ykebOlERzZMdkbR1FO9dOkGHc
lT0BCdyjdbEgEepz/ZLx4GmkFTJrASmvW2TbMOrc82mHQnIEVDzyu3NbmjDPWq6cfsOMK2jt0iJD
47SnTbJ4KOLL5iAH2cKlEO6GP7INI1YDwk+1rvDpRN54kfygBmAMem8BgMT70od2tTNHWx0Zptzk
nLSda48JMhXp3NtPJUpgfFWiDtK9CYpmJ1q89cqwDZPuFznwLp/HJCuck8vUA62iGwvJ+6CybjJp
J/nkvTaFfxQAhV83h4aN28wHrCa3hkSNGodfmdIShW+9Kn54lfMhjNRV1xskxP516KKPVIkbJmDe
QZTHgE/W8ShJuDOK9915EBl3zNAFhrawoiHpPCs4ZVawYvH78Bm+sN7ZbO/bOspa/h2AGj3SemE0
posDlejYWoDnQoFbHobHa1YCxa7/dkCEipqRZ1PqV5q/RdIPTryhWAtvcWJbRv5jo2mTXu5sazSG
1TsFI7JTzZhmrK/vAAF3jn1V6uRy61vLYZj9CESvm2l/TIfI/d5b6l71TQEAprUzVVvtm4bfA7yr
tTWkRW49wet+c1n2WgHsfPnz3z+ZgFX9dyWiogCUvQ2HFKnPJs6BcImnLn+baHYXVaV75Z41jL2t
ektGdBxTWfiPQtooyCXT8xCoL5dHsTVJhmUjqT3zHqGJhMgiaXv2odDOFxQE/D96p80c6IazApv8
v7NEizmzcEXQqccWO0WthDxUrAK8zenqJOsAkA6ZRF2JHLpHBYDR0RtlszN3Gyu08kafXw8nlHWi
CFwOwBSW7Enruj02c0RuLI26UUBUxp3AyFY/htGPoiZ2zboRiPnyuWoALIOuETBAJIgDEf25vFBb
nay/n12EGC1EOBVyTOeJ89iRy3PTcECLCX+BUtZVJzHIHf/tBFghr+BWM6SoHPodjD5wskKFL5dH
sLHVqGHvZCCDRG0SvMk0PzkornGX6Z6P6u265g1zX7wuKllejSlQ2l1Mui5hc/e9FvTKzzfs3Zs9
NRcu2qfW/FK17AQc+B2AXDsnx9b6GoYOoDTLBuDWcPRZr5MtVDxShQBbVyAjgILsy5O0bsn/fdGA
AePfBXYczsPFIhZui9P90HhxNnWfWIjaECGeRiJ27igbSx0aVm/leHLIDnNVjbjQsSUhbn9iTZ5c
HsXGuRQahu3xWbsKGYekW6YbOZN7z99Zha0PN0yZa38IAAkfU9cZblFlcNPgurB444473Ppww4iL
elD5OOLDSffB5kghR7+vm5F1PGfeoY5KyZcK6+p09Adh4qmKwqteqEFomO0opkpplEykui+dj4se
SFqObn+8/OEbGzI0rJYCaFUCvTikDnuuci/tAJykhKegRXklKLe/rhfDdjMyZBb3bCuBP35dHOdg
2cEPAcqAOLNRymjVV25Mw4ix6wVqz3An8JeZH5B6EwdvCucd7/w3HPSO9YaG9dJ+CgfPn6xEnWiq
bvOvgALjRZx9B15cP09Jm3TWsX6Vn1h33EswbFjECnk731l5lgtP5HpIc5E9Dnbx3c/6Ou4s9vPy
0my1b9jyDNSD1i3rEyfnNwUC9EdmAZyZU72z9lsdGCYtx9FGrhMd0Np/obz9CdgGSq6i646F/0Hf
eb4GSUjUJ7JxXxSpftakfkR99U7zGx4jWEd1ZtjOjKpOF3D6NJpd7yno/P5GeCrYsb6NQ2eVKjtv
Pe+9qcYNHIVuwDHHzTj+DJfuELXWJ6dw92oitxbAMHEVjd5cRXAgIbFn1DgAWj8cfSqX+shF1+/d
9ra6MWyczw0Q2CVsL/P4D2uevqwVujard677W80bpj25qGgJXExV6xUI6a9HslXjOu6Oy7CzGltd
GOYt8ylE6FrhRUHyB7mE38tifmQt/XTZ0ja2kommK5vQ9sLc7VMt3EdZWkUCMoEivdz4xrebQLkx
Q/VXNE54bPn66NnylgY0qedlB4e39e2mEftWqzO36VNCUDZLpPs9Uo64zkP4xqmsQTaAwNPQp56e
7vPavevm7llMzY4JbxiZv07ZmQkT5OiAGLZkWs3sLafBXV3aH1Eigxo5Jpbk8vxvdWJYcufPoFHw
0ImICvfAIn6DovVvQQdaiLY6Xe5jBUC/d3v0DUseOcqgUJ0t08Dp0qYH+Bf08Tr2Gv+XOzsPYmLR
sc3yW+Sk1zqDnB8Lm39AJbJIG2bvPVK2tpph6LPlwuOi4iD1cvLcDz5KqcKPfeR+vjzKreYNQx9m
t0cJQdenzHLTjPiPiqMauNkL321ceHzDyCdGq6CsPZnOQ5GEYHo7TKx/zVw5ovq3eOx9ueNNNkzG
hKsVi8d6qao+jXKO0jn91NArb8lggflnR6MEmdTArcg0byZQJ0kUOj+KgKM+pyQIEF61Dp5h8n7V
qrbqfEyUHl4sONk6976gsO3j5ea3pmc1pDOrVADC1gFiD/AoKGNtNOqTgFN1dyZ/YxOZ4LSM5D7u
MkSmted8mcvyDej9xLP4zh7d+vj197OPz5VAZZCd96lPCm9OSNVFwyFD/rPa+f51Ft65aXqGpXt5
ltGR1jJdlPVaNORjLfiLakGP1o47HmtrigwzrgtfICKALnqGYj6aPXajuhmKvcTaVvOGGddUM3C/
aJlKN/zPniju/JQMr042Fztn0lYPhiWTcLL9qcAGHWfdx6J27jOx1oeX0c7La6MDE/PWKGYNqs8x
BC+TMSQ1n8HK8ZzL6NdlE9hq3zDjQXoo2I2wAnCoqLQj91XeppSR6/aQCXKL5qweS5HJFAXQn4E2
fxOSfwim7JmLvbzExjY1QW3ANkkbd26ZghDk4Fc1nu3iQdHmYZY0uW6S1sk7MzWEXUHIMlvgawjo
lyALHjQQT3Ulvl7XvGHJTHlNBcI/HKmYK9Qxglox82l2GL3+Oj+6CgWcD2BwS2GVXSTSKlKflFpe
JaleUc756fIA1g99x1O4hhnbNh6HrW+LlNI6KOK8FLA01TUfLje/SpK9275hx2UZlctUany+4J+W
sHmRVDwWVv/TFdac2F3wqQjJeGiF64MCMxxjRGycGLWrV47PsHJU/gWsoa5Il0iSg9N7T9Oc7eFz
NybPBFqNVks7X3UizfwlH0DZCIJH/ptGU7UTz9rqwDBxT3d2hKy5SDXvB546jhA9OHE8sZfE2erA
OKV1Ba4h2TDwpfqZnYGeNuQjSszDWcaXN8CGiZt4KqchNqp9LZ6WbP6FyOWDCob+IJzyyZY2P13u
ZDXmdzaxCasKQ6WoPdk8dSv5CXSYfmwHvTyAAu/KR7AJrQKVgQNGjRaBrWVpf0+L0nfOQqofoCxo
95AYW6MwLF0VMpCzwlR1OVgchkAeeUXeQIR3FdwmIIap16SbGysceSpbym90b/enue7yndNuaycZ
hj65k6t5Pa8L7S9f7I5lYHSifC87v9W8YccuvKxPNJY4apnoT+FIXS/2WRfsvSI3NqqJxEV2tOpa
PvEUdcNl2iOkKSX91LXtD/CeXXmvNDG4YQXq2mCQ2Ebe8KHI+td8WL5EtE8v28HGJJk4tIzp2a3r
TKRhG31vu9mJc8/bS2VuNb5O3NlJisr5kFpjw1HjZMnvFsSpb0cw2V63fUzaID4MeRm6fpcyUFIj
omsfUeUdJNfNyzqks0+X2gLmAuQYKe2GIUa99m3V7oLY1kjqO87n72v7rHFRKGALKenSstSF9SkL
F0c0MXg8mPsW2KMr7y2QrdiHkYVUv/QhAzsVeL/AZO14o09Bj0AqB8zIEZt1iqIbd2VK1qX8oWjQ
lMcW8W4clNXQlrfNzDJ5lykUyKXWUub+i9tXyLxGYDefvtsD9EI+RAzsrjeB34f0WIjA1idQ8jlF
svJytd9U6HnsZfACq/xpZ0E1/qrbMEckrxpE8xQgRODEsihDfT+4QzsnM5dKH7kEN+lbpEAwC7wq
E/LktK4eQVQULdnNHE1Ni8IAHti3c8vK6LaDWiN7G5VaSbUEsxmCDKNL253l3HCUtrGcoi0G1EJE
mHEUq8Z+JT7LVjgxWPreLu+XrQ4MT2wXEjXkFNzDEuxQ2THSfndLgIn8hmdhdaW7tw137LSFA76I
kqdB1vgqya2C/+Zjrn6FFoZ0vDySDaM1wUZDI2Zm5QN2vlf/AWT0zrf6PTT+Rtt/r3xnG79R3ogN
5Hagq+lV3M0tosK6O1z+8I0lcIzjBMBWjVt6zVNwPXyfVPscOdkdC4vr7u1/8Q5n3z4hk6dqgm/3
RwZnX9+FHahMaLQz7Rtfb8Ie/Ql4KwcEYWB3iFTMrAgkRKr8BSKBnbN8qwPjYijtzA0qpIMR4QJ5
XoeTxJ2t72Dd/HjV9JugxxKF6FMb2jAxCJ+g7sWqTyiRLG46d2iu8/i2cZ7kQWGPLQFNfYhs2+0C
DgY8wqW3Y8IbcToT8SibbJrAI4yNr2R5AH66vMfLA5yxSpJb7RYCNJL2Trp84+pgKj7wcZaT0GGH
l3IXfGxBcvi1WqzuV+Pp+ZsGpfCfy4vy/pggZfHvMQayRTDMjciu1uAEpCBGLUJkD62APIhqccG6
Ulg+uHCwUD8ud/i+hfsm4m7mLeg4FdQUQtp9H0EkB37b4roTHzzV/46GhzMrlwyHsqsHeYhGJ8C5
P9tXXYV8E2gHoind+wUiXm1X13c5bav7oertz9dNzGqWZ+6jL9usYl0H99GO4V3euvZ3PHL1zn7a
mvb197PWQ9WAW7nHVbRidX07trREPn3YgyC+v1tRRf9v66DABMnd6llpQ++8mj/hEvfdLfTncWj2
knlbIzDPNvAqjwqP49TSrfs7R0HB76WBjsLO4bDVvHE4+MRty7yEKoQfhBOog6PWOdgMnL47OI8N
2BsUXf6dI1QmMxbUtE2B2Bqql6LVmh5Y2BJ+nPvO+ggC8CcLKgfkFAxwZHc00FLf5Zbvdzt7YGOV
qLFKjQU1gRk8I+kyA56I+vS0zclrkGePVkY+XbWLqbFKQ17LDByTbRr51EUdOTgrkQhsr1skEzoo
IbcIJirci2ctcnqwmhJR0CZveX267vONMzCwXfDRCrhd5sqyeQDhNUWYR4lhL6G7sc2o4aEWe5So
7CZt6rpOgRN8LmcPQSpviuLLI3j/FPfpuvhnhh70KyccQQd9VnztB3DbLuMXlJT8d7n5re83vFQ9
NHqIxqVNuWz7g8rcP8vg7337VuPr72ffnonF6XuQCKcTaExrUt0R0l91ufFXDafzpucQqjgtZiYt
dLc8ZLajjssQlR89mpOdvbM184aB96XXdl7rNCkuCk/htNyzgKT5uJdb2JgcE0CXKWQ4A9nBskoL
+jUsL25qDmrVy+u68fEmfg4aHQWdKrdJva4vUg0yw49d6U03eTi215E4+aGx971IgaqktRvcztoS
UCh6wxzyQejl0+UxbM2QsfUlb7OMRQVmyMvnBzpE9hHnEHm53PrWDK2/n23OaK5AwOvg9C/dHBWw
kMrwl9t8KD19nGurC/9c7mZrEOvvZ92AMIlBHSODiwssC4JObUTnQ2XZUXflSv/PKVD0YoqKJiX1
+FZ3znEc7LfMYcnl7//7mvrf2IUfGicAuEoGaksMwK/7I7WiG6edXoTXJHYOWu9OnTrfe9Qu+2OD
ERLFsDv9bi2PYeBtSalVAUsJ9SzXgbzTkJ0mbfEPbe631xm4ibWri9YZbdLXKSRGOKTXijrljeun
Q+HT6xbHhNbxxWps1rR1Oi31f52o7wl4HhGFWHaC/xuzZMqijRrcTiNoblNc+ml+QBk1h0iAL5+X
Ouqm646gwLBzUCMxBnqaOl1k+NOvq9suz8GGrnduUhsWYsLrvMlGKh0lpajq7RhkvoSbfwzHYQ/J
sH7lO/vXhNcVoNaF8se6BJBNQe0BF3c6H76Ws9sldWUFMWsbb2dHrZ7pvb4MYwc//qgWiaGAYfax
LCCWMDYSJXsOmLHAunNdVMUPDJOPgiXUfo8rvzMPjj4WI7CvMQ2I6G8vG/3WtjJsnk4z47g+Yxx5
oI9O5XrPPScgvEUV/ZWrbti3DgpkGmaoyWVOprq7EiKRT4SAYntnCKv80btrYRzfAYSlVRCM2Fao
cmhQTypsH6wk4H5EoYoDwZpccajgIP9uV2kpGUVdVUnz7ovjo/qN1xk/QJfEegszRZHq0kAGDkmY
R1b9lXcEnPwzn3NxGP1S/ec2HohseTnc6SKfULEHPvVoifKVKLwpvOVj7qBU6VWyfNHPuQ1A7FPJ
c2s5ug3Ech7dzpXRwSWsm3audRsLaAIB/SUQZGXzSDKGNNoUVdHDHJTNzezZ5Zer9ogJB8yt0p2W
aarSofQ/98w+Yv+9VpbeWb+tERhOB49Z3UAQqkrdpeerxN+tWIavkdh7PG24BRMRCDoeUFOD+xnh
irYmqB/SckgiDSzGcWmEtdyFqNmmt31kldehJXwTJeiIyA9AOF8hGGqBULea61MmmlMQIKk+oERq
50zYcEK+4YRyxLgdV7pVKnhWrCIccEBE3/G2PQVzv5e03Vofwwc5dlaMlRyrNKjH4gMw694zzTP1
Q5WOtRP92+rC8EI2i8KMcAExIOVWAXRm1ED/9B5fhpsCmiRkxxNtzZfhiYCVyMYpAHVLViA7chp9
5QDlhoIBEDRTcqDTbgJrK2ZgIgOhewUGGllXqd38YfQrYNLJsLh/OKjCleRQMqEJMEBPg9wLoK1h
v3cOJBMhaCnIPYVtW6VLa93kTn4EkUxsD/ZhEUOsnCYhUEhR9MpNYaIGQ5dVdKnD6AhWl3C4BW2x
f4IMKKAIQTZBE+Aqz/M/sEG0De790DqqbuQPkI7zDgJ03y81btg797aNO4lJbAdqM1EUGim0MPSH
U1A42aGw7L2H01br64Y/exNMBQKm7ujkaaBdepKFLqBllf25PDtbja+/nzUO3SfwV4dQMnOm4s5m
bux1wc7EbzVt2PzKWNqjeoeBxdxDyRRu5BC5ufzVG7buGbauQetX9GCZPVYFuZf5cBOJF1ledxp6
hoUDR2mH2DLsyMtZ3KE+sTypwnrLQGB+3dcbdw3mQ0RNuyAXVyPIhmnLod1p2X5SW/nvyz1suQ4T
KQgGXsl8sH+lbSt/k0J8RX3iEygVXqVyT8wKntWUTzGqeH43fG+fbnhGkzAvg5KbNUE0J601qU9T
x9SdI+AdezdzDshI0h1Hv+GlTBihpRVyqY0sQLvp3kvXe4Q61gPEARLfdVEtzh+w75a4Ha+jrfRN
TKEqbQFFky46IpJpzad2rVwB8SNdjpcXa8NOXMO+c0B1Re21UCbSwUM2+SfQzX+7rmnDunWuVNZk
uNjVA3Tv2rGFK6/9t8uNb62DYd8TKiSWLuvYseHhZzaHB2v6SvvvDWIVbkveJj1CwGcPTLM1SYbF
g/VeQ/yJF4j9ZvZxyPX4h8kWIgeXx7LhUP4+C87cYAS4txdWfnSEIuBC4sHJxcmCitY4scXa6WNr
CIbZj0HL2lC4EWrOl1hVr063l/jfwERC3vVfL+4FiwOWsQxqF9pyp/umKhv3RxgogESAn5B3ufaB
6rVAZQ7e3UXZ0es8yE4kIQpzB+g7QusvHXBBlzu5ho2hmuRtyoKIm02G9bkmB2iuTG1TnMqw5nvq
YFsdGPf9tiiGAMJc4XGMFsu/g3K7ViewqKNK/fKG2LjwmyhDOVTjAh2OMRk7EGJWbHopWPNUMfnb
t+fTKPZKODecpgk0xJXRd7nboJ9VQlohg1yVWRv3o3XTeOEOMH2rk3UWz3Y3DyevZwM6mca5iq3G
eSJLcasX50vk9Dun5lYfhjfw8hHsLCOKAUrIKLbt8tJn09cw8H8jmPLz8ppsLbrhA7qKUtt22ZBM
JG9iallgtFGefbqudePYz6iubM9yQQaDAl2ovMnsCVKdw+fLrW84GJMJ1EOozXUCMSSD3bdxETBg
0obIgV4rZC0vd7ExPSbesJCz0yE3PSQMrAefeCHB6BXYS7hz51qTYO88Dkyk4QJhYjFA4S0pJTbo
2IOd3vYfSQGdRu7dtBn9kod7xYNbQzHMG+Xf7uJSv0+KyGlOvt22B8R398j1NmzbpL+DpLO71NXQ
J6LLEt/xnyCsCVHoXvwZHdSrlfrX5QXZ6sc42MdZgDAu1H3CnPqtCLIXqOfe11w8e73+sBYE7Rws
W/2ss3hm3n41BpYLLXqozznPEilkpKHe6hmSSWHLjrrYQ6VsrYph4tbCG7GKDCcZapmg+77qOBGo
k16erQ0LMcFfC0pPWDHJPgk5+VnU3iuoLv50PNu5NW59vGHeeZM3Xce9MfGjPIwt4gG7v7Auufzx
G97v7z38bAlqpwLmssPzrGNQ00w0dLNBIjo2RXPSAanlyZOc7PHOb6y3iQVjk8s8p8RQINjwH6j0
HxEv/DoRP0P0gd5ytVfpsDEokwWP5ywchgD9WA2CalC1fFJcQfYtpzcUGK6rZs7EhVUlHAtdVhVY
rmQMKVUcUFJMMR3IS9+w6xLAJjQMkm/20Pi+TKZqnE5NTglkbsP6IdPQXL08kK1VMaxdN24QLHKW
iYNYQIwChf+gnfbQZPnzHEw/oYC2x4631ZFh7ksOzckOka4kimoRVxa/ayobOvR+9hwO9Z9WTDsP
+K31N+y9DXU4hJTxpKimPOaen8XlwttYBpOMpbJ3bGfDMk3YKvMgq+qUEDArBpEf6qxykAcpxx23
4mw1bxj+6OiFjTJD5ASY4rBCtlO7pyrr5gPYbR/mGVXjlaW++J66RTnzU1R44gQC1FWK3T8NvrKv
3B/G9Z+56GoEajzJxfAncGkBOjv+IRPOIwdFYCCuq+r3TEwfUhZIDOgoOnmWD4ky67+ubj9e3uLv
XwEgbvXvQVM5xGGVK8KTCMbm4Im5jaPZZzesb8b7acnGz0CMk7RqWH663OP7i+eZkD4H4p/dAha7
08JU7R96xxm6e0iutXTHMWx1sO79M8fNezrircKjE101kHsR1/Z1F0ovMhwCqOzEoAmanghJF6jU
RmF/vG5a1tGcfTWUWgqWhwLTslJ+0QylSY2A9ubl1tcP/N+bHjj9jdZtMP4vuvOOCtUCfls9tJK/
2EG4Y5FbU07+bd72AbNym8Y7gp/jpHzy7LXF6+Uv/3sZfe/TDWP3wZqVS7f1wOJNf5N69n+BeH28
Gxl0Ort++urO5beRy6dALjpV+TTeiHao3iqQJSVjA2VdpbsudupxOtSu9+pGAYnLqNrjT3zfo3om
CrDljijrsQuRWmnLr7WokRdcnAVQfUfceSAU+XB5Hjb6MZFyhVVxj84sODXc6m9Q1qvb32RE5c5N
BhnJ/HHAzWcv+EDIX4bDd2bd5NULNWHtVIoa4ptqhhaoUxc14Unno7Cqj2XtO9iluUDp3iGXJAq9
2K0WjVeEzT1GgOQbBFQ1upoHeXPiTlZW4GMVrHdueqi8iu+uOwOaiUd+CfFDLbNZzqgpKVznPsqh
V/U09Wx2glsF3gcBVJ0/8/qTh+Ki7mPntFLFE4GUEfiKbPCSumVjC36YnEEoftILd8LsqMU0Q7LO
g17igbKis2IV0vLOraDeDTwA/+SHEMiq60V+k93i/QHXPiq8w0VY4T0YuhsG1fHAX6CtqZzuDnRk
+R2fA/tRt9GAUlRdKDz6mqix+rT1mVd8nyGLad21bellYxx2srgDBCtI59ar09GGZCrpNbKJVYEi
lIXmFUQrGheMtR3kTk+I7o7ZoVRzdvKtxYshgX1b59HyNQcC/UvryANV2akO2tuOSn81scg91MWs
1JExtzkEpU1jOtqHOvASl0TFLYivppS2PTkBlnqsuP+LS/2Qo0Lo4ITq0Z3FyYcmeMKmOdWQEBck
Ekd7ks6hoOGhtyH+Pej6LQ/IQYpfpL8vu1nEnYKEM8iToQF3D2ZYUPqfIpGnvajvlH4Ds80Bsrco
Y7hvOpy4YKTOq7gYQWg5dzi5RlB3V9+9pU4rYveHEcqgff8zw5nTSPxLDM99pX4q67/eKX9Bi+Cn
a/1E0dfjIsiTolBQrdpV4PU01JgrEIeNwCTx79P0Cy/KQL3N5IPU8g58SrGUxW1BMGNcxoH+BIHg
Y770D3T6PGf5E+b8EdUKt776P4qubDtOHIh+EecIJAF6BbrdbXe3dzvJi06cZMQihFgl8fVz/TaZ
4zh2I0pVt+7SfxGxcVQHj2McmoI3+xNkE0i6BW2+XEDY8HpoXsDzhcOXTIeTFxAi+2ibb/GysDKn
crjViZJ3IGBTjaBrPZ2Z5TRUOJvQMKsWXSlAyGkJSMTNZluFfRQ3fLSkcLj18DtgPTsM7A8NyXk2
/rVt17SYHL/vJ32RgZVZS29brY8k5NdEbj+nTb239faPplzDMttWUAx20OM6iHKj+jMJ6m1d5ie+
48iNIy1yLMkORtdfw85/xyb6ZIJ9zbu46qwph+AeVuKrOkreHU3h/dyHkpCaHLKx/pHDMAeS6KpL
lptuOpyLfvsTuXYukLx2YM2I7ODXPlfoH4/Kwvdp49C2B3oizfzRifiVItSY2SkrwmBf6A4jW+Gv
PPmM0+yIIIKDb/nFJBkWSUy8b05fBdEvCnkaofUXneUHbjdERIxV1HdYOJxpKo5RHN903Vs4bM+3
GfZDyAeuVE3OA2lPMLQ4NGt+crG/g1vJg6pNMbbxw6iWRyhUVDU0w2Gt1RlBimXTNT/xuhW7lo9K
hU9JZiQ203KPf3Z79pRBFxelWQE+XRlw36MM1qC8Gfw3MtFvDazlCIKGY/PIhuG07IhJ7OwBPM6n
dY6Oa2pvCkeqseaA0J+DQ8pCPIu2mlb9qJrptOp/Wfonod0H9Dl3psmhUkPX2PH7RM5lOrHPpKkx
0dYF7c9WNK9JnpyJRdqNwliFLJi7hE1tBaXiJaHk2CFPqBgbPNN8cvoyO14Xa5J/hbg95tvwRFco
Du1Gv2CVDZAt/0qsve3fQRB+Q96suQTRHCcEFCDl1rjvivGGVKwn4/aTkslr73GV1gEiRGhT0c4n
Qh0YyZ5wG8ETxnFaDJTbY7oSecpqJImKFFoNO/cII9A7DsVabZidK59uTaEW+MutEWM/906aV+S3
CVsY5OHKw7om5m1tsW8qQKXJnpYkZ6+t9yIvMmfWVxM3oRrrAY+/m3SJPPcbCfIvD9NUGtiNpCW+
dh1etz5ETyxe4ZvcjAM4pG0U473uyQx1fJ132V3DaP3JemRhICUaCcOFrXU2FinHh/MhHLJOC4gS
4CPetCzroai3cilyuqxvbNvMRy8UPG5jhpJa7bBTG4qttv0hnUmjy5xRvzy4JoQnCWtceggSfKJ7
PqT6d46l+I88A8o2TBO9MbZE18QPrJROo4XaRq/McfbrFB36WKCd4QgYvusjvvymEbjUWWDNT9j4
JqoE1X/4MZh6/Vb9s7LednORrsnL0PfmXCf4jlXiNTFnqseVV72Ew+k5bcMmLraXcfcvjfi8vsRt
z169EuChJDrStFhsZH/Pvva/pUzMR94tBGXCsrPH3vQKQ7/gDxa3/r+g7RZX42zFFWKqH10voocl
QyLfYZlHjldsi8Ra6TmHfhRcLHrP4oEf5bKa6djqRaCWr8lHk+Ttz13WA14bjQvzdZnn4bxkcfM6
7Zz8UQoGFEh8qj29bL0Y/1P9TMkBkVDrT0gi/b+mbxHE7FRX7drQ8xSl7NY1PvlLk41ZPEdENquY
hFuDp/irA20JtnHLdNuQI/pHErewp91ocTfjYnrqWTq+wLPDvIZ+HE9sFRPeQZbmplyGFBif9BM5
ycHn571WcbGxPv9s8K3wlmYT+gY27+8zeBftfZ6k2Xlsx6ZCqMuvKWazOXSeNunLIKbm53cgZFIQ
4KJ/lihZj/Mq5uS8zMhzeFzhNOwrveEiHgMb8H4xYXAxBaYfU8SQHyKkmD3XjrsffR77dzaT7G1Y
4v4eGwB+bIxxd3apmyMcuJOT4Fm4oWBuv9MtmmZEUbi26pYlPzGFnykE8Ne+A5FLIfLomQdIMkLa
gtCb4VNE/YiiUOKa294nH5u2GtrAN6yCMkEve731vGyWQf/n97F/4u0c4I2+1Q/GuewHgtr7Mqrr
uATNkpaOxwb/yogbDBNgnSMttKNwy/qX1tjNoN7lBrEud24cp+nW5Cz25W4mlN7gNbUvcAnxUQn1
3Pi1+i0ntEDvmP+YhGCfupGkvo4IK1aQFyPb7cvAl7qpkEgYZ2VOVLydO98k/OANGhxZ+B3BIicP
ZXY47FBpRcW+efvEwf+di9hnfg4lYrxteoRNOratdUeUKjJkxcv/NA6qi5AFv+tRwXcyW7f1EHoL
SPKsmVvW6WATuLH0SDhHynyNAvHUwHKsL7u0wyUm8r40jZn7qUTQXTRv5Wijei0Y40mChtfQl6Zt
k1+aqlcOl6ByUWMkMXCO8hWhTNtWcCpT1D6X9W/eJ8qgAcyVGs9KgqG7pzVHAyOjJj5kPCxRSdBi
6wdq6GSrFVXwxUxKNhfXdrwUSJGfjn3wFnn02MhEv9HwrOFKeiWSO4GQ9aQtodAx7JJnTqz/1hUR
hq+uiyDAcPG8iHuTuHhioBbBQnkvt6QXzUOj1y57HhhCe4fCDss6X9yWhCtqTB6OSdPG+uCaPhL3
4+p4VCHqkZIXN9YOTmb4sH9aQIk5esRkI8gJW+g7ggParVQddUD3dd/+Vv57lHNZkos71o9mKBp4
Zu0FMYn5JB1ai8rXEtnSvfY7r2aGhrEnaORBzzSNuAl41oXKSMv3azshLOppa5lfDywgFPuQIyzQ
4zP3yh+6Pg9ZVTs6dScj4fFbhcE0/yBDWduT7eN2/MSzCfCOQbjjWtKmJmsp8cJvJRkdjNQUmdFg
xWBIgkeLFMgOO84tlUfoTLO5hGZ2oA8sWXJ9MhCerBWyxXZ2Q9Bi9qVng+JjQ1sPB2PTqC82CxH9
0blt4/fR7AB9cTIsrIJ7Zd6e5mlYx4qPtU+LJonxGSas3n9FcEDTRev3Wh74niz/KUdjgWQdnuo/
+1A3n3ix+FCNcNZ+zGfa7oCf3WxKWMr0SbFBQmXO67JmpMyd0LZExl9WHyEyHsIVipw5L/FXI/Zn
6ZixJUQbmLwtm7Z3hFKidEvYFH3tlvn/lpzun1MT66VcRQsjPjyY3JyQbReyMgttBAeGLtlvkHyo
4wLJ7FzZLc/yY1tbXVf7t71BgbMRr3dCRWtaDX0nyQOFWJ4X0HvhaxRCJZpzBPel6eCFDWO1+hwh
M/iOrjtSxJGACjnjxYvv1Ti19C/nCwYbjtXqL9k3DlNBR6O/bTrScGfTfotOrEFa4wlxCf5ZNmln
K62Tpvu21E9IkfUJyptKW9lXSdqM7DF2nbzFwxbdg+u1/xE6huWDg1fABuMHUYJmiP4Ohvi5u1e5
Y8lxXGLJC/io0h+oF6o/yiTV8C/W+XYbxiX7HdAWmaLGw6wrH0v2z2Re7zfV2HE9ITk+eZsQFJEf
mpghndB5vWw3XEG7LIwYUl+FeB3SMkKbIU/13CuQ2uI1S8qgtuxrn7qcQyJejxkU3WLuihxPMTnV
NEKjpeARsF3apM3ih412OLFes84e9ynGy4n9IRM3ukgyHM2mRl8pGSXDIaagaR4jG0iOgQjfGxPE
AOp0u6Okw0tNjrBm3rpEFliBiHCrPZnmElJDth/CnC47btNezy9wfd/2stvJpkDNJEl/pIrKuMpA
6MqKLIr2z6abhaxwly5g9LM8/vg+lU8QJsFrvY16G98DT0t/f7eaSYGGnC3F3BC5nlDiQF6ua9Ha
UuSdBaWbJXFSQHmUdsUueSzvujDZ7C6bBVgCzuGDK3gb1q9Z9/NSLQ7Wn9UyG/hizLQHFT/VaLru
u7aeScVw/axVltbTcsGrS5d7tULCB0IkQbIbx630I8t9bUqGgRKTayLk07DUpL4332arRSbBnCxn
w+b/9mmVKXCMzF7zScboPv2MI6vT2sOkNsPCqiQZC3B8V0Z8rXQJpmCY4fpzJ5XJDjved12ytsme
kAq6fAT/LQ6P9Go+XWT5cxfAg6qjqF2KMXY8A3yiCLAfGKWnZ9OgS8Loi6wm1Jo8Vm9A/HQDolu3
g3pAVbo31ywy0VwEBNJPEvDQknlTxLv9rgMulc3eFa3U31XarRvlH8h9nACjIDO8615ass4x0pzt
9925RuNC1iPHs1l+k2hJWl8sjo3dg/OzqnXhEQYtTnANAbjrYQOhbhwXs34RanXp1aH/np9njeJ5
3pbdibu1h591NbpEhgtF2vYTrGzV/DZYK7FpCdjcU9jKoMv7UzesTx/2bcjJDbjTJI+GRcl4P6qV
6Ryzul5cWzhPc/ZnblSjH2MKx4yzByt1ug4uXRrI7BGsinFJhGJ0k4jPMRXz8sjnMTK/k8bn+pJq
OgPaMnWv67/WTdNwWUEb0ZAHBLV/yChul2fd9by+QfnZ0jPch1J9XacEqdeHbiU6hZglovLfjqAg
j6F22tavDXHcDXrQPGbtfd0uwZ4smEOJKqBY2MhhtnCKKTacjOTVoAm5p0lPxzO25FtyJbZBmHY5
xVGHFg96CVeNfQYnNESsuH/AJXpcu4jRXGzRQyhPcXk3if7TJf3gnpnNEf2q8kbHrxz7GfIfgQAi
OfOIAQRYJryOXyoHpbstsm7omq8NPPUIHRQdO+/KeczYdI6jjexfML+ul7O09ZI8mt3N8R1Sjf1T
NizmPGPNsl0wI6T1L7oNqfwkE6fLJ/EBFG7U32jFh+6o2gGo2d3Cr7ao03ifSDEaE/WPebbs/m+E
/EYKUk5soBqtpDAN12Xm1Jo+NNIk4aubMqvuF5pDoQKE1xlRKDyr7mh0o/J/fFll/IYRWvrjhl57
eyJxlEdvZE5yeT/2up2uouHdXmVbTcyzhhkDhkhwGhEeU8wpNCf5td1xlboCvrB6rwZHds/LfBa4
7FDcI3Je5Ex6je0sydOhyNHGbYBTkCKIoYMCF2UnxV1qTh4Ma1aldR11lSG5lV86tQ5AB/WkH2+2
HutEFMgS8RZs0XRBWQOtysYPPG7Y9hgbAnP53da5ePM2geNaHnf18hbRIcexy0gEQmaT1i3cjTnd
gZqi/O8PVg9D5AHt8Uljl6i6Fl/A2Txdl2bCz/LNgO3UdUSks31DZ5ooW7AWNfQeZnvtAoqG+a4E
agIYmpaIikzpYSIysSUCT9bus+1AEOkvZpVTEEBacPA+LF40+jG1U6BA9Ahub1pmmg7kEzZiQdNK
LRlHSczSTUOCQ4gFqhltU7/ddR5vw09OJrcdk6zTcYlWbvb30aCWFu2QWi8C/bJbChqbfrvPtcub
oezTHktlByreUtE8jtdTNIedP2D/nPF3QoVdSbFqGW8v8EZul750M3xRLiwav8MXsWZPw2fn0Gq7
spe6xZqaBsTY36E9ZKCmLNiCPY5JKum1pkq4pzhpQwu2Ep9rDbYPhd/bXGzGduoo0P1kdxCZqQUt
ip6X9sh707QGd1XcAOnIh97wAah2N7nLZr1QBVpq2hxIG48Ev9iyiAPkbitO4jeIgViEdLYH7sVi
T5rpCPgqHReFJsnCzKP+xkW3GfNdkaihSZ4bt9v5YVtSwu5hPrHuAArMiC7CdKKvFskbeg9CIp0O
gBWmv3LvaX6PFrUnN4Q/zcux2wff4h6HZ/G9tHs9VioBp/E1nhNFv0LPo7xEGxYlJ9vYhl1s1PgI
6SIhCedE8A4gSRO34nGkKwXUtkQrP1BKVRWPMT3B1WzpjjteAxjcY7eN1XMf2/qkGr6NJU9InUKK
N3fNdSB8+QDhAnOlbIF4VH09j+kxYF8tD71yA972fsVcCcoVc0XUpv3+LBEPHh+Q5p1jZQEEYzys
QVLxBmnqqs/ZTurm77Iz4A0dgya3kHhFl58E0pLkOLRcLi9dhiHgPYvjdH+t453HR7VhcD4jCg10
DMgxLPJODKM9Onu2gGZPfAowFT4WEW75SZCSzltYPgA67esNujYaV7UhjTymTG+XPvd+PlNYLs2n
BlrK/hFA1/Q4NEF1B+15LI6zgvfbERdcNFdsg1MLgsn3nJTzjFa4LtyghauyKSfbX7PatDtgI/xN
S8EeZcEIl/PpPwBRXXtEE7P4AkI3ah7kguJ3qk3m4uvQRjn58EMkso+Od+LMhhU4KUA1dcgyBTaL
D1Sxi8I1IstuMk1WtX7gkMj5aW+BDyDl7ITlUGQK+Hf15jY1KTYz2xClqNfT6oEjomZ8pg6m4x+5
Q3H8AQNMDK/FkOU1fDYwPXWVDRSay1po9kM3uOMPEkZULytcRtBvCL25Z3DMu+GDZA3/wNCCGcTX
C7BMIalObm7slfwPWUBevudCbb+nBrYUh9Ur19+t2DN989+xXXlYfJYCl97SXF3kijb7oeN5PqNN
kIN592kPnIMlvUreU6eCZYXogmS80A2N1t9dHfLh1MS2k5Chk9qdGFD9/1YaKGpevHezLCDd9xNW
KGCoTgWYNfpxFfV0XfF3XeE0DeBwIFP7yZkU2L2Gp9yLmnqsWja5nk1YshtButhzEq+OPicuwUog
4VsOLDSdeHcPbew+AnbJ6L9Z1PtdHlZx6UnOf6UYlo988+HIaoB28P0ELJzUgGoXMWN1EMMSa+Rg
6jPh5gs2B/BaCVN3zaHQOqb4f9WS7nll5wB5stNIrNwpGGymneid66kAShn75wH8gp8roxmYB5HB
XwR/6FZroQEcr/2bkQGqCmhb/zHl6/vEYuVk5f5T+rAdEGVlXJFaIf/RNW9+NT7tjlE2LhhI3H6M
6ia5pDVglmLHzXvtckEX7IZ6To+wR9oeIkbo2ZgE7k9hZIi/g9C1VELI33ic0a9Wil4CpUH0ujNw
l/bJDsJMbePpP14bxAPzfTXvZF36x0FP/o5kKUaqemC9P0bJtLW4GJRNSpUP2LgxhYhW0JxZOIiM
k3twtPmZJFtzShpq7+p01JA48v6HHXd3bJwYD22Db1O0UPc2QIcZbbHM8vs5Cn3elYCQCZw/VXfr
Z71cRDK0p9asgFrg3Dce3EDHiqFzUUW87siQtj3GgXWao0duO3Il0A9cAH/Gh5B8g2TLHr+ypW8O
uFbyhz6JYwBeLRV/2z7F4MrHQI5x3MsjslzS12xvmsfOprCRTJKs6qnvsoItbr+fstgfGq3FAdF5
Bv6bitNyMSZtCzJS+PYOCxEor1vo4IMgKEPaxtzehaGHIm3D2fma1QJBYQM4TmBMKwRMEg+DSgAK
Sp+/YEjmP+pWNaJCSdC6FCmLn3hU53kRbzb700RwJcPqecNUF7TWxdT5vMA8YZD2JLa66kAeel3E
RDboJ5Lhd0SjcMX+QP4Srefnds/tUw93tvUwwjSx6sZlr6YWyes+jcgVIW3mv0R977IGPGdvHW7N
HI0zxk5OtzMw/gSMKgcoAltbCov7wq5qByRl4d4ONyK93nB5I9QxzhN1auMle2OaJA+0b2borbUK
ZRZvefwdkAkc0nQcdFYNYSKUj9xVGzKaLlOdZb9CHuxVtlij1V2f3SdRiIdCokm/SJD8DgFOafdq
h0syHEuxg9UwOyu7oVHXLcnin4DkMXROQ6b+5lq1paAkVAumjocoj+enHBPLj5oNsLeP4PFAIcJp
qA5V2sbf4iagfazoYdV/6RCEuBXBzGhdGIUFfkSy+r2NBnqzTd6NxVSn20VmWTjXo9mwW8CV/yxp
HL0S6rL5mMsBm1PY9I9Y52i3nIC9fYOtyYBWZh6m64w+7LT0nbttKR2eXcsboMHYksYJbI+cba5s
Abl+xV1wx2PPQTls9odo38FdAsqbcJzCVjfogAfaAsLX8bHNebsVE7JSyj7Y/mHOp/W4zf6HmsEb
JgBjMC3Y/JxCnv207+q3CpsHxayGf3c78rvIQRvfuXwrQUZYDiv2eXdEsLW0uF8v7aax9t2jjwX/
zKHDpEKQGPW1o+n+HEAdKhsIgaEnlP0x5jsSV6FUKaZ8Tk+wS8RqO9IIESZ1GO5GnU1HDRHsbd1c
D1Bllvcx9/Q/L010gzT2u9edUvcV3ELuV9MSrO9zchDdXt9N65Z8u7KsTyFvt1uaiQSYTs9yXZCh
NVXKSVxg8qTVnPXDxWdD+jE22G9DmTOdAH+LE0xEp6fU7P4sItFgVtt7NENieR1qhMNOasPGaG/q
8C+jYj0K8NPLkBtXGkynZbYi+YJTAdX5pKJTtI22IJmIccWSGiBYGP6Lh/U1R8g6VPTxcKyB1r8p
HfJiVEB0CxRCiaU50NRkUi8JLtojSbBNL/asjpsbALwRKSukHeqrgZUUf8LVPdkjPEx/zJiJVahg
h1cvd2zqG/zS295C4Ft0a80UPaCT4snZA7pLf3DSIvZdpSSsN9IxH/3wOgrDcWnTbYyxa5VevQzZ
4uWVIj0J8z1EtWo7b6j3i66wEwwESbADIKhqNyBYAjhVLHN9Ab23gflzxlX3N7doL3/BAHYLh4nn
yK2HXVfAI8obMBcaYBN3U7YCwEDTjgTQCwYZ31zxGfTJYZ8Rz8pAyZCowcU0Z0v8kHv4/L0zCiTp
PvjIo8MfN8ObUxhN3T6nEVPtf0hPhw6RpGZC2taCzZT+g6lJz7SIwzRsOOENjDO3ZRzjtagVjF7e
QbXQ6Z0EnWQ/J5DhZw81vCZaXP7zTLurzGTevu0kMPsvq1fV/2NiG3RTxAJv2X+GbbRHF++Q4HIU
25QmlV92QpFgkSCpxI3BDi34A1unT8gS5dPJtK3tYFUIKLIthwZFfSiRDT3vpw2TTP9c79L5u0EQ
Z8ALSGr5MKna1j/hqTuxPw50VhsBnNaDfDFzAx5YYYzOGUaw2mXR97DdZX96bAH8ekIrFRZQjQic
uh8J89ihAWkmfjjNiACwQPG0XH9FiV+6K85qN552hAMEMNctlpEc6Kr4KyyFD25vEpznHrkNqqSc
G/IxRnOP/V+IwxrBFGHw3W9gWCMuAyQbwc1+zODMfkrYOC7nGBe5fRd+QjruvSYMA+esV2vOeAII
c6niNvJ0gCppGMa/MLCb+3sv0WQ2RYRZafyk2vTZhQ9xtH/AsjKersngF33AwcBjLcEWxenPBf5g
qoFh9KpaOAy4+5T4lr0PU4zKVHSK6/gfEfvUvONNHLZXiMe+U8WVTPl0n8CSA+yDFDFeQKXzILKf
0Yar6xeMg1n/Bl+VEONinYZ5/cgJoGnwV4B5HqIMp/opHuA0/MxpM9u+QIMvA0ACYhZ9xUg7Rg8D
/KnCbVdCh0vmrR7hjZevdpm/R1ak/lBNVvWR7NLMByNJZ1Dgtyh5YljQDFmBnSfNHmCtE+zRUXjR
H+sBUbOoz7ZL1+uY8oHrAn3uHqEx0bJrzu28pOHPtgHXRX+ezT5+i2Y1rKeauQwUZezb0v2I/Hkl
T4GZDDAoFu57/A6rRWHAO+Gsux9q6jfshNfFvYuc6N6WkUiJMud+dugWmy6I5V42NKMF3TksQ2pM
HvYZ6xkLMHTMe0mx5eNYTowAFrvWJIcZ2rCZ3/RKnHBXPDqQ7o5zDbdxduRZo/1n1AcYjxR1vNBh
PQKM2oBfDHsad7/qetYteLSbwrvZBqnUI/rq2QUQTWiKHod1wP8yUMQGEdKDmHaFd5UDYcHICTLF
YEF6qW0LbypAT2v+qIUAqH4Gjc5iWbDTNpvmSm1iJaHAsj1f24PL2Jq/wc2k74FKTGztPmwEJtMT
sJRpfG6nVub/ABqL7ZV3DeXvdYwX5M2GtYtfcoIBH+9zDVOyLzi0S+/B0exnQFwwyPA5rQhPl/zB
2c2rS1d3eXqJ2d6Mz8Su8M/Ug6/dQetZj1jLEyJJ2Rm7zg+hyUN7zRLQT54lt85/htXWLfa/M8OK
e+1zbJTnBe4EPSfZ9rZriMPKbwI3v9Q128nfPP7Wq5wA1XcZFvwyTCB16Ag8rzxZ7WmkDWfHBMG8
7kvMjrVYTQnJHkbZbSB9WDpzt51BVVECRTglXBYLkp9iQKdYSk/lZGfly0ljAAaAt4NPdg/iBVuv
AaFbRj0aSE26y8ynNf8YJ4AvBfN9GA7juizuAI9SYw6mC+QCPgR5aXUNkoyYQPyqmjjyv/poAd/I
O6DvB+MwMcloV68UG3cEhIUeu2LRvEQKtQYIbJI4bHBMjGEQ3EHz8I2RnBngsgDP2JV1dw7nfCzW
BQLGeyBhVD+EJAdss2wjHQCpymSp0uBALvSJjQCIa8U5rgiAY09TAm+dmwDsL55sD3xiK9mMwAj1
iAEqm/oLfBnTgOgwS8JOSgSMpdF74pT/shrnLC3rBTy7W4Q9A7g0+6aHCvwoJ4soazBPJd/nVJcb
YrYu+VDvmC80BnsEDbcEFJQU0QslEfgdMVqY9O+mhSLPgDpZfdQgdH0KDSOOR4X184D5VlhXgb1h
wPWbAlpFZEUlCfaPMgEFpBigFrYolbyJUb+0d9kvwetuf8faDtjvHCACY0G47U3F1P5CcubwJJTA
z4SpJnO3ds9MfqLQ8TU3sEqzrtwMfpy7neJGv+vabOSXLsXvU2BEntOX2sRRKGS/z+TEcMNgP9bM
mGeUdu6HjZjU126U8eekMWyWqp2jsWgTuSaPMQYrfRmnmpmngdCsvYNrxQQqRg+uwk2KmspympvB
/u2QSAIg2cPY6zSMTQf19ThiBsKu2eq7bFE8fYo8yKUlHzMHZhN2S4OtBo6klnLpeQ9rGTTwKMId
T1+ZzchPrPj7FvCMTWWhXbfChS6CDKhYjYqbauKjxISR7uGV5cM4lHtG966UQP3SIuCUknMQkn+2
GYPhW80iQJ4RlAHRkaOYw7d1jLcfJpuBONUWZKOsSOdQd10x9y1P7tbBD+61g0umKjB5wuye4d6M
jjWE8tkzN3kd3aFBxfva+FZuh72hzde+e28PQLUlKTjMFcjJ6MXuf1C2Wlmm7H/OzrQ5bmQ5139l
Qp+Nc7EWAIfHEQbQG5emmmxRpL4g2CIb+77j198HrXPtI45GvOEIx3FoRDWrgaqszHyX5Buv6jak
S4Bpr6KugoSh3Ld+0fDfpanKnsXUNsnKNzg3qZxBjYB2LEOFBI2Eqxg23ezKYDH2imtjND0GanRn
4VetfstbSyg84jh81VOFGR5wB4PKjYWRqO5Q91PuEt58GiIZXT+XAruOrybb6MzzOFTqdSdCk3sl
j0BMoGJP4mD1REOv0gc19CzgmP7aGMUYeE1Bu2lVTJF+rTMBCmg1KWZux6pZcm5NFgW8GDWpLDfN
52xgwXTwd6aSitExqaeaIxePGnthLVL9rqzhIbkpWRF4d8Y/kCHMNNpxbqik3EzNhmBrFJJ8stKi
eeYu0JS1nsLVdHHL75KV1gbldTfC+/WKVhpTF+jGvoNAl0nOoMzxW1eaReYkYTnZn2eojK+M/6Ps
MUWDfa/bGgWsWTmzmEQU2ibTBoq+kaHR0fGR77UMiwIas0YF51apZYbzpgOObzedKiYZZQLhb6XP
fr/k662ie1FkN9+4ceJ4TQdZh1gnJPU1HBnYCCV0aES86Vpa8S4GX3Z6XTPdBbOjAWmDFwSdpK6y
YZhrpmdM9TXuOn2xUwJpOtW5ThowTRW1GCX4HN4R49PgqlBCrrZBUTPTg6UQdyRWAPTsFzMf7yS4
gpabSQk8OeYL97c2JZPIvDqM6/lbaCb6gTEA4ZsIRhptToWQL3MVBFztSwdWai2+kozpG5m4hj60
62GsMQIoqI99YsviyqfxDlw2Z5Jbx43Zw4SxNPGA9hMIstCmMGeYY2XN5fgsjdxLjmQXfjM5gYga
/2Ysm6p8HCv0oRbZsmYPKyWjmzxStIL6gne3tLpjx+AyBrLXfRLh3IFL3qHLHOSuqOxVPuoifG6M
bkKHVSiFElXYsBGe6a0EEN58Rj2avaR4tRYm/eT9G27sNtC1aW1gyKcuV8QMGVY14a8EzO6u2uqY
a4wJMqauO7STJK+yMAKybiRjxZQc+PWkOvCRpPLzMJXf5NFq1wAz3b2cCPuavm7/PPiq/TkdZCVx
5Lmni5PIySoohbKuKnXaQgTKD3OKv3LfwH2XTUV2Ysk23NiaaOq2wBxw1aSbDoLKQdSt4UoNZJko
zoDti7LTmMJRLv3bQt/SjCofUaGXD32f9V4YdOZ1RWajOSmsCTq9ND/SYRzohUf1I/SqjilCQ8M8
QZFttb70v+hzEKwtWcmhA+uT01O1OG1t0O0o9PBqNkk2lKAsHlPZrr4GUjI6lR4oJfhaMUHX1eiT
Flripr0iuaNFX800QuE2flLDiR5vZ0Q1DiXx7Pk0/D7r3TgeK9iceD5G/vbf6tlKSz/X0i0UNp1J
yIEfaE5VVwbsTjsmsvxe5nLxk/iV8GSRSP6LDkqQeGdF3qSrdh1sUfVt7bX6KK9U4eordUOS7ugO
gsxN4vWuf61eW1tkfSv9e+kSkjDe/mAdfyOYeu+6bKRaP4KJpCs/eJItdmx43cPj+/2X/BsBo269
05EVjJWw/cg01wqBcSUgnDIitIjgeDLc2AkB5b7CdVV2llJ1K9K8xClztMYDlpWFY0JH3rYJlC8q
qI/XtIgWf/Xg3wnQGJjCBPUJJaA91GqzTltLDz8X3Oj0XVVqLoeG9GxssYbHT7hvA7NzoTSEtgsI
XHQfPJm/UzlpP7/9YJzbMZJqc01NyezoKBTjrelD9iaB0rcwS4W1+/07+LsX/E6yVlfN1OiaJtYz
TT3zARvNOPOUDJrCNokK4NPf/5q/Uca9t6kGZK/sbFCNNYCCClNIyVcVyOb/8ku8E6CWtdE3OFIa
697MYCwotAKCzDHLj4YM/M1Dem9R3VZBlZWBj38RPQkHhczOt+M9hrMf+cX9zeN571LdIv6E6iiM
taVXKzSgcKuRVX+wmf7uw9+FEn8EWzUo9tcBRAHHqnsiZEjL9n/1Zs13MlM1KTV4uzwbdc6EY7a0
R5u5ePj9h/9aEA6T4OdzIGolG1D9s21CuravTR4tyZmYsGAFNUD7UnaIxulZtUa5//2v/Luntfz3
fwm8oRXQLGMu1JqGsfFVr+pmHytArr//dGU5wb8IL+a7k23Gkyb6KdDXXexX5qqRK7twmYNlJK8i
y8mM/MoKWsiPZaPeAdzN8bPSzLLvCTXWgutQj8vgqLOsyAONHKTgx2v8P9/Hfw/eis8/ltD853/w
5+9FOdVRAJr78x//81hk/N9/LP/mv3/m3Y9s3or9S/bWvP+hn/4Nn/vP3+u9tC8//WGVt1E7Hbq3
erp/a7q0vXw+K1x+8v/3L/94u3zKcSrf/vz08ppFuUffoo6+t5/++Ve71z8/0UlXQFz+5f0sv+Of
P7B8iT8//Vf++pK95H+85K9/7KPvxeml/mPXpPyx+eUnvb007Z+fbO0fNqmcLRSNMlIB1/j0x/B2
+Rv1H7TLNWHqzCYzDcbxfPojL6iS/vykaP/gv6g2aJyumzKk409/NEW3/JX4h2nourAtU4GDwU8o
n/7fU/npvf3Pe/wj77LPiHba5s9PFx+n/9lhpiVkxZRZmcLKZOYlvBMMNwh8BBlNvbFS6TFVhm1s
ZCfAHOoP02ycyKpow2GZ7MDMOpVi5UOBMoRypdqzW/iPsZodk6yzXfgCqgPHwp0i1Be9cZgxbYcS
SY0GNrq1JnWFOOsank740SFZLp93X8HSbBkUyOSJGfa7r6D1OP0pScBXyHyaQJK9M9vwlAjjwGWl
OQQFCmEpOgkqKXyTesjnTiKq+KN1/BwLLo+SdeiarfJEKajeRVA1UUprwMsBKEl90Opxq81j7+Iv
qYEC7Qrq5LCiH1PY4NONsRSsVF2VVXuprn22aXb/y+b856v+11f78zX0YznC0mRFN2QB5+2dJ1qj
R2qdZmnFcgL8OBTz2IXGHjz2g8v6Yqjw/vkLC34DwJttq+/9CCFMN+00MbNVj5KTUj1XMJjctBpg
8+pihwDYs1Vjp/bU5qGPWj+z+ep011wkla8lI3NQH3tzIaPI0j4ridjOsZM2KhOkI+MQ5hTX9WTA
RXqa43XTznsBLT+ZUIVZdJPzNFllviWtdHtaR7b4hta5AfhnJ4DO0BLEa66JjWEVxWeSxmanWPdG
3sYQcZXerbGIdJcKzEEAt28KdMFz2j1BA1Eo9UtnqKgkVVQ1VoHoN49O7dBiuaZGq8Fod5psfgnj
+AFCuQB5jg1PluZ1XfZPy3ZjTAJEnLY9AMShfD7C1bY8lMh4NEYHyzfgocnqIcgly9GrnPJgeU2q
mTVU3zfN/FVlCKI70590+owt1CTWTUz/zi3VgqmG5He5hGFak5ybTHEScyq8rnxK5+CICpyPlJIb
aRZ7o4vPtpS5cEI2xMnT7/fYuwtq2WSEARmRiyJ0Wf9Lbm7OYJdBVJWbqrY3RbtuSuIF+HLExuYh
oxNyokLsfVXlOYfBwvItad5JlRua/vH3i7kYbP68EXXcKYUJ+0a9RNSfL+UMQRmcBYze64kBKj4t
JQW5pquZ8qOqSfRlB2lb2TVy7glpmNY06Da1nd9Bae4DiImtJYJV08mSGxvNdQcq7w4zPkZ6m+56
uJpO2EhvaRiANohTGZRHAztDkm01gRAybIJ0PBUVIyc1wTvMR0Talv2toCBx884AldSNHbLPhiJf
h+YAqfeD77+c6HffX0A9QmEkC1uY732R5M7W+4nZk5sOxu/CHEKaRgzPUvOowX5zgjApXa23kZ4P
VzNHyAmaamXWxqYSaEtMI94GrQ1Z/yFb5DxFJnvNzFss0e7RstglV0MSXHUpM4D9TOwukb7Tl5EW
N2bDgTMUHkdT28cpuSfvOg2Wdewsc4fubW/q5jFJcMcX/gfxR/m5Blv2IFoN5nGCAsFq/ItdR6vi
NVyDPGwGqca/F4jEwZ4p8ZqyXqsQwNFbl1xFvsQMDs6ZpKfqB0v4a+RnBboKciUMRf7L4LVORSqK
7jHd+H2DtUKH/NaO2o/MTn52nfnxPQk2NpQEviQx/eftnaeM25CqlO/ZDliMqsXd9NinTpiGm34a
hw0I0wc7SjEu08rf7yndhpYEywXDm/fOmkVGxy2EogGRNj3TazuLhW0xwCehXwx5KgFE8Yv5O+yG
jWiI7EGuNfwAvre5vbXpTXtmxiaUouCEW8Qqnf2N3RDz8sA/ZrD3bLnbU3XAdAXRKriVG5NwHEA3
H6UXZIahB3nNdpNER2wRTnDpDQnThvZpUup1ERqwcgIfDkTHwbLShwKq9o+wruXWURLStMa5ZU+L
6DwP89GYWGI0dJaHzPQwjbe1xbkwk40KtB4u52Mgz0lidBapjVhEYXJLEt/J6bci8Wn4+oULaYZL
fKqfQLD3Q1LdF8jsoN7w+6E75DBojpIVncHDcwdqzvlyK04huIBUPtnk7sJqGGoywwZX54WGpWiH
ADPulR/Zn4eoW2eZ4bXlfZBPwkNmSf5lpyqXRraV5+ybqjaPOLs38CwQVvhtfMrm6GTE2kH07HzF
5oaojTMQzCmTw9kp5Ltmumpq5X7wH32NZ5vH934Z23hshjDF7RwED8JnzD+maXV5JwG9NGmc17g5
nHuShkbVD10BC8KwrpQW/nrS086k36LBpQbvYSokBOr0dFmBPmc3DCGk3fWtHahRtcLTG74+wBIl
idhdYpLUJjeyqR3C0npprXhtAxS4+AM9SUqmObdcdE9K3mCQYfnCVe6F4Q97v253SRRdfS1HnjUj
k2FLYlPp6GGzTXT2QBOWXyvRAdTihO8qdb7rTbLUwPzW3ecjD7KGyu6lA49LtiY3H3JYk8iAwIBK
19gqwPh8KbavwMx8l5Wl5oy+QgANjnLYe4MhH+rIum3zCJqcmZ7ixj9yN5+WN2ym8XnStZ0ojesQ
leCyxDTjcWY8qaBt7zHOf/PDAGM3OV+hLLopSmOnxw13j8XVYozGpo/IAHTuhQr9fzHsCrV5nUyx
sRVyoNa314jQt8sumoPkrPuo4sD4SZOSrxDn9kyc891A0wYUWdy4C6GSfRw5g1qvl90AKzl3jEpE
bhhI3txIbp+E58TkW2pReiPPEfICg0yhfKxanBui5TRES9+6V+XU0Uqf1pZ1Ve0Dv/wqMeKIZr62
2ATxYNHygGlOyXnW31B104P1N5B+Tl2nbS5vdMiKt0x6bDo4vbl9Vyij5dkjnwEzI4SoY2wLZLpu
KVu7JchksNjIEOyrziIdzJJzaub2BoUx2LrOihpataJIn6I5WGMsprrI4gg4mn+nyuZ+audno9Ie
lIqEAzGQZ8R66NZSsgNRBCRj4LAP/OxYanxqRrb1wgrOW2x5kiV6TH1ylgLpWJvjZhl+50xmcM5G
43B53y3MIAa+mE4lS8nKHOeDnIzeogxJaxxWtGk9xlPgjn5wLmw+Ow/JxpZAN5V8bFjc5CHA+lCu
w2RJgefsxBQ/pA/5iz/LpCUQraFcK7Jr2PxnEc+228fmQW6NpwZbcWZUn8ycgTwIHWD6WkdBJ93P
qenx03SFbx4Bno+jrx2AxMjA1eJrHmh34BBs6zE+l8XrLMMAIo3fI0iH66sHZxM/D0cxWu8SU6aB
gzctficYqYEO6eHDDO3R52AaAWHGJHb82JJTepIHc1/UAVqF6KQAUxELuGd5Y/WSOfj5uG6heRm1
tTVkoHQlE5tlgSWMG7DakB/Rw/tL3DBq46a08+M0i0el2B2ldFihiPCo5RvP6Jc7JCZIEL1UqJGk
5tOXy6HuIp4yknsY7Rl7GcjyQYnKR7S6MOBlQhw8M0LbazYl4UrIfHXMtMnBJGmlDH6E9gHahzxY
V6nfbuFobi4PoW7Sq1RCkYRc4QFWqVsDCADW8N1j4W91v3kMUrXdpX3mTaG2nvtBwF/jKc+z1TpD
r1xjMmOvjTR8GKMRg54RPcFMW9DGFVq1Ezcq7YfA4qWBR1d4CN0tG6Rd2PCLDm8JxQ2UjUZpn1P/
i4FJhCtLXBeJUA7FUARu39rPMowgRw2j1ZSAOGW3GZf0qBrbrM2+LTdu7x91uBb0OA8z1wwhI4Ha
zCIz2ThgEF8YyhdcYjC6EZtld3SDfoALsPermG3J8ayN75LeP7bMrnOsni+fx7Bf6Sw3ToshhSsE
O+RYKy3J8ZhujUm9pmWBqBFLA3esQBvi4U3WtcMSgSK5mtdoi50kT3rQ8lF2JV94oaEkKzGXT8bi
R7jkcOkMW70Z3csqzeSsGkQtkRDqmHKHYIetr4r4DImCEaIYimP16lWlaL2MesiNBPMW/FS5g0eO
pmo3GvDQjVH1yqx9xRr2pryHlf65i+yjhcLKMU3ziMfVgcRio2K1RITubrFg4pVDkWXJWqMdKpwl
lSk4x3nztMTqHO1SuchZonINw2a3XMBljK1O2t2EsPfzoFHhaQ4ol+O7QWru56h7wrAKuvtT1Il9
HIn9ksVc0tWE20XNg/Xocx3UI9XTJe420r7z1S+Y3cVwo4kGCHs5gnBu8w7TROVQRcRe+BQdcI5A
IrFaUkBRmPvR5IMSzThMNCb9XvWWELaU00sgMoV6uFxZS142tjQiWn+XdOV1PpJ+IeA+S/GADMLc
NzI6A0yQyFSKiqoY7LLJuWuJ1IVSP6EtfGv9L5e7W/AQjTo+Qwk8IRovQOPNg9LsbHt4Zbb29OPu
hbCuuqgyjsVkLAoU283sgeYQkRBGHBi0393KBjREVFSun3VsBV0cR4ldrqfjDUTyDkN3/RAksCK7
2hodqZzvYlxFSvMpg0KeKua1AjuD0Xp3+Y96HWdQZdrWavvg44plzAUsqeYpwlSDSofHJJbSBVMn
tS2/KFlx7uzqSZltsPwVtmWNh3Fx6ul+xnrxt+DGyOqnVHtIhLzP/OymHcJzHxTfkCWGYIp0azEw
dzLT1RJWTVoXdsqw6gdCkKw/Ml2GEmlk4X1zC9OzdGyZF4tH18TlY7oMvLmC3EtjI5qVVaQfL2kX
bE7KGUk/ZJYWkCW/+bMKjdLsf/zrSzp4+XWpYEM0eco9rB2U2l+pY1WtmqHbYr3Fjph4czrhUsWu
ZZwJNWGpcq1ZJNu4NzjlqodBiK6J017bEe+j5CxnPZfiJT+ckdn0Vhk4GmCztxyDJq6fopybIQnz
G4nB4BzRfVtm3y+dlSpY7nROTiu4TbRYfx4UxDwTnwd/yXaKRma5SK0HtliHRsWFYLRYUDXtaslq
OT1x7wOsh0Qeoxsb6mzXn5orseQbKiOXXTCjxJP4ARcp2HPHHlnS4sQ4Jlb4hK7ScoxMaVeyEG+x
xmDjkLW2y7HEEehGDYO7yCTVmKCKhoFx0jBPZC8kp8v544yfkO04VZl8yXtxXPo1BfoCVc72sAk8
c0mAJ+7PISD3FeUXa0xIiHmavhDPqhZBPWjqp0bTVqj3nk2d1STKwaaB5AoJVw09ftXGGF2gXX9T
6Bk5FswFfAQRpq4ZoRpgUodFh7pc7FVvUThgyd48tHKECdqAxXk87XXDXMdVhWxPRcEFZHbb6W3i
ybX+Al732itZ5vZmGHjMjUaZVgZf9GHZggYwzKiFo1eqqe2Os3RIusHiTbyNillSHbVgmPVbGulY
STE2Q0oVAmHFhS1U03el2JS92mqfjHrKuNHlaitJ/Q7/dcgmlX5jx6q5ktrgOikUw00Oo77OuokF
YiSxwU0idhDKQfsfozNjITYd9O4Q9jkWeDm20aO9Czrmi+itvIZsSXDHz8Vp/I7UqGOe1TyR6Y48
niL2aHN2blC2D5rMdMKGvQcNDwza0IIbGYrgZkiUr9DRoNXoiHRIFChfCo3/MbXIi1EaE0iCW02b
5W3AeKch0Z+bkf2hhDdmX74Rz0fEsCt5kLpNKpMmVEzdZis89DDUVyWscydXpq9cowg/E3BnWkZu
FJVPWR1e1yr+enLa38uyM8Va7FxiHaItMj1S3bnel0131AZtbaJtcKAJQC1ZPgCR3inhjqiQTbA/
xplEqSdj9zXXMqgyhQKBRZOjfoMuZAMC4M413KySmId5BaUq9UeWWYxo1WW3MMvEQwSQeGIOC69P
UZcsSWuHgyrzvPY92mM3wKcPKYIuOVMaY/oTR2495z44nf15bOB+TuZtb8vnts82jdz1xFxsqhF5
c0V0AJ6jPmPCXb/1xXjX5vIunVVcEWliLs7MK55esw4K+hXyRMavmvquJdCmXBNYHZYkRgJaxAWt
Q77+1GtF7yRyY6+H7qpEWAFRRPe90EK+m7dYV2BWxi+f887p/c9RaPjeKNIjXhtHpbmLlDp0BxUF
JyBZXsAt0pjNopf551DjA+LiSpKCGcsPP4QvJr6X5rCKg+k7pCVMR+rRlZQQ5xCJFQWj9Fzgz4gi
KnW7KL6tgvFKxaqBrUzla5dy7wol28axDruJnoOXFd9KRX6IZ/w+zEk6Zu2wiw1MVKgSh1w9TJU4
4PZ3KA0SZBidqz7AiUaGRDgk7lwKzAesyOMJI3ki7cmb/lodvmbUkoS5W2mor0Vnf1NvpoRLttf2
Bab6itI9XjKiJXJP+B/FmXpXCm4NLCxvcCWI6TFjBSTd1WaDy03RPyad9KJIcGLnMv0Wt0vLuKVZ
2mn2NYtG38WosPRzXMs3sM3fwq8Uakd1keuQyDGSkUKMNmCgNi+QMm14eGrvjRcJacD+qXaWSc2a
ws2UYfnJ85yw26JzR7bPOUb34ROlQ5Jhjm6QuBxPz4gq+o2SdAuR1fda3TxjXvHSyMq9EVvfBgw+
IYLryHrQrSdJd7fYTnVBzLAafbzK2r7d5420KnFgdFWJyRLQcdlg1UyR1agnhABPke4fsV3ajVKm
be0lO7UmQnIeUB8U7bZs/Ft7AScub1aihYHDByZN2AYmcOm8tCBitYhfUKVyPoj9ndZymLjMA1tP
XbilDbidY44tIiekA/CfVB4CDeMFeVk68mGyV6LmGdIdN2D8hm/iovJf+jil1LiR+W3pCltLQpKE
5vGCIBhgvB6iULKq7Gn5/wmVAQzWl2dVBKecLFDr6a4oOG+5aJ9PCEg63L16SiEVRpWj+G8K0hpb
9E/I6VHsTuaxpphO8v4QWvTSwl56C/PGdLR4O5MmLk8Kr7BDU4ymwx6F6S4UOr5LEwI+/VfV2nRK
eArVTV+Ex7Qd9+Rh557mCK4z+2pO1y0yYXj+JMDoSkNXQgnJCo3O3uTyvDTQKEBoNp/wgFWxrxH7
YByKVRBcy+pEJYxZKV59nDDlxe7qebnwn2JSaisgXw2kZ0qQK8jWKWhGrojjULPnq6TGLaVJvCzy
hhYllVb4qwJyOH32/rYR2WZ5bK0ktjhJtTbrK0CNfmQ6FlJjtzLN28vtnxeYGQFTbpolJ0P8SP5o
a7d58y3s1KvsORAacunsJlSkcJtXofJjwdmEFlIVn/FcXtdausMQgTu6J31c8ot2uQYmZirBHz0Y
VksW1gWnQfZn8NaDVGmoCkq+HQzUI3S8fdfxnZi5RRqG0ZNWhyDxQLJSG/G7ixn6OH/VSV9kGqYe
e69xWzO+VhJ67WZ63zYal2DWU6YnqraYhdT8sFWslSR9qZvuHr+BxpuytnJkpXzwGY8l80xpmktu
VvX9OlDGtbxAJ8MUnqqx/mxFPu1/vSVDkap7dcE1cRB6ok/4hIKNvsD0PJr1dSUoXUyhIQvLKUzS
L1MXe3jcQF72h+QKmZlwi2eDqQorsXQ34MDS/sIiwBPmKp7aCeVhzXWCwwjeT4SkKMCm2ayLejmk
O3UWr7i8SXjkK9jPdM0uN2Gz181noLBz0DZPdd23qyY39kjEaQMr2urHQcjTQ58090tZm/f2KwYt
V7GladuS3iD6crrWlGQB83UccpMvKAzHS7PkgqR9jQrC56CO0a6Mhq/qMOZol7WDndKe0sOtTu5q
Qkb2GPF26Nr7oHxhKljgXhA4y7Y2upXcYENx1FVjEe/fam107S8t8GCBxy4hKMQnxMwJ2X39NBWc
NqWcF8LmTffZ6NOv6vIuOhRXLn4xR6bBNF7V9QQ2aUd240oBl9AItWltkixHUot35ZKz93mvriBo
foF1u2qS9I35xDe2jgihxqzGtLkRCoEkp42m6ymCY5vyi7gvfRDbAI2MHV/bFn/j17tWBtJFzrKq
I3Kj2Y8iB0+YK8x0aBXF1RFvwZtO6pDnlYKkB6CdqiM8z3FyJpsDDkFBD0YCQXQ5enTARKghkDGl
7Tg/BeXsBSX74ZIcdUsJgmHROuSqdaKl1QAb6auub0aLoJBSF9j+uOub9aXfI+XxqUIY5iwHvIps
VP5afWd2xhWeQaSZqbi3xmgjbA5erDM0OV5VwYQhALfvpUUWi2t9NJ4XJLXvWB3u03tsSJnsg145
1xLPlMR+jhTXaLRbY0Fqo2zcL2u+NMrMgNjWFWpPlwWFaKwkd2JTa1W5jsd8cgqB8SMNSlwRaOQ1
lu5I4cgz5ZlADEhW9DAeugEnz+UpmUM1Y/CIvC5AUzFI1nHp9DI6mDq90baNgld8/7icurwCiwZp
g+a/MXChwxHMPLa567fD1eV2llUqmabj7YpM8YoAo+ultrFHbhPUqB9Ar79CHgWUXlOz6Jag1fkZ
mupU7E7hGSWQlFlrENMUWtq4eJPTkOtrevQqJaGhH6Kl1/l72BOA7Re4JwQEFHYqv1t+P9a9j3uz
D2L45ksYaGMs1Ir8mjkNFPht+wQLmmSNZ6WO5v7yGi4grCGXW5grZJ8KxtIRMlG6OULhJOHVa9hp
QW4mNikazSxQdoRgt5UomC9Na9jjdOns8oTRvLsUqjgTSaulBcKl9BnO1rrKxkcpzlcxLri0Vl70
nj5ut6QsS+N1uhrn/DxE5a5ftiH6pB72e7VK9fmxr7vDpUEAwfSLH4pNXobnS6/YVNRXst6vZoAm
rurwA8m7HT10tBAZh2QhvEAfeCqb1i3kflPrsAYqfdxamvnahfJdpo8A1ahznS6agaOS8oAZS+la
sbxWQb0sI78OBTdDBwuexsqLb2wm2gBeqy3Hgva2U6kKtq1kYo3MBXRpbZv42rnwsTkBiZuksSfZ
8rfOehVLSAx7WUWycswbckQ9oNsyhsAMPjikE1UVOTqtZosBdk2dfE8UiBa/3xsqBK6/QOI2AL9q
QgyQIVf8vDGR2AJTspKN37AxK5VWcqHJT0LD9q0kkVv6f7mniYFlEoxj+V6oyY1q4G6bDHiMoZdZ
8lZ8+YjJPip2pkTThusUx+eOoeW9tDF+v2Zl4Su9g1yx1hAmTgwam+89jK9ZVmVEatJtWJzujEJf
50klrdSypkEvSbyjCqRCimuXtmi49uOcmTft5oNV/OJI27JmW9B6DRz83s9CTlVN6aLE7jZWNfag
+hVxY+o+++0orma8OQZ5Ujxt7h9Sy0IX4OSwVWBS+DgR9o9orc9yiV6mL7LHqqf1raBYbSohP3yw
zF+cfVtRDVOHdCUrYFg/v2Atb2W62pT5lnYcKDZX3eJygXrnXmcpdjRDlC2OY1PTK1vA4njGBMDw
0+t8MrByHNVh06cfjMb+BVAPDYplgeZe2H0/rykjydXaXGo3TR145kmrsLpMAPncocuOlV7upez+
94/hl7+R/EFg4vkLFp/VlqoBibDFSZjxznqJ2mxxJht19VzhFkjTDrvdNv1o0t4v2IMwEQybLWmr
ClQg9edvWuGKq41W1m6Se3/MZCIc96DcWsd0jDPXjE4XoLm1yc1nnyYhtWMx00gfrCNePjhqLW2K
pY7JCivxCpzUi0re9CPwnlnfNBKZgMih1VqSsvKzg/7Bi1J+QR1ZiJl4N7DRoW+8u7eGIpMqtCYd
drPBNwabpxtlHHY1QMHm0mCQSoJGabWuGpnXWPA1H0yWUv/KHDEMrkwdkpBlL1TPnx9gp5Jc+DlK
fysy90iAaUZ1882QeMqkHRY0R857r2BiBuCPDOgtg9FU1h02/Ilk7DPL2C/1HMY7BHU1eZ0ydYtM
6AbgfvEZesoQn+PU/hHTSPysOFioKIYBac/gvBEHhPqecmmN5RSYQbPJcEJcCC8EdqA0aanU+nBy
5pyrclns0sLSW/WKCfE4ddTTMnuZwpSrbV5GnsmLncbCnJBCZqNEUvFEY/c8QEeItHUz9N+yjGIw
rSm8ax26B/3npI7OIb7XUFOLp8smWnrdc2vuFphGteOzht9roT1kc/g97Kx1WeKDhp0jeDLQlV+T
gCyN3HRhgPY64JI0X+mVFXJPkf9XsbiPQv1BJEuiB2NrsLKtOo1fGcrx1ADM49Byu5Ao8576EZND
unu2W+XZTjXtjZDmo5KQBv/+eF8olD9fCQs/2EDZIrAUF+9ZurbSj0yElMtN4NOrqLsIbRW14QJJ
Dgjxgf3nk8kQh1IO0beSyTMuAIQut/eByT9YnlBv+6s4wZhxWrLowKczf6l8FLL9S+fHr0pUo4Id
aGbchArDSPqlkFfx42JUWLSqs+xGTc3rSfhkVkVtOxK2iwuMxkC+R6mx79OUF/X7r/5O9bNsNdOg
KgY6NaAWMRvp3QnpW+6nuodhKBYstyY/kR/1SmLSBZtg2V/0fTHdtGp8+2hLLPSAJCAfskuxi+rs
/Pv1/PW+MQ0bdFtV4XPL5vvh6KFA5h+IoNpkJk9j4FGqbDul/TANuHzSu3duyoplm3B4keG/j63Q
rvxKTZn7M5cHCwSiKmBIYcXHN1saIePAEauNlUr/fi3L9M5iwzpXfftiMkDSjZbn8H/ZO7PltrF0
S79KvwCyMW/glgQ4iKSoWbJvEJJsYdyY56c/H1hZp225wj51oqMjTkTfZFVWllMiCe79D2t9S1mm
FwaR3WnN7wnqEyCgtS46tkdDyaiIGXOStoeIzSBvYAlLUqJlVEr1HvcK7Iz2KKPxYZn4FcuMbFmo
oeo4XnZnai72i8wV+zbEumW5rBkfTpCM/40HACkjElNLcOpQHv/8AORtD3ZrjsqtEPTMbhG+oY5n
AYKmbzkgYUbSYyyDtorlx9gk90ubN5GUseqq6AP41x8sH7/etUJoFiJLQzfMXxXzmd41otS0cltD
gFwVk3EswurB0hEP5OLUZcwf8fn/4Yeav95UQmASd9HaGpoqPidaGYXWOiqsrO00OMLLwJm7JTGL
l08YI9ibpXXXhmBxqE7AW113GR+ZjznmU6BI90En3g1HZ83eDQ8NKhJOuxHsQs+XN8lttmjzU0U8
YBfAjqqfTKnlwK+YeVrz/D73x8vAqAyRSVFJfHVm611f1ER6aW/1Xj67zfiFUTxbi3yB7vV/ePH/
QmXMi7cWTa+wuSU/S9lra0QWPXIGQGegvmB4pn5vqV1XKmMJhN1te7QBeoawQ6hBGZ+w1Fa9HoP/
77/8l7i9z99JtKY8j7QUlvX5248R0RkKqO3byzr00guaBQsQ1dG9HiDqjuef70y4SZrilEjZE+Fj
+k0W3xG6xcB7EVst21ZgRI8diBKnbfk9l9E27LTby4bzooUx8q/k9gxdy4g2Y/XJtqRy8fNbcBeW
EBjmkvTxbcp8cYCigNIZB/wDZow38h76KPzetwhdqknxL3L4GAF4ZFNhGVb7Inp7r5Ti4TKhzxch
FkRPPWvOLekx68uF2w5M7uP21rHus4wBpKlG7wDRnmWI02NS5Tc1FZB2K5rHGjAqKw/9RiZMokTy
lKom68uG60XC3qJpYjtv9vtS42YJ08pYzVr4kUUm8F7cqQGw6T6KCP7pdmpbbHMT0MblZFvkQ+4U
PkazhvAr/YCXhCqruTWGBwVz5ToFbp6M3Ddw0lEFLTcP//gGbzYIsj86scxfKx6ePcPELYPSV8Xs
8PMpVDqAu2pa3a3h7Bvo/OAFkoMh+tGzGBbWBoMWadYvugUpnVrnspJPYlP3u6nRV3PdrrnjWG1T
pCw8G5zT9V0PPMMjuSb1eSdsgX+mo2cmQNfr+uy46FfnpIY52ZY3o+GwjrBIL49lDoRQrR8xhZVY
r6M306WvToaYjXw330OTWF90pbnLv3iGxMf0eVNHo0VrJFlJFazlAq17/P1X41/c0w7XIU0YFhBV
V61P93QdmsbQsl3a5oKxVzcOtNWNE26TMsBh4TIrN/VDWLty3cxCux1RJZqauTGdQMBvAn/eB7vf
/0oXu+jP31ZHxw1o4EvB5qR9NuS4rONdprXFVoVO7FH/7+F7MaxQjY05IDCxQuWEh/ZKiSogDCga
Aqsj0gjMiK+Y6ATcEvq3VT1r81FUlQUHi0+ZW4HEMUW/ushgRgUNQofSUY0MyONgHd3cRd+F9URa
wddwLtwt5Qv6ZabEalLDii/sXS7qlyRV1nGhrpfuJw77l7ZgSoyohkiklW07u26Avwsa/3TZzcFO
0IHSJkSV9KxaC5zMQ6bewW/gthk58ebaXoaNLJslu7l6RLgzYela2x1L36zgS645NA1DtG8KdFtV
VcPLFN0KPf5VnkLlcq2Jh7KPN6jZHgwDpaDKYsuNSUvDfKgzdyX6SYmX9bA9Uh+6E986ByuKLM2j
2ptbwsX+0J4Zv05CHJ2O1tEIpKH2s5fu6QeXZV+xR0iGqNiWKUqMnsd80Zwwx3I8Q2OemjhhtgqW
HCo1iIYVAx1RrtOEQ2rhYfDak49aJ4NsSW0ou5uLkmlmdb2O4ICsICOtLwu7WaeQRAKyVpfFQ1FJ
pLtZ+5w9hhN1ZG6bBDeAEP3D08nv/vnhtClrOWZVxj2fBxcdqAW4D2GxVRxzS/wR6nEO55kUiOVm
vZTmGfKi3//QX/pNwReClo1hiUlFrYpPxVSkNWCaUga1Khw4YAuxB3aK7cZsfovljA6EolI6zpsk
SCntqLUZ4CDMHnSvMgzC3RYd4DLHrQLxVU8nZGn6rSOal8s/cMvxFmXsthy1W5bvf3TDfq6BLr+8
xTHM+bL4ez6ZiG3AjImCdnALxelehPZVWh2toeGJpJgFp0IU5ZLcZp6xxe9//8Z9Pv750cvxhr/I
IMBB/6UCSUurQdUG6GnxAS21/6RQ+5ssSdZMev7Y9VzOph8fD8FNwXGKJxVbneZePsgfHn3iCQob
mES0TBwDP7NMGs8FAjMVPYpJsxbeaCJvIKFtDePHU9VBPTJox6EzVn6ck+0lAWZswhohcbGPrSEg
1YrkkHAi6BHeZbrCNVxy41Ta1pgEu8UGllDDEBqN2zsEmd6rbMJBYp3VlK41txGwHJyEiHlspEgF
FuUVMHCUQHP/0Ap9O9ja1yYNlYO2y42EDX9bwPvs5Fs8t/kms7BF4lZcQQyzFxHOLZla3XKBfynK
YWFCvXTzEO2k8TKx79j0Gr+rapL3JUKz3PX1zPMo2+dWb3oINzNDrhpDIXWGZ4YW4i9kNH4z9Y9j
MGxKK638yUI8MjbvoXib1OqLyrjZ7w2Y2eGA2rZLz5Or897hkHOEAZfXYOVHw0X2YrJWbaTKDEav
7EpJ2Nk1J50ILxZS2W1Ihs0mj26lrUOIBOdMFDNpLU73NrrzcySTFybuiMM4Ol31RWUfwgCJSD/M
9Ud4Bqwm3FMzE6WnaXtJGY/aCZZKadaEO0V2u4alCsKWtM6ojeGd6uWhBcPaxTZUh17dA+fmKFfy
LTKmkjLLfZmXfXHsyC2I+8hjcD15U+O3VXTT9rRJNjFPmxpIeGOKejuDPfZZvyNGUmniqSAIz5sj
HId5ioo2MLZJUOqEJ4zYzYdGHtzxXikD0FnKfdma5xBGNPy7TWjFwZXDtAPtDhipDsywp1Tq5JPt
sdelSZgCsyNkHbx9f/gifr4ThO7QB5G9ywwK9+HnrF03xGkI8tXZaHMbrgmCh468DEUoTW95tuhS
G9X0uQ1xKKkM/iFfrTEmkq9oQKneAMn8hivn1pgn07fZBfMqYowuqelhg/9+53DNHPSqiz2RnJOu
t2Ejk2uj4HSIs2iJ8wQ9Y+VvDjIe/PeIvgXZviY44rUuI6QzToJaDd7g1C7pE3W+mVMw3qOqHCDr
Tb7KLw0xWFz1vEEr060rn1wfm1pjMNdJ0Z7bSH9IWvtRi4F4mS3/mG7QU7dDbDT7jArdtYa7gK7Y
VwvuYTuUp9+/w59HkpgnOeA4XTESckmony7doC2xiUHb2UT1vK0Z5tHc/6mn/+VDXH6GEA6zFBWl
mrr02D+cbkRtIfK1yaQfmuEoeamromfDOiEXWWWWuDMc+7ul117pKl+NCaD9pCDu+/3r/KWr5IVy
EZpU9AwWONc/XSeh4tgJQUMwXEJobACEEfKBQcJTPA9sBuwdmLJbS6leHcMJPB372BY3iFcQu7FG
Y/knv7b+y/VmUOZgJKSPZ1HFSPrnNwVKGvmFknBsCJjKppSP/Fiwwa2ycWfERzR0ScKPDi3ovMAp
GQJP5NrJ9gix+67RCurGXDLhdFVUbWL2ZWoQI9k4PovIcfP7N8/+l78sy1adEQje8s+ollSZa6GT
HLmx8ZmSjCGf+6lqdoNCMB0NCYTqNEFNqFJm4bY+aIVG8Eeee1mluqshmpIzdgy+urcQnKzrKbCg
9mSQ54zBRu/YBffVBMyNjBCTRMPp3hC2r6Ri9ojB9GWtobWDVVC19V7rK7SRi9mXoCwNpfwg5h02
JwPgdvil0zjJUdUQbl0RZTt2W6bN1W2ngbmamr2kV5VRRIic4oRepKtksnHTaEQW7HhErwprmm/0
OQfezmCrY+F/BWSOYHiCVbdq0tMvF/m5jnMyXkmE+8MT6vzyVaTfNG3bNgyD3SVV4qcnIm5ts6KS
Y16jJ7u8Vc7ToFirzsKvBCAdj7reMUwoX7MA+/fl/REFAaPUKifQiA4qsiBdCbf+aIjexI8BIToP
y6eArBK8jbxZc2zOVArjIxixuzRzW8LMWJJHjifIpvDKseH8lx9mSWM0zvqHnI3XenRzTyGMj1u3
3Ok90ao6ZgCjPZBtZPjoS4g4m6hhBaqMeV7cecRtgHR9d2RjbecTc1rW7W3sQ8icV6ROcimX4Rfc
XT3BHTDRpF4sa4v2riv2VavPa1nqoLZs+xYZFH49mN2w1h+mLmt2Rkn8XYP4mTzl9xbhjecsj95o
uQ/VQOkk5uALKedPVox1P64JPy6T0ptNcGdNH60ERfixNgnsLI3iOZXDSsZkkgxOrPzh5rJ++crw
abLV1Tn4WFQan4dHJUkJ8RyT4trl2TVTlKukU2pGJv0xDod7Scwc8zMQ+gE9Vlrx9MdgDNZ6y9vT
pqEKAhEAXkp4JmbajFe4pEPIRQXkMnlB3Y1U3Gq+9RMk36w4kSBV+IVYu4U27wV9H2mdL+rszoc0
dLQdGNIzJ7DixQZPALE01jXQUhiyw4ZH8mMa5CszLpVlHq5CeH3mqrPPJNEqm1bnV7PjR0TJZ6UI
AqzuWbnqYwNF8MRr+P1B88uKTiwzF02YbBk5Hn8p+qcxjtDv8K71Ga5WpLLA4dl8T4DkY9xoDNC1
laa+kNVneBCG/qQg0H6Zw/MLUKw41rLu0gElfmqZkIhIXe1ajuWwu3PddE9Y5dlI4mGXtlL101pm
Kz0IGzT+ubYuhQiob4P3KNVJrRbtazUXDRKtkVYfNjR2B+yHitxVxKqu2E98AQMPh7avaACBpGL2
65/Z1RyH0D4Fs9WQpgqp0L5Syvrcl2nJVG85GJP2BXr0DSjgVzYSM6lbIzlxenWsEy6rsI7T9bIL
owP8GO3B2rT4xdd6/2rFUO11UfqIrnmGdGQkyWg/jaVGVVy64JUzytp23xncx9RVGOcx5+jZiO+t
UW0/DY2QlRp3JYyi+liON2lbJjdE4Kzddolcncg2Il8G5DARym02vNROCGjAtq5TU4M20ANagAPt
FzGcBiXuT7pJJlyCnEuQdNA6ebNzXHdfTkLz7BpPg2ljYUjj/jVrIw3GvnqOhlQ/LDNNQArgKKHU
oinVD83yytEJ8QIwsjPqTnufA2cl4uBd57Tj+77c3DpZvHxHSR9UjStwy+6mliJhIjRutcFAPUi5
KxUz2msoLEgdkb4FENjD4xF6iaIiy+h64YfRuHFNglnrXP1amTG7v06t14lqTWurNinkFcLmJ8n/
1pNg6I8BlVtG5BvpK9CnlU1lc8bhdjmNrkDch0HkaNfMyqogwNgAeh5UXGhs9RGZdzuk3JyO/qe9
4udVBo82XylGywu7YCk7fr5fGtuGGI/3fOOwFV3Dkw034S1PMmO8jNLaLDxh0Q79/ht9oQH+1Nqa
GpsKChyDZEqT9fvPP5VYgclmswWHTYfKRRbDU+ryunU3OgTx6KklsLxMIOmQcVpv8rohzsfktsEO
nAEw95PFe6I440mOswFRHfVb0eAgUFzldpqr6BCC71gVdQHt0dIWPMC2LhimJbDFVx3xirj3AQAM
RHogMMVLMHfFptCyehPmY8xVhDU6Qp2DpTB/13bVfqLA2iQqLTHBYx2UI45Noxhv0NiRPjBaJEEt
DJEoESdXw3l6ObG3jgr/N5X16zgR56zp5v3QGy+loX/UEoCvQHcbf2Nk2qFCto7W2DlbAohpCWyx
JTCDvMAwBgjKpNzPK+cGuycPNsMdP7DTPUz/9UBcEw6ADPN4STTcrOQ3qkvafNR39LIM/reDVuz6
NJckznBmErVOvocqbyqLsVmsjPIP9Yqm88l9+mQ1FlSmgwqFo/rzwJWduayVGSqaSfaYO9WUKmww
yTileCKH7aEJ5+9zZe/naZYbADEIhxvtykyHP/wi+gVL8fNvYqgWz7TG4BBFovuptnfwmFV6uADU
UIf78UQ8UObmpT+kqbMKZuJaU6YXa2XRmSaOvSo7hy+iGfsd0hlYrIeEYMFNvYSkLheQp1FxFpLP
UQx5sj411hisR4aTDJP55EkLeFZ7Th+1MGHOBeU90V+ZV1aSD740T43sXu08TDbMLDiS6maVOIKk
Idvaz1ZA8I3KH6uHjR3yvlh5QXQtP6oyudJ1uznGOgcrwX+bzpX7ZDlFE7tlyaVjGw3kndsmRKYm
1SbicuOLgcDWURsmxc6JiADDH+u9SgPhRO86kxkKL3lvTsVTl1M467i1fAV3/XowupcOoe0hvWVV
A62rGyXFQ/3QLNpXqME6iVMPom7pMPpyXabU1HMX6asIrg5lFBtJOdgsYYziXpHkUQmI7FL0h5EM
9LWolXtrYLAKcBxfh6mxMgPYUMIJmvFI9jlb5v6bJFkPpkemHvJ0SaULwEegUMY+Jynp+GIywcbE
sW4cHJ7xSvfdUd9nWuis6hhbMTPwNeEII3FQiFEgLCf8P3EFz2bupT33QkVyoMe8jApJqRONKiaE
We+YOniRuPTEFIXrbr4huWfahEp1G8epslGNegeSRSBDoerqJCmcgpxlciBnr6wdZJhsowDK5vgN
SGzPE0TnGTxtkR7kJAe42jYEjNp46eW9SLm7Gy1BXs9XnLrK4JZpmt1U86f6wPhGuhxjg5g9Qgy6
a+W89X5WMgWrbAuJdzvOHuoQdxMszJ6w7K/suN23dXhL/3LmOF/Fqh1B/sTVbge1p0XNbV2J1tNC
aa8D1J44Sd7aFoVoh9G9sY3ZUwaFuHBVPerLxALG4CGSGgnvaLvW/Wigc9Cu+LCR5i/v/OW4IQKb
+r1uq3VPbpBHKESzrvrmg/BePqpIkryS6ybzkJiv3mAysCe2ATNDhuR5IhV3ym7CMKx9PXY/YAQ9
qXZ5akNuG7J7Z08XLYHZPE5qpU+bZMK/WGWKR0HOEY5Np7OBUrs2cYpBKhacmHq+DMNKl36GN5u6
mR5oCgfbjyN+ocvt9X+bfHiK32vg5h/t/wD0oW5D//vhDv8FfHjTfeveo+91Pf3IOfz7j/2DcujA
MiQkkmmRCoaJ7oZS4x+UQ2H9ZS2bBgsqIOqNyz/5J+XQ/gvdJmW9rqHtYVfHffI35VBT/3J0B5mF
YVCLWYgp/x3K4VLH/HAb0EIbglmWumDrUSk6nyoOq3QntaOF9RXHIguv41gY8HyAlQYj3bP8qbpx
E7riWObG+w/v1M0/fsiPFL5Pi4NffvSnaZqeaIJMITBbrrlExUTcPFEy7/CnvA0VHfrvf5rxaWJg
CvgmGkNRqivbNPULKPqHwRrwC64GM582vSKZ6JYauV/gP2hsvsQiPNUZQ3es3ulmasoXNSSEFs/V
mjOb+jLrHF/DI1A0CqmjSDO93u5orLQvsfJSRWeY2k80sFwqGwB5J0Dva6PLLLR70POKJ0zAZEUr
N9XQXkHt28UFYx+DPJrfv0Rd/dRH8xoRYDkOogceKJ66T1WrXsuGxNrK9OkyZjNBqd1Ldufo7m7M
zlKw8ik13prwkZAme6W0s4XaCdNLI7DJReULxJR6Pyj0u4qyDYqQMPHAOuOUVz3IUG+ZlcKhyTZR
9JX+CyghcVFCvcBiFKSVkWFu9SJ9sw32ZnmCqaxi/UMC8xDWGIAXR1PiwMQPLQ5i1RFXJGH2+9wM
gfZN1Z7/We7CKYq9sYB8SDuPHof4r0bHha18FGgxJpQNCgwBHUBbAtsj4EAcnWlrwmcjwHKrhNmu
SQkZGiK/76SHEtEHM0S4h3kV3GjkOSIGIkazWyeIackCPFvNzqy+NdpRHzm52UR/7YfIOmhhsyP3
Bx96aKk7d3bJgmuLq36ZjBGyucfnojIPol2K7HzbEKjtWQ7vEq6YJxNz1VYqDvrISj/bKX5BrCnE
vMPNsqI7GPmkGaTaN72fneuc0LH1kBJe1Q/p/Uw2splnPt+KbN9J3MDggBBv1NlX3kKb27PcZxKl
S8TuuqvhBoE7S1ucOFMtsPe4euYTz7oX5qNKM72pxUjH1gZbSwncq96xB78tR3PlOCmjpFgb4YvZ
q1BlL68VhL+SZb5yENF7g4xbb5jT4aCatL0dXXeYx8XZLJbsJdcrezI706BO9rltfx3TwCXLgs0a
0lh5Yh1y29F7+E09dTs3vRZg+fdgX+w4ZmDlMm4cqC88NlnToR2me9Vpmo0FrWYFj4QnsUdM4ugl
kc38miq8fsLPtE1hJ0ywJCVV1khlE8fJN2ecmUolWuipk9KCDn2pipbKsNL61RX9FWyV+tzoka8S
71lMEalLwTYjFjd2oiv837ssJG540F7qNINlQkxCYMysix61xnHXZRLEO7KYEi+TTXUCmOyPXfEg
Mp71339zLxqZH49huIT0e6ho+O6yYdA/aWjcsNCqsp3Iakzdo05G9NXYZKClLv/1H39RzGqTat1X
oc4dEluTwYk1XOdOWKIKX84mZM97Y/xKlPp4HEaoinZujntafL7yZur4GTntV6WDM70qugNvmLFj
v/c4okuf+yA/ZDVVYUkg2IEn8zXKW+uU6dmxTJ5i/YvWWCAsraBZ1FLf8MF1hz61mutYIKxoqq47
1UNeUfHC1AmxXm3MIjhf3qT/Z/XFTzTm/0H8ZU3VuOgNrs///U+c8S91yPVr+Lrgln+sQv7Pn/sb
t2z9hU4QfR4zhmWL8gNu2fiLYoLnD7sIHSrVxX/ilnX7L9Ts4A3dRdxFkcK1+ncholt/aeyoEF2j
6+Gx1cW/U4hcXtCPpQhDFkTcTBKhILFYZnX28/AjTVtRGM0c7jkujBNrU3sa63UYZ8qzUaqlZ+vA
n8rBCJ5zs9rPlaVtQYAheQwT0x8SI/BVZTqg51RX2gCeKlN0xsCx+11z0hDfl37XqD1qncR5JzYl
xSEvirVGok5KgiCJnvI9wCCDpAcmQhnIfSUR5xcRVJlg0P0psaady1RtVdEU+rG0270lgi/zkLrY
kWwL5Eb1Oqu1tm04hldm5w2RxHaIa5dDnkjexeNlCC+33OmgmQTaOs0hy5RNXUWPIsFVqdX7aL5X
h4xBRiJ2yDop8PnirYZB21mGva5r5jJhnV85PnlnOH/nRvpK3MFwJO+XkxntVRbixTYCtq+pCGKf
RGrOUIgv1olwWOGbGZvpQMRikyftazin8THNGaMKLczWjRkprIxbyc7DsXdGh4xWiwblAFqN05tY
19ioFSCRJoteRi2uKsi3RzRzhcK/2ZU9fqwqndVVjMDuWibgFxorOsF2xlI3iqdRaznUS8y6oWzi
s9Q0nfFu+C3SSr/s2uEecr/pqeEYHBIUVsSfYBLXYDSK4JxKPtcuwLM65pKoKqgecebuzaFkBiZt
AnsM22uAcNbxRmkKeDaQ2720rh6QBR5jIY19mrfrvGyfrdG+Lsf2GPBhpmr/RB4FB1+httRrgDEz
18aUSX5q3aS34PfQohxC0CpBwybOKrur0YAdhqg57XpvirtDmB7zQk8PTUdf31YwWdA47vKYv4km
BbM3qLay6r7lwRDiKA7igxb0gIll1y1qOrBIbdZxfhsBa3MzXcOEsjGps+c0noqJJ1VT2WpBZapY
bZ1zojv3tiIy36zML65ddhvcjukzgzzYSF0uD3L5W7KirsM2JYpa2dlIXq/S9giy3LgCl7UhvFxf
S4uLmI2yVUwo253HgY/6YLb9wVYH+A+1onok3GAtceJvk244G6NnJgDI6M4e40NhZvh0dXHlEuDc
TvXgN82hdWxMwVFQerWMPxK7TO8tVipsAD8UoXU7wUR/m4S57SdzpkHySF/z2u68VqQLufBLOgh7
T2zVSXH61jMJ/aIBac9F8zWUxM0niyua0CrTLyz7GFlPE0i9u0FCkIEMRMRm0Z0YQCyA0lx7rMKO
HrnU0HXWzaGMBp6sWzsLw5c5hwttdBHohgkFeBT3Vyxs+X3wcns1qg0yUlfgt+oVlm6Tf0l3amsA
OFltvyWAk046sls4MzLeyFSDwOh0W7fO8btWKTgpDHUZoxpyYpUSj+SwpfXOT5UbKXsQz9Q3Q3Ss
lgBhgqtHw/zKxXwetQ8d8dDgJPp7YAVs/fOtkA1RQ4xnOATbdovJL9wM2PGRGWJiTXItP8I1bvZ9
wfAUoM8hwptddhRyedOGuzlQCdUNwfuMqfImJ1bP6ZBMaz0/SpecY2pY+FFuH5xJ+75J7PQL2BZS
+7D/rcjEvO31Ij5JhqMsN1ZBDawISX3kZX10NY6ETDWCjmKMpxcznf1ghtGTTietrt4za85WttF4
ZpOCiAwVUrlJvdbaeTfK9D6zHGsP0ZEkyaA4B1DKDVncpawHtxozliQLMT3pOYIuPXmadSKQB7Iw
fQGrwTcSIpzy5DUew+chW0IOG7KwgRo6zFTGYtup8Med8K5WibmoU+r9AbNhPNlsBhOn4f3SN2Wt
HCko3xsSfykZq4+GIrBuke9p1jDextxSaJLeUmwu60xaAucg+i41tz0zZf7ej9EGH9UXZZbfiS0O
2Lca1rpa8GPd7JOVTMeimT0SsEBD1CzFXpOR1xZ4iTrjYflPwqyxZCkkHpUJEK4wGXbZpL05pnpD
9hasuxg7U5WPt+mofi+yxTwlsQa700LcYjy6Zw5u7rNpZC8l05rPf+/q3fBlSm+m0UkfR3f6OpeD
dkat8t0iwpelbVS+k3hn8wgb6lElnGzVQ3Lb2V27d2tHv5/wCJ8I9uRzU9C+mYn6yjICDFWnittE
8gpF2qS70D1nSa+f8fmcYbG42wbrydXlLyRwhBzbBQzDfrY2lZZVZ1eMjK6YkXmiHvjb5S9dJp7T
JJ3OjYGmDOW3eg/SSG6kwF4c69WeB1Db90o5ek40K69zcM3ULn+3saatZWcCsxGJs+71+R6eo8OM
HFNBrMnQM6paWSaE0W2cWaNfONWXmdhRLx2ndFpNeTSeoqJmOYKFGP4HZoPRmhw6OyLouPakdWJc
Z+4K+D+rlhE31uJvSobFV8L6ulcUgMnI09MDiXgVpHSU6jQa0xWbUdrbtOKDH4KZ1ZfRv1nM39bQ
MNwqbO/zKS09ndXOXdPDljL7QLsKyj45NBQV54Frwi77c4lrRawcrlxZ43nXQNhZVddeR+SDeZOB
S6+PC+LjXIQ2ljPWXyUqZ6MYuvs05QiVWXK63C1BlCekcPIXcP/oNMhqz/XxziykfZCSTV6oYVdn
n5dcWWPsl/RFhfmq5AXKgSnNrhDRHE1W9T7nY3uWBVyzymrNtbH43129Lk+YonlEIie/DSd6VdUa
P9ytKWsdrTF666BDrBAgtXTTcZvCjVililJtmyXqsFF9HuNkD7dxP5bFSOaXwVKNyf2dyHqGDDra
69IkjLuxifEdOAm0PFCQ0XV8PV25RNWkwUoiPEZolE+3ZdGcCFWLnnmIT6Yyo1+IYuOU2ca4mRU+
dnLt3RX5KcSkxawhZF4q3FTI7GXEOEAh+WbHLN05xHN9ctLa2doz35cUM9WhTpf0ty67nSiLD6GI
Wq8UCIeg38y3gHMKbkSD5Qdaw41VQ5Oa5RSs8tpgAAG++CRLLOhTHaENhJwklfEG1UqMhENUWwN5
eGw2xrUb6NW1aHvWQFU9YDwM1PuiYaggZiBakw15rBPp/DC2dLnE0Lt3ZYA1dObbAwxBeGrXoD/J
i/BIQLas2mqbuE211qN5Wg9VcFAd/g1qgyS9de2dngaEqkd9tc7zZ3s2Kp90v2N8g6uqPGUR/eTM
2plt9drIMEyqFTnsbf2W2eWVKjq5KhwNhUMwzGtU/yh8SoYOYz6ve5TBLEGKbm0PFRSu8eTGxKAk
IQ1/0ORs+VvxGKjVcA00bu5VEkG1YmuMqBOtTnV2KE8Z0Idvk9VTqtfZPu0dNonDq1MbAyMkar+w
Se9VRdtKrbiWpBX26ZfeGjh0s9tOkr9Vk4W3EpFzg/H8Xu3j+aot4YFKKSAPRhk84vxbUqHZn2XQ
esZo3pYTEehmqgAmG7QNIRQzb7V7TzHzTIbaQ4Xi38yJxLOQeLTJtFPDJeR7QsXAptMxEJ1FDkvU
MpfXsxasLRMpSblEa8QRADadJMhU7aK17NMD8Zv8+W4YPI2Ea2SQIwoinEI7NJvvaZhkWz1Rsm1c
D9axG7k+J42EL6ewG5/+XNwNdf9tCWKN1OKj5zDUxpGPYELxClA4OFnl1//fa/9Xso6Wafvv+myC
jqL69X/d1K/fvjfRT9325U/+PfI3/8INLJBwLsIcDVPUf478meujzjVsDdEa3ptFqP/Pkb/7Fxoo
5vAOu1nEpfYPI3/9L3psd0nwwelBtNG/02h/XkXT5jtCs12cIw6NNmCEn/tsu8mUXuuSdoNmfWju
MYI7D6IjOdKL4ra+0UcHveSoRWSddnlxa8bUg4ZuBBtTbRM/I9XX++Et/BeLAM0RvwzneeloV8Si
fbYNduQ//06qRSWlIDv3ITw1T2TEd2ja3GDPlrbcA2g1btsatFOf9sYV2l5ra0kpt8rg4CfLc9ou
cBXGOq5s+QSFnAFAMMVbpUQ9ELLuP6TaPPistetj5QIWVWTzPrbd5LvScCMa+o5pWqXMDJPDLPDb
RsTvEd/WF72b6fqJ6XQ501KMMe6CcsGtz8UydAQr1oE9vuqGwVUwROPAFZ0T4GIZGUM3OG5w013O
CCSJuCa/aWltPWQBUD83i0Ok8q6xadOhuYmzBdrbcDh/TFVPB5wvAg3hNHs2evW5TpP4XEmoqDZq
+g0+0PYmtA2Et10u/Am27LoDJXYatDKU27hNcq+wVf0RApWymRk63mJYauk1NGE9NQhfQElL+Ep9
9rVRZobWBlQqEXKWWlaWc4K7I7J7K4cDbYZ+OVSlL7qKrJZ0UsovIaHqD1bFQMYlz4rWTXMPdK0h
vPrBIuNydp4jfYo33GTySsrafIwcI35IwlR5Hoaq38yuWe+UzHFXAX5GrypQW82JOnwZ+rrY5bNq
boygbP2wceT3wFa6kyts8FHIvNaK6HEyMb3ZCNlFJ8am4TVQrGSTImR9dgKl9qKkHf+DuvfYtVzZ
tmt/SLwgg746vV/eZYVYKw2DLhg0Qff1avNKek96wCuooIJwgIMD7LMzl+FkxOij99a3XZ8P+5BM
/x6wBmeXm2YvqWERjf0LB67pFBJ3S7n6YgC7WVb+qNGfPrM87fcMTxRLp2m/didQebk28xGdiVOi
SeVj5WN2iZlISJlF5Q6Tg9pqpOMdLE2HBGogNwFplGva9vF+nHT6sQimGe4xw3ylhLVeFWUjQPOX
zq6gHPVxGZvx0hHl385pb51szvmbFefmySsJDMVCALCv7zAIaZEKWaqOO0IYPk++3dMtE+dbV2Q+
6rtu1mlBZlaoJsDPmlHhRKjjw8QLONgubKyTM8bV69ISlo2irNyaHAqNkU1wCKoU9G9PHeskJ++o
W7AGle1VuO7dbj1JcEQ57hzArEJPJ26VyDUTV8WwADqMCzvash0By0WCistZiRP2l3Ly6qHGms67
I7nPRtznQ7hI7P0PuSnd00zLEd4S8AUc0aQA47lpz57bDrdpipb9kIO6EEU/HrSftufJVcnDYpfT
ofWc4jLXrQQ+xboyplZ37cRLcpmd0X5YQrf5THn7Hmay6PjRknJDDldf1ehBpFe5PNuF5jurapD3
zVCmZ6Gj7BTkvX/oR2N+w4ZqnnlBRsehz61H7ocVYykNZXEaVBSIZAZfcY/zAMBU7rew20JjWGDJ
vlkQCa2Qnc3M0hf6KsVZj55jiF9nDSV0+9xy3Aa+fIehUUZFyAXQJe7CbLeshX9PEmp5T+wFfjNF
7/HY82fJJKKmGcJrWGHl1jCzcBObV49s8XsV8wu/lxD0arPEin71QeoKPDx2JiyH1AwwLVTzI8g2
y93OSZnqk18H5XdUsimJwozK67Z1b57XW0gaNTCQsay8zdBMKeGXifzttnJic2j8xSlYaVES7Voh
Bdezl32pDk40NMq0/qyVNHvHaTxWgou6JGMWreeqUkcp+BM3lkimbt3WWeat3JI6mg2lQKwmgnwe
4oumuqP4G5CjN888NN7LlMbckkVpAenqNbCtjqfyO0mEeo94wM8A1QCVUu96HXMzT1sdh97fudQD
9m58mtd0GD4LGofPfUg1AG/zBv5SNlgxDcNdRC92cH/+PAczFq5d1e4wD8c7JDjBoiPKv5ZE4lEx
SJHlS9919ZFXXPbSLr79O03lrLboAcScBxZZ/9AxXXvrD735sjI9/c2qvN0g8xWbpVTukRSAdyuy
SfxxxYB3WiYQ7FLkvFvG7/JXsfClUnXd3oY0Qvexx957XBSEra4Q9iPWvubZgyL8MldNc/DoUZIr
zs+ICvM68MkqT619SGo6qBZM7KvBq6KPjD8KEFnYrjh9uuWtI0CZnyKWTkcExGxjS+tX63id2haT
mwXPvDezr9HPDdMbVt/fvSXMrjMgSo99NzTpg/GynDltIPbYzGgdq5oUJq+CGXNqMNXU4ThW+iRH
f/ysImd68zo7fK17pzrFaNe7TKlxz0U822k3FSTtwvnWxd3wHQxWy5BtRgb0Hr0UBprazjOTFpZn
HKFxZD35s6j3c5AjKoT8FHeUumBHFzSBvGHYv1rMsvCj8kZBRB5bcWPiqvyNhuONPAwoH9VigWMz
2k71CNF+RsoZ5FmNY/gZumm1tiRmMlUBoUqJXv/2qsX/Y/oy2NRO1GyX0pMNhuQcwdaq7z5vXJeY
r4qk7qdz6jEcYFsr9PRd6RGsc5vlQ/zumCR4rWo4o9DJR1p66UTCxuNuhckJlkbDYr6nKeFkdnLx
HLfdxHZSLTs5TP45ymJ1IZVjvtJwzDZxNTjfQ9cApvZSs60mbkhywBan77uNsmrfIrtKDziaqn07
wl+rqDelzoWxfAlra+1E+CCznIpn4shIyDP/l9JufyBfPfV8GsldHQp88jQ4oQ0EGJ06IjZgvd2f
JfW+WtazRI2m/ojhCHSMfu3T4Emmr605j033p+aMdAy8gzqGS00Nh2uCpxxOQdzJN9UgD2ocViyl
LvPsr8UkLvmsznUG6L59rcvrZL30Sb6t7yWZMCDM3B/C0j2GJO76nADCNNwM+qY943+jpqZzpju6
CVAeBjvM1hs1gfUW8hjh1wTYvja4tyaV7VRp7blvEs8WTGxRcrGb7Bgsam1b4dr2xk+ppr9anKmI
v7jBd+ESf1/0l1PKM+kgWBRIMnP3xDNfIstX+77oD60dsjoijWb+ae+v4UTrxiePv7jhSBfquU0r
omykv6Mnn49mFr+V7QvLgvsKm9HhtcxgmE9f9jghMz9KbICqe8hJAjvFdx4NmwKZAVaU6z/HHqlD
4pN2Yg87VxXRB7pMRV9C+CgXYEyErP4N0xCtpO+RevSaDRZl/pZQmEgS6INH3jYRUDfOjD06SL/i
1brxgglrbPYjglIdJ0Bk12BETuoSakNsbiybLsOFBqmDjxKJg5cxG/GzBOMVz+8lKJb61ZsDon9u
R3d3Ux4sNzCnpk2cXYeBfBdZBXFQ+85F6aonsDnOZpxBONdLfXWsON0XLj+y1qKDIuA+7JW6o1iI
BOIVSc/3Nqpsv2Uf0dTYzdCT+Jhiv3OGm+TQwzpQ4WmjAEZRDzrZoj75vopIMVXDnpdKfM2EmfGC
h/6t0ZZaW0XyqMfurxqtR0779DC2xPxdV09/gPRk3iHX9fx3ENT/rUn4h584YvFHwr1Gho4xmSNM
8zmaQzJ3oU7QiVCoUPWdHpB6MWXCB3LdQfRb+VxZafwr/fKIpYB/MePvhQ+j7R1g+fC41K3eBU2r
eM6oggzhtq38njDKilo+/IySHOgPoiLHVOnZWwy1XbwVnRbDJQBbHexA/Pc8G4qfaWGnKeuyPAwJ
9tfYOzmbpL9apDF6M7qpswO56Hx0EteGCtzssER62vdExn93fk4cw52sfjubgutxLdRxMXa9tnTf
bsOS2SpqZ7w5id1i22wj78P3K9S0dvJgc7itiXdepdledi6AW0/m81OLW4qntx04VmOPAi1RB2tJ
fphYb8XzGA2RvEzwGgFXhyZbj9HSbRy/rt+hUi3ohE17HzQYBiFQVx1fhd88L2PgJVSvCPcGtB+O
AWGurZjm+OQTqX7CBJQ/5q5N/NLT1TpIbaZWegAOPu0lMMYS92hHht6BmKzsV+014aaPQUlkOiWQ
liXhdaYU8B0/H/phO027KlfJzqFK2lsxC/WX1k+Lc1C0qK+5vM9+YN5B/kpxtD1/5gPvl2sPi0RZ
l29lbNtwgWznQaS24NfM7ayuKwuuKhngrGUI4greXvMSe9Uc9OPZz+PiwO1s+cnsfvo0djnvRx3Z
xxmqPs+aay0kPQXA+SDVFyr1zIorpj6gx18sZ3wcjCqeybWygw3G4qyirF2xRaGOyomGmvFwCC8V
QSbM7JogDXeEeCPo/aTgqsxZH/K8VAY83OgeeockOtiobJ9wbp3NjD4GIK0q9mxjxDG2oi86j711
5I3NZqIc4AqZ5wBdfg3AEjD9UbRhvYXw3G3UshhNi40PpD4Rzhe7yY7u0JzISbD4rzmpdXZho1ds
fZT0S6RYjCw9VVBZ0ueHpOiyfTSl+VtoxXNPk6jhjWocBDOZNvGn7Wtv74I3OPo6zDcmnTqAZzXX
x7oUvD0654MulaRitlD1ezgK+8XNbOdotX2wc/TQnsDCJGzZ9fzmDMZ/LtjSfecuEjrRrBYaLGfN
VVZc3222Jr8pw1ZHqtHSHz0LuaMjQW/RKKuLssIMBSLrgN4N+OLHuDtw0obHVuLf4kC2EE3n6Hle
SJs7ZC3Xad8DfcUcfJnseLwgDswQXbDlbCirmF7DKcu/bLpQmErzaevQlLrtqY85VWmBITKMPrGh
XTGb/06MSgAbQy0wwHk3o1PCECoH5xBMEXUD/bhg1V/kFmhAdYj7gMUl5sETwAN1CKveXOgidK6Z
Ue45aKW1DQnKHqYuTd/R+NtDi1JyiiyKJedgTC40vQVvsW+J25wnHBbJhK5pgv7HFTkVQeB9lnU2
sg8rxrG7+F0dPpVUWhxLHHP72uqCQ4ytIlnViUpPMAQZY/J0mm6LWzVb7WT+W+Hn8pIPvf/BZMOd
JDARl7slquo9HdB4F7rBtQyBpMrhhtjXH4thpIjc4u4ZR57vkAHOgUsJDfABPKtuA4OvzOuzHKLy
76gxRrGXyn/RVyf2RX3He7nYIVb4sdkJhmryPmnn0nuqpuKnbiGsOmk7O0Y+43qcSKhFwlK/idiy
B+arTi5o6hN4B0MuILKCdidLE14LNmGv4TDG21SkcjtWKPmlceRW2EN6E0lgXnzuuEfUdwPhJlf7
Avg7jWrE0mAjOfYfy+rdS8c+Zsc73FqHjhRgPsdhW1vVePNHI7jYNJzedLWKDQsL3udB/zdukvjK
t1Vvp7JK//rxokgEzdnjNAT6peFJ4JTV3aObxf5DmYYN4bvhzsy590C5DYp62l+iOANNSkPcJakU
zrH6LofY8fTu9aO++Z7OTtjKwpcxr5lJJzva+RWGGSsLsa3TlLZOjCx39hJQsTbTgsZIS28oU3K3
a8q2e7XmFk5F2qcPuAPFVWTdcAygOF3hvqBmRLp7JQCi9kF+j3DoniYpi8N7243Wp2sK+V1mTmO2
qRu6ZOFn/ZI29fSJpyT5ZlVYYht2q+phKNmNjGmEuh4Xy2OzDOmvNqjy61Dkx8TR8W9ItwOk2yE5
apHqgxumVYshRjsnPx3YgBes99MVDMn0FNeqZbFwP7EC5L2D27vNrYEB/wauxl+pptHHO1B6R6FK
vskkzrlyxKPiuGx6rAWm0wrUAyPtbI8vpKJcvnX2HSy+G1aFWXmOXR29hQElIM5Mhx+85XmT2Ewe
pnPnU99bxT7Wqj3octRAuSnOzGtVvdSW61+iJA52ceIGv2TuLg8dBAHIBxntFBM11ODnMO/QhaqY
V7bFkEi6pOmsE6dltuw/TOjNY+LSg1akdxxWBqf5getzuq+Zx8WqDvvpwfJHt9+6qaaJZEK3lDR+
h2bfAEf5cBAXb2OLc6OWBdtGbxp4hCU31oWwtNx1Vt8OV6a7Ib1kY1t+lE1XcSFv0Io6y3FeY993
ZvpbCrrqyrrKL1On0nOYaOdAXjo+T3oheT049AiuTOFyZMgld27VKCyMB6ELghEqi/0R4pO54k0Z
95igrQ3fFwYMpDGzDu+P8Br8uwc6xM7rR7vPSJVK1+I4a33xYiqRnspZiFdeA+ohn5wWDnE2/rHb
pmEBU7nNrrZJ/Kwa+KHHzArtl7EiVLoK0/uHpuY8+HYi8q45rq525WKAwPRgT1yhTWH6H12wpDr0
+Fs+LHiBv7RooyMRgOktmefxJdB4Zta2Q1AvXXR04E2IqjMW1j2q3/ofM+6fW5L2zkksSX7jXOw/
7EK6+9IuuK8A9ciem6lJxcbuW/8bTIYuiI8m/sbp3ZSOvTE+uvlUXRyf2qaiz8hfqQnxYzBR/Orw
qiAdPPjBL0xFdAg5Q6l3Bhv1P8+SLbvrojoL+m9e48Z2D+0yeTdVB9674qm1VlVS5lQ66mRFicgI
hNgk5P+drgHZZaWngrZ2yCyjeOly215WClhQtCfvV2MKdqrlmTlNf9Ltnp+ykdF+jUlh/LMsWj/F
SxOt09bA8pG2fJ1EnnE/oPItXENtsw+BavtdLkMbq28b4RuGGuVN605V8SHUMSrRkBa0UnkhcVwL
wWzvxK1+M3XFHYHQ2i7Q07hJgPJulBu1R/SMFluvVW8Be9bgHu91RNpV7M9llzy2y7KcDLGIXzQC
U3qlpuQYmsrG7zoS0XeDaNsRRz7rTkueuaQ40E7fPszQtdcw4NSJ1/Z88Ee2h4tMIAAy5L37Ig/4
Yp1pwxWuxg0ytbtGam87hyPPACuX4JrFbvNHqVz/5bRcnstQq4tHCBL7FD9ybgZj80QBcvJcdzSO
1146ytXQDMhzfQqTlPm7OCF5xPDjB4tDsmejwpGXVgBYqekKzgID29NEwvR5YAfDZtfvByintF2s
2JyzwFUeXRVOUVt/OGABvFl9R13YMAxzux1defefdTkAaumHjb0aTKd/vGqU31Td1xfaUYpHySb7
MArj/7axTA+0Ti5317/05MfCEfvhsy/hAgq57KZ6Vx8DmbQvpGFrnHWzmt7LsbEhr3UVdIwp6u0/
SzDO+pT2Zedu+K0O1qqlbvsBV4pPgF+7dNcV0rdXy5TY1VpQ60vsThcdW/Mx6T/MJBY8ABlwuw2P
lXuuSTJeteVF7Vq4i/8QBomIthyxIe6/nI9rxzr6PAisFPxN/GcDOEe/4ldQTy7Byk+kzJ5GEu0Y
e6e8gSh2Aykdso1erF0NrOwVMQ1uQuuJHTupewFlnogbF6ng2dKzgaRC02TIPzP52Q9T/1GRRTgY
WzBghjIL9lY+x8RD0yA+GtShddMV6od+nullDBu54w4bIKYkTYKMgsPsd2xPlMeEwSRx7McsuCN8
iAeXPSITAW1V2V6NwH7hcVl/KB2YwRQ1WE/lOPND9k3LvqWhcpy1iO3T1TT61oS/Ui9QC9x0yY6e
zV+2AgvYnFohYEXl9EKqjY/1jewHX2t6dPWy7Gdjq4cRv8f7qMZsNxgcCnatyc33zheQT+um2rZ6
x2zhIThF9iqM44wnejHeBlcLjBAmY8z+AxIFHkYQM3R4F/JTRCXOLiJzKZdeYWdnDLQUElQsQE59
rQkMsCTz3owuKRkuPf/t/jumxI5AERDuHkhXjr0WR1oalV8dzDCQKzK/lImLY498+nXGzHv2NR/n
gf8fIn46XIvWUd9z3cnvru/DQ6F1e+aEytjZdPYz77lhTxcdUywk0/mZb5WPT6/G5AUZL7iRLCH6
zAbIeeQ7JTQReLO+wpP212is1rhdWokWOFAU8C8oCqfcp7zBkaowjZ4ScNVEh8RQvfkWMmRsmCKw
lAZHr7wXDNuBX5/N4PXnrNOEimxItJsmVclJpEH2jqEqeRoDhFPs1OZPWQWAKawyOZQMdxTXNTQX
gAgFik8IcDD0DaFkk0nFqrEKi8j9CZfB3IoxbcoVllB6omCKOQiwImHA8zwu5sSEs2lrjQKiZ+sM
1PmiyK3ofww//SLPEfD8jhCuHcFSsznLF5RjmT33DREZ+m7YEq2IFGHuWawqe/ULnz7H8W4RXALk
zLVMyH5TNyTzf6LGlmwctqOmuq90fc6mp6rEEA2HBCMRjW4+0c1eugDg4rYolrVy3elYSxUDg5wW
8W2wjl4BxHw1SNRvpKJBqPE/N9xlsj/aG7pTMt0Lvhc/W/b43eWT1txw8tTvXiZvDPbu6OSH2l68
f1NdiL+5Cdo33rXupUrH6TNqy5lfNRkajCN2CyGHxTI0RrSw+y0TokJ6v4ASvA9wbszDa7NY5etC
ze+yXtyo3zldWns7f5ofmPC5S3vliRV7/sMsIukUqp2E6anjA62wIw/RDCkuTYd538BKeVWEka7h
0GdX3ofc8MI4p5gv8Nz9gIGHrSMVxXskGboTLR7pWy5GRhq7rdgR+HTpJXhP8RTWMcIQ69eAZ1gu
1yxonVNLWuC1te7xlz6uau4cBVwWh1yQdBS2ZgRPdNKWDBD/qjvhh0V/JCWrq0fhLzS5zNn4qxki
dz2ULqETgoXRk7ALzNsj9UVPNp69Zx/KwIuwvOkRM0Lws4xz+zXUveLWJNNDRnvDH9L//Tam6+mr
JR51SIYZbaal/ezaDiHNej518KgnHdJ64qHQ8Lp+76qpnDZNNOVvjajU44i2DuvdlMV7iRHuFyoa
lqSIN3bY1ve2ot5sC2EhTGsZeI+MrGwzjVtF4PUqDZWvjc2J6grzBHa2IjFVdt3JT6z0ligMcTxy
7oeyYcfUWLlPevHqAzh27htOp69NRFS+SJPmlXbX8NKH93Lhsm3skwqzktsvHYnGZCPeS7b6V13p
gc9gr86qqXALB2NQbml5KH9JAsuordWdm+pVbyjvBTWSLFDoH1MjvfbZfMkc0SCCBPEmUvFyCK1M
IRHGg4fiqFSxVVjx1k0wlruUqr0D37Mi5IDZnRe03o1Fr7iNmFnYgHtd1rw+Gw3eL5RTDjpdXmlg
tZ5166R79Fv/EI+CNiAP2zSinPbX+j7GIOgAURj6dLoh9YyHmL7SZzwxWLCixHlh1Bgfmrlonx3q
E7lzYHXEV5ZEL6LM4g9JwPFfgMX+Pb5/FWgppoSXrIoPDixK+1rt9gdfeMlhyvz4AyMDlUFqMeea
rd0GqyMqk/LlMR+BOzZk5Te8e/IDb4nxQkuqOdaQIOCz0pN8HOymqVflGHDnyLiY7SL6kJ+seHQu
BqkDjWCeX1AwCfgbCn5JfYeOuDLiFT5XUZpjS6XJ6ntCLL8yA+lu1S5RfFJBPsFLmsuUmXjKPrnu
olL6ejpmWGD8TSRqvuXeG8Vzohus/1iF0W60X7GCtnBS+DaaqDQ47MI+Mo8QBUPSmjS3nHtJbVjt
uMOLUu1wnMScPDRx40Pg1WV1qHqiMKKh0deBW4JikPjqTUwRV0rDe8VDHcFWwcVtlTkMzisEGe+l
MpFFCBLHw0a6fvuQNpPz7avB3ToFTzGtZz05yDCzLqIP8nUYZtS19AbUmsHZkFEjGBp+5i5tmkuZ
2+AsIqzo4r5Y0HfHOO9oIx89P7OOnl9YN0+KX7qvBsyuLrIE31hQPKcxTR/wCuZnlWQvws7FevDJ
n7bsIY6Ci+rWHyURi6Kc3rJG2jtvqQJIXFm69sNx+hFJ2W5IxhUfca5ZdTVWIj8HwI6gsst83KGB
dHf0LdKYRTXVLrRd7zw4ygPC6ZD19BIohNx/1nHe8GKW1fzSqYFI/SzKTY6ezaYJq+U/skKgXevU
f1ka6FEDoK218Jp4Syg42tm5qh6WXM3rhtzvah660GYoMNgrkD8i3Ne+tYsCFLiWrfcdG0Z5dRy1
+yjNrD2NauNLN0z6FPZLd86ky1SL4JjEq8Kdxb9FejmG3CV+mKBNrvnAZfvBMgGPXW7aB7vS7oOK
myxcL0FkvVEPTVm0hKv12c8+5dlliUD9XyLERqoCy5mN4wgEprnL2RO9P1+FAd6ALswVmnCQ9RAn
HIFBQ43GOuLJeieu2Tx5vhSXwBq4L/8fsRz+3xTcCxyP6L4NFuv/P7m3lvK777Mu/W7/Vz/h//sv
/z+mQs+2PR4jWskiLiL4A/8bRyCy/0P4VG8Aa0Q0xMLIP/nvpkLh/YdjCwfyuM3Ti02Kr+V/cARC
EAN47qIAiC7Gw9D933EVCqx6ePT+5wxrcM+dAy8Wkbj7Hv+/5EqoqXQw5wPVgIYlyeJD+kyxV3DL
RI4eTP3ZzNiYZoy/R/mIvO8/UGltdhLJ6GwJjgO68daldPI3PzZPrRzdK4KL+8iOYb10rb5hnz1h
zooeaHasqZ6ud5qMxikXOtkV4784IOGSYFXhj5QupFn1U9oLzm4vWs1dKR4nRne3sbpLwX1lNXnT
DjniXfr1wQq+aX3h9mLI9bSPsFlvTWZIWAEASZRPluTfjGRN20D01iZRQFt4dzf4YWvPwCtSrtCv
WBZ+99Wc7iR5nTp4Cv0hIWn7nwhG9wsSap3JX2ZKLk3pfXhlSqFSzqJAqStxAgqgZgdOnyDNVpOF
Uu60GUWGm60bLpHTv8sIr0S2kJJi8zJLdsooyecRP4Do/bXNp37FiPJKf/XfKccPGccwzWRPkHkk
El/uwdgl+2zUbzBZj7or4fpmcHrEMK3DAYxUlvdYiTqX8SIsvsu80Rs5ORwmlTj7F2yOw7oLZrl2
3J5OWslxpep/Oa7vPdzAUsm/IjRii+EMiSnFjT0O/CR9Y71EXfPKLTM6Fwmssnmu2WsHOMu3OvMe
auQTMDYzVQAZGNEOomob76e25noC/WJVaQ2erQ73qMD52o+9t5pb6IqzLMQcBrB3pjzP5SWWTrzz
Q88nx6FEuCoCd2fico+bgEGwa2BiJilvcBn/alu9Qg74tgk5rwYaJ9a81/fLYrGy+Rfn4tHtAmwU
kG1VD+/SNtMRb1hNQUP2aTwK14casEMowUph2E138SC4WtkDveCNYmKvgk96/I4UV9inCTB0Tzfe
1cMDwm95erQ7QJ81bvmDY2NxFDK8DEk9/PD5eHUB6EHsb9+aQoMrxhb2HKbhY4GV+NRySw+qbe42
+lfHT1zePU0IoMl3lz41WfM6lSY95uYV32f+Q3Brbft1c7ab7yFNPMwJFJyhqYp9j7R+7rvqh3Iv
jl7pzsckWaZ1iQeMJV1fIWunlDRGJaqny6Qapel4LucMiAEJL74gycKkG9ZaQWB1k3Q5VOhnJ2vO
YCuGk1zhxhz3HZwZZkJGXFxbNCuxfIG+hVkxtXu9ZVfJ8uRQqvI3gVKxc+wSJxlr3HWCmgct4p9p
x1sQxZeYn9AKlMCGLGu1ziJhrwt73KrAHOouw4SU0PWhSKdo0awN53XgPEzstgw3VB59whhMkth9
mbq0XOlgPHBlONVlRtKRB7SPsoK/I/gq6c56xhuwajHlbiV9cPuy8Wy+wfsuklTAae4QlLmRroNw
wQJGif3A4n2d4XyJaoZ9juzyly9GbnMeC2362fgb7OmBxMZLrKgbGxkoZP7q5jQXgunOD3aYtGch
JiK3/aXjxRDWDvCthttAa33XrnUmaLQb57FchRU9uyCuLhXh3qVwH2AsWut+iftVb0GVjxXqFTNe
mVDbPqcz4lndvi+EilVwzML6OgnSmqBJJIgMsgnD+N4EpkWBJiEUhM2D5dnpRZaEjzKsGQcNJaFL
/OsYj89kWqpdx28uDs1DMp6QUK39FPu/Y5njDrNAY0ae8xO2DRCi0T5Lb1oObiBZNIEglxHbv9Sp
xmNdpiiXvjizR2Y5slGh09502JyKMKxuGsvaOs0JYk1UiaysJcGu2Y4Xt/QgS3fHyPbf8j7+mjWo
v14G5xDrQwl3akWjMI1n8s9/5jllyPwS3Q1PqcN+JcFxdE8jwYMLCQbtS79vdvk4oD/E7Bmy9jEH
zLmpEcR2iVpOqMm/IyOeldK/sI3+ATF4ba5A03+blEuw6KC6N/LTxoS+uO6NrjWWseTnaCzvyaCX
EYFi3lnnSI8MhWl57pFRj3Xe0//n4H7A+cpaxsPeVoK4VjNL0yRN3ruBodg46AhJOlS7uE+PXpqd
TMC9se+SP0Ow/B0nGk7mnHJOm6nJYPpbyaKpAPz33EKjcM0c2ZKYwZzq/1n8u1FJzqtoGf/1cjxO
TvleOAJ6NJzfbqSDOWeXp63xB7trvQ1VwJ85m2Ocs9cDVb/y6wSsmM0+HuTZW0qObhtUCweBeXZR
nVaOY96tuCdQBFEP8jt9PTizehpCUMjwv7ECPCXRdA6tBptBQ1Vq3aRPaTbYt1mxgxVeprdKZt51
yf2rHSHJJ4Pv4z0mLANwM4r96Q/SUb7y2G1pXXvvDPnEks2UfnkhLu9br4Zb79XlczsGNW3gcjrX
5fLszBYr0co5R3PubkTi9jvb6k8tZtuTaWbGPWt81Cz1Dmk6YbBGMTmWLugygpiIeuFSrnXsb0RQ
U0x//y+nSbyby69/Vp8JBtLXHqA+mni6swrOilA0yWFwgseoUeW5Tmr6YwdBrY9SQIN8VR482m4x
27MXbGCPNmxgDrTuNXhhyu6dHJmzy5tO7mqWLYeg/c+dp/0jZ0e9TvIvnG9YgG0NjX9ir4J7hU6M
qIHCBiQTlEOyE4xpZ6tU9kWxI8E/MpoDLyr3HBJet+kYQFyq2nNteY9sYuPzkrp/hwX+n2wo/TSD
dbBrxH4zz+IaeMAM3Po5drLlFrYPDWrWeez0H5PH+Yljjpq05lElvgANXvxU7ddsLywoB/x4orgG
LbFQ5lZoNv24tyGr4VkgcVUqyP5d+mynPhZgC3hLX8FwbX37kcjBlyvVd9HIEm50Y6gjGcmaU/q8
TYvhhcIJ66Hs5nkdm2Xj8FytLbs1J1HYf/yd4yzTob4ffuuCQFYEjPCz9DFPWISurNp37nDFz0xo
IpSWT4FQGm2KsI1ZvrhiO3pgs2szE06kZJKMF7UH/HYsgpl9cW/8craW3VxCU7Qb0epiPcTzco6l
/dOhOOy9yNTnPkbmCZGT/itlZ7YjN5Jm6VdpzHWzwH256L5wJ52+x74obogIRYj7YkbSuDx9f55d
A1TNoIBuIBFIKaVQyt1p9i/nfKfQ5Yw/0tOuSN3uJ81vjktXp3e2e5a92US5q+KRP+bMBZYe3RTT
Kp+TKNCLmQ7ZJTyK+avyvgpdOyNGfsCW+djU665Ki0vte6yQGrZkX+Wchrm97Ad3/FUX7jtlEv62
lNTygSExGe+IofPS0KNeiGfLaODu+a63ZTyRImWQ3aFHZndvEntu9zAJG7QkmwJS+TYg2uw+0EyK
P3a4dSusbVHPT2Kl2BNTklyrxH+Uqmgfu9Hsj40NqRpBPiyj2kbQwtzi2eKn0Ly+OGb/sXr+dMQD
kt0HELaIK9h7hVE/+Bi6owZ/PYbYOok6BcNVThpC81qM+0DLA+QZvn9TuT4pJ3fvucCPMNCu7aSr
Z5Wm14k6kfWKPqKeHFW09MtKCYv+LGerEfv12F2RyTYRYOYU/kOj3Q9t9ZWKRX8PmuqcZKq/zAx3
L0LLh0urrd9WSf8+j1qIS4cVmwVQvZpxw1BhMivjaHxM4ZZsi9KfXxOeCDY4s3E0tOpFTOMzwnNS
qQT7pHZ5hAx3VYHB+YhQbTuo/sfn9Q5NZ1ngC+aQ1Tpz3DBEpG73wpHVdqfe67mD0EjBoGnUkiyn
zrnK521jBC9BQyw6voMPpAsQQ9YhYsj8q1bdFC7ZAi+pYFcvdefV9NXTLbehaExJywnSd9aTez3X
r9PQvSTBEnuOfTHmtXzFggxaiB1+2gwnX5LAnnhYiBgPMI2jjFZBXRGO2X5CkiFsNfvxCjSCo8L/
kbnzpdHFrluxWyPVhiuZouyY/iRdLbazN75W9Xz2/dtegAapxCl8zAHH9RnpQ8q041x0AUwtgCBq
ZfTmIx3fugbWGtwhW2sp3jWtz+9fA+bC594vslgEPMMWIyvkw4aK2Be7G6eXBL3k+obRyXIYyTRN
emljPnbD0Vz9qzZtOL4yQriNF6i4zc501UXPMQrfLszEbDEUtbySFsVuSjsxWdX7kOAjScHDLANr
1SYxo1zUjxbSfxj5yXvJ1pJYnXO+1M+lMR8rr3w2remJyi+LE5GTLEe2etJRGFGplfN0dtzxY0gs
yoNgpfDUrV8IlLYauqI3twwQSmpF8QjH9sEW+RAbbWnsp5n5JgU8Z8mqCFi3S51TPmTEOJ4BUQwx
S8pnZ5KIjo16KHdF3pbbFZXvzudwP6L4EXe1pE21tYSAmVSwZWe0e7+0rM513Bq7XJjTiWUXyghr
KwrHJB3OU5cWW76HCqRo+/QoubLi2mQpzEReEY2e3YsObdtor9P9VNQDZdCfupndE5EQEA54ix0t
v8VOGd2jc/sizfmrtYxgm8GFBcOb3ijAmfvGknAvUZ5cgQ09C9Nv76qAJJGSp5hPoDojyzpYrGag
MyxTaBdjGyIAm9FG4aldWfTt0c1PNADupVIzs3ujb+5aBa0NIZhlD+PrGHuiNy4MKcD8zUO9WZXz
zCKDol37mDzzde5N/gM9Rdkur4WTfXYmvO9VB9Ce2e9JwsS/1EHvGHU8uXPxXqSQI+ohyHbeOl6m
VqKbauPBd9bjOg+INeok9icVD8Spny3U3OhMu6gMGhVBZy5AtExXNJPaFj5DT84bWyqF7HpnG0xv
8UURu6a6UDHTQQHv6OL2USc000AG1gABSaHtERqDT8LPaHdoDvOQo2R+1pz6V5ZZVSy07B18oXsm
ZxfxugEyuTLKAyH0Mqq0vjhq/Yq0VZpuZAhkgl1WGhtd77SvETcQHFj3FWEODKTJG58bWUBkMJc9
XvUlrAo5HQta3L6ho/LAeGydxJSw8eSxSBhdiBUXHEZznPmWRoZCZReHACaeVlbZ01D8anCvY+jU
FEefd/VTqE0WGwHktijAp3yYGaUz7e4KT157IEK+pU7F2rXnZpimS5GS7jOxhNacZDm3/QjFzVHe
VpskUTBuN50MR7sYTnJfu0tzRd7vgxbJJAHJY7HrvOwzd27b9ZTdxZQE1Zt0NXtbU97HZcAyol8m
DA8GfS7Ts8+OAp7MxaG4RyU+HpyV8a2k548TV2hhC1Y9mheL3TPn7aA7bPgQGffdRKNhIXHTrZ4I
SYtiYTBt3FytAD7rFheiHI4S2EaQ184vN2jilA9LVlbDZV1tJ4YR24QLIdYbWUtxzPWqOvjK+Zx0
C/mvIVHA6H4SNaAHDjcMSGoHL8jOmH4nN3LIQE9coLZ4g/pDA6g14qNSE1uGtTmYqOojmEDf9VRp
R+BTN6sBAWpMnldnQ/tmFML9WCBrkIGEZLNmlMmD7kT5tHZ3fVbfNawrY8RxPuowwz5IdMuUn4xC
RD15sbvU6mVaIiwlO0Ds6ouuhYTTW6SIk911OYfPRMLnLk20lYs1BW0XaJd6KYzzTAjsUdrpuZhv
o71hmfe5yStp29qPP9OXtEPhbRrPvUuHvgjrmqI0n0Bhs0MiCsD2jZPZTpHrspBk1lTvVkGTCUME
SAAa0jtmEY8V84W6DOp4NMrhmDRI1wci7MJGt/sQEY2iOs10ygW2SamRw55e4PJmtsSh39KkQWp4
ZbVk7fucqQBMRF7uognOktFMmlTaPkmrKYbp94x6BXoxz7RZALFSC/uUglnE6uWnzH8weKqflp4B
nxZQSVqyeZin6phUnXG1cqZGPVvE0C3Eo9RpKzMrsfdsSj8Gcx5O7PYsWBSkFbL4CMehNl7JKEi9
5RNacM9McIqHzKM7gxmFqPl5aErnCmmL+CoO/7ODLcMNHM7ptGB30xWw/IppQxlyy57kdm4YJCS+
uNjoGmrPFk8juiowgunDYt9aOPNJ6VhMNNN6T4dF7SqLqwq51BWNvh16Bp3uLFM/apf+h7RH49op
1Kz6Y+FVbry6/XgCLXbHHtiOMwDrc95Quam6jpREcNYh4MA0gA+yKLXh3g/8vYfK6OAQYrOhJloO
tp9RIMuFiV8t+bW5J89oh+7JNC6I0RENm83paUpak7UFUR3ItZqE7TBFi81MlP13yes1pfUTONdP
mMjlOU3YFek2whHvJMf5tDrFx7gexBz8bqtmjPRW/cyqx8Q5EymJhvzUkPMa+9ZOtymEZWVCxk8A
UC3+d53n7/iH723YKaH0ej20xmHeDlNxYh/7sOBp3qCSRxjik7IY2OOjVw5wkxKmF4Wd71qsFFHN
MaA6fXv7n8+tJeym7mk1+6c0K2C5IdVQmv5p0EDzkUyfhlvQuAbtaLWQayCc/ALI9q3Gboxcxlh5
UlaxWg7NIO+cObkzhp6J8WDsK6KG9lnWQxX53fWw9J2UZffU7LrK1fcp4Vrk3p2L0ibUC51cppxY
eqjtmfIbG7f/nl3K3kDh6iHqyw0N09jlLmKOhHU8d4p8Dow1whn9tWakt9QfHsIUr+j249xMLAsl
pryaAWypmXA2rKd5kJwVNHpMPdxfPXK37WToaXQzn7Sj20bw63ezH9wbb00qa2xjQDz01jpofTPt
SgcBmJ2cmMFsq/EbtBEUYwxe6XottT+jS2njlt52xja4tcz0FRDdWy7A2AEk2/ZW44T80Z9rS+vB
3I/hFsEIoz3VXKYGcJhVGRe7kFfLTr7zourvi26YNmXH5J0eF65NzT3AtZI9lA2haujRt0TJLsDB
F3LKeq0Pe29ZjuL2pejSg1nRIfvYQmu6VJUV9smzW3pxIzSF056z4M0RVXeqAUfQF3cfSZEJgHqK
69k3vwPoXpFUQONkoGK/tx5mZfG4UpqNjFamW8DS1Pkqspm4CFBcIWmmcpcvhNN4KLa5XqeTuw4/
K/hvdEsvgV59jt1yBPFzTshH2cIiRK3QkMa3LJfMXT4SR9w1JkR6PTtQAl4Hy3/FrPikZrjGhfQu
8zh9LqKKi9l/d21safOuWsf7rvuNNZIirYFfYgGMmPjwQEs+eLzSqIgxC676b6cu+qjHi77HxUTt
tRBSQ+rZoUDt26UMR6eWflL5fDj48GaG94UgwqNTxJa5jGOy51w62C0+PbQmZlS2+Z9ca99LxT7F
2y/266h5fDPzoVoxOuEvjW2R2oz6+YZ2mz4Fi/fsgppCW/KeGuWHbwl7B9niRQT+XQZZKuvMhzUF
BGjRpZ+EPX0Njv9WT+27XMlFHRoqMUIcdMDts88MWo5nmxMedM6xNzo/bCaOA6LsgGxFOuzesHBf
/Ibt0uAs7GM7I/RHVaM4b+7UpJGC5yt5IuoVJpXeGRu28dMVhQ5unYG+NMVctXMqs2e25/uHZSJZ
pknmZxk8lcAcN2ZqJ9fWaN+tyjHfWNFBr0v733Do7V1ZTd9kmABEzMvPvms+IY+UD78Gi+q/EOIm
LJrcq2SFjV7sUzf8lhdub/R58zwG5aZGlLLpM8LdpoyHxg8wU0IEbY6VmBc+SxQL2th9G6DToPzq
MjIMUWDjyscQbFaHB4tuXlnWSyvHN3QrH7OXE0w5o1q2mh+to0wbenZBecm40gPvgD/j9vkZWOr/
9U2t2y5+KdTNVoEY3ffnuwwd/c5fFgMtLwPMpLToMjQzGlhNwv/L9wRpmGcWnjHSJftk61gON9N8
6wLKmsxnsWWfVJ9ThrH2wO6EyQ4vx3KVaI4tNWrn3JE5l3LNImxQ/ikT2OybqK6QOOSrflgt7dqV
xgMSk/SyyOXMVqS4zEsb0a4Z8dSzY8Fjv1sgi51ED83Hy4E5Zt70EPjWFfSDE8+JYYRM8V/NSSvw
OFtYUsruStxsegpcrd8LqbPfG8ptPmPtJ+gNrGbAFUMFujd4v/krA0iBPJ2iesZLCErOOvC5jG+C
/L1nu7/xY4ToF7giINhdmGtASqh7g+Mf5anVIRkGetwWBZeCHjy6rs36sDLb69SPLxKg1RH7gxnr
g2A21ekXLt7iKWit78pS5JfSVG9zfXxFkZG9hrpH0HNtsJDAFkb9CGYrbspby6ZzrruJ/ydIPGZ4
dKK9StbvsqQrluXW8NrlRQ7UdUQYlTQ8AJAswV+xtUmhmGpWoImlDK7atopqwqgZTvUomVO558Xb
dYt4YpSfEELnBIwTjh3y6rtOw8cBka6erI1fgQjPCiKGJiQWHaipio6hUuWDqSb/CHuexE8fY/Hg
6X/WlFAwt2VZAJzlboRqes+a8VVYo3GWgYUMujP+9F26nJzcYApTjMeBlVXsOpw4aqjP7XlEg/NL
7/QXXBMRES/2m5eYr53XuxFj9+7QtZjsTYEpuGT5H9EqRuXUnuHXruGsurMGrXkhZactanRn42Ob
Geul752X3hXwqZiPJsyTL37XnDqEK4h/WuibU3W/lkdUItb9OBawtj3gBiqYtpW7sF7o7QCJiaNH
bkHoEypvn0G+uCFuxR+/nX9wvxvkngKeVcp/MwLvtTWL9V67ATrY8/TEfVripe70zWSfiWaRWKPt
ep/PCDUNTvnQGZzPFBMbFqrqz+w2VErgr8TYTnFrDX/SUWMZ2fg4lCq4+blheNuFTpCxGuL6gCAg
OHMhlIBHtwEOCh+IqdJWWORO2lxrcbpWLJDGZqsERMluYI+INJaTghl9vcqf0lVOxM7zRjR33Bxn
UdpjZljaaSM6fI4J9HN9qccz8xDyrlMyUNQod6XhiP04gO8gUmUl5ZIC2fwehKI9ndMxXB185JMZ
cI47rJSk4zc7hzd8Y3ZewnpL/djBHAW5n0crtouqCLyD5l0aux1gx0xGxJRyP1h3sIaCvS6W/pEQ
IjuuhnEln2u3Vj8Vz/2TVbw5qe1gmPePuYOL32xbskAS/BdFBWx1KfvtomZ8xATLLHPxJqtsCTVm
2ZHju9VOM4WJ6VLOG4vVdK6lIob9PMW1zsBqMRd0aoNM9rVxQ4FOaaRWTx6d20iSXJMTwwdWY0P2
aIDBDR3yAMOBJnnT2cEXNPYArbkbC6tNI+nqLm0Z8ZnrkibEi0zEsjZ6jDH8z3rTNiSFSbOLNQXP
HO4hh1dKToMWucGGmEb7zaqdI5Xc705NK8NRxlWz272lQQOrnHXTZDAparJseql8dYn0WlhPvWEG
R4QNeITb5ZQvUBqqQZcxLCLvpaicbzzkm2LM2YDoT2nK+qle9UtZlx/a0L02K1K4EX7SNoXfvAUz
OO7E1m4bNn3WgnqgMU/DXL0U/VDFK6NvNAWEfeUmISyGItbN+2x3i+nKUNhkAKXoNQI/x8Vc1erS
VdDxF/E1rjzCCf3JDOo5HOBSAJP2dppWm1sNAXJGVOTRb2W9lZ58chb0ZboR+Iimg3d/ojjLRP1y
++xvqqzOQ3tCteF/WQ2bvKLBKOWmy1OnW1+o+sH8kHmkZwWS12F4aOfe25a20mKRVL+9pcP0hQTW
zJNX2y+mh7QQF7flIXBS3pQefS+uYLb2+t1fjxm5CjC+sv6QdVjQbI96PqjmYoesOSbHzr7USp/2
kwSDDWdUbudX88ZTIEus2fYls0BFWmQuTvZ/dz386b1n3yh1S1iOi6TA/lOvjNlmwKOb2cKJoOXL
m1PiSEL4PYaAeznK14BqKa9uKJLplKrEx9T4zm7ejMmf/Fma1IuwrHNoLCxsCj1OqsWlmCTddO2T
i6/eQZN5sVE71iZBNrfR2iw4Qw7cmjiE0F5ylAydanblgubBSpOjltqfloGd0SzsAlR4am57ntx9
6hoY+BqOZ8sgGLNljH9ylCwvWg8iU92CB3F8xO1K8kJeme8UNPpOCFqGpbOMdy3Q73tcTRGxbECy
R61/6mtzx1/7K8n4uNgMAe7seeaygL88ofUwh+AKXURj4zGnMZazJ6BB/TEoC1IczZxlpPLWOyrd
a38L0NMhgJ06Kvog6eenTAMo67fZ0bVIs+zqIuxlMdwPyJsE1OsDU8N3fjsXyjA7EQYxWrARodR4
w0DYXnKUnhgvK+cLlJmJFT4IG0wPdKgt9aS7zpe/vthlMW59nxneMib0k7yYAUfWkpv+WeKcgiqZ
sdeeqJK6BZk8x4BtmOvDkugvetmjGJ+6JkZlzEqHXkOQeXTqze5LOUl+zErVPzB4jAdEmhek7Gks
1oGxJ0y6zVxBO17t6bEHPYAf9Dz0+pVOANMQiAIHAGqVlMbZKrvHIHPXi5Oa9ZYqZMQINw+7RLd+
fE8Vl4XnxFs42o3mdoikU1gNTndu2ce6hpFfWlFf8o6atFpXMwz6cY4Zdc9hE6ijYUsjalZbv7fb
URxqnTIun+HfBXX+02rBq2KSenZSVMC9wGwxrngNrco/gl4eDnMeAMFo7Ri1MrWtI5ZItKw1J3Oq
956qh23HBa9W07pbVYapd835GVvfK+F5B3UbPCUKrUJNIum95vV/UCOYIdxaD04Dqeq9JomTpcCJ
qqleQmBWsM5nISMrQJqVF93DEAAUsOr+WJS9DTdZT2Hwpi0q9tjNnfxuKkzK7xGJbaXG/A6KvCLL
y30r9B5J3e0LCWBEzNr9HtTl1h08xSxUR5ysuOZccS4Dr99XqJh22YRCIMOLbxfVR3JIZTtvMyzm
0Yoey60dih5rgOyWMPyA/PtBMVvuy6VSG/+mg0H4HJFT4nL3rPNOsqZ1u1w/gI9jhYuC+4glMiM5
suOl9d4rpFQp6qfnIecxAYC6pgncUHExy+AFxUnJlL0wLkw5vb0WSBUVsnvAS+LdzbNj3491b8d9
4IayGj6Ze/aXprFyqALix6z1mqXWFIRljg6FM6S7jFw/8Pdw8ZVBcXb9NSCGt1/p4Et5wHxPaeIl
9HSFF5Kx6O2TxG225pDIN48HG31iVcfdoO8cnFQvLY4vV9fK/ayzNsghc5kguvdo0FnSluSW/AUw
lrO9EL9GoMZo2szDq8csp1rujV7tRJ1FkJ8Ikx8pMXuDKVqNbhtwgcEOW1sv1VIz42pW/wbdKiM8
hDJUXZ8cfZHWr+SIFWhPOuC0iLJGe0tXynIKIGpMlOlR72fUUMQ3gobHtsvYEX+3SNJ7TyF4yAd1
Wa3skWBA/5Dm9QaO5LrPVfvYGm59zPv1fRFdFS/WWMSgVX4xOW9C3D5NjB+kuZgMsAfjZvpRsG+l
3tUhyZ6sG0VLMGC3LtjDkke0jlDLlj4SqLfoMPWz0HHaatn4XKzij/MwJGtyD5rjvsCjS48j5bM9
Tr+bXB1WRn8ucU2pA26MQzTdjW33R6MoH0znDSys2GcFDNs0G5C1aa+8w/Rht/hLyzfjGhd5WGsJ
5HwDz8boHROGwSV76V2fkwSFd/UgWEYuTZtsXK9o96MtLxIv2Z3wnEuxJA1Ny+pF/aOduwAJO5B9
/ZXEAvPEKywQnmA2F7a7RRTvH4ZyX+GO3WDBBMvHrJP7cyUhQgmWnhksZJsl5NY3kHD1fk9xiIJP
OutZ11NuJG9lrgmfAztXaoTB1EDW6pGXAg6kHCyxUK7rhWxzucHJmN65JQMhY9r1WX6sDe/dXnQv
zPHZRN1Y/TEDKgctQZqpmel9uTb5+RakZ+VIb1ewjljy6FceSSaPYXNn+04bdjD1UKR59atWQndY
89/NarQnsgfFxD2QrX6/d7RsX0wJICCneF6qsd1WC2N9sOEUnfMn2YwIJ6vpXLHFUjXIkraP3Q41
Qz1qWLANC4spyOtNsWgxWQmnHMUWj9epTTU7ErZxINj4NZA2vdK3PeTlTgTWx0y6AQ5iUmXzgFxi
Rvq6tattcqM8X5EySZzxthSzsx0RY2Zkqo68wSHiFMrbW6IB/jVW8As2cSlPsgi+LYbbN33Bjz55
2i5d1BtGBhmyxodYnPSgV6CPIAy+kcIK44+zOsd1dfStUc9+SBTZFEWjzUu/VFwg5mitR3+5CoPw
dhA9I1I/3s6eoqpT7GBKrEomGDRaj1G0wNLQuNlDGybO+CKSwjoF9fAFYiZkZ77znPaR4szddhgY
L+wwqYxXetiuwl+e+ecC3+mldJgp67mzryBtb4m0BFkgbi/8hCbN6Skp2U1UNNpsD1cPSwYcQzYN
qJRFoTZru5CQqLxdqtxHK/9QKrFP40SVX7GiLKdxiqrEWSjacamlCo0uHjz0EYF3D4E7+5Rt8emV
6GksUB9jIT+NMtnpXoofFjrE07gSstR57WvK7ADXzD7IpDolg/4buwMvYe6IXzC7fTnG1DXNu5R0
oyVc7OtQBXufHiB0nWDeQ/1gJW4NQwRh1QqNrDqVqpjjHrc743YGKQzxsYnPtAS2RCc56RnTdoCO
zI/V8pD1AwkGyjHDv34IuWN5sITOiCipNVRq7Ff8pgUD4/tPfYAzx1ffLqM/Ith8glnMx1l3ThoI
E2Uvw5PnDQyJ5SnvhHEyuuBxKmswF3KqyaeFu2np6GE7nYqGAboj2vITwDtNUkgkgPrjAA/jGqX/
X+MWse3JmX25b4skiZKuOpu6avYI5TG7SbnvForqrr2mKzHBKfPB7di5RwdaXTQNbFy0JoX1wt7C
vcVi1c6LWhGPGfSzWv8nv7Hwm+5iWtZhwjf2DKaDwiwBNKfmpnsZUw09mPBPzsAju4DJv3MaNNnL
2kVC9/39UrraARettSV5M5o8FFWODyckG9fzbKJ9Xat2ejZqr9ymS2MeCGJHVGOvvDGL0E6Z0Q2h
xlhlayXMfjWKuA0Mhjwe6mtW6Pbpry9oKps4E+optz2Ohd6/0PJaJx88ZGwtbE7/9y6Uf5lQ+U8J
Us9tzT//b4jlP/2Sf/mNbplXv9tukWTQDP1//vVN0p/2Fuv0Tz+I/mJWP4w/cnn8IT5m+McAqP/p
f/y3n/8J+Zp9cEDi0r82qtx957id/xF5/fff8nd7ivc3YiR1sipdoiL+24Tyd3uK8Tcb34pFTo4D
bzq4BWD+X3uK+TeHn/wH68o/2lN81kiubkOqti3iqv5X9hSe+//fnsIQ3UJp41vQtf/CYv/+fGTZ
2f/H/zH+PVeIfJnOrLvW0yE1KBcNQoeknU7tRWu9t3WQ51T2FynXA9Y8OIENS3dKoznvf7D1bdHY
yI2tAxFOWJpPNxpbnWdd3HT2cfGGkSudTrufLtW7rthWjvgSEl87oTXtGaNznNqaIgwJnBwUYi9u
gonNGxVlX6VneCFp5DjNozGiUoDt426LpDgNLcpJkb70CL/hISZPYOTyjctDnjPR0RRn1DKvv0Zg
jZPRUCDOGmFEmLO2zqwl92Na/F5ueUZtKUp+i/Zj2Gi1UpIun3Rn9DgDx/zk1Q4JIcVhmTMDcXCu
7SfLvq/hsdytcu8YynzSbKLrCfQtPLTYqeGN1KrkMK6LILCh6O/soEUII145v4mF3oFOyR8SP/iy
WPxgRVskAR/QoXi1u5mOA1E+UoYkJPrE3BautsUlTvcscicci3dCQ3YJvFcStQxr4zUIHxNBmaGk
/mqU04sVAPsS8m1wm2dHTt84jS74W7aN7VxZ82R7X2B3HZ2BUbxPbFBQewH7VXd6XzvCJhbWaKM5
/Sac4A7DldrJWev2AZEn2xRd0VXo7p3klDo0bGFIOOcyX9lSlH2hHlGT/xjuBMSklIQIuAxdO1AG
O2g5iMN6Bkd9LR471YnL4OtHBP/lhZm8v+tQcW2t1X0zlPZuQGDfS4eExLFl6lyjnQ8Hu7kZ0Y2D
n3j2VpDUs+l146MNGoonXC5DqdJdBXXivhVK59Np9xhx5rs8QekmVcrcoaS2z4ki3ZlL+qw8N3tY
O2rWxCTrcbHzI8RSRD14m6RlC6ajvnVHq4CZYW7bsxR9skdn0mxbq44gsmp39JLLZhWwWZNxdR+w
MyXzJ25P3PqjMHBJKGLY/FZFs87gYFZfbDhV5I/22ZqVs5sy996gBYDvyPITrAqIGW5hrMzAW2rr
1KXuuxnUUDjTuLHsL1A0iFezp0zSD/oBph7bvBuxBUBle5Km5eyI2ub6dJ8WTxC6KSyImit7Mrhx
/dZ1DH3T4HNjC+WpLWhSZ5eSJrkNkCOvJMyEs0sOzeI6H67XtztTDT1CAZBNhjmy+9GCD613PnQE
IRsNriWaqWw/ckPXQ1cdjDrZJa1GOHNFkw+vS5P+0dHN0O68L/wf3GjWh0itD9Lnlk0XspAhCsOD
o8Bc9tLAoEjxSDlW/qsZiMxqAALqOi/G2CUPZrJNQGAB6CteuuJ7qsm17L3yvkNxhw6exZPW4+5c
9OJgzt60z+xhG6z1cDTYBpz61hI72T4ydCKvayU6whJUzn6Baw0/Xvo7TZ6SpH0F/6Md6nU9G16N
IhJ4uOmUt7rG7SI9g7/CALJ9lFKycX5OWsvdrKAwj8KAEgAF5NadW2APU/uRdkuG+XhTgg1VvZ3S
djmDVoiLllz4yS6K0ETGu8/17jsVo32vjTTYBdF7TCgS/6y6liHd7d9Ks2VJaGAyEvPNTk+c0Fif
SjOvf1iqPrfkd62NfGq0NE483Yz5PLzNJR63eWW66CM9LK95i83JdTAgmFPGtgna/XlMloA8HAZ/
UMb8nXCDL1Km+uuq6s/ZFjc/QACfXuEaEF634N9eVUTUSXdc3fWXyyTuwubzTK8zH4xkYJntWdnV
SyaKHIqZI6mrERSM9GNAUEJ2Fq64ftCu5sL8CPhvvkWPNnCqdsjXHHlPQ22GGBjIksFEjkxrKK56
8u6sSXscBxZvpqfBBlT6aayMmJ1hxTxN/9UNY/mCFCh0H9JUGF8J2fAY2zCRtYbTnZD1Mu41/Hmv
L2B4LAuIwM0qocH+iriev1gcQQnj0kPDDkN19jmvZ8nfJrcmB8OdA7ZfM+4huqvzNLjP4CEMDHwM
dYcJ7WfX6rvR1fSYs+Xk6cVJJ8Y6Fh46AVJN+JShfmem5rS7niiBofOvVqCpQ+W79qaQ6bc3Mi8G
NqMi4Zqkp/v2beTRvUEY+d1bBbR1v97bUv+uV9eGULOi6LEapNm6SvZsyq3Ionq2+uZdIcQ/ZpCh
48wZj+AUCdyLUwzNnrLeqxULqcmvpjsSV8YQ2dRcaxCnjDDdnWiZMI/O5L6iL9zI3vo9o2m/qpXt
Qp82Fw3mxcauiz3TMrHzOPSuuhJ7BeT0zhMJpA0QsVGX0bvqELtpXZAL94rjxodfidiaj8lfX3oT
8/889/6+m0mUyDvn06X020iUUjtoKeuhRoa6IeI1x38k5ziFwos4wH2eNBOTe6C9NrVF3TEkkZs1
3S6QuaJaL2DfrYJF0+2HWenC//MGj2AOFqZ8M/skV+9tNMvqwpaDfSm7siS3jKjWj6tkx8koZDrl
JlY33WMPuvIuhGZg/qpLSgF2XGcPY0+Vrf/F3XktSY5kSfZX9gfQAgPH4zrnJHjECyRIJjg30K+f
Y9GyI90jI7syr/sSUpVZleEZDgfsXlU9+kn0pNa/+hwBd+zaakVbncH4DWiV+Dw9Nth/aidm+5el
X1VAbN30Q56Udr5PPeBbeZrcU7gzKUDA+C1x+DkYZAE9o1iNoXaPINR0plzNLs7wWLTXntvhqu7d
26zHK9I3/UrOE5FXK9FWDojehQwTuYxap1tEw5mfE5w5EourMope4jw8Dnn6nGxLW+5aGVyzuSdW
Unf+GvT9Q4PMZ0JUctqjremQsOfoh6IhShFSoJEav11XzaMnomRD8W/WnqQdPM+lu6wDMa2xTQ0H
PxzGg9mZHPVMXGaNMScnFtnBhjvxJcOJX2h4czBnataui3AnkhmJmlTchE53CqooRdaGxfUbjnuD
OMPd0FLvPo0WKaqCBXftVdxjLyKqzc8m6CGR4UVY6KKhGFBMgqgLpHbMoYZyOHQ7m+PFBp+Kv3D8
YdVhadi27WyvPT3MLrUvN2M3/2Whmu77JmSrWmIZIk3EY9zksmcx7Z/dvH9xerBI6mhrKScJjU+s
8ZP7TEZjwbfy33rz0Zcstyq9ATDVmfUS5YrtRFyMR9Dm7c0fsI6S2Y5WoH/bLReKdkzTiMRQ/55h
TdqUQ8wyJ6UEYjYt7DauawEpmldDpGvfBQYct5UWpA7E1KmxvmNclXUWJQQ7g+7k1+YdKJZ2iCuj
XFcBbcgp1uy1yH30umgsDtg6bia/xruY73VHcgBPCv3uDoV3iiJXQH/rXKoi5+fdJuJ49WV08r3F
/MQGHsAwiO++sqfPj9ngeGaI6r0NYm6iSaNh9hlSxl7+5Ci845iF7cHh+RUeJtj7rsJozAae9rB2
UY9D8CfLik+7mI0X1O+FptvNmkhWxHE+GN8jWvSE1Ku729kXbIyUR+otvQ8p2e5RS7TT0KC4mu4X
d8gXzTbTK9g5hKgu2Sez7t65VgEyxln1Y5L69YKq/GJT4S4TH6Sq0/LIaQbzMuUmLRZFon02MQ0p
pNefyWipWKwfbbnj6juo+Np68B8NKYeXNvRnkKQgvt16tl8tJIBtS4Zo2Xn6Teq5fCaoWWxChux1
A40OsGLbbAmms/4vHJDQujSfIom3poIgu8iAUzzxd7/kbegeiz466TjInuepMG/q3xCOjWedu/gN
U9kukoc084ZT0yUfHmrgPYF+sQb3KVb5ILA8VAG9oU7vVZvf3/aDbD7C9XnS3GRYtVRJrzxn8q4z
cZjrVGjxMZX5NWnzF19jD4hgmyJPlQlWlMaiyrSrLxZIo53Xll/6lNaX3y/sbuehCq5UHzFUAeDr
67m8SfUFpbS8QYh2kcAWjtNkh1mM5gOOl+JMOLce82ujWe60bMgVZIm4+zBzDlo2tGsTyOgmbhFr
2YvTeMECe5dnVLCUTHob8ijBbs4xo8Z8XhoyP5VRWBS1wFHRabZ0LTC3itX35E6ZsZnGwF/FvOyr
A5hQnzjkjKXsf4Ya3blig5Di1qbzZtFYo3N2K0/cJNGtytBfiOhP3zCnqNC92HXT/Snd9lDGA3lD
Wb460oeQ2Dof7jDYG0O9V4SAv2xKDC880XxR3230/H1sHXqNhzf+5AXIBoQjvOrb1qFlGY4sQUIM
qabDnt2y4mtbMxZ5YIWePZk+N1bdbPJMS1Bc0uzT6D9x3piHFMFfgcasg19F10467sEqlxTt7LUu
nleYTFUGMyY0UxhfOQv7ZWOU6SbvfKC8ZvfQlTObeAvbdFrU647RwYq8pZx8UBIi1CGZkk1xUloU
MX2KgwWw198P1TiecsfB9B098FBpFk2Xk1CoweIbRPBiPIbLcfbcXU7SD6u5sUNPza7wXuNTMzCB
O9ULfhZCFnrwrvEWPDTRTE2PoWALU69/FMbwauMFefiFuzsVP14NaMcHqYpnOOM4jiOgpnoDMv/3
v/dQcTOrLn/UqFQV6PyIlm/mlHMr35aZ49+6FIbxRCgKDrN3NjmmjIBadgJUhelCCEtrk1YR2l5W
Q/sSuKik2O4B4lm8/hHvAtcxySqytzHZ95Buu6UhR2eXER3nSCGjbUOgfRW7bYHsZ8KXhOBzSTCl
g8kbQ1cdOPMLwTJnbbleso6ydHqLM8hIRYK50QGp8aACPNM5zonYtcbcXWLWHxsc6yoi08uLxP+E
AEO/i0/GkhzZPD5VlL7cge/T3onlsBOvbSmJgLPN5cPGwMFT+J4NuIdwHwz3TiPQ3esudzY9TI41
vRZHCbB/2/sRn4lZifGiqJAz+3nVF0ayqwOAEa5eRc9GPmFSEOljMOkX/BhIj/HcrWsWvEvBIoEd
Sk09QiUY+G2l6Eo6cToCYUmZczwD3PVYNTDLs1nPNpLDBtH6rt5OhaedG3qcz6bDqOANLovaUJOg
AbL2yrqrWEQW0JOqnuDdApXe2B0/EGXnjE3gZp0evfEZhxFOu1ShPwhIJKs4p4nSZvbkzhuRGSvD
c5JnaFDj+N6H+jvh9nzVJt4T0gGxYYkFLDDibd4YZwLIWMidvNuyoKI9gYxB00zykCThMWAVw0K2
v+WiAfCappCqrRi/ToOoeEhkCsBTFKWywBaPmVUd7e5SBMhquOTzHJa8L7KM899ULfgrI7ckQ0QD
saAwyrf/kBfYJbWLK8ju2PFnT4ZmfDdyfodQkJIB6d+vWWB8sk3aCotNb8p7mZI5WvTuCCiOYTYx
fehuKXEsEhhLXv7fBv1jGcsrrXKfg5PLS4nHdqNZ4YwgVZoH7OSnOqijl4Qbc0Xl26yhTyDHeZu2
uxMtMckMWx+A/61VG1+CaaTx2i5/GkHsuXLCJes6yRa7p6ZGFvYxET3QOxnVpP+6/Gmy0g9hz7S7
W1mx07k/nwYawxr/mlJzfAuowp0RZg8oltVRD69DXmaPxModDmc8E+heLLi71zdr1vj+Rgv2yyxe
JrYb65Rw/QLEXnZy1ZcB8vXp9199cJIQ+Bucy2a3CUZ4c7WbwWRJ+mOl8owJD2mCes4R80yzsqIR
wAprf1b7lB1gQ85Im6EoJ0NCpkpgBIuDaDPnhbMlxyoWMr03UOQfjS4Kjw2eMlwAYtUZaFmWSarV
818aq6k/sRIRFcDgOc+5RtdqnTxWSfsGuHCkVdk/gSl1nqqeJUqHbmDk1y635kPWmPFhorlijozs
JJrumTWBCiljLuPOzKesxNs81KTjyXZFe6ox0AfHbHgF9ElDn2YG98Kx8o1ls1upSsLvVufxVG0s
50rhBh1YdXTw6YfiuOxZd+iVe1MfjfPvL8VuRmO0zp/T7+Is6y+mmZEgrIuDW+rNUXpmttRHen0A
B59JWJqPU3VysKYNnmF/2X38IaRoqBpKRzzVzZYFnv8GlGJcd1RODXUWM8VXEV56n8s7nhDTsPJF
mlrGEs4jav0d9m8UsxHDZAZym/zg1pibgip+Q2Y5SJ5Ffej/1EbVLVLfS86BiqqU0bsoB8rW6Fhb
Bz7NxGwz2cJikXFZ6rnRTxtig68yeH6o6vnZ8NBqdQ3HKltDAp5bg6XHomtqSERB+Ta/mHnFrrlq
u2WJZXOZUkyyKuMakn7bfpZxfyLOU6EwmtyJcjbPHj5CDZ0nzMC8ZERwliI0/joieUhZa28dWVDk
q6YR13+MYupEmxRXsigEBTTtfA9yrFh1Acu5Fx+QSMdj2+pnNwo/ysIuLsSKpkUkLTZfAYjCKjXC
VW9MBYBD+WkjPD+3lR9sS8/FlZoUG3NyzpbdV3+AOe1US+PfccrX5eiyIrJMeZnDiQ/gUL82ke2s
neAch2O2ivUjxdXxgSB9vMx0YkShUUxX6NHjcdDlJ9ZF5G4kgHdzcKE8jyuN8Pdo1hmJ5DdbyIGY
lgH7NE3DZwNnD1GTetxMMfTmIHnJMRvF+RdlYye0V0zYONMW8WzsEj6ZGO/iA2mvkWWRdg9dtLUo
1z7a2ONDVPncyFusbEhyK/5IdUaZb1aefQdh5S7iEKTHnP4Np4tr8LBK1Akpzzn7SXMxNQSig5o5
NzBMrO9imVXmqumNj3YYOO+Dr67pLtZD0E8hvmwwn9g9AmMDm9g/xKYZAnEaIyiSqbXTKy4gxND2
wj5Gxw4XiOMU5oTpuRJHqb3Bp0lIGDjEGoXzXkOKZfPaa7e+TlAqp/nQjw1Wm6nVrk7CeQJLFLfk
IIPNXyh9guPPyu658oeQjmEZVcMyUX0AcBuGBycUwcmp8MhRKsePTdloU9Hrm3S0chQCetxN5hy9
TJMbONjPuHJe3dzsOce5uPgGN3v2Rffc4fv7FgVOOy34Zu8/AL3p/WeZiEc8fJtimOY9n/P8Gg/J
svPBgYWDtq6KMD+M7e004/F0klfTxLgz+LQI9PJZdoiqfpsRCwXre0rpBk4CMLZFW5RPsvc3Tqe8
fgzLq1LKd5l4+Sar/GQrsKWSCEjeE7YCD/jT5rVjkRKrJXKDySlkP7mG+ehhtNvDyeNkl3jGihVN
vtWFdWypSLlZ7ZA9VzWcaNGLfQntZlHm7SWm1WzRWmlJe7oYcA8B4+Ci9k9jFx4rXGY713WeC9sp
VhmJwk2sF9UShTY/6Gq2Qpypf8emg9maIIKL/uZuM0CvgKqQRNzw3DqEgjzWYduc0BJ1AxznnCHf
W/0+sXNG8bGMD6J6LBLKajzc3ICDjWPB1VvpvX7+/WJOqnqmvZNh1+D0EBgpgv0Q7AZo7me8zOa2
kD7xRh6Ric1f5Z9fQgqa2homtRNkI6hnwzh3AyYG85uZJ7poWeRu7Q4PXNHgxssGWlATbmwj04JN
cTO4RSc8cQgk1tqrcBovbdSGQ9VMmL5aJhRoN00/MZqh00dKxaYgm1zjqKqp1BHO9THGSa7nfZxB
aDFVs8mcZviHBSnbqOpS1htsPSpXMBQ0bF2xG/D5ggrxmKfcxnr8HLigdXftuOaNslYIYSQ/rw5i
C3emdZ9Gr92UR7dxHKNbV/OuwRo54MI8R0OvP2nYS+92l65YO89LekIJw6oDQNJSdZX6xuc0Avuq
VeaXilE41785YJUIDlU2WOt7SMfF1lOp4Zr4cOGHBzuOaa6P5T5KdY5SRcPJnXYwvH9gmDx0sKX4
O1qg/ReS2ZE8VnwsW8bsjpls1UdsBXxJRxDkqm4fwjO/ZQ2LLL12Pw03chapS/9byhJpHYyFsaVm
Ckq3PhCbDjjHTaOwbqLSPjqDstXRc7micCo+BkPJuGl7N6Bh50iACmvsUF71kOhyaZQIOpmYTnBc
FpCLk2Ui8+HcJyEtMml3TGcyFNbQXJoBH1gYJ+MZpzclWsxOrFpRl3hqX8LWYfGiouRt8h6oaLmH
WX1QYXNdxc67uoeuGSNVFWEJN43cHB/ABj8GsFJP17NdTIY9VWH2TMXajXrczUITCy/EiOsXg7vi
Eem8SLX/V8F4Ci6IyKuwfNMQmw9UgD5VUXqqepo1MKd033U0uoCBPcYpzRzTpL2yDwHi7eTvIs7H
J3qUMKqkOKEAHrcbPu/ZfrAcYgsTMshsSGJBOQeKBMwjdYbA9kgf7PEH9ns3jrONO0mFFeUpBGFK
w9nRXXKFE0gUWKBUiAGDuaNV0AF36Le+whBM8AjsZMRfFG0tIwJUMHdwr0EXpCEQA1hiyZuEa5DB
N9AU6GCAeAAmuV9kolz3hfbh+f0Le0Ag0JzKwlF/qWv/owjFkgjiU6NGJaHACo5CLEiqFMPupXKS
LwuzdB/GBYnTWtFNwYxEzrDUhFXspEI3CAVxMBXOwVRgB0MhHnJYD76CPsQK/4C58loZACFcHzKE
QkSUjJplwKaKfBLFhYpqgdPaX7awJfDuVg+W+uIo8EQDgaJUKIpCQSnM9m9oqa69uRxutWqy5wh5
DYqevKSEcmVaOPl7KyEllBoLay6vDT+Dc93prOAsHxjKcJxSORxBZwHMsAeVdEjCW5LyIQYHDoNe
AS3A4tRXj7D/gS1WvsF3ly5HkPg0tNgDkBG9eUoUsqNW8I6oXOUK5kHfp8OwCuCD+waLRwX9sBX+
Ywzje6yAIHWLP5CiyuK1oDEts3JKzGpnXnSQRByIIh7ljH5AGNjFcty4OtpCtAxdJ9ya0EgQp570
nIcblBIPJoQHHy513LfGMulPhmcCEG09y4FaWUgnnUKeDHXyVnP9kJ3JVrYfyzUQjHMbkXlp65ob
Dj5Umos2ZJGeDQVVCcdFryArAtoK23CClcp6rOvTnpobjp+gWXqimkjFPZnUFnBLoxAuUsFcAoV1
uc1hHN/cLHrLBzIMNTsxV2FgOgWE4RNEaqLmTIT5ddsobEwEPybVeuNQK+Smh4CQwpgZ3O4lJ4Gw
pIvzL+eYUw0aTRq4sZseZiSiQZDPqrwTAClNwz8V+TnNKT+B6GUXKJ00EIK7UaB5wFGNARfCb6n0
4MhCUncc8/TFDM1zoI/bISue9WK6CN27+ZQsLTSXQIQJHhm02KNZmS9+LiJFP28preUIQTfeO/H8
tVFSvukYwXvVE0RIWvc5Bi29JC15CkOTdC3En7xCvxZ0HKQ2q5xVzzXJ+oWbC+Vx8BoUNshjs76q
zOqPrpBClBTSs6KJi5END8HIKSmqOwzT7RO//UzliThoClGUKlgROGd7Cee+fjAVyihXUKPCdEGB
KNARRaWrxEsYR8rxZ+LZd/Yj2EgdkWcCjRTOyUZ/a2EnJQqiFCicErzRYu2q/U+kYEuOwi6NCsAE
BhGhT0GZuDjaE7aZsxVSJTMDIGKtCyzFtG8kPB4dBXfyFOYpU8CnWqGfSgWBguESrHMFhmIIzEir
ifxuQ40CNvvuK4zU5AKUsiBL0YD13ABFxLuhPYYm/L4UO8JmBrRJ5yX1aUROi4fRcR4qha3CZByR
2R4fM4W0orMrZKGiM5a4+o3hjIdSNyFnKhiWgIrVKDzWZALKImQaLsrE4LARgsUDJf7EHlNfF9Wf
eAbeiU3a7AYuXry4uTDfEKveY0D9rdCWpffpwzvtRvslDeF3wfEqpvKhhesVw/fqXeurZscxwv3y
FAAsMkGBEdXZwAwID2Ap3VMEL6xW4DDTOY0KJNYrpFgCW8xDML7EOrixXIHHWghkpkKRNQpK5kEn
6xSmTChgmaPQZYyuJ6lgZuyJwJr9As4SbkKU6eDHVfgzMhjzysmgybYmWZs8yr3ViBE/MvCPCwhq
gUKpQRVKjyl0NY5NzZtObMtyOklfg9+MOxJvcmRxHHeHKMSX7kFrSxW2TSiAm5b0j02Fx0dMKPKg
RzpsqAQa3R7YbMNzPcPYEleefUaOwjsteOQGYfhgyuzcKIScgCVX9kDlZIefgyTDdZjC7MxSyTG0
/JFzUqXnX7MRmoSd61vLvqRXyLoRdl2jIHYeQ56C2qUmWFWAIqDdjTN7QdKnCoHX/8LwJP93of/x
Jt0/WppxE51fH72+lRtikrtZQfXmAbwe2irW69GfiZa4ydGzKRgsBZTZIp02uHbNraNgfY7C9tUK
4AdFCwN28RSZ+hdun25NBRype4X9kwoAaCgUIP0PdLkqPGCtQIGjQgYCHVkbCiJYK5yg1QMWtCyY
+20dpEewLDcGnWAXqmPuoJCEHWxCTUEK5+INLj9xU+CFtgPG0FRfwGmxcwBx6CjYYa6wh4ECIIZz
RRRHd8bd2OjDrTPARsQAE4UmD6ZCKPoKpsgrPRoTeMUKziLfhDWAQi92CsLIWf0SJ5eStcSchO+j
WrpniWu+DCnQBTKuC2+sxx8bi4K04mOXjPYesBBie22eE6rJzmz8KbRTcEiNj9kFR9fdUeBIR4Nz
4DPkZzWIg4QNd6swk57PowjtfiEUgjJA7tFhUhLn0xY1lEobWqU2oW7r8Cu1GZAlMhL+ZAW39Pg4
S2iXqLgUWTeqfbXpvuCkosQzbUB05HM06g+w8V7Iv+9TR/7FxDji8HZ4Ov381oWELsO+Am/GVkez
PLApWp28RehRVu1wwy8BpeCMN/4Qkv6Tj2oyG5MDXKJ913NikALcZ0sKdxE04Wvju8ae+QV7rDJx
dTjRIZpQrZlg067gIe2ZM8Hfj90ZH0d1tDKbv7iCjvYKP6pzTKSGEySp1x2c+ZUlc7A0WkK7JezS
6ixGOKbwTF0j/9Ab/UGWyTfv8UFhhDa91lqrOLzxUACJquCoqU30CIhziLiH04dMNFmEE51ra11n
UiPpDlkrDbjeox8O3WzACxwhDkTWFjLrWIFojWG10if0HOAXnF3ne4ymE8kNyTFY4V1VwKZUyNdE
wV9LKLC5Kxpuait37B4LhYklEvag6YBjQ5RJrmNkZDchqx1U805zp6M5UsTRKGcM0O4jz1jtMoA1
MjzwtP5w0DxwtXSTZApfSxz6AUOLffYN+gZhDBCGZPHZNuGp1sorbDj3ULEEAGPQvcBgpYAWVC7l
FoCAkuKcO/sJlq7ARjUquG4Fwp+Ub0rvNeDdUTjbqHAwNigo7wSdF00V5FB2KkpOahx5eS7pw6aM
g6MP2deLCOn+on4d7zTQmmByyc4KBkxdKpUcCQwMiXPwKSNE6xVv8P8fzVahhBVU2IcubBlghh0F
HHYVejiCQezOFagYkb9NUYejT9nnR4jFUqGLG5tVQ2To+iJj6t0WnmGuNahG+S/0GGwMwPbkZPHu
MwH3R07IhxJScmySyZ3D+smNFEAbtJNEWRpggcVqYdbufJ/T2YiSpo1gmC3epbmTO55g68jj+2tW
AO3MK2AAM1PY0Jx52ZcQbrjqbLMHcM+jHrH+59BDmj/+1l04O/l5sFB4YljRVPEJkteLAYY0cAJU
UqjSCB49BAXFg8DrylHILQ9NRlOvLJ2APWcJ+c6AzYIRly7ZKbzrrtEfC9PGZRbHzgI/p7/B8Ziv
bAuObdf1ENCtbtpPER/IiOKdysxSxtjeILtI6KZTAO25/pxtnGYCsvaEJfMr7VSkJdzHXvGE74ML
Ovikjb5achbB1O6VH3GE5MApBUPyoSCv5DM6PxDPAgmuFc0z6/s9/VJPSep0X4BgcMwncg3kUvBY
iItVLMHUDib7CVvPzsIBylNS6cqKaN9ZJlErYOM85RJyC1AR4LqGMOKAkqMP2Avmm3QVQSwniMzI
D8M8VzDzTGHNDR4VXmLc9OGvSeBbNHLr0h+z9JL2t6fpswDx5ffOh6ghF3ox0F2thBUOZnZLqGMT
KcC6mWEqtQSxmhlEPi0/7LbjhIJ6DY9cDQbU141n+DwJmivbni4tNxGkUpDpqjM08rZ5jPGug49e
QH8vFAbeT42rvtKpiuPRAwSuZUnN1cvuMy+BbPrwCbAxWSH3JeRLImMKOD/2wU+Rrwh3G1vOCn+1
gcOezgrZs7DlkZkEWHvsJopTmt5ikU8NnFfFn1GP7bo2K2SsGldGljfjsi/8pYgCVh8eb2tZPOcK
md8ApWWBtxMRDglUWzlH4yKR/Z+yap5mhd0XSMI9JyefsfXIxTItWm+HARYGv9GQKG9efCFP4ejX
KzyZq4GBMh2higNfqHBpQwbLi7OuqgB459JtbIvXnBtDOQXv8i+F1u+N6hDwVJtAVDr3GFKgahko
Yu3DiDGr1vqkZm0KLFUnQa3aCRBwnydKqxfed27pgNUyfTnR5bDOEDj6C7V+UMSQs7OyrRZWS100
5tOXwYZX1HQ7U9aUObWFjaCT0kgfd3tN9s963FmbfOw+Q/hyzD86n7j2HecgNA9AW555Rgnrl/8S
Mbj9sz3ifxVdfivjQiofPhGEfy+V8OEVUBvq+DqUEsdRrv5/ce2z6K1z3ifa5Yq2XU8GBbnZ6Hob
wq2jj8hiRY5Y9Y2PMqlr4AjIMpl9+Rpg4nJk0v0zHUIaA+/Ef/dyqMv4Ly/H1U1UE2BkDqF4U73c
f3k5RizKOXDTcVtabMUSvDsDUMg1tbMStD3TtVWnfxC+eFiI+MOS2rmqAUZqrfPHLTR/RWEQb934
7DQBl6QhVv+PH5fz37w+og3iN23h8yz499dX2TZr9LydtyNltcvUxQZUWUGx81wL1EPTFJuIbd/C
qZKbRH2gVrR9m9wvI6l41PT0/kWRvaYuELpexBX5P8/W/P+WmhHW/7Xd5X8jt+X/lpn5/R/+GZnx
nX/owiQjRtcQXhSu9P9sdPH/4RKVYdfmmPp/icy4//Adl9Om53jY5yxh/WdkRpW9GL7N7wiXGYMp
7H8WmfH/PTLjWb+fOZulnuHTJWEK1fjyL1d7GbkE5bQW6BBnllv6MMo+PvB34RI2rPjsfIT6PK5c
w2FB0c39bqqHaFvl4skiFIGQE8wXHJjvYdbMy3TWDI6Gpg8ZhaptWV0xk+UXzBdL7pMBheJ29jIO
Jo9H0Jm0goHiFbR4hM14gIWHGF5M+wzUz1Jj+D9SDR+fsIxfIOGqRm2etIlH2NpraW91hihbyADE
mNtnAx53WT+JWlFUpCBZUjQbSYf5az5b+7aM6BU2Yrq/RXaqmhaxUP2TawX92uAACE897Q4VwHPN
RJ0m/Z59j8NdEgKBTGRpO9JtrSQXVzjOuLJbRUMDT2/a2SpXLQhZwAQ5WNNtltXCtpqJ0DW4P25d
ZaUT06nqF3zz424QV9+E2NiNllhktwnCe5eE6cLNpFhVVf+FcXQ92+ExLS7gCvo1FnVivnbzRBhr
Y3ZFsyLxgbNJLiht+9K7xt1YtfvuGu4eB50NFayjz80D/Cwzdhoa5Cycu9+o4yizHFFBTbUU2Ity
GXneQ8D2dmmORxci6lhLoK5K4TNnJkoqJ33OGTU73qxozoDxOJX30S4i5b0oy8lfevhCO33ScIr3
n6L3T1MIv883+6vfu7rCNayL4j45JaZaHkVDWU9LO9HOSWa85i7WoD7SUbcIim/KVidcMGJTxN+S
T3S+dtEG7lqxnPMM8PNWEy5XXzqtS9v8kV76F+DTdkjak8bCeR0Y2rTshJYD5BIZnbNUIYBVW+RZ
oJaKb37t3gJqdnwr7TC6ZCRl5tw6layoaTSgOravfWtFBISoQCOXQ9u+IU4fEy36kwY8HCNwRcux
6y+WN5IJ8+ZxicMkWxhIngtR6ESHqDZYAoZlvRNgLTHf65iBzZ+Z9eaS35bufbbrH7yBmzyMznKq
P4WNKWJO14hXcuH00E0i89SbxX7SkYDMdh/3G8OEzepl9AVTIuwGfrgeK+tpFOxDzOZYAFjyLe11
rrOra4APw9bTahFdaEN4jeIYoMge8WzTi1uWYnOXESqX1vVLOU6naqQGBK8avgvtK4CPtXbZxi3j
Gm8dduTVlGo5FWjzUs+rfaqNO61vP3zI7KMhqDJBaytsrVqzEy1ddgKelx/4SSzLOq1Xpun8EDRf
eACQF/lzUbp/XNZmBkVzi8KoWMsGORzqON73wHjvICh2aUvQIJ29m2pzX+YT1Z++v+9VnXPp2Rr5
PWJ5qdSpq1ADgZuE+s4L+kNeExOj45ZoENbVIOrA10QVhEZzyFZMMViXK91fOWPabChwYo1e8t+S
/cW8nNjLQQm7rYb4wDegcFKvxbafi+OMuYcdMYOdlkNLzaHCc3ScYWilzbNAUd6WmvwmSQsjKzY1
Tu0O6HcS4NAOZsjKcX7UGf0pUtLybaJIWToSiWMN0V4XATnwIr+kuEiXoW/SyMMIg+wqQtB7XTLt
ICBboOGiQ91QGOHqTzaRih7ThmgQGoH5b2jY86g8JONrjdYd0IRcpbUqBR6LHy2CvY9IQLpDRvR/
o4NbjvuIo+zWRoQCe+5Y+FvvpHngMvTpuxF8BE5+QS3b0qb7KCNNJ0ig2E7aZ0oke1002X60+xBM
fvI14CDLJMFgV6lxTIfbgvzB0jZPRiSGC+6vZ8NqMKKM+bwcBfCYqZjPddoeRynpb5eQQkgez8sO
6As+IBve9EBqrIBcObtdvoia5lBH3VcbMX7HVDsZCkzuIgDTs3jpnaI+0+IjgGEPfr2e9VeynDUw
IIWQqr0d/VJUbKl3ma3zETvStEx9fAwFcj5CzQq/YnjyjL5eeIO36p24uWdyhHAW18GDXzOC5e04
P005f4I2wWqAal5uA/btj+A4iVthP4OIatSXxGpNLMjTllkJC6G6Wsamnm7WxNSdG9E1l/FGN2SL
cu3aeOmMYCFtdgFDMjOd2rQUNk5eotxNMwgbDrWhjgowdT1IQ5nctWROt16gAXZGtqS2t/G20dyc
fcqVYcvmHdizTi6p3DLu+YgNvMJhz30fJ4lP2etCG0oqgvoAFlramucytRWE3Dq3thm9ouudSwrr
71jGWNYFuPmJ6YGkqzt2WEYRaAv8a+0Cyplz6PE5PDkqrYNTW9MS4yFyfQ7qVTmS7kz2tu4n+xqK
X2qX7ymqNeNUQMLd5wyt1WtNLZf0CoYhcSK8X/sUw/xfCzeQS0/6PQudijiCqJQDs8UhDmEVLExC
lN2Q15LI/bocgpOFeRMjVqeTzzKtTxgtEwZW2P6Q6XPKzfJ+2g5T7xzbOJ4e2BmbBOwOUVwkRy3i
CwwxiK5ZctZbDfSb9LrHrjSgooXtB6YQuUpwsB3rnHhnNqMPIfvJS83zY9Glw9Lldln6Fbv01qn6
K4NfMyX21a/65AgByTjoVH8SgAych8aoqlXFPvlRdFuBkR0Tcj58DamAMYIUHBlpi3gYB4oc66Vr
abk1OyuZHlGU500uO+ux0aHVa7Ot/UTzxgKOwaNYt3b4BO1z1Tgs1jLD8FhTkpbPMWQsWHKP59+w
fzrlGY80HkkrSPbvNZj3Nd7m6N5ogwZlq+GW2hd0QM6xf5hd8ejqpbdEtevAq1MWINKx+C6qa0o5
75db9eOqmRxBy2q776qQQxPOMmpldP2xlbybutdNV5m5r5RM1FdHfdFKMpge1pNVhYHlio3X3gA6
Q6iDok7ELP0/X1rb31IrdK0C27iG5c00IPuYtKcunSgkStPS/YxOqn9OrPsBfM6LyYPbMlLS+1j7
3b7RXX8HywbR0YdSz666eQEJZVGzYlgPaI1iZRGDCk1czLhS9tAR/4O981iOHEub7Lv0HmXQYtGz
QEiE1kFyA2Myk9Ba4+n/A1ZZd2ZVW7X9s5rFbKLJrE5mMAJxce/n7setdRfodP4Ymj7PEuXGntLY
h4Vf8wpozWMca+ZyRoLH083vfd2XNP4kfzzMsTUPWxql5Z3cVoQk+ODPmJQ31MWFEHSnh0TDUUrl
Df6q0dqWfqJMSQ7yTcqR00H1Tk/uWhFJmXRDKDgyYL6F3tbA57VyGhgis+qlSqCiijZdNPi8JMnD
r4EuNNzlDo2iKyuOf9I2RL4nriYxtE8HSsL1sCQ3BYC9DcvTqJX1lVJpb6+ZOATJH8z0MBQdV1Me
pjj656+HXDPf8ZOb14jXIW6a/oUpuYBg5BUnI1GDdQsdEljlKOwbTryLPFKKYxRZzhgl/gPv+XvU
wwuvSzxkGO3yFX5kkznU4JOe4u6BVEShjnu3Bm9DD+DADD2KFoSKSF/Uxrc0zMNNM82hZJiK8Dip
/ZWMm5CDsqPKuJjnFsurYbxIulyuFJ+RtTUAvhp645krRbJzSZStiAUV675V2KAxId14ctTOIp+b
bZNL8pJuCm/jtVGPqIuumhDT2kkMyFDEY9kGnakcxqi9JLLsX1X+RMVuflLq9si7r13KUN2rgnps
Ss0gqwEEWxuseitZJHbckgwV1rhtGOa4R9p1E1unggNK4hHcVlOQiFlHg54rVIA645NaB+yLs3WF
REDRu2bEM7Da3TIxWEq8dji2bRnvfC9WFgmRWaqL8Gwwsx8/1Ji+WgbYuHv1csPofkSeQaYwM0IN
Jvoqw09u1oUuFpc+9MCA4xVeDcD3rm2uQwGRRlYCKqHZqBfKjiix/PtDUsJ3CpOhWMgpmPwZ/+/S
kSrKBLNyg/WPDnEcMfxKmPU68vXCDyhB3kqclDIs1Zklr1XNx/81nWLcSkIM4TM+VJngZIVx7pqV
rMsTS9Gk5BtH0Wyk3zijt6zDndo172rvvuJLtWZhDMO2r8Gr4UVixqg2CxkUQYEvdEki1LcbUSVP
JwfVIsAosZE0W6ll86wren4wMwvseCxvIq+RN19ffT2UEQ4NUV3U6BzccHCXK0YUz7IKkwHdwsk9
qzc5n10W4i7Zh3LgPYmnLnEwGI5vMP8XAQ3e66xbtkrdnb++k5LsVfZZLXVTDmdtEEg7RGSJXC9f
VSwMk/wkLjvPVXaEdv2VLKCah7uhU+YN4EVR8V4hBUMdVpsVeziJC45SRFd66NdyrB8hKwOhP/BO
dcYuKdfnwOGwo9LRZKtNjuFkdxdI+Iq60x/yS3FLbuXDhUUjnhJK9Db6Cy0wF/doHoWEwSoyVsX8
Ofdmu1A4aWdj7+2Ug3bhRp0njlW/i8dBONfEN0XExmIKM6jf8fjY+tHYi8wDH37F+PBRLZFv4i0W
dhUTgq2wn3YuF+L1wXTHvuN4hK4FO+cwCLp0buuLJVSnntTWTbYy/8qG2o6RnC+kie2ykItrkuE8
6UUy0JApyqsUW5yFZHmtJ4RChsBybx0nIfzc3g+5S92N1NQVOdG8I4LKaWPwvVvBx6Y+Dzc1maW8
ENHXCxEZa/VYb4JZHT/ms/7eQDeYibfqlF/0/Kh9mh8iGYp38zqeKXgmp0mvCDswe8F9eAlIX6Gi
g4/2dRghT6OcwLLfCdIwH5k4rOJw06L/0Z7EqrZW8Kf67+pLiYVkP7zoVznYVcuVNuwBpvLB6exD
2u4IeFLvXQBtfdU+K2FvfvSfhnzDn2mROiZgxS7mIR9T8sA78RQjr2Psk2O7mBAiqzA46sHByA1H
n8e4wjl+kYmbg9sOfackyH2BBjqjgX5RIN7FdH8JA12BCPr6RdPE+atlcpGQ3odmhEXqNQkE/BHk
yqoln2rFIsx9KD/poJePyl65ePeQfxpfPRKvsEr2g56vnawX7eAMI6SSZuzI7exNvEs8S7piKc8s
ZoHk3okozy5uKJ5xEuw1ZZ2X8ZIAU4g7EJHOcBgB3bB+udQ71VKzxk34tDxh59b87CopCS2ZIH0T
EHDGWWcLMczEY0ws/I3fivgnkKV9Lb/XT+p8+eGPTFuQ95JgiAWuLSI8W6tcXFPaYNePnI+DfKxp
hkg5Pagv1dJTPrJ+GT4ljXi5re+US/k0X7035dlGR1F7Al0lCYOXPR3XUPWcmLdvK588YR3chUt2
z+7FHukK4gkI3GUNDq1f/qB4dxHNMI6emn4jEh4GIEUIjDCNr9yLO54BO1yiromdk5q2pL+BzVj7
2cGmkiDYudQPaTizPqZFk/eKrbLpbXu4Qem7+tFGG/M6vQDuzbi0T0FaENyh1xQp/aaxrW/iAds1
+sk+PWJCyQvXybyLz2qdVUT7jYWRDna3LNSLtqf75lQ+o/v4jN7ya3VOsXWox+mX7+6Nfhj2qlkQ
PnQ4hcRxff9Qwkkt84g4lgPufvqX7CYY5KVGD1TFeZbcyDtwR0hm3Fig/M6HJzKapnR2cJU9oJTn
5IhB3M7PXrkROZrX5HYv/dsAzOJRXsBKs50Ot4Ehr5pb2hu2ukTO870VNhfKGIKYQIXqrnN4KVK3
5zRzTUR3jc38jH3GNI3dWlz7m745+gtTdfArKevhmxczVKLmdcTrUAnL8t7eq6u6q07FzeTzmT/M
K7tI7cWXXquXKLiDSt1CvRRIZIdYYMTapVyoULfY1GkoDWNHEDcEfbs9/VjBsoJkwfI1Qp6J7TLf
Vk6Cey8wBXhYgZ0eIpYi/AU391oCL3kG40k3V2jWokuq4jPHVcee9Jwpup0rt2LIlFMXJWwLynl5
drdaDSuXJ5qxfnk3aUocMNnSjW+amM+kfXvITv0jueX8iFFrN/UCnKAjC9BaM9YYQgVV5ygErIPW
XS0kjAuJ06efHG426jgEqyK0tFUnWDdUcNh6YSAufE/20Y+NbdTEwocSQwaUhuKGMXNLi0BLF7Vq
bMbBI5EGHX4he9Vw6zu9tkVakU5SR/mUKYNVIgHhXQsqapw6huER6kONyIADqofvI6aZfszZ2gVm
pJIpc19j0BcvbnGzvOI9zsxxOaEbZxs37Jj1hom+ogpEHfceMGuhk4VNfkkv9YPCJVpuGiCSdt2I
hq1/hCCP+KMI+vdL9SJn9B5gMD+Kkfhwm1jBjSQxvi2yb1Ujbs2sUz/6pnmS3JSWOfa/BT3M/mGK
ojphrF6Z4Poz2aILKoQKcvWj3OH+VFwNPt8VvlNsey5lar9/qeeaP1dH/6GOrIhmq2wXrvhQ8GbY
COZKvwhl/mwUbxyaAWEDkAvXqjQeiw6z7ErK4QVAF5YU0Wmb4YZ/zThAaQBh//Ul06Vj2Wk46EHh
23VqdLtyevj6yjKTa6Bo2You1RmkPH3Wbqoh9uaNJJYz4BNqQhFbERyg3vWusIa0cdPnKgjW+aVR
THaSopfMJVeCNthTrSvRx0PAoLHzunchDAkogK3Qr9KS65zWuXBB+u7qh1gjwFp0xFZm5qi3S15L
eLODlq/8hNZWWQJAnsgSnbvcepy2t5KDhcVv5u2kg1TCguiSd91BfJQ39VrNwzu9rdxiKrNcm6W6
pShc3ZBSaqdcVOeJVMaQNSmrNxuLAMdCejdldw1z89m3GfF03OqDjsGapu10X5VFRkmJl4G3iy99
I6aOgZeSH6SNS8bO4C3a+kqpqEXH4xRuAcIL7l2P6Y94YhX8oUq7ImMH2VX1m5LjKieHPwyflefm
i2qJXiACK3mRGaQf+kApqUiyPmNBi06ZW/DKlUZLP1TKTLUb1qpZhXtgiMkq0/Af+0DUNrR7ZNQZ
kS+w2sLdjbpJjrkuWK0bxgOju4875kkqCVK1n08y9XRz8u7m6/gteiNNda5PrCLVQhOffG5rKT0V
uP3DlOZ5ucXklIWWXabxCThOfvKKfq+bsbs17gyK93E/3AwhA21hkOeSm31SWoyKvHXcM1f0pQFT
MNyOWZu0H1qLg6YKMwamIcI6oU0jUMa5p0gk1hi2EEqrD35kWESacYGGfT9lJzhTDP5TlzoR6/RJ
k9RvJQdWu5FgEGJteu0KYx7nsWirNHMZmUE7AjFEY1JVVOPBaelNplHCxKpixTAdU82jKi9c45qw
CQBeoROsaQWi5MqgDDYqlQ/Zytd0LjAJ8UcOUMlC0MxDwdUJVQTHBxPxGSa82AFVRQUk1HxTfFMs
DJ8todB9Kg1LImH1zjD4VJsVGFgaQ+vlkBL6L96sWljlQKzX4wYhW960jKxmuNO7kEbtUpcvmlXg
IVTvQ9NEq7pNuDlKnyoFcJIV5mtTst6Gwp3RQFgtcCH7mDaLuS/W1dz1Cgbp7YRPUVmfdO8S6F51
bFxIVKwcQpRYCzPDTKUl0tR+1b9ItfiMC5E+uRZQzETExUktMKCjixvNPjFj0vlNOU9C8hl6/4K9
1XJ0+MfRRsGQuci7JJ/3lWyXqnUazR4zi1It8yp6Z8cpYLBfZ11PS0TTB2vl05cA5btKE7zXAJXN
GrxAad0Kz6R31O9WvVC2606BOdAwkgPZlcPLdH3Eu+hDwbPel2ggHePAmRpgWOjoU1r2mK6DSOhm
Y6pLmCeDcOWlKIQq05/KMAQOcIyApvqfVGcM1bHceQ2AJw+ibygETMt7UbLbTDsD4SFVqUVLYSRR
JWkYXnQrGzcBWsYyA3Dc1P73kmAjJ/NR2jCrkDZc+jzPEs5kMP2DvSx7W7Zu/kb335rGu8Ziry/H
6U9DgXylRSEYApDGkZe4LmDUdEeJGjS0NHzzrPaDDzHeoYEPDLGMb3CUcDlNbRqBoIMHLNgQds2w
dE+E7SUsG/TSwbSLW8uYk9ZhDeqJ5llJSGTBeDOD0dumdf6a4rrB3GFoSxNvpssOLO8aeRmHeEMD
VuJ169VbAITpwxq/CRFMWgEm7wKv2m7gxLisPT1jHQnsRCgflZkKi4HXhtkPB2mgEfQ3yJS+ac1U
m8O5HBZVMsorI4b2kjDR3XtWuRbMuJ6ROJVWvdy+jD331UoRPOyn7TIqK2YpoY/fUAhGwHy0FJfB
vqB6BkxtcfCgeFOszgzYyq18mb+38Jdo95KeXhqRuA/l2sa0ZxdhrEE5qCkxY1SIFM2uOBbv8KrY
0vbc7Hp1Aiz2Ei2htHYcu/w80vmxi3BdEbaXYtzX31v1hiagMI7PZUSmRKKg3o1v2AfVWeDr5Tpu
Cl7FUtQX1FV3W2N6AOv82hSutu5NYoqJQGJKMw2QscqwExkDYsbhIfEbsBVD5+BmFXHa1uOWEkkU
1LFFjQgz0Emi9eJnDKlda9zAUaK3BI/mAjQKLrVcaxaSTLIDtY1nIYyTC3KnpY11hukc3/JenZv8
xdXoVhV+tEjfpLF/U/p8TgpIc1BlqRWDB+MUpKgY0VkOHpzUT3Lidi95bkJg9JN2JfQxHrNGDR8k
ICGvShx50wgLkOADeEnDcVmMiszWccJOeFSWaJK1EBRgP1CcFpHc3XIBUTfAskXJuzCjxCwisP+I
NRXKPC25emayhec3xDAs88NcKmo5el3rZq71fmYbnf5QE4AAnpBR/sBZ1BDVNyOQRruqmh0LZ4on
rrxkQriFODfLXFqFE4W2FnZwn7HfEwfXyHrKOy9mpEENQUlikDQIS1gklFvLohsVgwLWL4BudK/x
y2jgF8wmPZSut4lcX9mAKVBnhgSSetQtZlgxBrqWmlxFAAnS6Wyga790DGDrdYILZ5SzD8IUCCcq
VVDp8FYX6pTnjHQAPW65AgMT0KxG/UGYk5VtqnPRBtou7CqojuBQehomYutzTAUOugy0rQI5Tcya
wBax2Mw60eQ2iM88mvdIReLI8UBqCo9xPrsbTAU8y6fbadU8MzoMBuzUNy5QxYCM1FYxwC2nCXnI
QHi1ykw+5aEITtzKDM7+/Ra0W7cn7L6haGQTVyfqD3pfw6CeeYhGU5F63gzPVPaHtdv74H9LOmPD
tsXgKvc/KgozDkRmzumrMmb9ztCNfmd1WAFal0tdjBMu9Wolp/l3VrLEKUBg3GW/2NG1pq4Sajyd
xDJPdVIONyRHfwPtvVvwbufvk3GvLdUWN6mA1gkMRlcJl/gyhfXcizHXhWVzoKC1m1E1tSi4/6Kn
Gw2OeuSKKs6TtRkpcBrygNZOkf7rAcZQRDizIY97kjvhzrFEX3KX+BB8E0J8mYNDQPXIiqx2WpxV
DGA4Kg4pyxBR1zl3Z2Pujib94Erq32qXv0TmEFvcJMiRrTROYDGhNgV8a4yiCi6t/Pnh68/iCF+l
/fVfJK3v1hn3UW5eBLg7UfteaTX9E1I6rGSE9JVQ58qTRDG2bOk1Sl3rlsHzsrVCkU8pBc5CU+7q
JoY020TGIuikydQa6lsdiWGLetBtOlisX9/VfvIjiy2DWIiqbXqgRaktU20zFJsmV9pN1kgyW4xs
2ZoQTfgg3SyBVrBBKWB7GhZe/+lBNeTPALFy7fki7AKruOalicBbD7SlEXnjuUqsPBEfejGuLwRV
EKH86mh4xkcvhuabILEF7rBhG30M3k/GyK9gyrGVzqifjPf9btCwDZQxgERNZHlmRl8XRXqt4/YU
F9mujYr63UssmQMTV83QZSFREUM5IAi9RT6Lv+Kl0j1Kkd7AwDP96plqDNUo2Eou496JMPNEgQJz
pwbdGHTeD8FQ3uWxSM9K7O2Nok4cHePmTmWxX5ZWoh4NEtOcTw3tHMln4uDWAjVMXJMt0F5LRioR
7KzKbypGCdJDAiN0yXCDgiJghpkMMVZj7H/51q/DmagMkdMZ7rhppoevr/79rdxK0rpVcpSXPrnU
FGdG5gkz/rIwZXOvN3QVYGRwIaeB6+2zUnGMtIUeiJNUJl83814VZTpAh+EUPFNOwqgcwKvYndRv
c9B4vkXQnFk0q5+fjs4wIcAos5111ENt+gHWJF0D8NUSXVs8g0EoHd+3aLEYyx37FmGTpKR40hjv
SGlJd33q3MBzDSKfwfWkiX+YPdQz9R4WMudcqWQ/ODzzIoLC01vQL9Czy/4z9sQaSi0b5oQMltXQ
hhZJ3TM1Q+OxS/yLWTCO9zSO/oQ2uAn0Fnm3jo+wm3qmrWOYnslRaKFMWdRlWRoWLmbGxMchLxXm
wS8HfxP1/n0IA/2sEnImJxunG6Gee+C/j0pVPRQJK3ZOo8oymLqOtcjUAB8Iax3PAqMEwbaQMjSN
doqnh9NnFtAlQfaXYlyLDFnLMH/IR3y9fXUoqOdYFk1y1PlIVKksO22eXhBRX0rspbORGWTDXa4l
9YoFbW9J8ncp178JpfFNV0WoEhxGHGwih6ZK8Hu6EZ9o8IMZfxD34mfcmbZBcBHhK0hOYNF4XhQp
s6WpTqDz8lkRZ+qHby4UX/lwpco6GXi+nNBNOioZ1pSnEV7xeu9UNf0CuH5wpSWLERFHAvytsoj7
K6BEI2z/+FZzyxz8C6DQNOIeIzeG5gw6rVNHllllPxC4AGEdVET7hbuXEZjRcIydvLrQTolZUW/S
vNe5kXJ6Ao1SCiK0fCUelqYo++t0KK4eduwDd/h6XrrQgdm5P01VZyimx+mM/nH5ZlEg1JY4gmqt
L4/0Y2ibxKM8hN6m8QEhtGkYLSu0EBzbKPUuHOpu+tjOwYYkTghxYWPkFPiMbNNmfqNtDH1IS5zW
9WuSdj35AJMfwTjnUCjMqhuS6bzS3Q2PgbUL9UbckZdEjcK57YpvsqCg2hq1sad7Fo9M008xA1Vb
jhY+LxUZfdZUVeKUqV8f09Fdst9exy75l7hlYKmP6SclWv7MsmTN4RZRkaTNpWXa0PQWt8atzw0y
tBHdHv0mDf0K8J032Egx4TIRqFFs2ecotA/OiSJQSkTo3SfgO0YBCD1wMHKabjWhSRml4uWG5RG1
wzZT8pmShtAU/Goz8rTU7DZwxCRtfStGTaEgQtmopjdQ80eKuCI2K2ICtTuTwFXZPbgEWF100FNe
0q2GcSjYr0NUw5Y+Uyt5YHlMCOrm+TswdHgbg7BAMimWYQKrUz3KVmzSFcrQrR8qzlmiV1EGVzou
V+HS6oZtPWYqgFEMBT25cmIUUGcYfRpatW3T+iDGEtIIViOGNPUr/Z4zfs1jytb9bui2JWjqjv54
CuSdNIJbVsg48evUutRVRXGXW+trg1rmlZSABq+MKR5bKqReIluoo+BU9+am6sXoIbmAHDE6ZmvX
7ymfUtQlN4RETZ9RX+tLFY/RrJUniViu2Wo3YDEROUkeEcgq2IrciZz0RGw9OpfMwlypFf6nSAdf
Sb7TsXoT+K6X84PKMVhhuBTyUXCahuKsUUFJaXwV1YwtJGDZhEVtS3oOl9To00Rj3GKFYX19zeTu
h59r4MBGOVrqufcteFErVVkXlVFvvx5Ybwrwnmdypt6lVDM23q6yZA7lX+vMGue5lnM7SeXmNkD6
Uoo+XydqA4c6ctOrNhBSkmFLxiMQAbw15X9xkMuTQ/x3H77z/Z//+Kvnd3KY/+T5VfomFbMMnknw
SMKn1yER1mxM8M51KyrUqK5IwleyIMuhVedDBUWaoo5U+K5zxWDaIQgRFYRA/t7XbvwaA/j9WZkq
MxlVBuHNz/z1WRVZqrJ8CWgm/UFc5dNNG5HoUW3wTpxVVMQh/QEzwRYBzudjNi/Ki3juzfeMtAyk
yYt8UPfKkQxJcX4pPNx3WuQM4CimAczZPeulfCney2bj7mEBnpKH8tI8hkd9q08GhVawWb9p2s6j
4yXN7WXS4G5bdmiwObsaQwDWFOR4JxvOH8Qhhou/hxB+PmuObNGEZ+cQ407C9u9fEsn8NYswvSYS
7nEJtLOI35tvf31N8BrINVy2xhmPMqXydK3bJTSD7NjDEKSVG9HPZdtLtBrAfu4EFhWdAgcxu1al
uaSZl4F1LLXZ6eE/HOw90esQ0fBcIB/CYndMXp+5OQmLHOqmUi7D0QKYf0dKJvN2X3GOwYQTSYvx
JO/HaMmTeKFMtSMoxv8wKAvv0K3FTzE/SIE9vKdpPIeCk84NdfdmwrYi9Ean4n4rIs7sgkfwPhZ7
5SV7r7r30HSacU1mfx4KsAk47YgrYV2K45z+D5Xpq10M8jx5ADTxIbC6ZwGKD5w3sjzF2XMXmJWU
Kxn+jwr71ef0z4vH+lZdKLIO5u1xuC8Ryx4MQXbqOQqd6Q2veMPLm1fO9EdzLtGQGyVr1zCO2IXl
okGbIpyRboJ/thFAeSOda2GT7us6fM3QL4PjgJYJHtBJJ3jKDCsVWieffA/l00IBPVdooT6aaMS+
z0IjFdFKx3v6VqKd4meawYE9p+iea1bydbz3UVrdAzsZXmfhJl/+/vKRdekvH3RA+CgJqkWOwNL/
/JFiHx0JOYN4J+zzRTY6+jBszeZuvsXhGxz9lzkr7gsvy/vwqC7dob4yd76nqGg4/VecF3y0NSZQ
/IJnS3WCxdAc4QmtHf458O52dFbWcBnWN2oe5G5foNvF6HeFykhNOiiQvnJMEDNvHSKDyo8hUlfK
Dsamjen1lr+O9Wx4U8xLc5bQCn18n2deOzs98nMnNfGqoyxSEDc+C7TGmhU5YpGY1TIAQjAQszja
ySwmy7CVBDLu/rwhv0+7dY3XBUNJe4+zZZc5yiRy7mv90N7lp/Cqq8cE9sI5u4ZvwzO8F08A6Xvp
WERXdUXo1DboWMyGRW3FtldxaHAdUZgBh90HyK418ivcWfvaaQ4IHj+yJ/zOU79YN2ErnqNHWG+6
T+PD/x5/N/MtuAI5ubLl5Cj6PZxk342+t8z3eT0cmk3zTdTfEkSWztHIYlKVS1Pb3VPucLSSSVBe
cACy636jnfQFoBtkqe81ArRiK3WI6WYeEqrcp/f07l78u+CuJZag3lh1G5Pt0VqO5xBI4ohIwbOJ
jtMvb7wWT/nCrysh6G2Cp6cCrvkurtrktYwJBagzzKRcE9pLqjPHNNe5Y5LmnjpRGezYMSjzhfRC
5S6l4c9Kfvf3xTZBpG9Yld+mF2CIcaefhatLtbzqyhkw0gYLJdIBG0DsbY3Shk5cqK9xoRgkPPro
4KE8qWmAAz7vymWse95ccwd9VovqKRDh9xANSxdWyiCPEc2n5RnVRsiqcE2r10xrMQVA7uzgZqXG
uvcb6m3+VYDzH+Jgyl8DMiRjRIMMjyghbWo02/x8s2Tm50MkbHghPBmTbIHI2MoPJA0ghR6OoTfv
vSqpt1NUrsLh0y8gg2LxCcYERlVkay/lrb6FLT5eTM68mdI+WpdE6lYUA1qzI+N7hHWXPV9L8gxn
VFxwWis5HxgmLk/gdUzTZBpRi/CSlJgkRuLWt3JiKAVmMnfdePlffuFf82XTPUchsApbx5QI7Rri
n3YHpet6KoJF5dTKJ5YqTbf3hSZgtUNJM3qnosYN77LsM2fUIweSZ9FvhKvE3RTO4qU8DQcd9Vov
PuoiWPkmp1lW3o6Vt7hIWCS0XXUW0L8zEYmIkbL/X26a8n98/pJo8X4phqKq8q9vGJ56OY3NpHa8
2rCFq/JipdlyVD5b5ugDrSvwZE+JLVj6MnlkD90v7eoRcogLbV3B/j0aM3PDhr2E5B3BOgItjCJB
AOXvX+b/9DS5rcPN0gxDVxWNjNfP15VMVXuekQJ2NNNN1j5GLX3voQJLQhits7LVNvC575B3la0K
l2CxNTSvspPgudeImGw9MTpnVvhQRQg/XzI1Z1Z1IZbYWYrYcztclhqjoipEjQo19fD3T9/6685E
0ehs0mWJ8jORi/HXp+9FgRpqoxY7MmOzWdUW3jyE+DXqM+rWZ+yQEKp7cw+cx9wTS3ISJsWbr+++
/lxWBCfApbgLPP2zacoYk2/KxZHQm22wB4wSQbvkvlUdfKoAsI4WK5FAGjdn/O3kto3t11c5aOmt
KgrrJg86BwOStoPlpe2+vkKykuacb2jrzqica6KBrSWF2qZE9GNSlHuk5WrSmLOtMSnO8wDxuWNq
kk1qtDjp0jHnJVRqo1S38aRbk3jCO4WUXa2VSdfWHApHxEnrFtl+5jkpt1FPGVuzkeK8BKfLDfBM
WOyo7RAK2CouuYtEmd8tcQ+ng9zZ3qSz+wju8aS8J5MGL09qPH5tsKKTQt9MWn01qfbmpN+LCPms
Pcm8nrR9WuzQ+SlKR/RvJ/WfkAxWAGvyBAyrv3/X5b8shpIksxBatH9x3VKk+Kd3HWpvjc03cJT4
tUjplxZXlckU36ykT/Z6aU3C2WrfhgnI3gk70oE/sKTJLW5igziEepYBfLBfli2bpf0qpWo+DxsR
SHUeWUutKwfcHX5z9FDfRjM9SCGjZ1f2IXwRafkvv8xfLmH21myef+8m0xTrT59AvfCp3fIa35H3
hon+7ru0U8w0YST0Jlnu3nObeRHKhaM3lbjJdSRwJa6wDSl+toMFdwqaRZ0+W1mtFv2hPLd3dhTf
jNd/7eSmirh/h5LpiOP7nyvjfv72/9yy//suul9+0OpHdnhPflR/rrX7f7CwThK53AyVk+K/btlT
f94fbXfTb/HPf8z89/R74L2X/s8Z3H//zd9zuIb+m8k0y1INUrWiqptcub9X1/FfDG7soqibrGiK
QQA2zcra/+c/FPE3w5puJOhgimKZKhdIlaEpf/0nornUuOtcQRKfBv1/E8NVfr1lGapI2NwSSfzy
LETuWNM+/qcDeeProAKTcFhJeo7zN9Jww0MM1GfUo2uww8gY6jrZBRGpyxxdYS+KgMWV2OhOtSB+
KxOZtlbgEltfjtlD5wcZQfnQNdUwkwU+d5hKzXlW4b8PpMA/awTgGRp1FIm2rjbP0yuJHCYjfV8s
NRRYBpntsk1yb+4WffY1m9UV5U70rlmlkfTHyf//X92MJ7lA378nE8ujqsvgo/75GlWn/eTfXdr7
d+pT3yu/Ln/pZPzj7/3RySj+ZrGOcVWT3p5y5Fykf1zY8m86OwNN4/hHwJur9V9Xtiz/JjJgQfIG
3DiRDrjg/riyJe03XfpaEmF16Ao36//Nla1q5q+3DP4BlQ+OAUZBMfmcqMaftpMy/KS+lkkh6QCB
Z8zdrM1X9ogDhbn5eqhCwIoSDVFjxoYyyuuzZybJTg/qe9BTZ04VcEirkR27vnlBWJfAsEPT9Axp
L9OvZ4adeYC0y3ugVYAqJNxq7dCceAHoRxA5xvHWUKsAG2iWZT7Dda1QF109OAQ7v7vkivc5aaWl
3KkeUiYHj16L37ShPVcMZjfkEcSVnxdbSgLybSF69NqY4zctqYEJhg0uBx0+oppsRpN6GQnHwKKO
NcggPs0hftk+sGZXxzIXF+D3Di4mA6rXe6rHWushkXl19E4aTgiAFDg2OAN0hp/E+56jWpaO3DBG
ji2UhJ4XeU0yyWToA7+hqblVSonW7oFCztLSoHMqoyshos4ZCYnk/UD9alupzabHMUSHcHJQK7qP
Ytw9olHBpFTSlVGfvEYVL4ErxevenRWGTrvYaOrXLhSrSyN8j3ElZULSb3KlzrdpMUeobPZfdUNZ
klv7r4cmo9cCbm47EwKsQv4QYGbRYohYeBZz/KH0FAfc9jXMSDX5kk0Cp9f0A5IUZBldvdJAoqg4
14eQXaSQ6mvyQNqO2u6WusaGDRBb/VmRx3eol9Huq6e998M7wYFmOZAv3MgJlU9s8L29p3gxXu2s
eEsJp0p69z8knddu3Mq2Rb+IAIux+No5qxWs4BdC8raLxZyL5Nff0ee+GMYBto/UXSyuMOeY+Yfp
rb+OW24c0evXyRufWJ+h5wpk+RWnwwuan/KTdE04MK5eM3xedpMt0YHPRu4Wm0Fs7eBkNp29QIGD
FsC5eu/BDh2G0FT3uJzzk7D7v5X3TS72/Dv1TLGht1oVjzVyrEj+LRmW6dyb/0YNKZyl/2y7AvWi
g7suQAGaF8w7DWm9UQOQ1guvbukwku2A1FRXOupq61t+eK18sK6/pY0nl1NdX7x+/gpkIc8EAd79
xuqO/L8WcJDy8lHtfsSILlqNa2vgCB5jLF77JJLmBSwdu6yB7D7TX/yGHJmixvyuK/a0SQvrLltM
A0fGGvYgj29dVQ7XqSbfGmkVbKFMeMgJlHPuOJuVOxNyxkrDeIm1bua8oegLkQw2APCUSZtT2CEX
Y0WIVg3Oz+MPYiI32VyBYivDhEnhlN78soSaHoAFcKuuJWo1fECfObcV5OgAxvE2txOgSbV/Yw70
pyFM8cJB4pmJRbSB71PiHqpAPeTzPeiK+zgNGOdyxAMCKn5BeNDvUCZkvzBw411Xr+acnZ4PcXjH
X55a9hgbOYXh0RRZsAlEXmyFXVgXV9zIwyYF3Zr7LwZ//9IYZdbsVVs0YcTi/fDmHc6jJHVsoAvY
+j3ZYG06MxxwpqOf1Qe15ObT5epYZR3iljmte/RV+Y7ZlvjsluKNzE9zmwLEeRUbNJJP5M+s46sT
3cZZii985M1+GOzx3IxeBhNnBBbuB2LtJ+lwHW2bxCTD/54ZvYbk14DHnPNnXhbJRqegBkU7EH4W
4TQgEWvVs1xGTKdOCTywrVXm8z4oZ+AAtjeBvtM4vVD8Fg80QL8TGcWIRm29dzsy27Di7PKBiZ5v
iLfFymVdUEY8zdV26UdG4wV6NhxisHRbfCjN2M5HgBc5muVrALHCRJwxfKDspAvICnZwFRb+MJZc
/SqHXeHU42eDnTqf/HYltGJLG9v/zX53WfC35JWFhC+Wq35GmENVf9ZNeFhUcK9sAib7Qe+jLEYR
1rzYQBj3ZVA8O4G5PFp6DrfLfvBhV4GsxXz8MmlAy77NZ54sSEpUfSMzJV4LGwPaJG1Giz6iTubt
VPorGH1vvaIr1P4M1IfSDBIj+iY05C1jAUfjQ3E7/zosE7SmSO8deN+QHVn11vrN6GnvuqSxOwNC
cokSM3Bus8sA3bXNl6vLH8Ixo7VTpH9DJE/ALUF7jcu/WWMxSIS1kZoxRkugeTGmLqJQsJnS9p/y
Lv/T6CdMa2AE2tEcRntGDzq8V07yscAACyKMGi1JgUQg699jMh3GHPBukepqHQC3Yzj+H8AsPjyi
/lhVip2o+KyTNL2khfVuBJ6KOCdPMmIQNXvTyQj0tkl6ymV2DWFRecPjyCTBPzzU9Wl22E28AlqL
oqJdawQ1YBLtnXykHWUJ4v1o9Jazaf1P2VSAALQkxStKToI3w2pOH6zNmZUs1Ml/RCIy3Cqcdmua
n0YCNvBzLUGldIwIgRA6BcpfVbP+KARBBPMpT+27ica3KQxeqig4TVM8IiS/jLDa8nkcye6YVoYd
+mtB3kLmQTRGpsmyNngOm06vlh5iQaHE21AtdzfKdm5E8KafiqOW6juwxPPSKwTCyMBUDw0wywF0
hcXRLRz/jGF/A5EO+x1Je+yoHtJong222dpdz6Otd66Eo1yb2ntRcWavjDd2hzTPT21deu9Asjeo
g8b3gB0AWD7UVJ20t1HgHL1Wejv+0d9hI8zWeChfVAgUAM90eRvzPLua4V1BJr6ghx3Odtif8uF3
7lb4dMdpwvTqbktRIrlRXnaAoRqd4p7BW9jqvXZa4DX5AjktNL9L20aInQj0rEVUT2sL1hqGeGdf
cdzI1yqHWywNiE0723sTzIqSicdLmYpVPHR/Gj9qX5gSMQ6fH3s55pVM6kugkygOEWyix+fUHbKs
nB54OhBnS38zoYsjcjoVg6jfB/8+zXW5z8uGnUkMjlwC9F9PtfEuGCd+nFF+YYsdd7GYurdBflYT
QbDcjNMtLaBFj22BQMa4xV7bxyT3qu8l7KZtGQ4Gmm74bQ8FY/eM0KLhUUf6YPfsAuIE9eLnaFVy
TzbjLrOLbF3D+TnHE17zxNQ9ZUmKiicoC9TjIUIc+yGLiQUMfyA82wByOF6g6uaB2NhElUTlwCp7
BaY6SALQJrq2nzkYIkbxRiZ0R3KlHZobqlz2GRMSw0lL0v8EYRuixgBuN791xSbMMRPtXWHJbeb1
EWPy7KqKIsflN8tt6SGx68hmmwIDC4Wi6dQX9ppSmcmrrzbA1NonpvarzgZ54PCVn6N4h8BEAh2e
cnD9IMMdBdJOuSQxjBLxuyBKej9b9Yc7qek+Oe0qtdr6Lsn+4pXqb8euBiPsFAnLe8jYfD4T9g9N
1HUcMwRSzyKgYvLD/4K+FmcVIvW03W4EUFMdlizV58J23qxBZkehO+DDgkErKuOt7pz2yXjeobKG
4WWCscbJb8DPiH0/EtbieiMcuBm7VWjm+jVuMANQojo6n95mv5d7u5rKDZKptWcp+1fkPvqHIr5U
Y3fzDU4aNJI2z9iwNinwTCz/FpPTmmKftIUq7OW6IvoM+HMQEffUEIlYI7yx56g9eY9CBOKczwXp
tts2Zj8fDsPA82kR+ic7kotbeShIfyeYCXyhER/+zPHKiFh6Uay+HopbddVjmSIMnlJApqG1CYkk
WDeYtWe7aJDiYBeb9MlB8flmDD91OfnnJeKWECa8V8GvsSjrU8QPVTu9e84d+ccUVn8ixBVkX+De
jQ0+YBAB4hel+7cowoFcSkS4/jB9hEtfH/8XfIhJploDlmx2mKGazQjEoF8uOXFzJrTmp8Gm4EE+
iDQJTdjSWEdIC+Ze+v68C7sBXm6jCKBcgpepPwRDWj+h22PsW/1te7d7mopHgsH7Q8dyM1Nx6pss
vM4EaW9Ir2B0yZRt7bR4KhDKUbzWan5T5WvbEBwzz21+8IpyQsM+WBAy6/QcxmmxoZXYpT6nalIt
bP2WZi7F/r1KEGmsIyN/uY6PtzX3mYukqPm04gmaQlOvx0tYNRKWtr1srWzH2BVGULJPEtcci392
h8mxWWp+8XA8kk3nrKfS/2d5/xZbqctIguxTJ6v/VPJpo0jpYz4Mn2hiAtKnkDginKMiemOs4uxT
Pp+X+CrtKt4XDQJ/21/2ekBrnVqQdCzzgb0jw+nf5CtDDsQWzdKBKAFi0fsJ4wuq13qtmFI/T6L5
mwY+4rMi2cw6/Kpdbl/OD8GamXPw5ZhvCXC8JNFibVOV3nDUj7d5BtZfoHdfSSrWA4xm6KILs363
R51M+2Q9ghieA4Am72X8tXz0k0rvop/h9/slgoG0x3WTe9d2sAHDDxG5ngo3K9/jhsecH5e8kI4Y
Xr/HJB/L8SSmND8wPMOSESfx3k5w+NQyei9N7T43cbqfaTS34xBRjCYNxdbkSxbiwbdN9/8U9JSX
+P4vTsXqbvSq9JlRtV77+PRN4F6QS4qt6aobIITswqTYbNrHmRz66NiS5XwIlP2tYeIeK9GATxkH
xvshagGwQxcLUznuQNxvdGRbokjHPYBQZ0eK5ZWk4RP8ivw8Ov4+GBJoFvCI7125IK6vl6NfYx7N
H99iQCpQpitYKDCueIXnewQrxIYVr/64uC+5jzaWqyZYZ6aJnpiTCUAzQ7yvw9q6VZ11ToMSd1sM
RzZpEZc7mcq2SMzys80EHI1rVxwqYd0ar25OeURyyTgx4sttbhKFEKwubjTMyNkm+sIZy3tgYvck
5pCYEWfIt1kB4yp0kugYud6XGFuBtykZ7nVhtryT1dH48lyxOLnIJPj0w3I58bYD4vY5ZPUpdFzz
HUlQrr0T5ywzKgy8err4tmRlWfd35o3kPyeh/aTjEV90/QhY95Z2X3Yyv0BjFkdCmzMchuU+HTq9
jbVXvpIUNR5dJy+hUiRgMdGKHggo+OtMC10qzUbgjxjLjHMOsF+B5E4Ie4zCEzSnS1Jj2Ryw7q0x
YR1B25wqWV+EryG+EpXsemWyL2aGOGLO9o0fZ+tEucdRFxhUf6JYvqZ5fLH54PCehX+z2kV7kJjn
hc5yySt2ewYLGGiUHcldwQrT3swGBm+gvkPtU2uQBb8edAKCO4Nb4CJmKavlNTN1eB8OGb5OxCbS
h20BoSuxU9p1zKuhklc/DOydBXdnXTSnJid8kEYXlNL4JaNZr3x3OZTjq8IJGlC/55j3L6aUX7OT
a+zc6j8r1/s+Y5dqALfB5YTpQJF9NLk696LbWIUdHYeu3ycOPmmAvxkkiXLtO/NfQI0SbEVSrj0S
dx/aabkNMuSAjpvugQOhHTBoeKguN4vnJutSB1C17d+hEnIt9PROktveDha9BRZoDSC2GFGwsC/B
nLfej5zq57HfjEv92Qh32HRF/j6OaCfmA/M9NB0tcSQMB85WUwM1MDuVZu6mIzhrQxV5FTYuyLh0
/1loL330B0KW3PuDAtXDf8CebXlsvi1kxgvOBdVgt/e9PSgDdfQsUimyEfdVYf/8b/M1WmF8y0Qs
GVIHeosBCTXS3M2bx52w9kZginLmshmGsL/6iMSZE+ZfaN0lHPcS6cmEV9PLl+6EGhtsLj1knj25
PbnckeyuqW8/dSrCVJsmDMO9OtqIqshu3dy0rLjSWylLuNrzwy6GYbqnFwSeHdqTv/NGGjWTZCX9
ZvOXqT4r5Sw2TzYw/q315YboOjjtF2Gm16ar5LkAzL5LZRuuXUMJBHmIZzhu7HWGVuvQpWO/hkAJ
fteaxD2cz0pZw1NG4z6QY8acrUd6KxQa7Wz2HnnZ/cYjuOOII+WF6eg3Ib5Y12Ky0AEjxo9hf07f
36ablkcDO2H0pgd9p8bF6J5i4JAKQYkh9ZCXE8Q0XSUvS4I5pgjr/o0XyYZ/gL2eCOb9wIzo5E3j
Jhqscj1oPv6U+kuTpFBjF//EePPitNZLgmhx1acxCuNg0BtRuqh1xVeah9OVXgDWATfgIvlgfGuE
kMwmfml3/HxmR8CBvS7r6QG1xUBLVgytFP0PBWDRbdoeeOQ4FC3ymXFRX51Ak4KXIWHIGvAqqnqc
lDFzPfa/G8fvf5SuwTCNCLpSHqLlPznxovW45Nb5AAuiS/6MfmgwZ7lfGQLXWkkX/5HC6Z/koA4G
jV3Vqw98H1j4wi6imKo7trWeei1i67NAC9bLLP30R/8FySyaeJMC4HWffOMVt7YjJaccLGZLjcub
oSuAyC/WiwFTqHLkwEO+G21V71rwZ7jIgifioKcNq3MAOFjG3OA5sQN87r4P3UJ2zRmP/5nY9/kG
o/VI8UyUbt+q7Zjkb3jphtViD3hnux8nQL9rUXm2xajfho4ZD4JxRMQav8Qc2neddIe26JN9OPNd
Q8rM6YrOmUUmoSnJH0YAB70oWfaNDM7kcLdD8KEjm3cCyW27hWiutY8l6Mvy/V3ogrlp7W8ePYzG
QKdWjJyj2zAFRC6BTuyX9ClJjiX30j4Isi3GH4THlUOa00z0tENYxZpMp2JVRWKPK5bJZ/WWYCO9
lkQcTqo0F5z89OEVua0cby5VqsCHJg0zSkvclBnwIBRSZjsMU/9cxm6IhfPfk6rlMZvLm4xB7lWV
jA7Vcgvb8NaqdiaSNbM3YL9r+D+dhSJ9UtcFKcJmjjf+XPW3ol7gL0bhJzxxdxV42QfVe7Zuc+Q9
vEyUtv8AoGT1izBkcPlcFXWwdlBrxMFeNBwZ0rv49gxoupJE0Gy4I211j6ztmfOgmw/rBccMmFrA
o/MOVs9pKqjh8rlFYyDivapQbrnlLvZhkFmNtSaRCJSskTak0PE1YWe3a5zncow2FSO7FSoTVIZD
I9cPQJ0oW5Lo+uBIpCJ6M/znncEa4bG3Q4yJq0Dg7DFJ8zbPTGWYVLzzTkDkLCA7ton/MkMsUgHM
3yBCPp5j7EyHgQenZPBETz5XGYLuov9p49Q9E8L6iwYcbIHvryYyNQ/pzjMzeSY8gW09Bge8cp0u
kA5C8oaSSJJAxxkplX1CScF106OsvXKxTVueNsl7j4sgysOTysS/IESNa6kFaEjcaWKkBqb2Gu1Q
Mo8f9Eeoc0bvLwxGAnKIvi3mtj1TF5IcQrvkoarolw5WAjqxjUjICh0n3EoTKPdFAvSsHTR0oC7Q
83LrRgyuCMoQXr1sBWO6eQh+ewEp5WHw3+T5h3mp31uC6GvFOop0pLOGSCZ5G4CSP0CX4y1Rh/Zq
eOSGBA1auWLqGSs0MRzafZcbpMz8VMrY322UkKQKKy3o52ptrPwtM7HYBFZy0IvsDpq6Cpsp5K64
OjOi/dOCWS3y+n0Z4FGKbNylgLcOyJv3KauglwR4F6IFvhx9J7k5X0p9YQuC5URWF4dShiNR/cOe
V249ksLwnsaf9pSesJLDiWnBL/fqyTVIy6YOcVpbDYy7NdkCUfo76UYH7xMrt0pwElrJqDBr+Tqt
EXxCWOt1mOT9ySbCRzFuYvzajLQOmvoO7YoVvBi4jMc6/iH8FRlvdwglGy9bR48Cel7NRczAOg8c
UHkdnGgeHUZeHfidDucc5IdVHfrXRlSM7r2WmiutDhPeE/DHYoUX7dgCqgCPRVsbtZgBPTc8ke92
jdvkc9DQXdwkw3EBfUXYUmywJ7yXKum3YsKfmdvNoXP8j7jOv/qq/idAkuwsDxe6zy6x5A0VGkOY
5/KH7VPL9AIIm6tgP1cWZq9Xt+v/PeYBb7rsGC6CANOE1VhLv80Cpz+TQfVau9F8a0UHmqDPeEk4
oEzskRn3IExH4nu0d+Ep01jF5d4KUE27BbIaV6T7iWUXONblsxRBcUrG6qWjIjwYRvMpPrsjT/yL
0f14lSMe5CZWOP0x45R+CI7OxbIuuim70IadmoXcwGqUZLFEg7fGJNG9Z+TP4L7Gd1a8m7qLCWYh
A0qR0LDFgSY3xWPL1lvL419v9kVMH9kL8p68ISTVKPDnbVskICm6cad1m5FJUr6MruWdm3C8kvs1
r/8Hm4SwzLMAW3ztxngqYM3dGXrE+9C2skM9pGeG88uvpre5zR5Ybwsriotx68OKg3KtYosQ7ToF
tB3G23BioCy9rD0WQbecOUYRy4QoJdm+BK7mmqfCnetr+gidmTwTbSABFpuhKv9Wpas3dhd0iN8J
EI7ofYvO28+T7+GNSsInt22flwgkAs6VkNIFEEITBxl4VevXbF9Lt0t+yBolbp4wLLIK3qaWaKE+
/Aza+mRR/DB/z7jrgZaeeSLsY4cfb+AG3clJBWigfWZahL7kD2deK7P8wNqHLeFjkdGK6tBEEg66
v6zQesit9QAOREeiL/PflnKuiklHRmu2SyO2tpCKLh51zeC4Cr27Nnt7URvWpv2hGTrIMjhZ/vdH
V0cfSyDGg699UCqCXQAvkHQ3ozd9cmmNW9awHjYgIiw7b0uVdRoiAhcyndbPHpzFfGpamI9IdgtT
zBtfPuJWLVZc2eOahg/NrCxpnE2rm39lpuTdGgkUggHiHlIvlUeRwyJMIjaqbHn2ZnHcp3wwL6Nk
d8QoHHJy5srdyFiPp5GSoRejR0NkPUsI7sfUi05FAc4g66NqLyJYN5hhBNBu9YGaQP8lBJ5bmHQg
NSDQapnV32s54VOAyMVVPeHKFtO+WBbm2LVusRUWV2D6+gqSaTtFurlwB5hNnHfTmnohJQH4WTp+
enX64K/TT/1O5jWhewrTWpxgwCbS6KVeBmbtFfjYkpwdSdAGMapMoAMLTg+9gWde5rzf1wNLMIB+
zsapY2vnN0N4jVpqA0HM7lI5+tQ7NaId7Z6l41xwJmGchiK7zyqgqU3p/sIfaT+3zB1yGe6L0JPn
ziLfY8wGdjeBJS8JkZqvATSCIW6fUCnRXmdMG0ByTNf//RF7wADYo6xHC+Me2fLmqYSh7Qb2cDVO
hmuUi1rVzBZUk/IRkGK3NQQMXapw+myywDoksMSyyut4ZeoNeOLqCs3vpC0GVHHc0dS4LMweo12i
vqL9rLxbVBc2R43HpLYrjzhp1Z8mi6ktD/a+YD+MStO6cVaGt6D1Tx6tBX2teHISM+KmaX/we+38
GXgpMHZCET08vW3k3ElLdXjYmO5XWtg7WhLnE3HEugRqgehi/AhTF+NeK5iSk8oL2GOMt2k8OahF
ZbLrEnTs1sBC0eVknj0RAuxKvG+Mi0eYEr9dtj6rUuo/mLsfrTZDDOLSexxz61AtO+VA+cJDT2QG
z9wYhl9uETxLIhTXzI8+e90QVFttUZ496WKE7AsLX1YPRMy00Niznm/H7puGFy/lc+glH0pDYMFI
L7wJT1MWkJvQ0irLR1aHnz+Bg3qfOyCXKrPBGhvixEdrYD8q4NOl1X2OsP1VEy+QMjBbVbPXG5OX
IJvSvc57/nX7GFKPqUay6Up2ocio7aOApc6QnXClEaIABpmWUNqbJY3wx8z/QCjA+koghijWlE72
0EZzJ2/LnNFipf9jFJz23ps31o+gGwGft/8vLONXj3Hu3orFJ7E2gO4qbKVJGex78V332BZcesnV
2Nvv0WNzO3UWOlH/vylpNhGRmGFtfzaT+cFYcI77DqabhTV7+pHBr/CBrAHOzQsR++k8U26odsu9
DTr0AaRia/vVmHjNTgyYJuFkts2ecwro5DGrbnQpzvkEV8/4BI+iJXnMYw+9319wH68LwwGQM4KS
sCHhi/6eVhBZ8UGT1GgKM23DcHlbatITcY1fGVvjEwJzv+LFml+z1P5VOcTEMoQZmyQmgxS/iU7v
oWYJW0Wk9Uhc/F3f1Hz2w8cjgGvblPYLAChwhWlPbJI6Cb/+kCh294PCtYnxn6k4Yj0BuoFxKXYv
p7trl/gkq8vf0X4kDOXwCjavWR8+ew1TedUN3aqb4e5JsdI9w89Ui9+iC9+MnaAYf1loKRoMpHXC
m3OB0HtLqHcttBmqIIuRRrFHfr7uerq7xcBhMciTH7fLzrao8pZm0etl7Mk+sx6VI/rcDUg/TMLc
WjYxWk5J6TV78Vvn/snTod+SqMsGkFtcdeJX6jmIZZJo14/+T1wGwypFC78eWucNKgIQuVmJlRC1
2vce23d6TvweBeouYFQWXxm7XZ8oggwxtCJncRXL8N4u3HiTcJtVDsNnbh6xqt78VkbOe+o4GH8V
u3ynwIVv3HbeaS//GQqm1IqTRFAToE/HdU88bNEuxXz++A34PSPvW9vn5NE1NyTEI2FnDs0Cuu4D
clm7DcObTyB08cpXDPYTUa08f6632UT2kjLDb4iKXkLvlKQT5C+WS2urxPighllvI4yp9JX1Z4ha
bG0SEBTe9K/GYMXkhbzyKIS2PmZ3aStCRpGzkKr7xyrEDecxUqTMfhqG4Jr5u2z8rrviF4K0D9/O
gguHxpr/ZKnHbjzoyDT0sx/PAf1Tt8MepMrTki/qIOH6LxHdACiSBpmYqvnKEtV9AnW8EE6IogeY
08b2y320qPe58G8k8g3rRk3Wxm5AO5L3t/FqhpxDVCG/yKcNTC962/GtJ0QkfFmw+SyNPA3zmKxl
SQUIOTOZgiNijEulitdZLPClclLaF1xhtfTljur6lOtIUvi3aoc9cY2qqjl3S70f7QwhK3Ioohlq
uCuxgCUDVXPpvB146b84vbbhglGtMqyXHY6vb5JuMxFIS9icQRHl8L5MnP7UNEh7aH4Mu+EAUZVc
9NFr4Ph4rNi8ZnmsAte5KdUlRyJEXg3dyNjm9jlNXLHRoHXWQ6k1xGFEfQgGvI8EmZ8hRBgR5it6
rutS595BTazVktSP9lHzgq7XvDcBNnBFW3vt2JFOQj3KLcjlOaL9iVrJ9nsOsIoG1qSPP+wucf7/
by4BLEbRafel/xSTeANaPbzpmupLNAjjoh42jXTNC8ZN9+C4gz7q3H2dmMPcPZ16d4JpyPfO1k2U
JteM9RY54Lzb/4d8hnGzHRdHvEwGUVILkX49VJRdY+DrjZOoY6SDHydEg4D64mrzEa5JvaIlc5mQ
JNtaOM/0advaw/5gETeaNgvWdnMBPUOgpCwb9C3BwYBfX5HDuU25SzdO9VAeRrx+lrqFvu1eQqWe
FrqjNYKH9pLHLKmLIryTPkpAHMSqi78f8uqEbmobCjXvQygcfC0LsYcwHCAVtO4G6Y9fc5V14ff/
mM9dUB2qskQWuPZC8xQHAH5kjKsPbH+hiO/Ll+FPIcpraCu2CFG6ntOhOrAWyiDVuAVXEae90ZLL
byjEfUlY7LI1P7Sd12IZzyCqFppdRYHzQkMPrKryzMjEPhE2PN7iTMLzbYhT07oxe0CAzU4u7ika
weu69vA4pwTVtghFkmVCKUCGQuYoe53krjxbkT2AtZUhKKwpXDsOKQuegPFXIYKcVQEWYLLMg7lo
tr50Fljn1b4EXnWUvOsqn/DEICAlKYqYjPFExwfLHr4DCMUdasEnMQAHyBbIbqGLwcwn3kS2DKof
xInMIFkqRXhsg4jaOAUylnXDAd+fc+KUAUQbeSdN9SVTjF788e6yQXnKCVRZdw8SBWNg50CT5aJr
LQkIdrV7iZbwJei6+lYzHdkAbbvM/Na/NHMgHM4wh2xIcUtAOqhfIICxKe/wIJY6ugU8w9z0Qb5t
YodlHqKg2pPJfXTFV1l2ApPnAJES2ySeZ3bVMX1D7xbRKigN2/NQnMXcn5JGFJsKN+wtcwjAHVWD
1wRCvAIDdmqn+nVBX2NkFIIUwO5PJbVQI+rdqOPyaQ4coCSjJY6AQ8NzJBPUQfGzh7ThterDD5lP
9ckJymuV1t0bQY3i7IbLhzeDGuUFLreDWBihxb3Gs8TyTCX1QIwhoc3N1K4AaEaHyY3+2L7t/iqi
BR68bn90x7IwtclLgGHvTCDne7QoGys36UabWm0rVX7NvMlcAL8RU/HFLz5ZOH9mxH3v7Logq3Gu
NtUQ8zKe2PZQ//wLW+aUcHXvBPVww+rh3ikyRIvQ2HvkF/GmK+Pb6LUkslYi3LhTkh0J1qXHCuOG
+S+opoXVfDYV7xQ3ZPgmRLdECWbW3lj2S6uuBcOncCAjiMDGkSRsBoR6xmidzvPeFSdSjaGZWLAs
yn7asuyeDx4tVt6pu+40yiu4DrU1gieKmDtTHxoI0I21HwNxV3MzXFpP95tyGq+4id5x4Hn4T4lZ
yLjccv2Py8dejV3+nRCtdnaOyYwrnw0UggRUpA2DKlnP067Iv9vU/9PC8jpEyUEa+x3EDJmZi3eo
vTS4Sqs4Izorv7Yd4cUfPLrBKv/O/SH7LU0DWoLfYnaM8+rDI9k6bekiJQWoZHQd3y2bvV3rcJuW
QniHnsd3iN2ECmQwRyqIN+U7QKLNkF/auIAstpQVLVbe7dNUxasZX9lLln8K/W4x8iS9wHpx7PZH
tTGpEosbcPSxuy1y3E6BF2wpIFJssh4y6qBh9lE82N/Qs3ZgmfgMHocw6akTUyaFNFFlfRmGkL69
Ivh3QmS2dhEBwQx2bj6aeTcZ5lOrln07lo+4+lkckSTpvlEnvxrMc+nXdzvLkjMbMVwfTwqk1otf
dBla20IxzCXvfdbsJRbv9th43f73N9lyEdCjkgjKVkV4UpxZjP1GbKn37szYo2+vIdLiYpF/mjkd
X2XtvkoxvBL/mFwYT311S1Oc2ljqddw2Pbk7+UWZ+NZ3+RZLAH6zOhyfUFDS6k7lcO+dn6Tu5Vuc
hR2aQ/sB72AQ3cksfCJwJ9wmE92vKuJdHUKNYGVU35nQ0CWgqNi0XkbVGcb9U5FYv9ixE4ZOTOiB
1HGsCORMRTp76POmS8KH6HtoIGH5PFxu1jW3CEAZAmKlnPk2FqpFKhpbW2XVcK08XV49J/zMBWw/
0CgfCTEV+97i4ZpL+a0f6puobT5URXZHOLT/4omA9jbJ85ubIHHyyrja5JkTntLHHybK8n2hnNfl
QT2rHvyzJJb7bvSQpw/1ThjH2nEfbY1PROkjr4SMU4Kf/fg9jar+TlAVDe68aMh4Cyci++UyhlkV
M32KfNR0eVzyJKeaHqBpkp3Q/VYPRm6doP3j+xrfEeQgUSa/A2LAUPOwL6RMl03obJSWn0APbPz2
yQrY7K+szlgB1QjPETFpxJQsVehsnSQ7E0oAUDygBYqjasNqU7M/WF576pn12BLztbThyo7lcUps
8J2ItupMDMwSQ8bqXHowyePctVelzU+vx5l9abflXFkZt61XqBewuMm3mFiksQnOCYsusoo8NAkx
lvgudF0ohGzLbQ/c64ep058o3pejgeCY+vqjc5mlZkpAKYKrTJx7PH5y5axls/Ad/B97Z7Ybt7Jm
6VfpF+BBcAgOtzkPSqVmS7ohbMlmcJ4ZQT59felThTpd6MZB3/e+2MCGYW+LmYz4h7W+5S/2we6f
abTyl9D0d6MbIo0aOnlEtosSph9+WiIWDxlOitGSw2GBG0kDoaYHevVnFjLZk0fAOQdAf4xzD0Bo
KMT70oDFrcKCZZC2/9SiqqAdOu8WogOQCZlKSVgSiuBZke/ilvuuM+22Dp0vsisAvsIpf6F+TXep
znglIL+iq+DcD2gjZT4/sDpHlW8v4RYiFp20az4IZ34QNaJYKYJ063YgBlPShbVmnF6zI/JSyOiO
qJ9q1fFJ8aggTyE7zCxSkUryNogCRhboO2V4lBN7PjW6myZJxwM3La9tY6+b2bUf2G9DjjeBx3I0
7+7Slm9qkpXJKqfkJ334PGXjsm6Cr8Ilo6rn2L8wVuA7Q6m38pebQKj03sDq3i/KiU8MFDj8Heab
Nk4EbxoctPogjDnIHuqmDy4FYtSbMqpq8jsAsdnz0GDhLkowWSr5gpB1LCdFJjtZD601+9tweB/L
gVQgonw5luejozGkz+00s5qEoR/NJCfLnsgwy3wgpONIIB4HWU5zNGHzoyfgYh2O+0iQ0bsMn1PT
9hRruFiShBiL1P32LB2eIvbxxZofmB33TcWSO/PjqLAOpNmbKst7oh7sgiUqez5SFZAh8p2vWB51
qntsbDqTwvcJ6PDnR04mbNGgMbvhJwSvkdycOOVoBwM7IN6GhYScNEFeq6kb1jn5gToX2VPAYN0R
w4tcdEf2tzed+V4OLzozoKU9p93Z1Vl70bjPWutTuixG3DzoTgKnRUQcm+x9Go8IznfR3ABWcFEK
vz7XU7YjDm6jGbpv55YAtSI1E5MFurXOaVlU+uik0ZJDyCg+c+nz+mpwoJOGs+0/eCjvytlCUAC+
XAzHjtraqU4sNt+kZ15aQ0JSDqRolVFB5OWmCt171rYvXVwgsJi+8yI64ahGn5sIfD2he2GEyP8u
tj7TdDibWFzzDjtCSbDNoccbt14c2BVAJnfs7cvtsrRm7TShf+3g+CmWVluBoJMRGdL02zYORgAa
mLhBMA9lAduarSHvKHc6nueCyO0Arj6JzjEoqSQQILtm4ifaZGeA7iHLZHhMVnceE+oMV2IbjFq9
YoFp5/TBBNMuaPGAFVBlMzizqeWy0ZuJ6JuGE7SR4Bj0xKxNROr1Yd9uPLHMG7pned/gEUu9kFAP
vJtkRhDQ5fR46DLP26t4diGQ/Q2nqTywGIhnCeIbrxF6q5IqHuaTOeaTPvVFq+4DhDvsG9Ayha5N
qmPCJnhu7bPSAT+Wi0xvoGcPnZnWwogXV3NOcu2Vh8mD3Ge3eqXH0dp2vjog/ewRtBbi5Lse5NAE
HRXcj953449wsFeKKB/XSEQwVv3iTs1msYgPBY0xrGtWSJdl7MiyiFi45LP9C4kRpWZPnN3oTh9R
qsZVGyTpKbSbz7iP+s1fAlOB3BUzii6sU9WabTm9CFrIM4BHFnZ++ZPMAObPjf5A/8REvam7TYsk
eMUS8yNFuXUXtRlhlB4JI06SPP79F58/f61cfkf8syYWe9xxHh2brPPvq+iuxIm3NUVibbK2WQ4D
mIgRpdeWpgGKzFJ/cA3syPw2b1LKU0RVBqFA0QqCHBVx/dw4aEGUgV7MCjFH2HqPJh6giKxd0t8Y
kIeLZn2cRKjKNMlYRVJeYcilO+7mwzxMtzFDXiLqJF8BF36CslPWVBFOuJVb0BDQI72GmVKCNQMJ
pM3wFZ0kSXZmb/rkJRoFxO0os54dOXYbaaZur3E3PASGL6Zdxyj/pVMfZJ9jabut6p2l3eqcAwJJ
34fdS7hcvQ1lrRYzrOA6uDOQWu9IlFUkd5LCbelhvAP5h9jLpBFMOTjz7joI9XAtCjDOs+NfCkFm
JdO9amNBzhEsuRjgW866HvOPsu36x56+mwRaULAF25lyGsYt1c91/uEq/4jnLPhpk4y58hrn4FO4
HX0j06eyuhRSmGtuwm08Z/GxyAHATk6Z3FV9wBhW3twcVhFwhjAdiOKb4E7Dfp5mac42Wb2UJ13G
inm5HxZrORk3fQ7Hqtn7gIl2Amb1xqRNtJq8vj+QeTEjTXT3XZruakyqx2Ra2bcT2E7tFyeug73D
Kp5pmBp2TqF+s+cBF5r4x8IO1K5rll+cnHzlxW1zahipTi6XcccQyrGOE2NbtPqZc4egaMKS9rLQ
VPNpgOu7Kcv6hsdIiDoKnaATd6GIbHaN8mjjPHv4+y+0dR9+nsOhANGyAV4Pp8DlP1Op/UNr5czR
MzD3MlXXVPdX5EHzmZ6dEVX05SwNUgi3p/oSc3nOPNRCdbAe5sJ7NA1L5sUejsUUfoGKtE7MXN+G
AE8pDdrVc8sAHOYEa1R5xT7Nok8dk9tTjL+U127tMS5+DLjfUPPz+jhAbd8N8hrlufOnXWBdFJW3
yaViGexR1/ZTcZf3PqLwCEsmi25oeRaaYkoW5Zfmvghb73RzJS1QUu/h/dVbuNFqLYohvUOTsMs9
PmrLUPlmnbdv4GOtA5leZqpm0KQdAA2bWd34IEeo6JhbjlXwUTo9zsBkvCgjvhVwMgilkMGK6jh4
5ChVlIz4zwIWzGfjp1dAWQvTI1JbOMM3bq6GvZUy0vIC62YtHPY40eCx5X8GZe+daiaJARjntuEM
rFGzuzTVTQ8pl737T68NbnHH4k8zT5A/XpROHmKNhgms46qaZu6mJksexs6zrtpK1MUQ1OBqMFCS
v/CqGEFHSamaayYO0vI/O+FZWBKd23NV+zFsPv9OaRB6kS2Vtw+oDOaD1ojAOs6kSCXp3dT8sESP
TDUKIXbK4SOmpgRcRnJIVFZbPbVY3BSOhJxIM9+Ej35sfYQlI+UFqzn255Db2obR4vg9bph8Hncu
4/wLo+4XN+6SEys5St9CMvN24/DeI6iaEdYmVtDdHC/b1Qs+ekSczETZ1ncg3TclPrFdnXjVJal7
5E0OuOoSg/fQdeYh1Zw9qMtmOt/iojO/IPkrV0fbqJs90h3WQVwVxwZQyb7NRbIll/DSh7egBgvV
Kyq0BwJ/biTl4bkpp3ZttfH7EiM5axOQfnjzbsbQ7WSxqHcq/C9x/xbk6Xc35Kg2FdklGa0uQoJb
95FK5C3+Xd4Cy8vTMsMg5j4xGOi3JKz+JMH0z+Tq95HgITt8ng0+kdSdnxMX8Q7d2pdEuxsYJixM
MpuNyPn1Kpouul+ORTGdbTTXyXWwPHC6Pi+zDmekIctzfUW1r/fEG5I6OAbcBAll2OgSt9DwIzYE
tDBKMasJnOaq9gzALJ7NjC57lfq6paAmom6OsmebMN5BkooxRXJbZAZh0s0BWALCWXd9/6iz3TSa
pzTqfhWj/7vM9I8kQIegUvT0g9g09S04DodMWF5JOWU6EDr2GhwgCVL2ferx0Bd7+SaCeJ81xZ84
64hQtesfAp0b2Ph70U93kQhsTp/0aYpJxm51pfc6xvMQprwwtUvcEbHRwdBiRqGw9LBN7W/PQEz8
WFDWURMDdEYWVBve+duPof6AWLpBl8d9pydin6p8DwI1YvMQ3+sl9bfDQJ0ErRqc72wFuExWIuG3
ByjvN3WpydOphvpoEZIIB2YbpKO1Js+AqZwJvjVxt6uiWU7WUgQIsiHy9x1JWV72Gnm6YoLNVii0
gBwPNojKzGWU7bVi4wY0pV2QlEfQ/JIdevveEV4sSCkeMui+Js5aopOX95pZBMhVerpbFANnZB9C
u4NV9rMxz5lzJmdsov9VEw0AeblJblF+UT6VxCuQZTRegPJ4FR5b1EZiY5ddu+IMuZZ58u17fbwu
lPwa6gD9SogN1C/5jCaPQXyE6k6r+Rm8GbnFvvs8dBUCZW5Bpx7Fhk6C2MfU56iM6msdvpRd8SZT
vmXO7S0Y/fRb28CViUZ48RiVGN4fpoxMowicyDgflc6+vTl9QUaL/QVW9RqML7LY9spG7lcp+cv2
sJvXM68Uc6f13HvPKILLY9zmdIxV8YnX6insInHI+w+mH+6alos1RA+TEElCs0mFDRgzE7tCVVfH
2EQ7WeLgJkatXawUyHHtHwAycEAvNFRJ1T9YDHU32HMx95LdsHISJjChtK5K6PuGFcMmoDrazhbj
ZYeldkQnsuazNegqu60R4jDY1XpO3mf8vusovs1vJsP2SgX7IF2CFQvA/agSPsscNR+rlTsGg2TF
yHnVpjOtGBfHmvEWC6qVjL3XMMu+TFvxklXtKdTMN3knrzGx41ZcvQS3j6823aY3Y38d/D8x1o9t
a8JyG6JzVHIh8drGMlTG/PmqY2gVc5J5ebZrXHlZYtaVIsj3dl+JTQBN0/TNi6f9y0JM6hKVwSdZ
FFMQf1iOL+7aluEz6oBorzsF0csPzjbTsdJtg8e6PE1lnVG0YQskIuZaNAl2NZcQMLuG72gTp0Fj
hDml2cUuXw8pPHFAKbcWAftb3BCEiKCotDKFeJ+iKEC1BfZ0XY5y33Z1spXBgCAR8gTkGV59DEZU
cN6yMUn6zSSNJc6fEVZhiWBpN4whkpDGf6pwF6wDBiIrbwh2PUqUrSf4djRduZ0T9l68J9UO+86q
pexdsXNAAtPZZPz4/croBmm6k74j31XAsOnzReI/6jnYTPwp69w0t+EEcZ8m44dOMxSrDXMCgtKx
0POGjxGisLgfzknDtmTuQ3GwfZ40tTXtz9DfQZACWhicDJaRjbtwzzIyXI+OkAfMid1aOKVDxiJR
WlDG601FTFyJE3Vnwn6gbrDexpaznrVjvocvZ++4CNuTXz2l7Il2aZeh7xLZK7vvm0gEaw+ZCWbV
2gS2GLhtiBz9pymqDsh7GOMH3HxuhDKsybChq28lLY9RWfKgjfriUYhNzgG4xgcuYJUBwW1jJqiN
j/Lj9tJ05fjLrvV+WojIQUhsZ/NNth8vjPPUY5twRZLEzLEHL8U4Yb5f9AgYtnahQjB1HWxid6Kz
Nyr/UfDlRbANf7gekZz71kzN1XabcMgku++tKtvPwR/dB8rV3VxLSSUMHmnBV9z4DapurOn7sO73
QWS94AthQ23Su2JyPixG4/uJonSVR2YT4vaaJ3IPe+tZ++yIR1KWyOhoK4ATDeWOGwKj9d7GbPiE
n7rDqzPx1Wl/hip+BSPjHl3b/TnK6MGUU0yKFa/736/z7Xvd5qzCPdlNu9G/1beQw9lt99u622e0
UrfmlnEnRrU1Vt8flKAfKk2/OpF9kxAD5wy/5yZ7XaLxcptkUkz5WItg163Vwh0qR/61yZc2wrXY
I2Vk1kR9XVBJ8tSDcI2nAMZ3q9+NHSLpUvF7rLXHZCaRqBfFM/3ouErsaoOUN9lGIx/+YKwTs6kP
q+L+9RSbu8iYEI3RUu0qFAcEUYG/Ne9G4bhom/i3E48YLly2DUnDX7ll/7Ya23bP1yTaoIdoZjVv
M6z2wRJTXmgsSXAhoAd4VL0jcITEoYKSKV/roUXDX+Qlq3K8h3B+sN3N4fSgsee23EODQVXcjeQC
+PwWU8KMEa14+VsTsKUlK/XWunYR1wo9NUWb5I8qJO9fMODJRXUB5lKsE8Y35AxwYVjWk7EpeyMk
4EPlmz3D+3rtduhGFz+W21AQs2AVPK2ExRyMLawH2+m36gyou9FLkGnM+7+3cq1gsM8dZIwZKcdS
xXsMp9nart0XaPYX9ECUlpIEZirfhqXO39sxKSdm3D7FPkNuSXxQ99mHZJVKjoeSQg8Qx2k2GV4q
BDop0Fg49VyDlIpTymFk9+ITIgIc9X4VjS4mP1Yhfx+GG8ffNKV/72Ur6wJe8k0EGGabhA6LbUq0
OoSAwbbwmNtwOfObDNks3dqSZIhZ+iJGO3zKRLEZ5WRdco/zaOmx995qXYvjQ7UzMirOpS4T777h
kh+Vw+6BDr05gDPu17GfWLu/HblDdNndUNjXv/+FlAgeAIVuCKbF902/qxsqC2K6hkLsXKdrecOH
9Ti3J6L18rVl8/+MpX6Zgx61za3Om3NnH8mlOTKyRZUZoEgkcyBsGz6UmDrWbsanfKkedJ18o7oG
tlLCdVdMVGACcemwksYWn+OqbuiEhXc/YIJbdZrkICrMbF7el06wTOjqs6aI3BBHV/WwOdsQ1zeR
XGQB1AkJBYQ2cTOzgeCUR25G4696Zp08Hu9W1eE9V4yVcu6QGiGhCKxrXhffls3hVEy3aajNstnC
PYadExdQ0AZoLznj1n9LvFyI4xBz9LmIvTc+TPvEzVkCduj13Ko8hZWAqpuveSTo6nA4wAjYVPXa
8kDdw+eXyUSgNZ9n3uA3wW2/nTze1MF7DCMDzAexKP2qtekF3cNAR1B1SQ+yYtgjCPn2ZBuso1c/
Wd4TRRlSxhxUcxI9YXe9Ktgj41jPa3yCa+NQZ4/ureyP2asSxBW3wVsGsikPmRYQBSJDwKstdbsl
KV2k4tkQ53G2sUkOmhoX5pNao9NmjOg+8Xbc3yjnWxKgcNvboFAZ5qO42/SAI5BbIfanKNyJOqw3
pIWy4IuCp1YW3q35NRyMWfQgayYufnEs8/wzsYkvG8x73VDLJ3Ao3VqqXWKRzzCZ4e/pGEq+CEP3
kOvKEINGq9m5H50VKjZaq2memJ52FORWmH1bCZbngLcgpqj9+345HAxMOs4lLCSWXhQEJCXeXglJ
3Qjr07z2GbpyLyQnc7jDy8b3JBr5kAee2+RwmaYpqZouo5Wgmw6l8r/6nMp60cOD0LdxkuJLWzTp
998btrV4CmzeoUrIW11NmvmaBMmvoCH2njMUUSHlIRY5L/Weo3KiTm94vOgIafcqDkW4W3CjkQI6
WOGbieuy6llXTzWCmNnjOgv5NqxNzUkz9SUC+mBrsdRac+/y/ARFGLq9nZ8SDVeUIXfErdPscoAC
kVWh7bZdikwSD6UrKy5L6E95el+3Ha3VUP4pmbMi+GxQcVYxF1qEEySUEYZjtgre/N5EwTn2vPvW
oTzvgoDYYDZHS8crlvPL0+J1WzdMX1JZYVIY38FQ3MUjW2g9zL+rqLjvGn4jMZYBXnhzyvi20TcQ
gnMrrkC19FuvLHeWAkSD2ApwHGPkbQ0pyfNqpII+2wGhKwbzOOrmaXk16VRc0uCSl+VPOQgm5hWr
TJR55oWwpXSSRLxzEG51on4GEd/G1AZn1mKgOkgIi3yJvqplpMXLCWWu8JlVM29TpOV5HIrnxeNr
NaXwoPoh8//Zsua0ksxhwlviUn7fmuW1hCy3gnvUrpt4xlUMc2LNXQGoJIdai3XMzacKGS62OjOK
foP0w7lixebWpCPmZf1Ryprhru4SShA5HSw1ifukVZph7VsoCS3o2HJhh6SdFo0681b9s/4IQp47
+ke1Kv507pnTL0d6i/w/WxnJD+s2BYWEcwxp3JXfLUfT4AKySQ9Bq6qsTSE6/lME/X5O+RB0HL6h
MYAV387Psrvtf+dgtyzZtGuDF3HLqizDimfYD3CMJnhTrfunDZMcEgVnU+r8AtDHy4WNj+nZMU1t
8oeb8QUDSvQUU2B5vDx/LykGB3yk41wxdCUSjIT3xUMG0IFHC/RXHwbiYEjDQvgc/EbodeF1HnfA
Rla5OzIKI96VEXa3Qd5HFeHRMqV9wpqm7uo9luDXJrVszhHH2fY0Xes0CInP6Hq+c02D7tP27Gey
q2k47foBjxjgc9GydOVe6sYy3FtWOZ5Hdz4KMn4IyeYkQ6W1NyS3XYJ45rR3uPSDwPO2jN2Irc9s
aHOaa74gj5LFVEnsY8eoR8uOlThJrUdjAvhrTmhvWffm9w4dYVyLfxJ//z+b89+wOW1QPoRt/N+x
s4e0/Pmlfhb/66H7+f27/9/hs//8zf9Jno3+IUQo3YA0Zy8EPQsg8z8BnfIfMoKOCVbMxXUQ3X7l
v9Cz7j8YP3AK/uXR/jd01oUVHkYuhM7AofL/f0Fzco5Blf3vGBg/8h0XVZlDcHoEGDCQt1//F+rs
bA1YovNE7BlAo/w3Em+RP2HugdD1MVV2/DHIfDxH+G8vsMfTz5TgREY/tvCOhdVQzDP0p1rxdYdS
orK7P44Kgmfdme7BogRRK1wowO4zm5HkMpttX9c+r1s1rLlvZg7opNwbP2OijSLqEEFo3kggJsDp
SCMMEHFSFxP6xlZsUh9pqhwGe0Dw+HN1niEEldneRf8L7AjIj+9O/je8LfbehFb9ckp3vPfzIUXx
IaLdAlnq4KBGe6utLj6iYPCu+dKHd9YwVAdETRb+gUkv6CcGYrtYumAHAJyGIsZhw2QPRJrqEh3W
AEcOl3LMLZ0XnIemgFQx8ZDPYR/lB2zjTGzdfBxgzMzQkxKrfB4caXPe+tRibVF5fzge9MeMJ+E+
Z3hlCKty5Bu+6eko8rn5wx47BX/Tuo+AeKaXMJH290L18oZe3/vgNwdXry2Da5iTCS+W0iaRItM7
9knzU9QSpRnAN163eMoBFsxV9IhRUKFCAWww6QoPrSpuHYAHSbBxRyYpTdI8zXxeG+Es9V5CS/zC
5i5f6laAK2CF5l7Z/AP1s4S1M5Pi2C37SDxlbBxd2nz85CAgzZkkOJ9IjhqFK6Sqh0DOPYLIIHRJ
KPcRBUhvzrfwNYqHUUv7NAuijUXbNNMenfTMjMT1z2NvW8dlrudjPeXOO3s/7pQ6xEDQxKXaKSg+
DOp8xPWKd+RUcZW+R0uOR1/nNuJ8iN7BFrdIf0XyRb/q2XrCrHBjP6z8vow+cPLrP7InbIjNjihm
PhjWSBpJEh4c3fL/9rxHmffJfpSt/cx2MNYot2OUIpj6YKrnPpN1BXeKPzxaIlB0eWodAgff7Rpz
l0L7hPv80UknWvuGZ7udRS2vPXrxeBP0jTesheigqY5WA/ExwilzsJxuBgcPiOBXLiS29cKghQQR
OMzbdsQptW6Gsj2UQyWwV+QkTHd+0R5CcHl6HcFUcNZs9KYd9LKGGt+Oe6hjeQdkQfjRyeKFOPH3
Zs5U5x1LrLoWuFHYFHpQS6aFuYxjbyjmzDGKeBMJFWOk1aPEFnWArrwMSMxpvBF8fs3spg8q+xLb
JEkD0hguGFKdH7jF8mbf9arfjUz8/7ReNDzgsJNfaWbpK1vV5M1invLs8LfAk02M3hOniWU2pQBl
xqJVh/S7yr1nNzPCxWrzS1r3kFQ0cVEdyBuHKLu5UacGVcb9ME4RHBUdYBprsni/FG17ngM7QBcr
5C4l0wr7bhIiW8Jid+ysBkueQnX+kgBUICW+J3Gt0iU+H/xWeLyN98w2x38wUSjXxaSpTTPYij9I
YaWnmEOBhXCEqVknicTyU1eHyOnltqcYWRWRYZ/rE84LT1tHB1Tiy9aZ0IdVufJvmh9CbMHEWN4V
ilt+SE3nE8/gJzcjms3DYyQtwUE5hN/Ms+MSjtfkQBnm8DiEYfcQFJZVrzFeMbu0s+UhTSzxUcRd
9hwumSarAjqJWnD88qxC/zEehX4tYmIU5zBDeud2uPXhksr3chAUC03OBEw4/kH1YXVQlT1ir+qD
s9OwBlxZNOVbWpTuGtsQLHrXwThT1o65EII9nnSSBY9z6oKnRftzW8jq+6XyFvAztotAL6qTad82
Jt8BBBTvYEi8U525xW7ISZ1Ek0/UU4Vc4AbDAS/ikk3ZT0Q+Lap0N2MbdVioZqtnTOeW26CT4dl0
NufYmHbFdRy85MjUhbShxrTjBrO+8x53qDBUlZRfmgvhR9yL7nc+ENOStdGwRWxOOLSHnc7PguZX
lkn/OGC1X2GndRHCc4xGjkMzIGel0i27pIhtgozlgtxu0p9haxvEJTkcaHSE+yqDmcGizN2nyDkv
tRfKU9G15uD4if0+D9jBl9KvEWFpRsOu3YDO8m9qRd8tv/vKKveyiMonLDXDY5bmlU23rOkOxsqq
n1BXOi8LAsGzTgJifRHVeBa8Ce3eV23FJ8kmGupzKfzqR1bm5S7m8e5SoZlRzVNUkFop8cyFdjTd
MZwz75ONQC7G232CGFnyKpDFZ6YiPuoxzM6VrTmJWqK8PUswyyvbiJF70eVkZS4aEQNKBsliEcyx
H7GmzZ1sixIbtS4HcQoQzyQQkpS5M/bc7SS/ApYe6IKV8WQ5lsPbk8Eu4sRoLXCFQPmZipFvSju5
SPJBk74lhQWLMEz7CpimryZ0a0x999lSBvc26+GdNXYhzt/KBjDBAq5iiLNF9Gz2Ah3pJjWFeJvx
CfMACWG49H5Z3yWe0zw2N/AGybEpCaKqAhjncUUn/J+c+cX2A5SZwVCWDLSYND+niwg3iTXXz6qZ
8FyOOOv9jTd0YbUvBYl/UctlKITTXmuNh97LfxEyspkT3zvodnK4E0YnVuRfgdPpM9Ffirqqfxj2
lo/lAGViKS20wVU4Bz+IFx7vlWf1GP4XfZlqWCX+0kdPnQRBODYsauH/l0u+6iUqhcafBxivQXJm
k9W8m5YLeG6S5ZwWDRgUC6vXPlREX66LpvM+GKFlbwzh880gemjIlshOxKGqO79ABxqqDJpQDNu4
snqwHhlZqdX4gvqXW3qYlwveb/+pqHUKVXXxYtIHLMZcvQLmUy4IbbwisGJ2AEp8pkTirEwnchDE
UoCKLZfp9zyDR2wabsBoadTzMvvcx04g0cf9daqP4R20wBndV66vkcXeJPTnZZ2CcQWf4bma9jAt
9FNrjEFhMY4E28juj1i8elf1MFrzZBj3BZCxi7RvaCQlwDv5Vpc/gzJYtlMzZO8IOCVI34mFSn17
hVcD3tBr7kQVRevcnHKvH/cuxqbrULOxWUclM16mF+lPxMgkg/XAabaRdjGDONWt0XVyAAKplaEn
qYuaoRyMPDIZO69JEQ6DMZirlHR6bwm+BpZuisae+9qCP3HAtAT2gWEhgem9Za8gXMAd1GTtWXC5
76PcHa75jHFl5C955SzFqi2X+bQk0K0URqmVcJLppcnC6sG34hLphjNgYJ0CdhjWsk2NJCbTSYNp
lcbZcBCOLu8UcljKqo6Rt2VnXrVtceg2kCniiqQgPzRvA3MkJkYWTjbLR1xXY2h89QbQ1l4KVlLM
PntQfIXum+0n87owofxRcoJRYyzzodUpKvKgyQ4NKegHuAMYShqN5gt/QIKYXJaHkhXoM8mL5cPA
Zo8JahkdpC1QmQfqrUWjf1PwFs/2zMXndUzocPDUb6iwbFQtU9Vi2o6yX//Sn/0fkrxwq/2bhud/
pNc4QbE0OoQa2vXRKhw8tc0ZymPrayg5sd0RzlMjmJgc5hY3rnIWzhPDrumFvCEGB6Sz493rQV3Y
VDBLQaGlYVqzJac3yMAsQbdcqPjrCwNfBPn5pZ1pgqZJmyMzkItiAnzom5hPEMQiINPobiyjcr8I
jODoJQ9gX1/AAb5X1qx2pdUZ0JRD3n6ByADT3LeQSRg7rPMQiKbfDoiow6k/hZFC/p/2ejdHsrpD
KMFOt9bLJarieW9UHzyZxS0/DdEf312lmXcmXBnIPcuDWcaISYdbXQYPea9fj8fEdpi625Dsf3iL
mXdiTNuDQu+z1p0XnPykjb6hP4xcR2qO953FGAUTH3q+rnfSV0h+8WsKF+1dTEBF0MexfcFitXQ1
KzY3AYbOLXmcHVHt+9slnjjFBWJeeHWLWG/hU2DnUwJYSyejTdZJgxehXx6kMfsFoTWTcuQ9LJ+h
B8RFhYFridPmdVrq+jej0+oeEnp/Ym7/svQi+uHQ4z24QesBQEetfqQ7iV3ugfq26UdFFGxj1c+I
34Ci7UOWy2ufr9+7xVz5RHEynOxxWqd2S+bmot8dCrrtPGIZb8vM+YUkWh3dmaheK14AxULyDa8E
L+GidOIkPLdp792hu3aeIXHQhbjxzVnNeFFzTeTLhRxmfa4zp7z4lq5xZaL2Q9Ja2mnAVqFXy8IS
mNK9A2vyCjnS/WammqIqMjM5cEU47obYD9Z2p9Kjyaz2FyypYgXUOdooFhfv+N8w+t8ahUhOmMRw
/LIAK6dLALF246ExxpZjQLE6kDBoBICUt020czvDBa7610xEeiVTu3zx0NWtujD6rKVbfZQUVcfR
CYlc8AL0PkVBGGYXKoraiTDAkg00XGLvuyzyBUJnNG1LqX4HqZO8qkGPC8ZvUgBz2SF1mJJLg/P7
TtdL9C0x972ayUbR1tjcgUNROweWrv6L0TUucCYT/TkvGXW5kAEeb9hqtkG1h6cRrXPzjUbu2ncQ
ADCzNTuyWp37xZ2BN+OWZQThdvvG5ad0HX/+4Tt8hVMRFa/yn31dWT8xgpY7USqgVkFWvMSo885a
cyO5EdLXxWtnJBUF7qCpbN/DOhBv4xAtCNfAFfQjOIsFLg7ggerVZv2M4b461WRcA+O1JrBSsz28
t2aImJZnCebTXF556uEmz+zxbkxmbxcXo9r3S60vXc5XpaGZd0jqWw/wEfH/gWiEaXlHjQgEtJTV
V/H3kGhQyGzTvP4sKfpCGRxdS6FvQ3izNV3+sEgkBT5D1XVVpNsSo+kOKM+lufkZjYVSRmeMNt1+
b3JxbAof7Vrlf1V6pgyvpyc750APpV8/Obdm/N8cyv8zHkbQuRF5JFxb2hHTsNuv/8sQKibATdPn
xfu0SyCIo7DGkutEUzlsyrrsrxisMdyVztbtq3fsH725d9lsvw/LpP9QiI5gaKri7Hdh90o/jehx
+A/mzmNJciRN0u+yd5SAk8POwR1w7h6cXiAZSQADh4EYgKffD9k10tUtszJTt+lDdGdXZWaEu8OI
/qqf5jM8e/i0l2ClkE8QHJuIO7tdYveSeoyFc8kfhcNR62qlVExj/SRhd8xaXISGzcVqq8jeVdFg
a/nnf/Pj0sbzF83Ns2nzpU7KxvxGEQzlM/+2BYEJNOPYthCE59X1Qwrxu/zNJ1hEOnNv8fI7Hpj8
wzEr+VPmgarDNG20B0IM/Uc2eqSyCuhfEZS2xWA209jfbanRkzqQJGbHcpmibxl/K3T/JOPIC8+o
Os6165+EU2Pz6qRytO3vn+pvicRXPAp1V//q/71W7F+6x/7rErP1L/pr79mff/Fa9fUfv/84StLW
X0RVL/r5Yfgp58efHbzN341pf/Mf/lke9t/ovxa3vr+8tevf/i+tY7C7v8m/ljn94zf82cnk/2Hp
lIlRv0RfqMln+z8lX9/6w7L4yLtor0zDDIc2pD8lX9P7wzFBUPposUjBnokc+6fwa9p/8DtW4VfH
XOIZevB3hF/cF//+KeTvIdeB+9RZO6URlP71oWtHt2CoVVpEA+AtKbXzkTjCLMFWtejBxmnr4cIF
42hokNdjl+PtWGlRPf8mXXr3QAzzky5WesCsbSXHB4hI0C1zg6uubZbgkwnRbEdfGVQJWPOplq48
ts6qqcyMTdEHzmY5RimMqGvxQjmgBX6laRPO1k16qC2yhKZhFueCEa/W6MOxVvOdMTkqnMx5uc29
cVBu9hPMkPPSlOYPE6MXCezlEaztTwx87rlRtXeeG5Y7XUxH7NEHbI18meav3IHAoxHJ7lagj1C4
VutpCi2DoEEQNwdXpwkU28NtoDptQxuKc08dMT6E9i0wB+farEZ3Hbsy4IAoYCRXQSrQF+oq/Phc
BZIu9xhqlC+ty2DP1Rt0todxuUFp1u99uyb6FUuDbpzybgDgS2KOIu/cJXiVkCmkxiPjODQL2AfC
POiJE8oiIPLfwbbqqLUYOtWeA6+4FFib/FmMYdvqAm3SzKO4wXyYpj2pigzoLip6G5nUDW1cGxpI
jvl/Uxg+M8KUkoqJKOqm8Kz0Aru6X8nCnPqsITmbQv9JXLHZ++QcsRvkhIdIKG6gFJAd8ITNMAvX
EcqmQ6k3+CNi6ffNQA0GyGEaM11AVhRSXJw42NXgHO/tWTfuyZp9L0XgRW5vH9qy0A5qWox9bRow
w6HHtASYNrVltadm7WWRqxuR0zYOsBn3TyGBADV5885NElv5rD1NddbuayOJw6Do4Kfhq9xZlp0d
0GUDjEd0E3XTnN80/BdmDRUSfAtfnO7X7GTzBQdxvYm7XdpAVXcyDgWjV48X4PXkbFbxXzdhQpex
t/F9c9fPQ4kVtwhd9gt8OuTQSw0tWHAePPb1AubOs79gMPE9JFTsTOzgZ+bI2xyhddfEA55MaWOF
IsYVunFqHgOfyBXzItyOrg8KUsZ3rixxA/sOz1G9TBfFKZf0TnKKdQ+YeIklguOYHbWrvWVOrOGU
mlS+mF5yCcYi35X47DckZMi6aehKecURz3Aw4bdrsBdkgYHQkF6zZVpuRS79gxMDrUSqonM7vlYJ
aXMotqRraQW5pJV/B4jMPcUkaUpoXhf0w68EQ85u5Jq6a9ysJLh4LtOeQDA1PLRixNOBLL92GWoK
2nqHmFjlyh8rxBEJAiMXnKlmyA/DUnTf7LlD+Zb6cCbc1d7E5P6oMkJQxNjKR3whb5X/JTIkXM0N
rqQmMvRmiY/HH/qDAB4TljbnFhJUMANm93UpDJxHomygYZP+6qRzq3tmp4PKzr4lrrXoxVb0nnNs
LHQ2GmK4yoB6nruL03iRHLvLRFz/0kjBzToRDzRdse7x2aWdBevCeLBnEomSMKWU497TWhXpWraw
LGLmdAqOq3N6cKEt9kRjy0IaWwR+bQvSBAnVk9fJas2NlXnDqeqem9ZJHnWiizwweRy5cLA5bgak
s/UmQicboGNYtAu0Ga6+UuzhgVYnMxjW+54WP6XO6ooSrthT6yUP7RsHuflCMemzPhJ1GZ32oYJl
fz/Y3PqHEVaI5ZeI6bpxaqdEnXHXA+a2karawjkwyPiWGf3wPMLDqUi4m9wBVdWMoTLs58EQPtwY
fIip05BfqUprw02dVasLvjuzMx+LGnTjOPMSYDkfzyTUHL9+MDV/7wTla1c7+XPv/KjAgCLXESzl
lpfvgjx4zwcn4eJYfI2UUEOH19swZeWPagM8kpvN3SG1Z3ejp5IJFTRE4Km+ScrmwuRpfNZMPjsN
/mUG9nS9LZb+Wk+YAywrUGebmNkuk0ZwxtH4PSvZU0TRlmcfa8wIFfdYzaie3RB/i5OkuYeDuU1A
0IaD3r8MiTsfgs6YsYVTGCPbqolGHHoTrKCQNq3vc1o+Z4zwl9iAcwxlzQz6fRE4B6MdPrGuqQPX
cIp/Ku8i5I2s7wrNC/DF4mNAB24IKlXd1Sl1iGQiu7aY2Lbg65cDEjwq07YnVx8Oo24f7AlxxwAt
DJ4c761p693WVoncemse2wWbStOvG2Dr4MtgdlBXfa6Mgd77hxWsvusmE7fuzMDJLuYM4prS7+Yh
jY84DjQCAVkJfqdk+yUazDann2TtcEViCMh7hbEVPMwcLhNcjZraJadJ9AODtLe2syC2pUT2ahkj
a+5tgkQA9AntJ229XxYOFslbPmgk1bLplGoJphUt4aTQ0Fvm9sO8Ja+QM2HK8510oIWWuHlcp/tw
tEnbsvwvEYmiMQTzBropm17NwVekoDxsrj5DLE/xkur3swV8gwk3WRXJhVgj+ZJXmnFu4GjCemA4
S2Xjwagr8TyRehIRVD1cjbONu7xY5g1U8OAW1z8AGNMMTcFm2BW+9b6442uc4Rcth/isrbG/LNev
ZUFHRlzcKyNzj1QZJXdi6B+q1MC0vn5J1PQALzpmQj2mp7ljfjlx0PZy/HrcMg9LwJKK6Cr6+JDJ
htYLUA+wh00IA944NvfW5A88AfKYa91HodoP4mWEvKtSXX9/YZ69zTpXHMwiWG9skU5dycZaxhtA
XuL+kBhTX383S2DoHiFhZZaP0s7xa5KncEwAsAA9nqijwgF41osFjGPj7iFmuWTHKaQD9n9McNli
pmUCb6CEQA59n9+C4NQYr57HBCy31RM5FbQogMcEhvs9MQ6siWXzCWs7KpMn8JtsjxW99DiIDo6r
16yB1us0TyoSfIdKl5/DWGwmdgPqxeCy4ZsAjairo4sIj9AOZLQ4FClVha5b80G1XqxZUuxDu1hs
9xw5c++JMjPQN8lzh0gA4zV5a/FuMlTj5bQMqOrOUzNYL5ogAZ8/zFdvdt4wmYob7YTRhAL/xTbu
blRnl0+25vdgCSznnLbde14CAS/xJCI3UeDIKkgtlLJUpBGnO2kD/Dmyl8ULWsO4T1u4VH1Z7IA2
tWfVBHje6D/Hw7X+RLn7Rb8EeFT8qnK2Hqu0+RT4l0MNvpgRM/ZAI0e2n9uw0asbFr+dCUQ0z7NT
2hl+SPkjZWMxGkhfwY00gzMhhcvsZV9TJX6lS51Ga80YYnTJZjOYR0wDW416csLFFCsGROaUlX3L
MCctFTQjp3xdPPtqdu6e5gJENR6cx9xjtud2+bYzyoTUcEGnggHz0quZJTt4bUM7H4+L37ikocgg
spzeLM28r2u8rFY2nTWdnzzjLE0+lmykVlgnXWesVHjVfEJaYCq6DBc8EQPeKU5khhm8mPJnMpnF
kaUEz0QxX4gUgK6aHlKzmR8aSDIhpCkT8gEmyT5L5OOo4/D1MuenlPIleRwGs7mUSm/uf39pAwJB
2YjlxMpvJNJzDi1y3uN6Mx4Err9to7oepxcgo9n8kOlifk99ujQk3OQ7lC+Uexx5Zi2u7Lo1BS75
FpwgJ8Jk5cLmhgU6mQ5VyEnMtVrw0weLKrgHSWM8BbDjC8/qdKc3Jv5vs8f/TesCKWw1X5WByT8o
eDs63V/uM2V5wBNaRqXrLysSIfcVRJrd6FuYBAlmSU876SDOwA+jm7E+EB5NXgxKgQhnJpgoGw5b
IvgUZUVfnWJdxmXDqiYB2rTFgnBXbHRojaS38utU9h86eZVI6NW27LNnikZIgUlv2XJhpd2tSXbE
OIGdeam8lku6Uz4fSJcM8N4yncesdz7RCnIe72BbjcV7vXQJK+21batbkczHEl5NWJTBcHBrUZLn
mSbgivZjXQZZGHMT27jK6CO9SFoWd2wDFo1D8Ms4CvP3xx00yK57zRM7ZuYyYwcRMuxhtwPy8crn
AmA4TK8GXzqhVkXHiSnkeFYmwxEe8nQY7h1Whm1gx1cOcjETqyoPrVLdcWb5IqzfnrlxWZsuxR+d
WUwUgvheqppq1nFOoi53jG3Qzgc/iz/QjedwsjDEdwAfBiBA+xlKxobQJDEyDdNKypFTmHm/cTTn
hxV0w7XAIRJ6hrvW5t2bnKU5EE6/bKt6q7riXUdyKjs1v85kljJHXRxZfY6tNnHPyoCcCncrE4tF
a76boD/QebQjCToQX+7Aa7Ilws+4jiLo9rL8YTpH3uwrhz2H+NjyNsr4h110dwSx1Y6U/2OjLFKS
GJfTYn6ZFJDmClPFJjYgk+eQxkauPth07O9kDPm8tOM7TAVIYdwBEN73/Fx1OBL7CW3ATMJJ4e2P
gNn1rFIH7BkYnK3xwoebRiLxWkpsjuwVTp6Q/UqmX1I09BFYyV1dmAET1f4iGhicA9n3lRVv7guv
3y2pR7q/WaNz2upGkBmZveXR5s5tyH7E8KFvDOCMF+5XhuSssngmNQ/Q7sbKpmQvp1Yh0X46qxWG
2WRJBpscCT0M4tpLynFQwvpwXoI59CgdPsRqa/D5hJGSc2QfrQtF01RCqvgdkYUdHVeGGXhvRPbX
soHkDP8nsuf0y4qTY0Z/6EE4yVm1qYNTjZ3HkTkOIQfivVe/ctVcPTdkx/QhdQ6xObpMs/IrqeyC
HFz/bFqZfzYTdIWAV5A/t/uosorU84Tbn3fyWSSGcaDkjGbWYImsWqE4ugMtv2TopGDoMJveHY/N
pVbaA1aUmIsMmc6euVAIKQP3lcf+oSe2TgXpCqgR9kVUlzZZLIjVLclJ92DgTaJReqx3rZtq+8S2
3oN+lxo022Eq+chmuHnUTWphTaqUvZxwZpzYpPe7taUqPYtu7O+Fn4fZACGytTh9BBY0MH9sW17j
ut9VFuxQmFzEU0RO+UeJoJkmI9XaA/Az/SaGFCRVDmhkREfxJSlvQeCCwRJe+sGkJ9buPgQOJgot
NbVVyQFqqi2T25jD5yVX+ag7LcPzarlrJ/brscVUR7vZweOUd0alb85jUd584p/rf6eZEh82W67r
R0mS0BmeAahpsQREyYsHWyXoSpdN+6lxTKAiLRvU7JXiOY8BkOYGOleqgVCu4AYqAEERXQvx4CeP
xhcZdUdRB8NgMNlXo5Xv6BNj9lFOv4rW+GmNLJCUnRUksDNwLMn3Nk8HgiL6t1TXb52LUOFg3NpW
sDMOPSMZc+E2WNjJsCPiRTkUdDFPQImoDFLx3MhLGy5MhRyNZjNBeK2gcMRDgTteFfAzGsc/uKbB
PMYlKDtW+36YfnWOM760U+vRpZMfncTJw4bWUx8a23068HbVjPG3ic1CnHaCYgm7IIYApoZYnPut
t+VK6ccfxud9H4zxheUgCTnyMx2dPpjzp6CmHcheTGEwiYaaPvKMTMWWdxmUNY05IMmQYXwKrbo2
iMbaf5Pp/DgRV8bXNUL6vpRYzrmgIQZweYhD0Mcc+HkvbF9ZIUlZ2hpdPTKo+eTTLnfC6V8qCS0s
yJIPxHoVZjbtY96m8wVje6d86gqwFYGeAV8tzx0DjAK3fqOnY9T7AkOgn/JhoYWmXOhFYTZgbL0u
4ZaU9douJVmLj3q+X/gspVjhGXDzwMw2rRSuvldT/KlYSqIkq+5q3N5E8CVAcUkL2WhVmJa6eMex
8dXTHW+Ps+wJJG0ZSh3MuKfux9XiwrzG4EMOOCBwGML06bUfPPZVJvrFm52+xkWMRMidOG8THkGU
2mNAsNHIWbhwMD4TjWYAyH4cGn366RXVzrchLZEPT3l97R+EgD9TMoTZpBGbTGZQZw3shsIPHWM8
ZxYvLbHCkay2Vm8cgFjkc3kqG1xR9SuXuZ9GwquU25wzZDwe3Ip9MS/VD9ly99TamxuPFmiYYdo3
BnNFwQaRDKN3yAN7X7cLnVpacWxLXyACgAjkBkJKqce5QqD3XE0AcDrJZyNR5HyrzNm5DkZ4ww0q
AiYAKkuX2hoFWYMj43hhGS2P5aRFKJkMP70iDisLAQrsx9nKWz8yuN2wLxWHANbZY9/TL25g4qG2
HiNKCUpHJ6d4GvJjS6kNoRzGpRjZcvCkzRf4IjYUX0B/Kg411wnSQm0t6Fxby+MhbnLIocGXG1VD
npfEfAsGO55clraivwSNdRMx7HEcbhC5lw+GPB+xX3Zbc8DfUU4JVUOM2pLmQavN+OA5ww9v6Dle
peMxBWmy9bRPnLSkMDiTkgdGZdMhmtTYWihfVGAtTziLoVF3e/DjdP7YL7h0HquSXToB0AMnixni
zL2rTPZlhsSH0GljU/SviQ/JjQkzxORigdXbTLdB0H9YyXMZQ1W2guJ+GbM7CTIomi3GyD1rmqKH
bLNodB+UVh9EflMOZMFVs28njph9kI4Q/1fNduB7D948/MURDDOHVriSTnTvo5r0kDjCxyhSrghD
HWY9pYLmYlwkF0enU0BwevLWsQ6GqW8f27Y30ZtiDAGl9WSasfYoWG7PFHe8JwG3OZsVl8D8jqry
l0TgU8N3x7qMcpAY6pMCVmu7pp2k/+7q4JQx1jzhj3qQmvmgOfVdNcQ1R4Jhfe0vsrTutdbpDkGc
YYkZSEpSYOrqJHt6ttI5vvA+gm5IurCOPQowsPrk7hPdVzARcvVIN2HPlJ64VdI/OpzYOQmhxQnl
sY/oTTh7DUomBTdzoEXcNGVUsbFFdDeqt5l/uB2V01HaOwKJLrms2/Vj05XqVpoUO5fpeDJMz41s
j/Ukt4V2dWHdVIVRRaPCSTXUtkP5Sg4s3/QWGhviEG2BDtB0uI/j5Z76jy7Muu7W0M9Ch281VFut
mGMCIP4107Ph5BNFXRYCMJMgQZ5Y3z0s3Bd0JUoYWgrRrOJESVS7B18FIqRhRJBmNIu2BwrloJRr
nBGV/1qIrAhlHN/5ndtfaiq5bFj16FHswozp8bZ2YocjF9AJIgMuDibskvAtkrciqU3ayHBCNVT3
UHHrrcFBBITEy4Dj7oA5jbeBHt+qRDMNvPaZudC4cfOA1Bvum7Xrg3icOHopDLiu5KkrMtMLRaHe
S0C+Kj/2VYAqiD14LpR7xKpM4nPkgUROOukrFNkg6u31ENXN/o6Y44LS1TZh6xcJeMINnWHQRoZr
M8AAc6F6bflxOWt6NC6iWmwY3R38QX3Q2zafFWfpQG+qB58WcE71UdsKqk6mcds5drMTGrTAJR5C
T7MftCUPh56BxNSRdWOyQW2AYFikCs6fPh5JGIE6USl60LZdTj0WoLEwK/uopJyEBgP0d0My4AB9
tLD0EyZMomqZCAR5KbYGAJ+yg8TPuCHf5cb4nJndD8HF7eLLDMvQfPQ7s4wopigiS8ICaGCUUJwH
h3v+7rE2zlwb5kEDsYnZw4CYg2rJCjnmu0lgDNTrjLsPOKpSaEfBXthkaQf77C3W86/CoLIbPj6g
Yozre81ffhk2pvfGtnH8t3pCvSENGloi6ys1sI9NUzuvHdTTKCPciGRS38zOMlh5MxkJRw/2DN84
xqCGPWWk3jsF9h+Bk1aOKcMpBmGEqQWIPtbnfozpAcxd4pl9cM+59Tr180dhAVkyjLcxl25kkJBN
ZwGw0yFK1fcBJxuozmbyXat5lzUMVpWXvXGW3Ix8dGilr9MDWSvAURyu2exQ1Npt4ULUyn2YPrHN
6ELhFO7aZxM8DEqWh3lb0975WAX+nU7/BgscM0B1kFfjlTJP9HJOJqBdt9i8IHYP9Q3xnE9jXked
Sdmpy9ghdZ8GImEbcxJ3CueXP/sg9xmgcvBwHoaO3jHdDAcSHRP3Xq7M1bFhFLExYOtvdU2cjYH5
Pyk1LZ2xxHTeT6WbJ8ZXMAHZYDZI0oHwv/wVcbd+YEbN/nLK5Vs7aQ+m338qC4VgQHjaqJHSLLD5
C/R+CjEfacSyLoXNRjwY3icmhpMwmukD+SaU61W4sT37OU/vy1LmkOYsefJN6No5Ra1hw1Tz0W3i
BzHyMzE7cW4yX5xnmpMjP19eLE5DB4qfeRlJ+kdO0C5nm2vExhy1dmPNvfaopdUuL1hSOcrR7OX5
R6+r6YS31HWu0un6+3+hkE7XQQJmoFLr8M9/mJijGQaq87fIVt5NXy9GBWeH0V5+uhx7T5moKSYd
4MfaU588yHRM8QWp9kYNBx1h3rvj9OTvucXtpgWh0eiy7Ejs0Oa8qQ+PIFLGxzhODhQo0TWTPCtB
5WiF6TRzzJ2ZcjjdpFWuH2hWIuTaj29ZbZwSSTDIpEn0Ligwd2re4m8XZZqITzyd00xJVO1nZNtx
GeFZRfG0UkADFOZySh/Tg1125d6zVXrnmwer0sy7iWzmReT9ta9b86709EujZnmxEuerX1SwG/Rh
R29ZRDuauR8XtYsDKw1NBsrVQuN9z/R1wGK+VQZV6wXPAmp5hFBzBWt/q2rMmk6P1i8tFsix2aFu
VMcxyOIN1lL3PqWwK1MFNE4tyB66hBWUaQ9ZaCxuJXMs3gREDOZFvBX9FzPBo1atwZviMytszO9T
DhDKKQmzIsV2NDVsFmbrUT5ziMuL4anr8neNKY2/5AWvDGo0Of3vbcfJ3WnKFzhMDsYe3OWzwUTG
1490tlEn28fHrNFPGTGJuoH43JJ/ygKZ7oFZI8Wa3tEYhoZOzkTt0Q4EsZZbqthEstdlsjE8WPWw
Izr2gE3LCnGBU/TdUFzYnx2L5G0z0jnYTM9NY1l7I7GT7ZAZNz8YXjBuqb2l7PHASBWrL95npizV
ci8HmiaT8ma7CkLJPGf7TB/eU5U/wgfp9kzZKKkLssNg0xcIbYpDdTGe4m+ziuNdGWO0mPulCtuE
YklKZZ49a2nODQExP3tKlDERDkD9dwcST2NvFftEDTsaxZ77cnzKHbAXidcMjEyYZ9Jd8gDEVNtq
qmFqYOZ5aBdWcSG2wUSBVrtLslDN4ns2gwlx4Zwa301QYbYW+tGuTBgCawT5u/rbmLbFY8XNc/S0
t7GcIRQuOuXvOnNrl0IdC9gCApfDzQiSNXodJsVp2S4x0F9Pe2X6z+Wtga45r0DOYg42ZXV2PBLI
GmKaTn4XEPO+4dpP0n0UoU0/Im6oJQLCTU8DHHvqNDpyPdV3EQAPHlHPZkA/8OnhqJrs+6bGjUMk
RQfEGlvFWNKLxUqJ2K32vVow0FLCFTWpzcUK2WhjAjhbr/nYTdc8SE+sts3xT+gT0ezc6C6/v3Ry
bvZ5WaFZSXB8tWDSBWv0oR+z8bQI4IUxXD/Ebdqiac2SQfI5NHBvTNFiIi/k1e0+cytuvhIvPjEO
JuItHdBiwzsGgtUQau+GwHmDCsdowMq/egOwYMFlP6KelT5Eyr6uavwQCSpIH8x3DMF2eiKbyO4w
rPu5CWNF0gWVdCciEM7JxdtQ+zn9kzktItyUN3V8ncc+eFJj/Mub3X2GKr0JrNzd6zbZDuF9dW2/
noT0bleday5fbjcBXFvaASs2uqcpmFN1C5lzjei6LkcefpGQN+MYZqVXAyE7FIlJvJxMmQ5fi6nZ
8rhUuPLjHoZmEFtRneHrAeHV4vJ3J1QOroNtzS+pmWWlRDXOJw4Kps/RuqxaM2IZRhFy0AQmJly5
XX/qtv4xEFbCYtN+D+rgYbEnDdmgf4J0g6dlSN60xsG+AeSRl5VgU/yDlzaL6lzzaUhamwF4B21n
WJ4Izthog7a+5f9CO5UZ+xaiDFUIr52i1Am43A9PBgu9FJTAlIZz62TxRIUmSj1FbMAhgbUx1NU4
TcOAsO4p1joo6b0v5rthiy9XgUJg+IwAwNwGoERw8zLGB4wF4jDv8FtCvjUbdhh7rMtNA1p8G8g3
n3FIIFDGaM9V7+7CdKIW6YXSl2NM3nAzzcFPQDTJRhfyrhXpa+59+p7Pva1yP8eKBJ4QepTb2o5V
ciHrYTTIydE4uPsZi8tkm5eqL8KWVvd8Vldhp2/4kiGLD3yTBfW+0Ib5paMSWhewNCX9AnK2UJ81
Os2m7u58CxkLyvxAhJIIfgERnvkpB5pyuTkiR0Hnj+86+2rEItvqUl6TtmWjQUTlhgB1qoOmwrkR
KM+JLBvZKUSlUbMi4bevLgSSxrkMXCkGEzFrJIMvdBGqNHkuUlCWHgUMlu7R8uLpxyrpKNZ23orF
pzuXsGBNSEFfqdLaWbTLY618MhMnWurxdGluidbmNeGgyQ/TNd5iQI3MpNYyE6uFC4FthpKYT2GQ
0w32rgFtRNhhldCkxa3oPOVMmJmEZVQaKajVcywl4lXyRRHOtsJ7zAi6uwXTpVihE4uOKDr62nOm
YzOrp1VcmTP+xSk4ZkNMLNrbZ9bAIG66wjxntG/EnLes7735WJQlnbjNhUwuB8g7nz8/xbxsFLDy
PJKLeTcdMNfcTHxC6Qzr3oO+mC2AbDXP2teDwewP3TPI+Jv9IsaQtPptUi3Gt1EcPQHZURnFRxPE
l8bCLT6HnHq3A/omWwqPtcWAG86C87p01EM03yzwytsA+ts2Bg7L/ZbLg6dfi3WeWXek5zpu2B2m
fTqmqXngPs2eeAwGFwY2+pdexaSNxrsxa++Vl77o1JxXkJlxMwCjacoHk1Aiy3pyGaEc9tX0kPlM
PvG40PhtJwyKwLjKPjnmklODZoOlIcThm/VdM7jc6LWePNKYAe+17PNaiYi4OsmLZsSfk93Js+tZ
Z+Yu1fPAd0NVYZuFS29EAI+G00Th4GUiL3DsdPHIks8kSLqvVe0vJ8hsNBkF8XFxrS/4EuZO9PYL
S0R7EkytYHTwXVcrZ9QprstaOMQ2tU4toWY+D4w27CnhgiW4+ZeHhkkwry64f9+uzovBhHKYdlT8
cIZPpi/pT8wZysUIS4ClnFfgokZelpEsisdqp5uVSfKXXG7XHSf3jWxCcrBwxZ+I/qE7CoXOULQv
neuLfTMa+UtPSqvq2BvaDsucr4+YEbxOHHTLf64pxlkMIU75BHbDyylQHiqCkvMEW9VsIdXOPeTA
MZA3e/pZl4b9BD6Sgai7nPqE4ZUxuW44BYkZUr8NJh/7ZLboV6LM4hYw3CDG8VhMa2pQmMwzcbEN
ucKkUN9heer3vFnml08AHXC4fh+ApqW6vsWzJu8k974zJE6hS9SFDr5q08JZNrmDGxQMYC8cuTz2
szzrFejztUaKgQTSojjGS7LjYqztRTk8M6rW7oesObq1VAddLS5uPRjuTmbclwFuVItXpZmTryYv
WGIW89DSTwK1K/SGGBZr3T8ZWA/PMuFy2DByz6jDOeDzweZYjvSL2o2xc/OlIMmacTBw++KEzKor
Dtl21flR5fHcaYbRnWAWKDS2tQLSJm3DsK4Lql+0Fp8MOtJ5NsXXlPrfPVtQwLBGgUT95Ojj3k78
rT0qSIui8Q8wQ64tSOkGOA7eCO5MCcYX3TgqNiSG1i8kwi/UvlTrvV/u59Y9j/rylWru67hgaCtM
JPBHzcFXgEvAuU0pwurMtAOq6Vaiee1ol0lCGmyOQ/umLAx8uadagiHeI6wfCu1wp07CpmfKRVW1
RfGtzYyjbXTXpC8r4vpzGRa++dNsFieqG6+IXEMwvaB24Tjm43Ymrnnx+hWN2FDlSdD2rtaLKyEb
bD0m8wTH44MHNYnkvV0UXKzkrzlvuJGm5UnvqUcDm44nqD1oYij2ruPQMaTLCa7kV1PM3sHhArmB
2c6BED/Di5PxwBlwRHuCye/JOL45HRPXIZ8evUxEdRGIPUNcjt5U90a6kTHi52Bde5Z/31WwmRrk
4GNN9h2K6Y46FnC7Vs8d0m1+lBVDRg18KShpdJeeLTSz8uPft9X/14b5v/rl/+N/5rzf/6xv38qf
3b/b8/8Xeu8N3cAiH2CN///jV65iqeW38q8O/H/+tn+48APrD9vyHNfAio/R3nT+04QfmH+YHqUQ
tufBnviHPb+qoVT83/+D0962XF/nP3ACDIxi/zThG38EMMOdAO+8we91/xZ9xTCsNerxT/yK5zuE
8S3rdx7E5Vs0V5P+X5IvVgDJA/A+3tLcem1c/dUUAwCGRR0VuxfMvjTBa8khpHzsGZWCOeO45DNF
7WLtWWf5AOUUFSmmoWQaz3GAzxs/zBF95FPNLfGVOX1bcvOj7RzOy8HOCCaaBD1Yqbk7M1L1ONX3
yxVNsgwTo7jX9FI/aT2sq4COrl0Mvp/ab2dibI4xP0byPybD9yyWl9Ihy5qIkUZJ6e8Ufi6JZtY4
fNMOCKierFQixGcLp29fCiNUlot/Ln0wc/uINdymC1T/7uIcM6X4aEayWTZu963o1v4flPmp87EQ
uWW1Kft4wgKK/ECqXNunCnTZkHOGzT5pjXlfjLFfj3SMQFZ/owS4HuqljAJe7WjQqu82sc7N4EPw
YPzz1TrTJQ8gDNILsmCJYsK7ahwKjzwTXuuOlPRPz0iPs97BmnjOZ9MJzZgKo9R5yUBdbFKT7dL1
tGpLOAuHMW1FJq7YhPxhbv0wdL4bodbhsvnZZ9yBuk5S+XlndRjxXenA1JPBNoCvslFYu7FrtS9D
AUJW8151PUj/H3vnsSQ30mbZJ0IZ3OFQ29A6UkQKcgNLZiahNeAQT98n+Jf1VLdN90zve5PFKpJF
ZgTC/RP3nrvy8FayZ1ykNoM/05lCfvF4aYtppwWWVVUbR9aUP8gfe/MT80eikKnmtU1a1nC23Pw4
uM5T5DWnsG0fReA+cQRunA+zndfKqqztNJJFV7Kt6UwdbwdHotVmkMJS59im6jEYtd7q5pmKcloM
ffdGCYtGIPuu0xbEwn0rOTcA7Yv6Mxz8jqA99FmNkS7NqXmXvjq2Pei1EJ2yjWocB8Fj7UdfVQxW
cOzQyOuASa2LFJ44ItJ1kpVZu2TixuN6NDrzUTfmNbTZ0XWjveps4nc7k0ZiaiqC6WL9SU711fNb
Bu75tCFSAqgoddYCPi8Zq6WH1QRaP7FL/klkeGMpbFHY56Cwkbm6tnoKxuSTfYaB+Vteev7JgLc5
JnxsYlqf+3zm4LntRTQFPRb6/GVP4tSiMl4ISytRBzS/C4sVQmwHJyzQm2IcLyQTynVYPjNF2Ey6
fcwYKxvTEXXGu99CcQkRw7juwAPUNifbYbU8l+ukAbhswY6sfKS8Wj4CWGO5Iq2b5eSv0T3MjaGe
CvINy7uIHKLkofWYis0rEuh2lojf45iOpLFlt4GWFC3junzEUAno3KeAN8pqmSXTaqA7KwZyKYeg
+ugL5k1+BOZcZi+If1Aq8mjUAlVo6dTbpLGYpowYWcOZLsoOSo2EMGQLx8974b7WAHGD8WXKf8dT
+jWo4BdW6mvZZN9otp97Wz+HGGgXhTtvfI/JDLvwcNFzp6fSU/ioKXNq0qGUnl+b8NliYbAnSx41
m4IwiL98WEUU/YWwlzqIDzJFc5pCE2GeTdcyc8OS6A465ceUlnjxqxjAJ/6Q4TepVsU6nsmUixUd
DBIqQjPIBgna5qk0TFzd5i5is7KKAyAds/p2NKnGDu1EYauL0eiTGZMEHKVNueqj+oZSkNRkP/mB
ueV3NhXruT4PTVH9mknEgVftM5hxIaugo9la+RGb5bgg/fSlt3nlTajFax+QCaBfYIhjTApy8gTd
gdWmUZ+n2j1lKWV1Tw0op1dW3x9z+qPFBTqh3CONNmnXSPRsMT/dP3UzZ/ui7mCVTFKwCSruTHMr
+mnU+il3MxMPIFoSNQIb6b2DSjSu15wq18H6UlZ8Ci0A4stuCvY0288qpIImVbNAr39g1PmaDisI
G/e0CrIoZCmQYjNqFMPvgTluB4xmSxLC/CDR4oRkORG70KzBU3SAOWeEYF0KIRjJhtePCfPj5k5l
DcBUuf2K0GNvEapb6HJHGW1fHVTRbFFSq0VHKDOGxp/N3HzAp7yQkkpLL1yW1nO6raFnVtC79k5C
H+3wESRhO0c/l62V5G0C0cLx6SRAmUHj5LweEQnNG1lWt6QyoKkGjwwCOJQI43ViITdmVL+reVix
kfoeBg0c2tH3AL0PN4zqTUq6zoxV4k7DtNZmX9/8CQBU5RhXAmke7Sj6rXvA3l50GCYf3AzcxFWt
Ys4sgz5N2bI6puSpjx2Dij41O6Q5ejElykZqbb25k7vv5ojtLFhJquZ5xmJXiG/Xse6YQ0HMAJ4y
xu3Oktnxo4fYa1H1ks1X5m69vEPtQXw73SQ6vteMaeUKoAJsQm/4VKAobEBejs15Ukj2Uc1sONxh
JA7RgmOac0VzraRtXQgvycrZfioTFy6J8F5hzj+YOhPPk8eMN6r1vNFgLBA/WEeNY/aXMnHajO5q
SH1v4+AHXueQBHD7M8iuvO5I38YN7gzVujLmHNCqzyvuiOEwOtm2TgwTk7Ur1o1UchUIaNSlVY1n
4e/VNMgnYwDDakbB1fLmnL7jIMCry02Nn+ohgRNf6eRWq+nTClhQydjHNjMW+AnJdmRoStzpHdMD
ECgNfwuSOVZeguCkCCGA64pfm9U0dcrY9WCm1tPw6GAa+MTXCL6BNc08pP3Bkpm39BT7Pt8W2alu
2uz050c0gTFurmhZzGrPMGx+g7XfgJ2FtylrSrOiq2/e3b3fB2Ce3IEbEcHOfEg9FKOiYm9CV6jR
Kw0XfyJRpWlwJlfK9JeigK1V9tExKOPxUGuS8epkoiPL9h0RuSsuj+x1dFnXa+LixrrNL3Zw6ac2
3gsm4GQtSnkM53xedsP0g2dtvpSt5b50xnSL2yraAgdFXkKVsBoqNPj1++z28dkl3J0Dmfji9GF0
ZPVA/DEhfqzXT5ZZPTpT3+wKBHAEWsM5Vqg/uD+9pVPI/lbbVbXtWYDjucmi5yiwNq1iTPlHQNL0
dfxoAdZq3e7454vdKmunc7BiSQflNgPwvpIcL009HWtUx0dOpahpH5sCo5nfTv2KJlMDRWcRm0Sv
Dnhl7nOX2XDV3vjdI/EPZLrgtvPC+jDI5lCg+9xlMzUi+SUotu3hAreEccocU9m0rAuC4WblFq7E
vEApat/lhKBg7IB1vDYkqlhFaubg/9Yd32QheTSrutmUfFY2qo4+zPm77wMWEMr4SchNtfCsnGHo
AOkGo5HaO4ZcOpl8j+Ks21s+GQqOc4tFcisoJpK7lJ70tG2aoesweo5HbOXMVSiqzZb5euxC2bHS
AV/XhNvfc/uT0Wf6VMYGirrfTh+eNRg3kisYsFnOzzowNtbcL7p7RJAn4t/TRKllQOGTZkQKQJ32
aymmk+33R+x6D0NOGCMAH3wBrLGHsd120n+sDW7efHCWfozuquxi6CvBtoB3hlrHoYAALoo29B5C
zQ5b+8xDZwVSiBw8AOTcCgCLQfXmrM5Ay2e/aVqo9pW5UWLeYYl5DMhv75vxVE5AAJ0RYrsYXuAu
v1qtPAdT0sN9afYQtDcoHKJTZKU7SSrmNhPYbPuZyeiM1F7SAzGRnr3TMFysKsBIxipVy3iX9uKG
5h1kvsv0FYwK7GRvo2z11YiZvYJC4TOubUWwNMLDYu1MYOfd/IQvUbkJedsMSAbgtbJKnzW6BYRw
DxN/WONHP+A7xNCouCC7+o0F78+aE2ohjzFr4iUI2Hh1N7tkwYRluQXfMaevoYy38Vz8rCv37CiP
9MTsp7LvXcHY3MoCiGzdRLu5tT4dA3IIK9uX+q5H0dFRNXFLPEn6yml7a8Q9S6pyuDNy6428NjDc
7oPJcGeZuNjH2LQMpfFcm+wEXAzHgU12RtZUCIish8FisUBY0JPnFe9NB4iWWqQgV6OD3rydbbKc
TCgOkPHHNZU4rTFi8DrB8efr29S2b04qP51g/O4YUc8xqpv+Hn5RqMoi1ITdRD75DIEq1IBtfgK6
tyrdgukWCY5Vh0Abchn235785sF5ienkV1kVoCS0hFrgowTNiUeurIf5nqhULav8s8gZIJkeEa89
1CrRQsCYmoUzzDR2ccHB1e7qZn6YQxAGlnPTKnseO+PHCAkFjsWwEpp4ECxh+wp0/FIol1qGjLV+
Tr9mNk5skAYcac0t5eRc4QQAGO7LCxmLS4B672X4gtMoaaeXUk6oo3mlnTnGyuWjFbE/QfZ+K8V7
iBJsy0h7OUf6PWlVc/AREq/sPI3XSQXVx3MlcyJ3ZxZM6ZA7UciVhmTX0aBZ8rn2ydYlYt5MOMIt
ecKY/MMp54ayK3WYrt89qOy8N7VE6Y8/75c3oloz1S8ljZO2kwOGBQaYgKtaI9wABoTQvZli+ahV
svd6Vmbwbj7b8N4UWPO7Th8mm3c29loG/Eg3WDIYp5BZN59DCmS8im6F8VCTq+C2zVISg+0E5btN
DaTn9iQqCz9aOTygNi/PygxQn7LDBlWrSJJs2Bk6iKkFJQfpqDcRUUfZo0xWHaq2+JpWnr2peptX
kv4f/w0fltQ7qRRyNuPF54QlyEIB6AN2We44GNsj/KUl0V7Luoc0Rde2nwteXne279bOYmO51bXJ
vCMGBHPhOfXeGO9FbALRzkVEU3vBlaRbuSYeFZW9QNEESSbqg18WOlQwQhCzEZUtkmiy9kK+6wwf
JwG6+zCUHzUnBiGmfhjf0Z2Ac+Cihlu3pqi03btI0ln0dUJiyrSJhtd8hGOO4Ri9PCC6ONA/WLhc
4Pid7LD/lo18jJtJIRHoH0i9t1BF6zVuHHvrWTRMRZZsoxBsbdyQCRS3Ny4o6ql6ASkJrHyFbI4p
zAWxCDgEcj1A0JO3PAO7Q8iw9L3iq4v8F+1tndwEge8RRXVH463OeO5UQtJ9FaIArGXwy6nuh7Ht
QQnX8157/DFRjzQgML5xjMLyhNxOOAprBwWeO0R5zPoOQxTj0DEyf8wamxET1A8eDlhD2dGiel6a
Xm7SsY0rUp8pZfLv0vXPowz9zeCTBa4PWPpP+WQT6kRC62qSuC+s2dyRN2btwGNe4zm4dnXxxXAm
5KGj12Id/I7acw24jMQiMsG8lkbSqX/2zMeWnj9sfHekZcij10in1LbRNCw1+86kozMMfHNgeYgZ
ElgRfsHhR+hN19lJzz4OrXWd/s60OI5Fw1NjwYEFtPmHGvrT7uqUbWDEak9KwlYR19l9RzVuRFtL
B78wFOTsSdOFbqxdZSIH+N/57R8Cy/+DncIgVkpX/bf47NV3FsX/aXr792/6G5vtQkqh7LYd7z4d
/UNK+Rub7fzlCWX5vit8aXkAzv8PQ8X7C5r1nbwifAjef2a+LYLU+2TX+wvZHL/LdCCf3Oet/yOG
ivkf4dl8d6hvmWkpoMQUG77Hd/vP6W1coEfi71dv+7Q9+uDHHhL/YzDjFHxTUJ3V+JLbzXNb077P
RNCwR8RgH/SIXxIrI2lkHEC9NcUKX6qxAaLWLRhADZci4qAIaDu2WJAfJsX5bQ99+zIEyfdQue0L
oXI3uPBL1i3hQ0u+S+ak7dI3+ifZUIaxAWFRNK768XFwCjT0ROUuuyCD9lSc8A3ixLJksG/CsGCQ
cc2teXqMZnTASIaSWvtX0rzSlagH9+Ldxarc6E1GU4EsEUnXZK0MbFd10qWrQrXuXrf2r7lX7YXn
4aVDbvCrlceOT1wt2jdSteuto1jsz+G4idcyAVwwBeM9bphpS/uD0bw6STbWaVyvA41iqiQCpyBZ
wPP6N6Q+8BysgZbDA7xl4keOsnUkm8/CZxca0ZE72loVbl1evfwHfMb3vjIs0u5oJfYW+O41epmg
Fgygq+7EpU26n274DiJrk5Xju5vetJ4IMJiK5eiEH5KODnU0gZY+M2ga4TKbl+DCialo2BRrjJKL
LGK+24YJNNXcB7GEVKUl/hRYAL3ZEFzjIK23klVqPHp0gkZkHX0ZwD/jfENtCUamx1yFTdjZtN51
jKzuqPPhuWMebdmNf/WI4VsI1E3HEZH+so4DFshhf8ikounuJX2mOVkbzyJzqLRYpQYFVYiH3Zgp
cpqeEnPsTwR9XfArzBCsfW8xlWO1FR3RB3CgcWTFElwqxthDG4YPYZO/mrF9c5DErAEAtZvQv/p4
Q0LMfOfIG8yzjBA++WG7d/HRvFXRfJBW4xymyplWaC2ZUzjx2ygwVqXhI3bX4M0feDcystnZed/q
khFkWDYHxI4sJRpJLe7K9sgVQfQJI0J1p3T0M6a7RtvnfMKrVHd9ivbcZNLq9U+W1Q2scqOXboj8
DdambMtQWZ5V32/DYlAr4qYcQr91Rrpo8IgSEGDLBHQDBPbhf4/0/68jHT8ZJ+B/vY87fjQFjKz0
4z+c6f/6XX8f6N5fti3vqQPYHPhQK/Zdfx/o6i+TTAPHQbXDlz9H/d/7OMGpDRfONP8Q01x+17/v
44T4C8A7zDhYaoofON7/5EAXXBr/3MYpQF2U77ZjoXRx4E7/Jw6d09pG5XYQo+3W3k3FdHWC9Leg
LNWcdXy81veRheU8W3P2Xit2NP94tf5vcFJf3KFb/9gHslv0hISCd08Ygxr25+f/sQ8MI9uanTnr
1x2MKPg+hPfUo3NGsmKiVRctSxQPtXza/5wCq9p70LW2DWIJ5lP1C5KPnBBFeChxYn8kue2eEUqh
z2qz8xgpecb1qJZuneZ3RLe9jToaetsKK9zYOaGirk+dx4Ayr7KBBuUlBgv+w0+6tyRx3Mf7D7y+
mUGbm7+SxHSvkQ1GE7PcJmyYiDD6j0T3rKqhOVX5eHAVqPA4E8vcHhi5ePGXI/T7RGdxKXM6cxvR
62zV0aHM8Q/Zjb2P7fqJ23vehMxMHCD+Z8eqlqTBib3FgvH454vocNHWjN441H9brd7oVn6VpDNh
Nx6tX222izPlre3og9FpuKqc0ln1Xtytmz556m2EyGIggXuKEkDeBb04E8i7R8GRgE2B/TJf9zG8
h7lmlqSDDZunS2cDW2UNWi1HczpJD1g3SRvEkIIJYGRabgaLRSabY4GhiptSzNFOtOLAVD8QDPCH
rLqLHonJIDUPSBnKPBf0I/QnL8umBRpIxI4D8FgXY/I6aWcbVybgr4BtTloD6UzUyrk4nU3EEYH3
nNzXmSGImQQnOPQgnEuXrKFqWGZ2pvdqFA9AtjEANK+hVxFN6uvVZE7FJapGVJ+jfXSbYl2Mihkh
R+rSqn4SHXoxHQjefjc96Sood2C8YCujmV1UefExDB4C0RaZUiMewJXQzwZcxHaMMMvQ/CJCuRcu
kuszJDgugBLXSDSgUgrvM5OB19hkydq32jipuC64g+1jCEPo0DTiQyaohBMGUMwMqO4dmOeIFQHF
169R7+06mb1WlrdJW6hLDk6r2dl66ciWTXu/SeHAjJbUa9LO7WVlp2LvNhlix7t3S1jmxYn8c1Jz
mc+lYpshP/Q0HQ3H/ADNxB4UH77cd/b9VTJCZrG4cETM+CjRvNhh5ryhUr4jiRA6lREqs/ghw7pj
jg0jrfXgt+ZSduyQs8w+YovVG7LlLOg1V0/kH5OS2VZO/U9QDWtTNcnKrjQ6lwyNHP2hp1Gc5sG9
O2/dT0wrpHhNyWtvKfYr+Fkn2scqJdqdDJFlrbyvEDlnKyrcf5hhgO12K5FgOhjwce9dr2FYj99n
FSlDbnIv+GVbPZvhwloHHu72PH4TtV2ebDqxBFLP7N/qrjsRXJ5bZHDHss5Wku+H2R9MLXBB4GBQ
/h7qZEiosdQXKcnHIJcVAlR6sZDUCkjs0YK8D2NnZR4zD3wXhkIGNqbu1xgPLzISCUxaRmiesW5n
CEvklPSbiUfwynxkvNay3gUuGq9m7g+NTwgXkQ9Eu1rVRdN9AymSIyTQ1i3vKnIkzISH7/y3xPGx
yMfq4JnxqSrZc0tptbD0qYdkTguYuKyNLK+sdz2GSKT+MfbRvHuq6rPVxN4li21/Y2YZbLGIWLV+
7IeNBbmN6JvxNRiEPkR29tnnNcNGUbgbkUkkYaWp91Kxqk9T/Z26oGmx9lvwCYTxSlsuDcT+9vSU
gZtCbKhWOH/KkzlWoH+kdQlifw/VCFPUND1QpbOL8hEy4EjZuG2Nu5x/U76VnJ2E8ZiOglcLb9HN
EQgg/ChYmHNL2HhtPztVB8ufk9tT7XQe60vTGP5THGyrKijoGAQObNxx2yhi5F04IKAE1d7KD8UO
8NB8nCccfMiF48hHy6aQ4/XOPYbQcMN9rux7cHK4blSXPc7oni4d3JaFyxbxGCD4cPsmPRqj84Ag
0dtg4mC9Pzs7ZH74h1NSbhoJw4Vdc1eXO0fXzTnBTLWuKiM8G6nP/GcwDhCgXKB7kGV8SOaFVySP
DhT2Xd7lhDuGyTNsDXEejSBYErl+CXOcOJ1jFXxsWfhXoBs30omrk1u31cm+f0k48dFzhI+y2Qxt
kF806HUUwsT6jmjNzGh6K+1yevNG2iLh9q9hinAFy1R9yJ80PwOvXTAxRa73InlUEARjG60MJOX4
Pp7sAZeTm9rLsm5RVqe52ksHKSOsnGg12015kEEVvMV0bDhxE5zFP+xx6FZ96tPxGBWZwrZqbnaP
QFvnP9uh1Ws5y3DXePMaJM1QBOllyjPGkkaFE0YY3dk310FJ8Ws05Z3szpT62BQOQmdvOZmV/iym
9GCE+qkxc/FGZs2zX8n3wknmvYnF4pGEicV8D4TzXHeD8HggAiRBp3+T8US6tM3Yf45H9wT6C4NJ
2h2nUnZHM2yhjEsXg0WDU3xd2RVOgDR7iQbkIJoGgcW16jYYKvXxz5cg+8EK2l55tu7gEzDcCgDj
LVLkqczzHOwyR1Em6oXzRtzY3Cblscpa/4erQCgDYSRbOUxvU9KczcT9EWnT/9Gg8HQgYi5ZFkBi
jmVzVsY3OOB+XcflxWMwBxyj2Bvd/CUSV63HwnZ2SRI/hg6ofnYnazUo0qCdFqk2+hgMBhgNvJ86
81dzU0XXQFnPmL3jBxRjbJ6I6ItEFr+5oE/ZuSIymIaniOtYeHI+9tP4VKAdh+VoV7ugHVgfuJM4
Yu+fFhFn/Dp3gh4QIm4ObfZbJwJdb3boWyygHVWeZKeyP8MAY0xX1M7r6BtkLRMTsnFaVmlh3cd7
ZZUfiJKOhJn0N9/tUDCJJCUutCZa5P5lsiTojTg+oqopzoWg5x3t3VCp9jB66SMi9OA9vH+Y6jw8
TnX25Y1TfQzuXyY/2GEcAninzPqcyqA+t/lHZAm4kfGInLlyt6no7Ctjc3ILnCQ/jhHsUh9z7nku
p8+iLIN14/HrWcOh9UaGy7djdKvBDrGGOyF1gIXLMkdHG+RLaeH+gKF6NVOAcYVSKzPLpzVushGj
buztFZTjXatJuYsa5Dna68FfdEN28HnHFj3cjG2PM3RdogxbR6p3VkYTp6uBQN1NKCBo5l4FmdJn
sVgV1bfClvooeQQu2EqwzIyx2A5GqjAUWeNeJth+Wfk8Si26I7soazfM068MrPkh495ZNMbgrCo/
/e4DzNGe+Zqkff5inJvB92+JMRNM7xG42PsBR2fKPnp07eeJbMlTqeaKmrXAbTiXxjJF+rUbo+oy
JpF9601UtXXqFi961G8FIBYIP4xNEtGMB8z+TzIPIxB/JCZDkQn5aw8IYRz3ZHrRy0TG+xGeSrO1
fEsvMpT3Tw3A3UWn+OacgID2CXLB0YTaldoM7XPhfA32x9Sw+p6Rz4uoPqGCjk5Uxai8i44qjTtn
VXjUvpanEYQzNaZMzd4L22I1ZwX92oShUnFxsp4i3gjlyaI1hl2Mq/DoTJ68DOZ7YMzDc9wZxj03
9GoYk9x2luu/JjOhbrheCiQ1wy+bhxtdm5S/+PCtotgpf4hhwKfxr0yaadtMjJR0rvVTS1L9XcdC
Ck9VbFyzjcm5tvTSr1K1KlPyEsPaCh49g/jo1OM1KgOhN4S9PhghI2/IFvGxkKo7GBaijSrdl5lx
0x0hz6NpCmbxqAT6iHzFbmifzazpHyrVLDMlbXIzivDYWAkmNa6JXjvtU1+KbZqCJTJLba9SJAsL
WzsQi7ucGBIG3C+74SupKdRsNy0BS2LfLswD7lLyvhdhVM7PYFNeYAYF+xSzNx4jlkTISY1LPIMF
UyB5oVdBkRimMD+mpbd2fTZkSo2Q4RsiRpRZAQCMw/QMfPjIxL7bx0Tl5mHHu83Tu87NKCbsO22O
f5CwCSGx67YLcJiL3F73Ds+ZiECaTunwgXCUxyjxN6T4+EcI4sHFkWZwSYCW2QHCD3z27j7k7MNH
qejaGDwSz1AmB0NDx5Vj8yrS0+yU3aGphd4P3XQu29EmmycUL7NHqzgMkUmJC90B1/WDb8hjnrkp
kTa0A9oOqBOjQGxMockLbSK2LIiL1l55HAFB383tyXqePwmGa56RltMGYv1eE6sADy2a8Sr0WhCI
wTo7au1b1UTypWvNA+9Lv2eM+mndmn7gr2PwOIBPQbdwl/llU3Yd5bGqbzKi8MS13+yIRyMHj0CG
B3gaw3p0Zwo6PTgLN47KVdHjzwoYr+5C2yYV3Yvix4BYJSWTD6dvwOfmltj6PZIEXCXmo1vhgi07
6zp1booqkII9D/v41IYeCd42k16dGP21NS3M5UVG9FON5d0CErKlDBueC2YmQKXH4ZAa2bzQ5ZBt
NbaRiQaiL9PgZN83aFi05/WY1w0qCCEu3MdsUcHRuqqzDl2FCCAz6madZwjpXPfCYok8J3tA4TAU
B7ZgvAOVd2BvaB6KKn7PY2cX1xVBHXYfEjKI5y5gTMOU1g13jusf6tktT3Pf0EFm5kxwWCfeyn7e
NzP4HiBwOTb7MtumLmopzpHmcWQS6Hjq3PKYjWEnX4e4Oky5W3/VtvtshcmaRPX2rMFin1qdvWNE
N/bGUL8iYmj2eAdToIXI1gyP6TX18ZXYa4at1HarNHS+/TyX30Z9mybrBB3KvQY8cs94TH5G4Lf2
s49uOM/kAdrlT8PwAFoILe4dLHj8jHAKJFHfDAd+aia0ezMhkEOEXnKJIDevxsFFhTK7+zIdqJyG
pz+6JNC8jZupJ7rMhexcZzlrFnqsAZInia11M0ObozpACKdFvVd9WB6CDlFlhFPMa6V3LOckxORj
dXiwRlafVkg1keXFVmp6t1SN8Rpo7bGZ0/QSJ0W8xnyWLSPbDO8n9cfYjqTTy+Dku2F2NAc7Oeuu
/g4IkoIbBxfAmu3Huqqw2cEaietu2NkdZ03CQZJEJV4xI7pJ2sRznE0oICkcVSHGF9IYt6VyO9gW
cb81BDiRIehjsqsHsRnm6qtA2/IwkSGyBMsHg0Nb21rm7UvjwngR4302b28RXYvX0Lmv+kqjQ1Hg
M1yvw/w1jwpCdErzwTLogziYvZ3UNAu6YMFQ91wy+ejeuh4THpjCazbAf+8qcFB96h6l9B9iwRPt
SBcSKvwOtwd+Wxl8/rI0yo9xGTOa0i7rP0Y8iWkIyKRVuwt1B/9sFNUuDdEnRflX18nqgz+dGbkV
frZRcgDZEl6cLOPTTWG0LRPKxglgCrIEG0MuSWvh2D/aGP9HQUhdQMDLtkuiGROI54JgjB6YABa/
RopR7ib2+1hzNgqm1EMGdnoFMOsAppTBPMoDbFqIDrHd+AUQ1SSCUD/B+BlqmNq0Q+ztx7cUHc/C
VtG86iY+77D9VmncfbUWhPB4WmH2obNFvHsKTXObOOEmk1Vx08iQSAaZV3lU//SYIS7HEGjdKLAE
il4/2FBHhVMyFovrN2yAF2GHH6PA6ZRlaEjaGOConQVn0rI5SEMCU2sULSwnlrrLrePkZpIp28xC
fLCdTVbrF89QlKus2KyVN6CGZTRkbBin4Rht699lE7XbqDSuwnDUlQuT78KiV44jGZ86N/voTY3w
DaXNBRWe5VXkgwMr2iDiy9CuKXud8L9eNwZ1T+VOyamO2mcnypq9e7+eshHR0x0Z2FbPUWQa52oY
PuNAZC+hODuhICcZ3OiVpcw+xh+EooycDlsbLm1qiNinei0CC3vaQKuUV8PFKeJwD8nh3Quqm8JN
qYrgC7ZXiAAlPM68oNvOaZN1a2JNl5kzrINAU1tIdluhF0U78lU+DTb017p74NStuFX2HYJBXOsY
6jHVLchqyzaWNWVLnU4fXuCApEZ97Ir6q6vdjncJkZHvepcoLrxTOIpvcD7dOhPi1mWZz3VIIV1x
jfgk+mxG0bJfSgi0MSM/fchbic5+Gl2YdOxM6hHsHHTz3VTq4lBpuuGoArnGJDN5t5zwZNQsfEoe
6I3nNx6KydF/JzcsXNVmYhzQrwZwSBi9ZR0qMzvHAUUCarYqjTFYqQiwgetSWhexobaMR7jL4uki
glxdzd6yl9Si3uNku9kGymB1BmdOz14mX16L7EX16QOi2+5XzSMVdv4JXZBcdI2FlCVLD3XQy5ue
p73dGUC2CtuA7DmtLQWEqoR2SbZfS8etJrR+3hLw4HwYAM0t2pQrvK9uAzhzvMRslUoneXTFizJ1
8ayDdJ1m1Oh1T5ECvcLeyXHrDghiGonf2SVDLvEi+6wDq1xz9jJAf47de1kVhwdtE7ljD78BfFhA
lvwvr4rJ0qViRnTPwwvlR+b1dxiF4ylv7yZKdO8xibmq0+/MdUEaDY1/gF7qQZ4u4kcx+hOIZ+TA
ba37TeCVnI4e+paOrvHMJtNKmKyGbtI8uFG2HVherf2Y5NfS6Tv+JjkizBHiX2xqsvlkjFXP18mm
SQVKnbZ5aNC7LbAg+pAd8dCF5Pghoqqh70xhuw4AEq/CyIAv1eMPnkgby5P5GeN6dORFC+8oFf7f
tpOf/nxJ0K/yfNf7TjRiL/0SKrBOV3zyfw7NbD1A1tuUtcBJDSsymtOjJ5jVRdKn4RlKvfrDxYYl
k/YFa8kSjMsf/nAr/XcUpCHoPdGdInroja76fIEDP7pEU2XyAvRvSd/ckml+Iphyxg/KckXdPYju
CHO4NSSkIL6gAYBbErjD4s9/6wBdLwqj5+oLw2lbB+a6JU7gajbTG3uRapdZ7RVKjvU02OYeDn4z
OtaR0gBuq+l8drzfm0bpeh9N5QH7T7yYpbwrbQ3z39g7s+W4kTRLv0pb36PMAQfggNl0X8S+M0iR
FKUbmKgFO+DYl6efD5rqGqWmJnNqbmdumJmWJkUQgXD8yznfoV+WFwTAAJS0GZ0qIB7nxsc56rlQ
jOexY2brtsGtb23YIJwqj0Ry2puqNfPj6Kg3OUXDQzkRX1GGxQergvFBrkK8Rtc6fGBIPm3dkIWl
6cBkaBbfMrbbmYwRojG/+HPr7NpILRi0fifNAKSn62YPTdYVm5HAzm0Dge0ecmoZmFNuYVBjfbX0
5wiEyB20SwZBHSVtak2msRI5lDXZHkVQz5ckyT2aO0n7OBmcLgkCxdDL5oeU+KMdi5Bhb52yrqy/
1jOsR52FV1E05ge3gP5Yl1581OmMxcHMrUPSIUdjjkAiuAghxPMIdpww+D6o7otthMx8u5KX74hi
yLVLGS8Hhx2MDdY+J5HJLcr8Pgbw+Mdmuod+Vy8JqG+F3ebH3py8dVp5zmPKt9YqCKPpJvmAxvVL
7hU3H+8z4GVSv4b4RUxssruS/kwGOXhC0k3y5laQB7WqJ0CjPxXtfEgQdvrV7CqSC2aw34skXRLb
uR6gvuwwtIQr29pJq/icIQ0mcEDWa8fnqxrXOtsaoYNUMU/AcWRfdC+xohAGGob+hzmYOgZNUbpK
+8I7NyzQF1cXiTN1DxxJ2m9ZFakro591L0z5LDJn4ewkDIByNvhJSCJnR2BLEWqQioTFUrGE402n
lUOv2VQnGJawDDlRekA7h7Dh5g+BuZHCkVe7OsI1XxV+cYfIjLe5Gz+WnkMf4gcCJAjr9t50nd0o
WliNSt4Db+jQv1rtCfjc1wqE75kx5qp2e32S4WuIufdeTMx2M3W2lYOOQxfj8xSfGsP1CCYkc7oW
FTrTsF/3tWkwRWDblPRFckyinDu6YG7k9bJ+ylwEClEKndhxi+e8CM4ycA+5zjvQ23a1M/qSGR7Z
xKTksceRA1ycEErTSfiihtyDaT9hXgxnRvgbWy0hXDza2LAYR8Ley13ptsY5tAiqB9e/trxUvPpV
TxCGqG7N4PkXDdrORhj/EqOZwBbCJrQBMGJN9vDsEUlKNuoa+67+MJuAqBO/9HZRrSlS1Yylt9pM
1dzjaOi6p9G2DzAg6gcrR6nTOcZ6BOO3mxuRHjNhPU8pJHuSfEi/hY4O9di6UGGa57b5pkdT7Bvz
riuWtl1mOh99nvZIRADUJOQvruuRgrTOJmerSArBY0X8BHVMgmr6Dqj7Y5QId8/81aBor2KgaSUL
AchUkHGabDuEhjpF0GIUQwBPmPFZUM5x2NQIT4y1m1iIa7jH5aATDjhYnJnTsjBEDwIOyYPGm2Sr
FtJ52qb+uQ4YnZsDYC8oovXJEdXnkIHuvglwrJkNWE3JWkcbJvpbNdxa+Ahh1RtvykTQApVD0w1H
bvuY2oRpom8JSq892bmp0CsWN5Af8BCSqgV70Tn7sBYkLkWLaLeJSOdwIOjG6HL2xjgi7iS4/Jwt
Yue5bXaDUXp77ui3Bmk+e1cx3KNF/0Ki+15wSlxJ5viSgCo94ZgbKaV0+YWAqbAf8v1Q5zMCZuqp
SRjDjcnhBKbzrSuyBh05WHuC7VlspxjYcvviseXEfeNBJC6qfj9M1Kutc886U0OGAqoG8S4s5/a2
jHCTtOAotFR0UH0HJN8LwK1nOfk+CloJ1r6NLYmw045fP/ld8zUnbjevZfskR0kINW7Kve8NL01U
dLeiN21W9dY+aDqL6HU9Es9rVgwThIj2FlEilqODMwcv1ZmXxntIZZvJsXz4wnZ6KM0CQEQst1k/
jvdcltVD3n02FQDUSOIH8HPzMnavA83wlcqc9S9Pm32pEmPXk4m7LZroM9ZPAgcZm8fUP1vbDv0t
7kCoFm7/mqP0KhJXvkoShAfSMgk6RpXrTz7TyNpxNwj7oT/OyNUJRSSvpRDJRtXssrMSkOpMGJSd
W865V8BJMneNS5nOOYRcKGAoKsOE8BF+8SfrOKetBsyT76zCvLOxfO4d+kBZYmbIhPvInIiRXb1k
E1HTBbX+YHDy5xO7lgGuTVpfQEKxzsGgmBneE+vu5zwR92Y6YVhjLxXqiYaCtR9LJjrnekVNrnbx
4hqyFToJUrvUwtJp6+EHMyHMlKKGeBITlaXa8MSUk1QQP+nWg4/xA5kt0RmD4kKwVwgtBrupF6Ea
yDmuxvXzbNF4WWmoT2Hs/nCgJQP7ALvpEQU785Vc1LEVCA0XGBFBzOGKSh1wJTvEKEkuVtlciKJk
98l+septTf7lN9eQ7J6VX6wVOadoCRk06/hzw4dPsw6kbNGtagurt8vnTSBUVPfDYVzia+v4Qcv4
ayPlwyhHG7RmQuQ5ETOi0DRMEcd5zEN1xvOXF7Ozkg3UzS78bhkDORBx8W6L4dMsmWVWrnUjx7zZ
cW/ZkmZ3jFET6Ph56oeNHJlty5heop/Hz3bjXK008FdFajXMd+HzwoWpMtgYiTMRr9NyefFRWViF
lTkO55RdhgfXJsoGYlFdDm+I/sDiyIdaLKVDTHtm6oojNjuaVV6BXk8kDYKx7tL+opz0UUAZBez9
BIkEL1nbUTKyyZpC906i+SGfhXPWUlGKeYDerOhULHYXhzlpIL4Rw2St09GpgWNMeLj6t5SKohkY
40T+FBNQDcaoC74pAQgntHOSvkB4YIaSV7t60H1NwVjTGAK/Y4gPimg3tX0P3m5bOy1KDUQPGevn
NTizaN8Xwc5qEmMTiTDdixTDWmpXLRr/mf02VfauEdT/AL/JQkvCYARsXdIxp3N4irDgsbPAH+Us
xnKz7ijuyF6zTYJc7Cl7tAwGDYy0cNf5Q7obhHhwo6S75hAS1mXUIzXtgYb2NOhn3buaLqkzP4Fs
Ai5ydbSr3kv7B60yWPvY6mHp5M8oQMw3nIe7OdHtLvXLYpeY4NRKT/ZM9IpDXg7HPi+A1WPQW/Vk
V2wHL50Yy7fduX0nT7fcGZNdbntyW6H+/MjDrEV3Dmiqrm8jJ+hl8gzcneR8b5qUmRxSPwIi4uTB
DOZ+V0mRXtoYrlEnE4NAuuiBaiX9XJhMDYlA3wxjl7+qhpjpbLr3ZWkfa10Wex2Y/gbRIeLVwAj4
UuVfswp8ORP0gyobHl/lIHcx/uV15QMRW0oQGdFbukXBOM8ek1upIlj3nkt6hJg2bP7UuVp+QFhf
Ec17NIAZnfD1d+S9KtyHU1ZdejsyMI803GHIMmoWot4QWmczNe0LgAJEA0h8d6n2CXNo5S0yZAfF
CDYA8XbJOZ6gwlsJtxh7lfZ7mAKfy/Q3OzL56sbj8NQVxbi3QFocZd1w4KO/QT7zUZlefhYCE3+b
yubYpPJeTb46D/gWROuVF48Ux81tgAJ8yBimXcdscY1eo0YQdgD0G4GJusL/Jch2aH5w2+9dHmhZ
U40bhj/lFUbRo2Mj3R3K6TsVKMloY70hPW7eekxeSAXKN5xJ02dtf7FE+x0ebsajcyjvpF8xX4an
5jt4LsdGzOfKgq5VFFo/jpb2dkSlif1skzkj4xmOgWXtsa3mb3nUPEF5+ZQ1gkxJHmwPAduPD4Gb
40vwviOOzT4mZrkvSNT6XFoq3cyRFV5lDmt4XqDeub/ITaLkpUh9UlymPL1Q2L9YwSAxuSfBTU5m
j2/CJjoBRuUhnJJwM2HP3gTwDPdO7J1VFFOAoih2Yl2SmsDcjQwjnsdZ2BG/6JT71Mm+UzIBy4iZ
fjrcsusWUvK2yLV//fljqmf/akiH72G1QUukz4WBQI6l66o1vvWJaJ4YbbsftAKHTGYmK5PsYLS2
eHLbu11J7mWhGuiQz5JMMkqpMb8NaHZYxXcMHgBCjL5+aJgOH6XVJYfEIOEJmjvDnb6/BsTw0Pmx
J4f3DKnDthd6O1kq5rKtn+y6xmqdf2QfWR5IQgM0X6Pqw7J5d6wK/GqqXo2wHC6wrBjHBBUxRfMW
hE/zENb9q4fKa9tkJAoIJfwtEN6UDV6fs6FftR079CxBG4/8+F2LsECXZOhzqCtOn0Ls02W17Y/t
o65r8nvwvOUKRFpFtMTOwPx/LZL0G4zfY+7Ao9ZEgt9ECWgyZReyyaclwCMjXjRtiu6Og3NdEVe4
IVe52Igp827Wkt+LnOfaOOXGrUeb9TESyoYJOdObMkAFHpdH8jwLMvzYXYpRyYOLfvww5OM110Z4
9osyOpPFJBn9cod3gJ286UJPHL3gpfuGKAcH22i/JiX+dMbZJsrKqH8scB2nRtKfQY+mMvLuydSV
j/2gWU/53sxyMCnBRMcTI1dE9WN4ZEvavubeHN3Ntv2IFozSzlb1frShsfZT/Zndew6Ik+6aREsN
DzrPbuQ7fujGgHE7sQ1HYfpIG9iG3mYHjrAevk9xW70ruzsDULWPYKTa/eTrm8/WkgdK3R1Mm5lE
PTg3NTXXwXMdXOqRx+wyV9vcx2ALMWo46iUaPCVQNQw888DT5uCyXjj9/FHMizEnz9w9U3a2+phf
E7ZVm5lVADzgUR0muINDE+fUHwz1TPctEEN06zz5vZwqnod+9jELwv7aZfbJsjuJ5kucmhYRG1nj
HidBWbMbHRXwgIYOuEHoFvWxZqutPlmV5fNVpNJUGl2ksOdntyHdGUTBdzLm4PKXYX6AcCEoabGx
1orPP5jRZOXtfHfJDlqIs2hMW3AuxjGfu1cvqIOVHwmkjpEpVoNNvTi07ts0iRsD6xaAPh7REB+f
Gwx67YT+u+uBarVJM5iQ3w3DE6xCnsJ8HTbkjndrRLq7ZYTkw0DDshZp/QqMweFNGseQcDQfBS4Z
A9WtSDD+GyBGIcM474KZJfHX7WtgibtTFFAFAMeMNnhEo70bHtYCQxlH/ox5xhZN0GD1Agz6Dnma
yzF3/GrLnH8S83YmniPx0wSQfb02rfbZYC64UhNmCA99MUKAydm3QGnXSA13wVS/Il2DBVgS9ULL
eIb++aCYRO4J80FYuXGsNvjA4K59yBx1mrX/rS3CjzMcjMVwN5b2F+YWH6aabzFfUYkWGKSFZYzW
unC49u1o3X++QRucIIWE8qFK36kE3qsifpUgAC2sdgGAtdAkXiDi4DRJb/hQZcHHHDfOhlUt+6dg
31usU5ZP0i9YtaBsIvWugDRh+sWDkd01Tw0ABzxota75TEtnl+lGXRs9M0pNA3eHhxAjWpd+SFzu
KOHR7orKf2TKd8I77yIuq5kDzdW+SgeeXZPBPmT5IEvYczCF452B12/yiRo1F53JVA7xHo5ndmM6
slHKdpi5BprlKVpx30AjF7YMArpm58WNyQzgc23H6oC8bxOnbb8BYPh1WlInq/yFr9SpiOMdHSFF
H5nYJ8j85WaJzlwF+bj0V1Q2ERcgzf33SKMRjeyR2TE7mY0GLFTbA0SZnDuO1S04JPpSFFVEeVZ1
elmsGrzbAXhvekhGf4HDyXeIKeWxrgXM/VSfW4EVkRH1uCUctr0xCnfY1/qYApkHX5CCEwQQs+lQ
3dCtyaz3GeTDnynqj3NMTWiGzkOipz36pCfATYhdsmkmIlZN1BnjdK2yetyKJHFWEA7zizVhMy54
5GJGVmjQTSe7pLaa1l7FlakT7hSNm2mngrI6hyUSHYulGc+beWNwy6wHm5SFFo0GIxcOBcXJ60jM
h5WrDtImMSBfZHi4n07QLPZFFZmrxEsTPq6UWUmetmvYjI8u8cT7ZswZKvayurVUOkeCL2ZwpiAh
SobNWYgwuCqD5OHnj9Er04e2Gz/FYKo2wum/dVqjdh7w+JZZW916Fv4nO5WoRSqPKabHAimoIVea
TwVk3wuOJOMCz/DZtxwP9p/bnxpuyEwkr2XboA0khgSFHtdgZK9YJH3yaIuvkWibva7ZCZL5jODW
Hh8ZzL/GUd9dw0bvHWHODwCuRsTCO4G7iykyKW3hVsyBc57zAiuomatNRlVf47wXCVxGOAjyp85z
qveJ17wq3Q/7NKDVBYvD9i1Xd0DiDoiWdqbpIqvAy5zhjKgoXk+RXawcw4XLLmckcaImjDM3X9pe
hQ/orxvEbAyZZOHfoyGYL7NJrlZWccrkROYo2TbnQFV8FcLqJoO53qQ9YxQSzLHQwv87R5nRHmSX
f2azfff68NAOdfjNGmi7vDZG+JxhocPzTdyB5/4ogL2eElW9dHTrl7l2461uuuSMAmvesWhqD8yw
4Pr1BUqmlouXmuREBZ7HplTNy6DSsI48TU4uM8l1CnHRcgz6CuU/cuZO53heUFZGPh0SHnMm1GR0
KdEtK22eqaFHwHWd7ge/7ncIJVvkbHN964NCI1UJyTdXM8gETz4SchKehzY1oLfVYmuMoX/wEXGt
52bMbo4/H1t26GtJnpqxRBB0F76IF7snOq+Yk/qoi4CFTs3gAfsV2RPo6PdM0JsdnOCBU70ctqTy
kYRGCb6ifvVQWrftqTfT9jSGiH3MkEqAx+O4Gxlkb2smKjk51zsxDuOBYS4iDZ3gUHOmFRUYEi4L
VRuK6/gp8GJQiQjlrcho102PFKJafvz8N6/xfFz6O4YZ2Pdo09GXe4U6WGheEa3m3+mdiUCMSYUH
5Vvf2BjibIFdUCqcb17suoBnSSCF3kU4RXjARueexoGiRE/EPxRZTmpaJ15T9AurxCQ4VlYTsckG
C1gzzb2LVK95m1XEukzGNuuG/GgTLLFlsYSojaTPu8nVn8RilXebdhOMznupgq9kgJORlWgAyd20
EWOJNoQJ9Mr12vaY+dOXjn6izt30khkJTMkWNnok1LDJc/MdG/fnEQ/A1UNmqTKgy6YN8n/o3BVc
9HAbDVFzTeBdUaaVhzLGs1yCr1hrEtuvnj3H1/k+OLn9bCYI+ceYzOFxEPeEpKUT8nM8Sx4fGmlA
bdpfPbfI8dFpfXA8BjUxI1bIa/EbX/0e4wzGOn5AhzFOP/8Tl8mVOic8OT2azKBCaw77C/lqAAqr
WZSBXpuUeAh7Zf1/t9z3/xO3nPKFRE33iwNsgzfu3/7Hn10onP/x7/vyD065f/yJv3vl7L+xHeeg
NhFDuMp3caP93Ssn/+Y60raUycFsSXuhSv6XV85ZfNGuj1eC7ELpSvk/vXI2vmjmQhiSbJO/zvvX
vHL8RX90qvHOhAu5zXdchZFm8dL94lTDJ9sXmJGAIyt24d70HOhh2/nAlDON/7432NeKkoGR8aVB
v1IH0Ts5MUtus3775aL9E9scDM9/8k54K44DRsldrtOv7yQjQzPF1DpsZ5u8PuYIP3rmrEwqSET7
81eyF/Tn76/leEL5uL6loxyx/P9ffuvOdSwpQbJD3RHsKVTPwUhDjZ2mIwGqyhgcZbncdYl1Mpde
pqWpSX92N7Q5xdLvtDQ+gXKj24gqlpqXFVebP7i+QtxOt2QgsNrInEZSjHG5jybvYE7k9arYHlbQ
y2m7lh86kwfC9syDsfRlFQ0ai+nh2BU2UaOghrZsX7wNKiQixeruyjPRoR1mdrB0fUgbgdrRCDpL
R5guvaFHkzgv3eJM2yhoH42ljzSXjtJcest26TIT2s186TuHpQPNll60qwr2OAlrB7IYV50fN/tk
6V0tmthi6Wbjpa+dwqO19LkhoD2ojfS+dHYzO0n6YRZD5WO29MhkVXCs0jPTPGu76R/zCbZ0ETEb
VLTY5tJr1zTdeum+/enS04wHS1dOLS03iOSic7H07CPNO6oUUr+Xfn5YOvtg6fFDTbcfMlzepIUi
4WOZBahlKjBahtiMhqmecDjY9EVbl6zp0+RWL2XrZ5emrB+n0k2PwrX3ZBkh5MXSePr5Y6RqO/XL
D3cAUIRzTuwlqelKpTcNtmCLbgeac0IdyYC5A5PkD/uwz4m9b6HY+EPOAyEx57NBCtGSv2GzgCG6
yAsmuBo1ymVl1cgIvJJtnF8/9HICZlJ0Z7LU1b6a/fbJ5dHXeow4RkOX93T0d37L+j6PeJa6KHFX
FU86pAANiOd0sLYE25uXIYhe0rIu90kTAi8LnGmr0/hdNe4RLh57DSI0OABWZLS8Gaq4FJP7rLwJ
iZ5C++dr43ksikOTxY/DgsgD0FJFmAoTYwp3Q/6YJjI4sQg99SL54ncLYLSyH5HLHlNdg+GviaYc
QUHb4dI298153giCE9Dy9+sw1m+9JtV65pWwET/y2xf4DQMPbDZ46/M00tzSCG2TUXzu0fB7Zfhe
2PmFbKofASyllZ++lq54X9AfYewvSVsJAHp11GH52uD1w63TQP9W13SQkhsJ07hVyR37bhTsVfzu
9d8zc/yaW6jvfabagcIDhfQCVQIWTgG43n4xpuYNjz4N6Eh8l+eVRysiMjPXV5+6YezVbbbSuxPp
b2jXPuJ5WUd0VetGRe+JxujgGIzLgmLap6H12Ll8hm5xm+jd6UPW0qi/LFfr5wsol0tm+rnYsKsm
UH0t0gP5uM8OM1lvcr6S7nAlTRs01PgKOuyH6o1nZAePTpf8KEDhrIbmXqViolTSklO5uDB9LxiG
JB9nNqMlQ+ANiAZUpdBmNnsUcI92jG/Tjr6gCqFpt0G7lmtV+D8sDRuHC2y5JB4M5QXm5d4MFlFj
X7LNdk6j4T2L6KiVunrLfWT06lk7AHj74D7Bl50YmKxQn12GpvhoGJg8AUjIl6Si2g8z1qEqeF6O
cN9PvpbfRgckbOrfWXifWCHBGERv02LkAp12XB4pVsWwsmiBGZViIywXJVhQvzki+dEH3k1yP2DB
uvTg++OQiwhFEWyNFyPI819ttp+0nGHw7Bm4axegcmU3K+lHu7Eg3QAFLKsy1heH0W4Iv4Fev1Kw
kNgbTT1nGRI0hz0CwQAs8dAiOYsD2NrPZdvdGfHnHL43pYPqwZyIYiGc5Wq4ILMS71y1zk1X303f
eXBD+Zjik03GO8rV134Uu6b2n4ME/afPbH/ydzqseKDG8Q8z4rGW5tw7NT421voOSxPjsQgA7km4
fkn7SJjeIbA1qkZc0rEPG7SzPW5EthNhgApKwId2TQLGGFyhx0mjBlXk2lT0g8vFajv+3jmbb80Y
nZYrIrvwPob958I1UqTL+ZtHSqrM0nem5Bxrnv3YKJeMxj79hJrwwls/iRrtJcZRnAwfAzLoON5W
2RC/M/hnfqRqXsWEGcTa7C2dPgyh+ZwL3ieCEGIl9a6K3fes6Y550e/8wf1sCON7N1bvgWk/6w5t
DnpNtmNmevUK696r/s4OhGyhlA9rXG4uvuOnSOSP6OSe+4zfp4AEh/kHblnH8m/AptkG25asBQTK
5evPCmEBpIffy78XI81//rdf4eu//ed//r+Ia19qV0tCM/jf0yH2XfKl/tL+yob4x5/6R8WLvkhh
kwfV5/2K+3G9v/FlMCHsLOj132nt1MGO9NlH/fwzvIn/wv2Iv5mmkmhgbMuiVjHtf4UO8XuZSWmp
PJ8huvBNSm/1G+zHt2IsQtmottjw8UbN8zR99CdtbRIZJZtfrszf76J/K7r8XsZF2/zHv4O5/0OZ
KXx2yhBQKPtci1/ut9dqXA6XISxc6KVV+W4g+d3pePZYJrQpOV854vk/f0Hzn72iy7X3oN770vSW
//9LYeujYGYOGpB4hX6VEVUuiJrujCgf+P7IYtOxNPyYhH6+jyQD/tWMXwcH+IQvprD7mBBdOzyb
QE23JCIxKUccmq7MMdXXv3ijv/cdy6VZGh/H4VYgOBoYyK9vFAI8gUVjobaBMvwrHRgwALf1sDoT
Hn3BooSkbhh6BMCibpbqgAgrg4/zKey69KUox/YUjnP548/flrW87K/gjp9vS0qhoFJJ7sQF7PHL
9VN+JXSCZXKLasjGbZalBHNYZfTDHdoYz5fhn2SR9meRJsNL3iZYp0LlHaLRVh8tzGAP0xhxPuuj
iIzHxFycJX6QnoO+Q1tix376zbDRGUgrqQ5ZaZXvXWim+3yq9NOf/ybm/0q14grjCoaqJQna4J9/
/FW8eB5Ei9R7q7sMB+EI19wYffOUmZjSS8CJj67IqnzVFV39ZJTN8A2jehms8Ln4iM2q7EM2RBfR
lNuWAJCVl+OmwSvzxfCzGDGYeUDyBzYccfNc1FtRyHHXFaj6/UExA6lhRchovhc21uooB5/tmM+p
TA4tYHdjIrAgaTCeaDzZKKmrU0LscctTdg14HtuN6+GuiXddf3b8x77yPqZtwfKjMsg/m6wPXe2e
J2Tznpd/IMJpZ3RkebRi3VXOrjSJAbU7SNoDCdnhcxE/tYy/eZAhzKiCc1ZACCyG9qGNUaWZakQf
Y+XIgCDhLwluzcDOKEdg4vGhkYw5v5Z6kWG5O6G8HduAd9KYv0Vet+nn6DlBDdHoBu6xeZFYXCar
pMHrop0WTbPOhHyphvEbLvORqteJsGlhxZuDJxZj+SrKCzSjRFsQ8ODZyxZUXmXXEVkcEhS3ZLFL
fXbcar62Sc73NJK4jkzXSpj7xJpIFGDJxF//+Z2zHPe/fwcUUDUbGa00F5bPH28crXI45g2yRjOQ
ObkuacEwbRAX8G2A0omzUCo0Pvhl7o1b5TYpuso6G36AKKjfxyrvX8A3Gd+gS6QHhQ+BZkITl+C0
eb4xoN3cywgNWt8P5VsIslvuQp1P3/xuMD909F1nFLbGG9F54UXMTLA7hv7kBc0RMkuMNWcv7ZJd
27nir74w/+Srzzm0PP68ZSjAU+YPX33tCd2r5asvK3+6OikhVevEYlysGdrcjcn1gexDZWCrPz9a
cU12hs8KcjUoQ5/M2fZeMsSbP1Cgm+9//on8k0PdYyTiWXwWrqDH/+M7y8KJRHNncBDkWM5a1uWP
CNZZBfkb0Uz4FyfzP7kMDIOwazFg8kyeXH98sTICieBNLStk4mjfwrpWrEpFdvi/+JV+eZXfDqfM
S2K3kbWzTWUcfxdlU15ImSMyRDouQuC2mHZ//oLm8qz97WT3fF/6Sw3hMXX77SJyhyZaW5WzxSlt
ndlmYY5xWCac2L44r15po5kHjwNEycrFmxSiYB2J/P5ffxu+TTYUhRFzLv71t8trDI6uIkp+IyT8
NBjdV8tpyWpw/XyNBHNxiHXhJnO7HgbK8LKsE//iHfxOx8K3Si3lOOQ3Wxa70N8nfpjOPLg17jab
nSmButp014q0zDWPU6j2+Bs2fkdn4Sa9fMSLH1MlmE2w8zuvaP/irPm9GAPUxVyNAoBdLmfXMub8
9XE723NaIcZQWzxp6dZtQUgVmmkRzkD5Fy/1+5eIMoOCw5Ycj2DBHO+3zz9CfZqpjmZdZW54arNE
Ybcfh6tsgu7AVfL/6jrzjP3tlnOFw4lC3ccpqhyKzT/+dkj1HSs3h2CbBchwmtAe1n4wDm9GXM4N
OjBoVPmA4Z2jdCEB1bjk25aV2YQo22TgtKe2yLbCGpeEHvwrIJ7FQxP5zRq4/3wmJBszwzJDhiEj
MLXkGI+3Kdg2+CNZ/NWCE/kxQjgPH92AhzSbWCNDf3qd8PCsMGDioGIzlxMVYc3VdQDJ940rFN1a
u9bf81banwK7cmnlnO9tL6avvoEtebCAQ2Szm++1gdSzLtEJUByE3DW16vdJGzvbEcjPuopkhoTF
Lk62jMgbGMFroIlDRG4mZLbGvRc9M9wiOESm3jXPFUgWMzQ3rc7tdE2amk/kQkUwD4Qri0z4cFIv
JRIGgybRjHHKY+dHdcvW+YSOF9u7dMcfKp7wh4jt6PvVEZL8RhB1xiyVQvQ1BniFbmqaLsJZ/F5d
i6rKqszXKknkYx9PSJLcQHZfsR4kR9+T4ZqRinWhYOh2BSJGXIFwQHDQkF/ul453S8DxH0yQRve2
9/JvRTM3hDo34RJmhjU4nIPmoDO4UuigrVOTeeZbUWkmyAgjnN3Q2tNTlaX93UC9UoPbFixTc6ua
ALn14iVuGZ6SndC9aIuhYkF7/wx4EaZXaaQ3Q1fhYWbr/JSqOr51SRUxMrbw+Va52oezq28B6rlt
Ooxiy/TA/GKAQT46ddxdM1IDNhmok5WhJ/kZ4WW4tifVvCUhSg/k790npjLF1mA8cOoTlVJUpeVX
klL7Z8tvgx9ujX4lY5hJ/jfmVZwdHzvMa9dZB+kHo5T9p1pW7deRobC1mwqrIn/WsRPSUUOSMQyB
SH0w1XeE4MY5CGtnF4SDhT6niT6NTofXwea2vUaB273UU8Zay8A5BRcJibrhJReI+AHU99o9iL75
GS2eAMBjOmn70fjJr+R81l1BvIsr560wo2HX0W5AfPZI0KgHjhunSaD7tz164WBOuHBISQxbo+kl
NPxDT2bQFuAHXm/peQ9Bo9MtMA+OSHN0ri043DU6AWPVlE66L7ScH+rSDk8NI7jFYq/ic+VH6Svd
cbFXM4Qx32yjXeSjiu47o7qVYxiTWIFiyf75wlauP5ZV1N/Bg7XrycHV5NjNtJkMXyPdmZqXKBTh
yV3gDCCZs0db5dlucJvxYoXtW01G0FOUxdGxlERJBn3qbYMiC3fa64C1INj5KgeQ2gM58ps2trLt
KJr2Zhk50LKAK+PuytC1T4SOR7hpGweZeA2iYJcVNnxOS4w3iUMbSndsfUtLI3icvAALSFZXAMk4
cZdY+EodcUSVuyidYN53UNJmu6rWbQRvsRJWfMhi7d+aaOzJRsCtuqk7HH6ROWqGilndOs8Mixte
ro2sAxGHxS3sfPYs7IbXETn3Fhpxd4DwmhMaO1aGsRV953wrpcH3x8TeaUcOS/XAtLZlbX+pCkK1
isDpHlJD1EcBE/NThDb4QJZWjFkKhgPocvIrsMT0qC8M2GKO2e780WO+5eroi//fWTuv3tiRdjv/
IfOgyGIEDF90Vie1crghpL2lYs6hyF9/Ho4/G+fAMGwDvhlgsGek3d3sqjes9SzTSI5ZxuAdM2Z4
1Gkn9nEqoNwKzBfr0jSy0yyxDqOVFJd2gOa7cZkmP/udt2Qrg+PwLMwvXaLko6tS/1RhFjpNRq6+
2Enn1JU6PcaVU79rj1SqwMrMRzjC7ATSJRc2slC1NF386ZfOzBPaTEj8q/ypRah1By0ivBJ3W14s
jzTEAuHWO+qk4ZrxaH8YE117LwV9nIm4itGaHM/Q8OGcexkNm0lT14QZgY31CNLR1Bz0ZFINU0l8
rYBM19fwWDLqBJqgMTwNpm/sgyjC4ZBVlIZFOSwBFQaknTGLa/Tto/3HyaSB1Kcpt22QxihDphw6
xsCgbuxxWnnsFTZR4TQHQ/sYAupUEu4hmMyj9S6OXisGAgQ84hDupiSnl5sRNXzgBSx47dn8lw8L
sYYyzC7fsBrFsqwApRe+eCsK39qCYB/ejAoRg2SdetFSeQ5qkqZ4YmtvbsEXpO9pHnu/gxzEMzNh
Mn9Rya7q0Wf/wi6LuzBNxEvJIuuKKla90CcAgjTdBnk9XyG18tqBDFUZhK9e45mPDXnGZ5NwzCPR
MuEFzUD7t3Vi8sSHOoqeSY5XN0PYzo/UIvjDsqs4Wtog0gNT5wljqLFpwKVxtTsug9p0nD9qLacv
qcPiwRcFi9fONcaL9n33zjT0jKPfGbbkihNKPOoFZyMXEW7kky6K8/K3YB7AosFvD/YioLC8WYYb
UxWKTM+s2RGl7L/TuoSgJm1ElrY1ihPfJbYio2EXa6e1CCKrPUXcqHQgPqXUJ6QgecYmscvmI4EN
9Tr4mnT3qURjRGoR+T/bLmycp7HHjJiK2LimUTrsRD7mSDxCTJvRYtGyi6Ikc8ss36ewSI9jruxn
EnqH29yoYO/kHWuZyM/5pYsfZMs5QMR0VhvzvU4ZsJEYp5Mj/RhsUyvJjt2gxrsOmSDZW/mQ3Clv
gXBJB6yEsDxv4TKPrDIseowzcT7gqp2x5gZrQ8Krxmxat4VRP+LNzv/YaMz3uJCj387N+1cPh4Gz
CiOWcjhsfMiMXRqNh5LE89+mdCQq8dbQZ0AL3LW+U1w6MGRPcZ9MLATi5pixK5CraAiAi0V2D0zI
9n1YNhnr1rU/Wv2N30W6NpOv9FHPgge6GYU85GIcf9J6br9swWCea6/cIav3DrFfFx6++TqhQbb0
prTJHEcDw4fkhEGzzeJpfDWpmLey4jMsmkXEb3lh+gh+u/mshAW/C67SpuvgLufZkG77qk6aHVkW
418tYsQjfeiyk2h5DwHWWp+zXcEqJGCSFBYn78dhBf0qeFQWvstpHqxbkzvkTLkNJktMcvZ8F5Ch
s0sCfKqr2C6XcGkNttQgAomfE+f2e2HK5jXrPAE3iAUTX+Isfsa1UbNvGUgEiSmFfzsrrT5rkNu3
OaztPVUGvi02hOWdMwt5IR6D9FxhuP2zxWrmtzSzch8YHa+c2u4xyX0fUGfZ7ckIiJ5I4NM4LEXz
k9mVT/zy4N3qNs1/abOsa59aFucmAmN+ivrTa8P4RJIdPaEwwro7GaZ1nGtUwRUe6xdv7rrnymjg
armGRowUGvYmM9LqEA2jfhnFFJN2n9g2alDBYUA22WacivpOFlF6iJQ/n7MuVldzVvVDycoVya6Y
/beI+uUSYeX4gCQq3uxe+39Ub8xsjgddksEZ+nA6AM5sfRsLSj0kbLVEH8X3Q6vIfLOZmmgyhLAO
tOLm91Z0m0RTP5gzN0UL6kvdcSYGJ8aZ4rfyA3B8cKuIeloMG5Hh2WOxGsZpwBxu2TXUg6ZgLaoN
viKE7ubNR53YAqO1WLLky3pevLyseV8wvsPfo769K6DI8mLynOLVrOVwz4cdvI2Wz2coFFE5PrGb
yQnZtnXBb7IcoaHv8XVAJnAZCVz+FJEiOhnNZ9JsI7NLxp0T2+TNiC7Ru9yT+Zt2EbKtSp1jJVJx
/SfLc2ICM8w9Yu/XtLrkkjnUcb6s0nDro6kTQGSibp/VMhIbY576GsQhwmMOhLB+ZDQQahJ3prxl
0GAg05uPmMPAW8yh6U0bABQNDAZFgXEvHCbSp7FC8Xjm/0tfYyOu0a4PZYe81a2xvRphZAGeChvF
97k2D109kitJ+hGFF1x6FCaGV5lbHDlhvinD0ktvjBZCAdjWcVlBQM9H2Tq8hCExYUaQTM+Z0N2t
yjAjjQZBaWPtBStAsSNTejovUj/cQp+bMmweBz6pczgW1bQmn45YRjEO8pyDdn+zIPrj/nHcSzf0
seZIMp0LrEAp6OVxvDRtliFlVi3WiqnP/ebq+GqCvDch7gxFWR6xbopz44W4/rhJBWUhEYL3RmxH
90Mg6w9ftFTyhEr7QKRBhrIMtou30rVy0G+IVghfG9QTAlV9P0d0iK2eEe5zPAUvLRhfOpxYvaie
J44xVrwVLkHZuktmIgXl5HwZiYU40ioxl7eAPweCRSlRoL2a5YdXz/7KsDu9H6FVluxHkbcQwhn8
6F7jbaOHPfZ+p26pkxJ8VanMAYaJWxsW+My1n9fWtpnI7WZcPM9n0gvKF690h0OXhPKlJBGB8pdr
7bfI7C9vXFK/7dr5BmxUbVsfRcM4lt2hjOL0MMWxdxMpoywuHUGsa9Fn8WM+NFydlH2EI9nNPCDx
C2YOSz3MlwD98DfwlfFLpGZ5yGqc6ipCTl5PJEHkpPYcrclztwEj2h3EwBCGXsLfCn/Q2Q8qUCyJ
a/zUs4wV6CZTA/brFdTXDgd6Logw6Cjc/3QZLqeptfKt55T5N5N25Ov2DEizD+PSgJsYc8jbLDWC
RzHGWGFn3mJcqOyVOAMc9suBHdBp1xi6A6tEDx6F+ZsfeP06lSNuLNvlD0qroKFyu+LR70lNRkNF
zwShWYHjYJsvV9LoMHuAIlLhti+RNGCDWVu9md1E7cl3ovA4vpo4XGHI4muEbmjrj9O9rcq/A37P
nlguPEAs1uVYAloSod+vkUXVR5UHNEqktUOsrqgjQnujANWQGuMsoG00MqLwp0/ps7OngWy2XGWk
xFb5sDZ0gnchg4qBIbVPeN77VF6LKsl/yYaYd2GHQIln3nrutOGwRlBU8yQcrqUXktHA8AagtMKS
AQ4Tk7SVSblBsB1QUQ81UXgZ3J21pXIi3fjYl8x79u+whPp1HfrNJY6NFmCslPCAU2vbGaZxX+Rm
tWs5dEHCV9FbqX0H5brDVmirAFM+Da4X3Vk22fRVMiV4t30sRaOZ8nGyLdhooRmYeMbSL+TtC3sL
l64xrt8H001OrRbeSfGwbbtgYqPR++zLgTNHLBQAfGDmHXxBoKgndbCnbe4gW6OWFpk1XUcZWr9N
J6onpfr50TCU98rCtGzXTTj3E6aPDNHZ4n7pNC/2EAym+XdGRrXBUmC+NVCl8ZMK/eIYdfeJfEcR
IppUPeJj7v+VmZe8mtgTNN8kt0ebYOEW5WHevaBN68TOUIkZ7q18ng6s/fgMprau8l0Tj8O1Lzzr
lEUhuVvIuOpx1Wu8LSB1RuMBdXlyrQGeHrM4nZ+w56qb6dUe4DL+dpQpFmmdCPDMl2XFsqpQV+/q
csL3q7rEvpFxarIjSgnvVSoSj5AbJKgO6R/xOmVPLb7UDjaAUd9HBDF6jW0/50Y38dBLYAFYWqT1
XYyu9QNoUz25c57v265xdyxGvn3lzKeRkMb9wPLmLKYAFbbj6VsF0GKP+1wg++5+DfBuasVMfDrN
SUniV2THdLFltsUQHd3avHSXizQZHot8sn/ACcxbFTtA/6qAO8rvu4ZnF8XzdQ6lTb69E136aepe
3ThIHrKxrN4aa6JdGmW67BFKf0IGKCdx7Oow3GPad+6qIFjm0W164e+LBSNU4iExmmlNuJx53+XZ
uB88dl70oi78riQgX7xz3GdtmgScCoc9Ghl7H7kd2r88Hj4dO+gKasLaBekwxeOTY4pgJTRT293o
F7Fe0662JGUHBXzyRQE/9kYIdtGJD4rWYmfPU32N2bt8OqYhz3EZMfzzVDpsYIF/l1w3T9Cno2+G
BER9rRuY3uprcsvBe8mmwLqQUzoQJDejum+JQY8pLeo0I2UYTeT4SvMWrNH4zd1P79UZZHkdsJL8
o1LXHD88i7Hp1ce5722pjFqskUO/wfMMtZMTk5PKxlpR7HRtN39jTqSPke3WpYLeu0k9NouNHfT5
arETrIZOA3myScroN20rI3M3JK78MErhAoYpmfb17Fw2oD6LV8SgnK+2gTcT+mX0HBgI3jD6Fe+O
GtV3Y1s9FUdZ89FrjE09wIxyxSA84jkS5RHPpdWtWsvp4XshdA9qksxae2jF1q+VWz50KDgYEQ/z
jHx0EGu/jGbJxNRhjqP6al7pWNa3rlMtrsQyP2WhF74W/cSKldFDUXJ9lcTJAc7EtS27T1I0W9Jg
XeiAk1nByCrL1t7BfU7eeyyte0hA9jrUHfjDGn4IRNyofCcJwtzZRMsBbTDgKUn9A+lxLQOOJyYF
w4bBir7EsE14U4ge4KqJrBedOBINb9IKbKlcx3U2kReEwJKEynLZMdeZQ5mD6AkH51jhfExoG3bF
clTmrSK4doraP4A5xhOdZ3iNB0WytW4mdFRxjiL6wTA0DAGtbWa6be1NKZye0Xic2JCyPhooDkCJ
mN0xygGCx8Y0vybk/FBwElAelmOek1sUGhv8zvExdLlbOQwBRwwy3BvuCK+dIQu8EKcrdbxxEqv+
myieYJwIBlGdReenO1KQQ73DATas64nrk1LCO3v0yy+WdlssPpEFckCZxD/EHDfrFOzsQ6CC5UN0
ZkDpTp3RDtv5OD9CVUgXURksf6Cq1gH0TrbkSIOht/ASvo8eIes4DLJnJwr1uiAl95E2isZzaIZ8
7eYhoNQB1I3Y1wSDDBsLaNNuMkhdYhXNrZ56Q7LSsz2g9Ozhh6BCKxXpmDShGzy8ebKm7Y6/nBQ5
wioZffs9KkyDMHU/Iap9TNvwvkw1Xzw/1ydVdCSBzlb8yJJh3hdNXG6jWQ/7OdfWfW9OoG87SSaD
Y5k3p7Ia+P2u3PrsKTYQWZMd2WE8flFIClTK/JIvP6q33A2ehg4EQcBIgDYLu3NeBhM+wNq64ALH
bFg2tO5pjd4zTyMO/b72dgzK/W1ZEfDkYDe6UG8br6hahw0uZtJMh3ixCnmuLbedCpNs08SR8zR3
NVxQYbRnEiP9I0t7+zQx9933rkt6vN1h4hpK64ihtI8hEsbWvjFIaEyarujXpZBeAlkOhQD+zwRy
EKrtPrvqZY5b94b96Aw+7SBmIGPDrFmJVTlU1hmIKqXEWNb+VyYC1oy9sLMvW1sMh8uaGeamq2tj
uuAMrhi4UmL3+zASNbewWnJMUrO9yX+q5jH3ozszoVT3atFO6BmYD27KIJv02oBPfzP1HJwB4IQH
m5LnZ5y68hELv/GYjRW0TbMznfe+gV6Vp45LqIwnPjo5Gm823AiCWaxmI2bXOFLLeCeoYhROeVxC
5x2HaD+5SfJoeE7zhkSVWF8/rxl6zaaP3dbID53bm0+Bgl5cgQ7fBu48PZFD5dDwQpOw5oGAZRmA
N/eBHDoT0OmQChGFYpeNxy411YksaVighuVu7QTkEmun7NDH9nAyCA9qVwGc97URt8bWKILhqgdr
upvZP32lSrmvAjfmAbtYgH9+/tuwgYONbFjNfWQbqE41yZiIWdTs7aYGt49lEV7gznbzUcyG+Zs0
49PcivGx8FqK/0Rb+bRB8gweAyCdfBy9AY5/OkFjVYMi390I3dlk/iUwdE4m5cc8x84b4kj3W4yS
B1DDibjnIkaa4kRWiqdPypPAfQ/8xyFZ12VoDVUtdvYp8ri3gZwOABSt3lpF+JGVh9w2S9gYTXWC
9NBs4jLR7kr29YC5mJ9/N/XKe5Y6HR4h7U+PVKM9fBW3vTnKpfgyIxqbTVYuQRkytS3Gx63YZyrK
IQGpEdZTXX0PQ9ju6hGpTwO2f8eivTqOZOxtdC+yXd3ADl1poEZw2uuRzoBB5Cl1XQP4REgoiFZz
uzPyAeN1jDp3ZWN9XfMFnjaN000blYb9gzShdNiByeGVqxYICxpUN1DudxfAU8Fpuwygkpjrg3a5
kKygAIBNcTvtp6GDGuMb+W7ZI99Vg4BQ0njkoINa2gdZk9LkeY7/ZUxGsW3N3v7Ay6YfBONHELIB
eh0nNr0HoM/2by374M0LgvinGoXRYwWe3IPHWb+3Id7vJ9P1lp7JPrS+Tna22VmomxMDLbjy98aA
SIpTOQFwFnYog828fXPAHHNAWqDxQcdu/8tcCp9RRRFuA/wanzgdrCslKjWzN1ubTrvu5z/Cgf/f
mtj9T7nYotr/uvzgP2U10chH3X/7z/+K1vZfv3dxU/2nf9n+48p66H+a6fGn7TP+V34Qqt3lv/y/
/cN/+bP+T+GW0lkEkv97revhq5m+iq//qHU1//v/8y+lq/dvDtGVtsPC0nFdW/DT/mcOmu1KFzg9
vwLF6vIn//J2SfFvPmIH9vJMozG+CkQP/0Pp6v2bKxGmokyl8JWe8/8idDW9/0WAgBwJEWjgeNIW
9OZyUXr9BzVjalqcBGlU7GNhvVSayeLYH4Tfjc8klbf7LMwqIGtz82ktU/WErI0ZH1Au0u/STser
hxJPMrULHXwDXf2irfMMRgVCLMnWfvvZVz6eZ/op30q685Rq1uelu82t9zDozf0AcGvdtB1AFk89
C7Y6W0gy7joOyu5mTmN/bRdIXJleCt06+4aMno0m/AKKrbVxK2+4Y2VRsmgbk53PeHHNGs676wQw
LR2VdAyZG65cpp37ljhC0F5evh21v+G1yWvb/xgB+NXKKcjK7jsLSJbrYHgYSKbS07RLDZiRhWZI
0bgO/mvptl/Cg2tol/PFaJvHvhvFsYKcTkjCFO8lbRwNFeINQ751DQBIWonb6JnFvRJVuc4y6W2s
NNBHRk+vrQDwwTQgb17aynrOeioC3KfPozcTIcYwFSVuf3EUbuuicW8gk+K6vmfRyIxU2/eWyxhM
kjjffQ2NWmB7rrX2uvKYlugV55oyvkg92IH9rz2FjIUXekst042IA7muiosTQ1Vh57UUMIAYDVtu
bGrDWpOw4Mx7MVB9Y08dh+A9iPWRig7/DhCAXAbVLqg8ujSveIe0f5dk1pktALBdRJG8V3DtVEV3
HFq87+mbq4JgK7vRhR2UkFVvy53NjGlF/35zsBBkNSzUBouXNuLPiRwAYxkRVcG96eBjtZv+J0yG
csPvHnYtjUuiUVi0kAxXgzL+5Pi3bQgCmtyzXeeQJplSqanQfI6TGy/8u5HA7Zs0uzOwUND18oee
vfFEUMLLbplIiUCt3YrcNht6NVGkfPjx2ZqZgNCMPGCjc/ZWnx98ZiuuPx/IP4O1Nk4nOBn3KnAt
VC3+c2enH8Q/DIiTmxMZMn9bIg/uk775a/82zaUA27ByUoakuSe2DMVPFWPtFYRKmkxLSbK4iDGy
g6Ppd/eJV38NcfwQEySFbX8+9tDIQpP9+JwQduJ79TaouL8Nn5Uen9zI22+wUS+slVNXyaY1qBGg
mR/Liu31HAPykQ3BR26/nzIWbtKYdoOwKeD6h6xqAM/NxkbXWfRg41kn8+7P2GXDzjZQf9hodSrf
OjLGN3FXLcCkzt41QYKJni0pjhEqsflljJ2bqWYiV1Vx7zNJWKMFuys0X6ch+0SUmB4RbbOdYQ61
apvklsjOR6nhPgRMLgbH/83C+IKMkbHTgsvmLNnVs0k/UTcjyxDWPDWuL7OTvLDq1x779sXOI3Y3
Ufvi+sxBDAJ06YWbfRmRqZsKpL0Y+DoaJC/ceX1ebJKmf5aOgSdstjFS02GtJxPfXrOk9lI1Pans
xTdFdRkFNfXQf1WwUW7hWJ8ml2hRRiPNhVIC0gnqhiV+dF6CSKMlktTp+329hJS6S1xpvwSXDiSY
2jz1t8bvH9sl3LRZYk6LicDTdiB2xeiKgwKteurL/oC7cjigxmtPQ0Nkau3gsLMboz7W5GDFS7Aq
xlfWfuMHkTDhW0326mTWT2meveXO3CGLMohnnYXLpoIQiFElb9XQ3YVLxEkQuOIy1ooFtGP9qPI2
8LXYxTbKH7/ynvHuvrbw7y2rYmjqocNFASC2Fg0Zc1qNzXyJlSV0ROwru78Oudefc17K2Z8rl55Q
s2P1G7ZqPvNi3TlyJwfMA06PXNkhNP3oBuHCf4CqUuTDCcx2vWq4/O61ST5CMz0FALZOpBIwufBQ
PDXRqV+icyFNIbAGYe4vsboRZADA5wbr4hRJQXVTTj0DpqZihdPLe5QHq2YJ6mUbSzL8zI7XirLh
WLYDVaBbUek732S6Pcd99O7qVOyHFixCVFhP9bXHe7GuBEjr3LHfxz59DJXNTgECEUE8EnJt8N4l
5h8pwKhWBDKwUtesWXrSIZH8xBSZANxZUSN3+e64CxgRsWSd5yerWH4xTnzTgyrZQ+ha6ZTzP7yW
QR0Dsgy/06Ro1siWXYRq/m/ifjIHTDYWIQKAL8WulLLa475gFtNElPACWEDrECWCUdaiFd2DTuZw
RK5neI1aM8P4bZL+l/qQUTBohihbB3H+kdfBE20DzkCUIhZ4TMpTNnrF1BPiNqHPxo/IPPkXLAEO
Y6He9WQ+waJp7hrtvAAXXqbN1RM3XrkpFYP1q+zUR9woRssVUQLVsCtaIdZT8E7mCYPGBFYEzs21
B5YkLx0Ot+rLF+WbY5hfVeUSSYJ+CdE2/uQzWQu3okdKNRMVUcY8/+M0IzKon1rzNEb52Rve7di+
hhN5bUNmbVVtAR8rCGnpO+/XVlmGOIFVecJyU8mSVOyU/XxUzI+ZFXorg+yHFSfYxIsePvkek5QE
iJY7kc/DINJuT4Yb+cka1/HAhMD/kzvFA+kp9np2MtK5XPadDUCHAfHwembRsnKARKxbHnZVWeEm
s5q3ztiZrv6qx7Zbs++Kd6gJqtVQDQujHH5QEiLgMYp3TjRr55t0nCmY4KYnntSqoZzOYUy4ZtLZ
60HQktkyhVOUgKjKzPwbsaRfQO+MvemUxMUDbQ8JSeww4+gnbDTDm3o6xgk3fzca+b6xy3viV7o1
c/kldBIZKXuvsyG8TexDfWW1Qy5dToseS/8UlsY1inIJX4spzQB9aDMw1l8RZXVVg3FMXQejiglL
eBjH1Th4+Ed1fJCDztdRFX0kQcfXmjYnbB1iJudNxpe+UxksR1hW9hQ82FX1HSbsiIwMSrhJ+kjh
Rw9T4IQ71Is0nVBP7dL4oVgEcC0xmM16mwN35DZIT61byHv0kDfZVtHOK0O1Lom+ipwfG7IrU3cM
BwSRZrsiaZ+b3k/vqKqJl/GHd+rP5DhLdYnSvkQjIyLMz7K9IGt46FwzXA+5YR7CUjo0RUTEDN5T
pJ881RVsUIDdB4Px5AV4/42s+WvoaGLs5D+2/juWL1guacgAMg1/k2AmgK7cOkH004zzvKty507Z
hMLaQPW85MvodbqNdEGal1pNPYg+cuGmj5nN8BR5Z9BRw1MlEn2ASGCuuwraF73mBxL0gyZNdm1J
R+PmR6qUI3QNR4qjpWrQMu3XrO2rTRLGrJggJ7HswatytBl0ruTov6BYNNdJJQ4ZH9WOKNfHZMKH
kD0Il3kXlNll5c4/Moprlv3q0NAJjyNf2LwvYvSF08Yo5mozFdVOvkdxth2ynyjjsSl9iKZ41dpL
HVbbeiJ8oWQRuAEws4umfjq1NehhJ63uZKLiQ+HOZ3/REthM8ja4eBGm9fYubdQrJXJ0p3CFd/Ou
cKzytTSm59kp5dmJnF8R5BPLo/iapeQ0lOFkbRQZF+OCoOilHRHAjv24nTMyP1ZwG+pL0J7DSvvP
0TRBenRQxaWo2ISbfcRjBkpbcf9n0Gw2VWLHRIK4sDprJ7x1gvDnxMj2gbSZWaG3OGDXzU92OEbH
CfTaHWOtcKez8Bi1VvUQ2w+i+Qt0lJirocnOw/KPpNiFnsleIo4yBGTKPLZe9U70arMdpZmdelNG
qG1HYu988wPzXfzRxuIhrJG5tLMN0RBZyx3CM5+vaTI/eDQ3q8iI5jvF85pODGVqM71ZBZ1ImdHN
S3S4a9bWMdmTEIFrjvN1JYn8jBBEr7wy3yS57uBIkvycwg8keM9L2ZiVgmI0Ss+hi5wj62DXDXYm
H9uN/caG8h1F0vRcR33y3DNsdbAJD6oi83LOa4ojJn1mRX+mzOqqrOyBzVpyqnOL4sYQ3+joRwQe
iPhEJ4xL6XmCE8E/6J7twZwTUDD2cXOarTpe4WPQr4HWz01UHGy2UkD0RXydCyDaI3yEyG8Z9OE3
BArfw8kDzXztmTRtZ9/4nMvgVjihdXMSGN3M1TijI/PA7iJHgILQoyGKaidIB+Ipdv5mUIHvXIuz
pRyri0EaBVOshp7QmRWqu/YW+W69L63K3UaR8lBzl93aHn35yQ7skUwrSs30niRl7srKsLb9rCqE
etRMLh/yYUT1tbftbiu9Uu26jpI0df55/KoDoND5AM4ue96SvcAkt3XqPwz/+C+C5pVOBOQ8j9hd
j+flcdZWDU6PyEzHHp+Jebb2TKcpbgQhHXFQMI92omDPzv5Tk6+4YnXrX+Jc+BsQoG/ZIIKrWQcH
aArOzmvaB1gj96yzlh7znq32MauYyQbI7y/WTHqY7cG/XmDf/xC/4xFhUlz+tSoHCTVDYwQFSFwJ
yOHDdXgPMtmdlXlKCG16NeOFSJzGzp0zwBYdHIUsLTiJwbFOARrgtYVJ6qCzhKKPnShrDJ8E2nZ2
HxSRkg28E6Lp/Aftkfc3TDeZLVsUtgN7nXgTtTPKrNBUZ+JAv7CZ+xcEvpdODPKpw4S4Zg7qgkEa
LDBvprxjhR3zdBtPHFPiq/M4BiV9kufIcDtbejjBHUgOTht+NikHHFZjJM52Ody7zYyslzkGkh/x
UXvGO9Ws97dNELinNqdDpt19NVbWjsSsf9QP5iYO6Kirem62BNkW62oJKNMQnvaktKFDKER9GolB
IFSnsj4D+ryK5JBvTAFLm46gnCVasUVDZDyU/RIwpffYxtzn3J31Y+2/FOaRqZ2+ln4xXcsYZZuk
QL2O4wNT/PwzMeKtbtoSMJ8ZvFnZ+KAiu/pxpuIY8D69R67aIpQ6d5z4I5UlBQZA53gXxGV1GarO
2+UaiG2ppuoCIoH6BrjDgXtCXCPqTFfWDynCsrtK9696av1dYJce14XIETwqky9Q8xqxZ/tQ8o/I
HXHkynY3eVXC2AoUUbsT813RopuvGL+bOaQ4CBzA+wYE6nyjohveoWFvcvvsBevpTccp9OzZyKZt
xAbvyeIvqdzpjxUJ8o8y82+T0MIOBqzmZXciA2vYGrAcQV3E06syumhjgkPaalQ2y7VAgCt/pRV5
zudOKI/PGVa7cvtNnLslb1iIVJ8KgHlXKQ+yyt96BaR66kL1uGg/S/3gzDL6lb3e1D+oIu13uy30
zi91xt1MCGaadu19Z4DLbrrp3Nvw54u8Ne8rn8RBw1L1vZfV6Wqak4x4punDciLsHkWyD3Uy7EVL
bgfH2BnZd73G6Xgw8ka99DVD68JPP4aiMNmD+v0+QXG/lhbrsqHumO9iuLlnwZqdQGj+1mpP1Te+
ykXXYDiuQYcfHKbMiUl/mMC3CgbrVlnxjiAITcd17nXpedEprJlnLJX5E2OD6HGmKLRc1gyNWcbb
JjXknkMYp24Tcmhn8VlEbbrHmkk8EWj2lcpRZhKXsBA+RvdOTpVNvLpdbXqSNakFCn1XBuraaaZx
VDLnzEozcDSch75msgAEbWMXGkQbcLRDGxvRTXr5qcqj1xjz1d6zsgP7mPiepFbqaN87d5bdbMAC
5Juqzsydi8tnjcxJ3qfDgffLuTVRk5yFdG8tycq3kTEbe8FAHvrRQkAGHI/oiSheYR2RqzEpquvo
LkooTNb+bAVbp+nDnT/phJwhsKzWJI0X5CUvbghuqhay21YOsGmZTt3BJ6b70FHZr8i1MU9GIjVj
gE2vDAnx0Szx4xJ9gOGYYnGS65KV377P7JaF3DStRzT5V3yJFpOcThIdVTlMfQSOf5uYDwNN9DZB
/8YFkyzySf8Mpob9lUPsWJiBWo5jEgi8HAV+3L0gY7qrlX6fwzB5rQv0cwSYOneN3QZosF19qG2y
RdoEdndiMA1s3V0ykaLlLxJJWvKymSE2gfvelv01sqy3KJXmUUUnmufuGoBZZn6ELH0W9r9Td147
liNZlv2Vfpo3BmgkjQIDzMPV+rpWL4R7eASlUSvj18+6WZk9kw10AwV0D3oKqKzIygpR7rzGY/vs
vbZ4aOv3kqr65QgLdF2ZjnH84y/N7UdzKRWM+YEi23cxSnooUGwQVMuRtxAPAjuVxxhPeR+hm+Dw
PENfoN3JQlC0Ix2v/JnAY1Xxpxm6WCx5LMif2a1JUUQdbIy23Pf4U5FPyHLBH+Oq7bndrmGrpZXK
aU1WAX/Igex9an4bgav3ZW++qpHSsbJPKq6W/mM+JIdpnsS1t9XatGig9IlygHXOSrULbwRuyomZ
3+zlzIdnX7fOT/wP+q4yUAiLWz+WbkW56YVXXuzbnvgxczyyGBboUikwWnbBa0+FSVlZ0bbpTAop
zNY+VT3rJi2JSxiqWyT8a8HGx16xWktPju6ydbRJ/c787nBSq6qiodvkYEqXILOQoW/VCtY5sN2v
EHGFGpAKG0Bu73NnsPa2O3hHMu/8rxjXlxM1CAzH7YfV1cOGJmp3WXTjF5GIYlsW0yqrDbGVWlcL
D+/rYjR9f2/dnpogrc0XVLQqt2CnulG8IZ2ycJweVk9Bco4ET/cakLicqUmGFR/u/GLwtkULQ5oi
kw0ximwhq6EkrqTNta3QsLEAfIio+prTgQrPwn6gzyRYW17OxO4dsr6bNnXOiVW2DXJU0H3NbQFK
1C36U6CB2oxd2Z2U/whcahVCeHZps7yqoR0OTsBFjI6DepM5lKZ2smY8wZx1GuhNWDasXPFv6ezA
ud9yqRWUq8IM2CzMRd3ULrcM6rX6YngI/ALNvW6ulFoN15gnne8Y7NwGPQdEwR0rxWnlWm18RjuV
p5ruihswtk/LcasT+0MiDpw1m+DHb7qV1K6woc8m8bTJzBoKmVvMGysKXXKHW+r+fuN5hP5AYf1W
RlOxNQI5Pdl43KpyLB9rd3xCziuA9QYHlrjTpgoMULABE7OyqkdvxmQIY4pJI40mnGwT8gAmhw8u
EGuMcd+WSvsTK0zvHkeNs8ImJbDz8bc6LoN1J3zJ4xTGG4yW9S6s4vm9m9+CabTP0e2PrNwt7In4
+Y+/WKO/puBXDfN9lGYRtUGVvdIjg3PUUK9rROBoXaPvThXITbhyGOym6NYLALr/4A6VR5MT13Ee
kTXrgHFVeX12UbRXFxbEkDnPrvZtkP7jR10gmX5KCuRS95KZMORdndsL3529bTb3L4Em6VOzEHl0
v+BSdFwyo/6OEX2ZS759WNf817yKxIKhuzizD2ePM3IFmorXwMvp/RB1uy3G+mmmxfqAlw67fm1e
Q0oNN26ySUkAPqv5QbPZuRDyMSiSz1pUbihD/L9LN4Uo45XM5nCf+2G7THsFPJfKPzw3q2aktAmX
ybELYQ67dnnVRWlw/LonD8QMi3mqN0PT2pWkFA4oQ3hNsHnwCftIAYHd44L+ElUxXs20pGJhPHqD
l13jvmou3dBgxCSstgM9VW15YCr87+zXU7qzXG25y8grzaWBMX0TEfNZ0yy9n7IUVjh95m8Acj86
DMjg3Eaqfh3vBGoaXHMRM4h4O2r4frGjju6dMcT0dTPUjUN0UKqy3wIKcthYOB38ETt7tNEIj3/8
ZYzJW4CloZC28o/ZxCwYxdl3p4BrzfZ4df3aeE1J0GKibn7TGHWIe/uxLbxn9OzhQo+y3CHo6r3I
fCJdNeUC1cSR4jjpvjfq1VDr7BoAz1s4LPgoJ8uPlVM7OzkhF3ZG5nMNePOjIKFiDhobbaP10YkZ
n7heYJTni04rIe2Lg30cnCbfuzUHgTmmxg4bDU2KGIaWOCE2ckzdI0a4fo04cjMScFxXE/Guhswn
HwSeoCpp73udh9e5T+k+SeOTTIuFMmxecniflkJrtZsY2S5hgavOOfsezHOvl2fH+nBg4my9zHwK
E+1QlcaTlLAqOBkNDnwsK2wnTQMZZ5rafO90BIknyftnaI6FHeEW63LyjFhPt7TGbeAD3RrUJ/3g
mmm4iVjFYdZCdpLdCEjOeDEcZezi1sngc9bRijRkAtUw7PdxWh2mJpg/LU21d8VLsqjZ/9/PvL/w
JeUEi/Ly6k5euLCz9kUJpgCHuqlNYhntCueL2o/9wAwyChjgxoNZFu6+rmiIxD8ONJCdoiuZ/Xqi
PKbF8iBocehQ8XxwzZ46zKEFSOiDCE2sTG84uC8kPuz7BOux11g91SlT9FyOjH4+pMYkw3WhdBGf
G2HdkWjLd3lP1xjJ1XAfFvWancAmw2xCIqP8iGdSlWU5iH0WoBJX5rji7/SyCLVeo/fh0Krjgrkb
q8QYU1pZk3ixOs1JYJM3hiiBtSyVO0/7V8Lkxuug/QEKo2VdcFE6e4MXKYanPN8MXfAd4CnJ8uip
EdXKdurqHte58cjVYlqifbMLqEE58kwDX8bmmCFvlk0vVhaT5CqdingVd3ZGgyGRGdQzxTbrNqn4
JckESHpql6f991jJU5WZw5MHrQZ9VSW8ujGDeG3c7RInOJaFjC5EhXkjA5TahMYwbErd83uFY3Vs
c3ISROzRiyY45TR3kOVhM7QFaY3VjRQDz2zISydNX3ToawJl8ud/ifvjnPxsgHX87v7u9/g7ae1/
/f/kEUEnwKDx73tEDp/km/7lf3yq6n/+y/GTvruk+Ztf5B8//0+/iPuDN4NvB0II4qPwzv7VL2L/
wPghYUiYLv9xo/r+q19E/hBg0djD+SSrQP6CmfjTL2JbPyzPhWfi4Oc1MaCIf8Yw4th/B1YYlnBu
5DDH+Tc+kcKCQgXyY9421mRtJNjal9qJbyd8MlwqJ0P8dkBFfvi51MGiH7J4g1zB6nQawn0Z8a5F
55Y0NE9IeIYw18WUmvvcLpnE/ZCrfWr5UOqlNU2bwKNA04jJSNhYrLnxsnmpy45yGMvjKCVS8ugi
8OysdvS28+hyw5WATgWA/FfJW/4A5WXm08YKKve9/oDTNdgXM5MWAVW1VqzoDypBNqvKRLwHIqBY
jKK/BGWajhJOIsCqPqf0NlOZIhXrFq/jGNW0zoRR9pNgrX1JCuzWhE08YkMK0O9GGgNpkMIoH8ht
GzAW87AQmF3M8mme2+maVXTDe42ytvDzv9XYZpcWH+ebUXRE5zxWgJoXT068hvgiHRUT2/m6O88z
PjmaNPQlEG68h19ib1lpJKA4M3nIvFg/9RlBIJpJ29CG0BAzDcJi4+4lcqu7FA0e7NjihC4NUtoy
9aovhzUbKqlVc8sKunXa1XTetAQhy7TIXtkMqZ8hMas1LhrrTbN9emFlhEro5Sp+nPOg76BAYkFe
9Tcq/Sb2sAgvCLdiBSJMQJjHMJQ3nTsZOsbKDVV810iKKbgsd84LtueR3jlMUfcECsYr7uPp2SK3
RRLeaI48v+Uneykqfnq76dZtMxk75kvr3vaGMFpFSW89DJWYLgaFVJymWW7fG3mhsCAGdRU9K6hU
4Co5MOnmQpSlDI0kTriK4UiuA1XHdB0pC+0aesWiZPJmye0ZvI04lysKtnx5xGgu8QfWFUHW1Cw/
+3TqWfnSPHhrs3T1UxFR1MTharIOqTD/dLw017piq7xoFd1X60HE/PaCpyFe4x+wHjy3DT8Dk3wK
C0t5q2VIZLpyKTZKKfEepzvpdThCITULiGYwrcEjuOI8a4rY/CBMfk5E69ZEN3ERGZTUYn9tsBMw
RLFWpDYB8sS25SLwK5QG+XCdZS/eUNn06tap9csB5AcBPpJlvWqmGK/h5I4mXyVUHP2F49m3V3nm
sHDwc4vmkWnADRpQKXVjXXi+c+dWBh2h/ejP0WcPSfSxmDq23XZlcBvqZFtY65RHhtu9lzS/R12X
e6NLYAp3FOU1dFrcyMyGGSJ0aI8JR+RB8DC4w4BFuJlbRrZwwnzSF91DE0i6DG+O95fJSKPPuC77
j4xw9EmAz7/vHeKIeUNmtSDv+U3JC2s4e44te6lwKhnLsRzFMcwT5S8wcPtbJ5jQGLUb9HCsU8e+
l+SXzrkBzZpsjJF4S9739jfir/8rCRzW9kaGbs8yPWnuaFjtT8BZsVVHjcGl0BHa+SDeYk8LI2mo
X0JzX9PkkV69TMDCZrf/gVwyENqLWFnapr2l5MnehalF486Ag8PvIVq1YorA7oR5iwMlTdcO+mhD
qCmesF03sKqZ93BaxG1xrHICuau8Dqns8E1t5fvhFsMc7LkivGKYdc6d1murdZh35ifWp+hFNX3A
02D6l3LO7+dhxI+PNxuUrCM3NWgrWoe8onj1R7DDGBfxJfQ9cIbKQOehanQ919TjOCAlnogQcrls
cfRBVsh2VoJtXgxtvaqi0FrXo9esWfUk1Lz04c6NJufdTiEPULUkh20VzfYK4o5z1T0gjNhIpvMw
Y+rPfIRZR1Xz2g6i6mHkeTu1Vm9cajn6j7UOvZPTIznLgKCf3evokSKHILr5zQJwnGmAho+haVfE
tbGtARzvsLIRjHJCdZ2rmVZCAF/FEuoOAW2bDO6q7gx5DurGlyvbqu137WikWTaA9WGklGxyiv7g
hCRgF0UrYz4fvWM/8ZqezmK2nA8Td/nzbFYtnV5dRjNp7ZqvmjqO/AZN5FuQTvAf81QKe8s+objK
JMEW44yCAGwGpnYt4dStioY2TKTE6SytnItaQK5hU7iQr24QDO9eTbZ3yht0dLfNUKyb2XgI84me
zimT6gKZcbx28dDet6DNyQ+1Bu11QfQcMuJtBASVcTFXcfPLlHYSX6B+zFBEGnff97W8dBkZ64VJ
3+USUjTSWdVG64iDg01UX1zathteLRozNiDmzbspqaL3So/ck1nq79ORnaXJkntL0qa6mKjJNIvz
Ux7toaRulkJgWvCEnpcm/2whWzt6dOouwcXjlKhRtT/uNWUYaCfkCGGZUQ77afF5oxwwsKLrXGek
gJo+SRFZCNJFjWtDfW4wlDR+NB5MnzvUAAMBL77Zb+E+jnu3qtVP1vIJsBLaEylxY/ZV1Cx3My22
LZdRClixpBJ/bpZtnMw0cSME2sIz7iTBm63hh95TmwbDHSl9ezcrbaw4gpJjeb5homNTFHsWDs56
mincoLvI9U4BvSb/QPf9Z5um/92x+W8m6v8mrmkXfp4l7f9wKn76lX8W0b/1Tv+fn/mPedgXP2zL
cvHVuPx6OKEhpP3pn/Z+4HrwMUFbrsAXjxX6r3lYBD8wVKMmmkJwyDq3oog/52FBbYYtgyAAq+Hb
Jpbsf2Ye9v6gvf7fzECXxxFenI/FG9wXv+ff/dNJRr+XnQJORcAmrRwnLuaVmhR1E0wmcfFW3g2x
yxqCgOgiT9MZKJFub9fVURbX0SINuqTs1No4ZVecoq4EJFHNxqZ22EWsFCEYQRF0gMWv5VJAN1AY
zoj8Ic1MzMRN2ax6qyMd3fSmf/Sm2d8n48geh+AwiF+H3culNhyf/gSt2NR1YcoNFU8tttMsg+xe
ZTBILde/XU+TKcdnSkwAyg4xc+A7WpkPGLimANnKzrHvzDF5DH0Tqye/YrFojtPNpwYo4dlh9sgW
bl63FMZRuUSEE05c2ROg1FMFg6fOE06YjNlegh+BQpbM6ROMh+HUkQ9hN+4UTxoL9QvmnFsfMLoz
9fF8iyv+OEGoFjJ1BCH/7mbL83XKcVeZtvGtIKKcbGMGvNmOXTDSJJ2nr13Yxrdq53Z6tPght2Y6
qANOdjHjbCpNLCPBXJHiG1WZUdtVKL5oaLm7CoQFtd5tDb1CyfChD8YaewOGpBGekODwn0HLA/O8
j9oBziaog2+sr+558sjGkR2a+3WHGrShdBMjFTabVTDDIfMMlbxULQvSIKuSDRZWzXrOLA61iYuo
i3RzJZUGUiJLDViyGQVkfkqfaq/Mo+OU4R5VpqaEOzM/uM3PFMNH4V1pF+lZo79u+H6UMWekUa55
r9e7hhzzvkkViJbqBlDhnb4Jx37aW0FTPVd2iSsWXI1a9vR0438O0FyDnIkJq8WLaLSrlmGLgWg5
hQLv8lwFDA991e+y2kbUDCoH6mNmoLKyZkuuBkaQey+1Giq1Yj2vRS3rgxW3wYswA6A1lA5lqxK8
hL8VykV+cTGTrVn9zOfWqA2uQNgSrNqsdwxMw12Usm1bKJuj2yKnvlcBwyYdj67zUqS+c5HKh4kD
zPBpNDp1lEbME+6NyW9QEdVmxAPI69UrvA8zV1HDgOMHT15BhTjwQRM7TZREZ0qe1QlsbbAnOM34
WVM41UsgIYu5a+RnNdVgJnUXJQ94vijdE1lMIb0zdK/2HKYXBnRx0GYhL+bQyFeLq+peO1yXFlMu
jV07ObAgWGa5y7CSw5PPiPncK2/cueOkv1qY3685jXfZrg/97gumR8WuLe6ingKMhkWItE1vU2gr
/sSMRMkXXyGNpz72vGtTtGqTDHFjAUZWNmuQMr01F6rgjDSndjy2MTn9rLjG1HM8DYoyLmgV1iOf
mWGnWw1tA2lWnon6OenKt8uGq00kOCZ6cqt8c+jMxZtgUmBS2N15ZBf54eoEd2BssjBfBeHQn52h
Rm0dhROC/RcZG2QvL8MjXjaxw7E+HLMxNo/CzzJQ/lLSdtgYQjwx6vrVWtUkgEuZGi8e6ch7v4nM
h5mvNQcjIfd2TQ3z9Jv9sg/9WPZtvZROQMdQOmKkUDR4U3RrVApcCB/cPQasbJuosW7ZeIw58VKu
N+mqsjlr4qATO5BY6n6YkxZItTbcgyloB6wLx/s9hV21whRh3/rQgCkIq5wPddMNxyA0iHMaYmJb
NtUCu6hvzNnRcHNhr0vZj+tWB/4+F0azg6/jvU9WkZzbOVJ8ApsYl7PfNqQmRV6cmGm5QJtuVKkt
W1lz3eWGfgPnQYORaxYPBkG/1cgkiBut94YTbSQ2S5dkuAJTE6vcTvz8OKRyEEtr8tXvBgX4o6wl
baQibdKD3cvgRBdbt5JFI+nJCCM40mHPF6uMfXNeuA20QUoT2StmOYCtcJ7RDBnAVrNXV4+DSWkP
qvvQkHb3UCjW+Mm4ZRKJVr/jGRf5KuaxeXHIjp5B9tRfpefYz+Qt5cgFG6TkNKXBPW9vm9bpeKze
x86ACO50g8ZtShFAshKxjn+pLhooTDYpq7nJQAQsKbnCKo3QTE4PLy2F7w78ZszVih2OB4SHnEPv
+BTxyfC75JM6UA88WCyjMSoSEuwnYhm49vGBo0q8UpkbHd2sn964PaXPpgD5yAE/gKOY2mk5GDWn
fzi3e6xl0MAo6TPX+N2nQw9XtVlQj5qvZyPuP1E1wAWktfcrSf1wZ9R+eU074c10mfc2dSiTS0sg
eq/vFYDoW2YY3lD+6P4igt19KCKWRx9hgtRGFzWUEwXEwQfSFv6iKgaTdLpT3EH7G7f8SslHzrNK
/Ae6IYnh9CtBgGGr5c4cRvaYPiSBZYOCjJ3h2FkYF6xu6r7GsMxeUnt4juxJGbyefJLac+zSIxz2
QfGq5xbQNrJ5A5Dg6pS+uXcsTdAzi3GK5gmY4xV0tOJt6Nz8OS2G/KslX32GNsdOQseIzz3mMTVM
WB2GNDSnpV1MhCWkKeeRbWITbjSHHZ5M3PKagOVZypq8qC69npxuJeZz5uXyp6eT8L4AFUlBTQ8z
Gwtkc2o97TyRZxZ7omDpp0rdd7KoNgep9Im4tm1OxLUN7xWy3ouMTGNXgBY62BYxF6ud2gMBB8Jd
hZab+eYhXOpwDu8ZF/yTMouMXbCRMRE0CW/dwfG/SPg0MJroC4mlBUiHQlWX277rttYCWIfzXvAh
29Sd439K6p9GUPJF8m4I1SEXFNh2o34Idl6B+Sgi2QoCV/jvftCNOB57Xe1T4Wb0hdqjs7cjypQW
c0MfaIBlithL6ZirBN7jRnYRdcfE205Tk/X2ujCC4kBmVr+oFkKik47dEzjI9gFpwt/blIx/l7lZ
YpcfanGKFBrOIirt5tktTRJKLrLiOcghc9Y9UFgGg5K4fCI/giLPDnwJjA17Srhjoqu8RciWfU8K
rblvSWTeR1ZOpLl3yYGoLHpzXLPdqsRkZxtF5SmHn/ElwF+h5LZFPz5kQaUOyqMnPmxqDIkw+97w
HdIYlHSgb1h57Lumjr8NCowO7WzW6ypysNaaeG5/GsAG4pWT5NkmHfxiW4Q4Av2SMx1hFquadt0z
jN2Er53lX+MktW78ekymZdk8I3wR0sjEsOcrLT6QLY1d5+nurAL4wgMR9c/UHzCBp7Q/xD2GUbJc
eN2VUvIrwiC1H2QjVj0754Q3Ztvf64rlDaGfWpyxTxmLwiuNj8ASydbDDsxHUgPGTEiJB8t5UsUX
5lVx1wypsewg8ybLKEymbZkp6D+wD2jhGeifXvhF7+yrNieymDTl48Dd4fnWtnGfWWN9tuqZUGQS
emfb6ucXw+qqrVuNwRbKcHruZj9eq6xPyPt6qKpJKAHhMJQNdtntsyHo3muzHD7nQdCSDeT3GlYG
rC5C27xeWgWbM+kgIzYy2A5u5CB2DvxOuKJPxexbH62yw+dGTe2mxA677W0Djm8Sq/IUQkJOMSjI
ids4GEnsYQXftppIzdbzSD61ZdU+6IlS0bBJ/Z8mBHxngSwAkwEj2gfwjNsHyfSzlypmOVzhIr10
45y/IQxrVDDgmkVs+u9uEXOay6wQd1j/yZo0TfkKX8m4OtisVwSZzZ/A5cS5GoDaLAIVNJ8oFDgq
rVLgb2QM1RQin3wRTkxNdfNkZlb5mbNFXpNMEKvU7Jw7+Cg075ombhHMd37wnNeTklgHndvJhmmX
OmGuFDnv3AeWLMnea63fSVYEEKNgPi0yiLb7MRvUauS9+9LQ13zz8WA9TiDAb4zOs59ziWF/TV9d
9jJQSsrOTicPsUOHMJ2mfr7H2okH1FFWe5d5XXWttaQZ0Y5KvWtS6xZwUfXwEJV1w81KmjPEFDfa
dri8Hnry2l8RS99lALt7lxpTAhu49sH4CtKZedE+uybIExg2BhXi5vDcTIWxikGWh9xogF2OBHDg
R4aKncfMOZsOzRvJdPMxsELnvrdGSBVANF+axpGsQwXEGirMDxP9NZskHOeLFf3iZgSbh7RbdBrC
0aL9HImyXrQ6K+7iOgKJZaLx3dFTjfKe15iGokENj7WTw74ywcW9OWQpZmDeAR9Guy/SV0KBML15
jv1jqqmMtSFDjTDjjJkbw5Ddz2EUEdi0vec287NLTkR0VypXb8xqJoNcp/ldyiB8IrL3MQZEOMVQ
50dZa258aQcAE9NeMyypFB7P2FDcFd1g8ZU6h3TvxVZPEnHM3PdZgHGQJJVQotzwEk6Wu1GcEOWC
9w45VF/5/VHGvsxX3NINZJ/KU7cnlccQUJpgY9vn0640+4LBxLHi1YS/KVq5wEA/BOUhoGDAcsqb
5BrzZnCnx4oSxi9PueHGJeT5/v926frfUz2CauSYSCn/wU41/myy+LP4/tsm1RV//cw/1SPvRyB9
NGxUPVpuWKf+pR75bFNRhhw6fGRwi9H/pR1Z8gdqju8zZpoUAtwEn7+i9+JH4NF6QVge2ekW5v9n
pCPLsW99An/TjgIbmcz3TX49R8IC+Lt2ZCozjUKAQNukurDJcdcU/NavdjBf2fD1F8eI7BVw43VT
OvJ36wa7qDWqX2nrnyW03Mr3RpJCQbh1tRifS6/7nCuvOIjYi5j94dEkHaco5HrNxCmLix9HH1jj
kLRTwsvppy66bKW4klKnas/3EnjuMHlkxvDVfBT1k8lG+VNzJq5hYslt4uQP0nV+V9DjlyMEnkVT
yD2X+yVGIGyYMwgaXLfVcnTGU2L0n2XQckwg/a8qEXj8siD3UP2tlfHmN83b0ECT4eZGxRtuVk5i
wmr0uNrkULgdqTPYe6hAkRa3lMq34J1YR325qnwoGpYNvbxw1piPCW7G74bBUiMP/PTcWCQhxyj4
jiOKD6bkYFR4hnhzLvxGHfAjo0J0ETeXN5IBP7PQpJyasj7vluoMs3ld6ko9WeUQ46cakouiSpCr
zLS+9Vu85X27xec9bcxONIRMko+BupUvoEznqTpFGIEfwYnPZ0aGZevb+ZIhjTR4DdbZztMrdhJc
UMOOhrUl2+3y6qN53WP1s874IPfT5Dv3f/xXgN4PE4yORY+TjA2IrzcctGIDuZDMjuuoTWzY4T0J
HXt5E+1e8xxbSJVF8R4PVQQebIATyNrvOYP/tdZeMG/Mpn/WbIJPenbI1BjJQRmRefA0SUGnl8/l
sGFacp+aNjg5qTmhjLRvERihRz0raJm6JqJIVhF0Wf3pBS+2zSan43zHeChWpKcIiPZxROMhdsg2
u0/rQODNLdytk+A6hMxEx0JvuNco5jY1XdqwSy5yCl5mIVkgucohyQ7EK2rq3WSZ/uOA970RauX0
Y8obw6ZRsZHDqrVK5+6PvziaUHueAYdnOssuRTwr3u3ZO4lksSkbVtDsV18ygeuY+Gx3nHjT4fjX
B1LD5RKmwGeVe+WuIavDpTe9DwuPpaPOn/PGO4fdpE9MBeRzlD6wtLixwM2PjnidNCd5NbuKECh8
720H15hbeRoT8RnLrYG13e6seo2U5BLLq/F50f1E+hemWL83DPswZhQnuQFrDO/UtoKa+DAHDD+Y
mzGlgSrptiQlkJECcZf34B/AHMDdyNgzdTrEVD3lcNFynIpxB/ESQ9awU9n85vQ2/kFgEzGDXeO6
J7oBPPy4kyRtQLal6Kwdj4g4peMNR5Zlp8YsM6xOMj7cIhjHQBQbV6hpRylbuc77Xn2g7BWZIO2q
8hcyM86upuViCd1H33eywm4VVc/mMGztossXMQmh53AeiM9F00ZaxJRqc67IDkwJczNKt1IFYCUL
dMTUpVefIlcHlNiTLZyHLu7VXoQaaIYJtItwxaMZY1hyrVvtjWJPb99EnsTbkdGioqtymwskA+Cn
Ol+Lpj3FxKLYAcqtNv3icbbFi1ngmIXFfFPRukVvaJD8YT8fXDUMRzZ0XBhGUW5z4bxUUzqeiyRb
tYq4gBMGmLK32ksYsHPT3HdeZT0KEpU8aeYxHrVNVi751nMUnD1JxD5XyR7vYXPAPHgyE0XBbSox
o3O3DAcitO6M3WCI9AjVN663jjusB5/ncQBJtRJAS7EhV84lATmyQh+F3YWvdUl7XLqNSGQ8swnd
CyQaexLxKU84Sb2wbfeZ8rDB0vEsWUue59oifF+i0lnv7dQ4RA0pOuuEC7GPIglJpO6iPHUB3uDt
jDC8GCgrlyEk/eDABcu9YRlSsjQM7lZUCiqk+i1qrm6NsR8i62cCP9DNW5IWOUSo8shX4bOqeQ/4
pvF77uj/dEciNoAddQ6WuKnc70aNnzO33WXSGU9xRnFqZ4AlbdMW03b1ONkIVl2RLyolqAVNAaEV
2U/HrgDI19OT2VeP/J7AIz6qsbHXOrvEytolh1TPdx36cHDUoqnWQ6x2uEK3FTN1XfnTSmczJPIm
wiw7yyuANbIBIxKqNbaXEt9MZWTBoXeNZzIU4YII5jZqnDsxgeoTE4wO7I13qYVix0zLw5Ds+/yO
rLSfBecM+tLZBg1Dgku7PmQ8Eh44ElueL7emjjRtDl4K4sZ3MJTatUeHm6tncZDFkzCkOgR2c5dY
s7cL43FbJthg0nD88JxmPXW1fksVAjIWrGADTdrcmbJbZauKs/gRHzb9cQGFlKnRVqe57YolSStz
JWULUbfQAyuUQS4k4JqkvkGaw+h+1uZLPdKUXQXdk2BOX/dWQtNO5l77xPCOpZTkjQyN+XqdDxgf
kbn4ViQSNIJtjUudJ08Zu31Ws3IT1/6vsjJqnJscU0r5gHxismtBYwS7OnBepZjFmXQkHJIwDs5B
eiLMWN+pme0QdMrllFoejiAAPA2Uxe2oYB7cguBhhzFGlUKuTYL7hwAJp34ZXPfQ3GJGY5KyCpB0
Vfo9ypAfghNigfvhz5i8asRo2ORwJtO7Ps+B1823VGC99KL0ifBTzRiPvCOrNRDnduVJCXWlDPgc
xGedd0TLZkpapPfUQSRb1JK+B2e+9XLAdlO7DnoJeTa26x1ioUCEWwCGxCUQyAaT/zPFiOWdlfOP
oM4sCdPOK3K0YIBv6y1gaTw7w7LrACE3sEJxinArnK/5WJjL0SUvzEst679Sp6iWxPgmBFo5rYxr
kHZYlG4dx45d6y1jDCxZ13yK5PAWhO0b0wJQoAxjC0aDvQ0abMmdrFoCWfqSY3kqMpaD9Ghw1wZe
xEIHIr37JEtzN3lMUrCth+yhkc59y79Hc/RXhcQhoPOvilloarxDCd1p1cXpW7KgiM9BSMvS7FFU
7s4FDMoWpYU+lt0aHoTeUCjBNShtt43pkSEHx7Y06mRrCERsQoY/CyN+ZAb+ApqyzCcRLjwbTG+m
1nqY82UW2NQTW3ie4NnDIUeV2hBRwsvL3AjCANj5KVDQByCnZhsj5Aei/DbcAb1FFN8SEPySeEh8
EIIiqqgF64AB8X9Tdya7kSvbkv2V+gFesHdyGmT0rXplTggpG3f2ffv1b/HcC1S9AmpQkwJqIuQB
TqakCAbp27bZMh3XTT1r2FPqT6eiNrgR1jWNZnSy4ax3w8nNbiIyz21anQpJ0fJUpX9NXn1dd7ej
juuwYExP1ipp10+2TT8x/abZ30Hh1+uU3FpxwrPX8l97v/7sGh9Ay4ylBrfdtOyp/ZiFhaXtfYp1
F1MP1eRFgROKImv2ONt45s0m6H6Z/hGTNqri+whBaXiJCCNKa9tzMlymaMvq6bWyHLxhVGWz6d5K
8gX/FCNrDX/HgYaD58J4rceKJvdp23SfxrIcmo6+TZLlCqAd+C9A3nQ+sxE+UskYA1ryXoW0nv75
9djxYfyagHJasjrQa/Xnn9JyU+BnstmSJm30CovVxOBhHsdFnsRU/C09681lTYpd4tvDVRekN4Fn
Ynqv1fIzNf39aC6vORcVxJOLanIw7ywLnRu63pMYNP5B82ktLYfWcNT7+vOfrmtfW/a8igSY+M3s
Xtz+XSGdfVNd9pfmiU8dlj47XuKaFv3X1Icn6d9mmL9Qptg+Ff63oOLbgddUuf5rvMgdT7uLzJJv
vWayyE3nZrT2LU+i1ybPL2rQ/lQrPym/ry33cdF+wiHcRXXyjcX/u7fFc8z7iEmKzxTBxVPLX8Jr
+7T+pmvPNc6Ep6hywZsjXvXeH4F+Wk94xVJyke7MY3L9/v7amq0tcdCSPa84FnOOhQ8+DB77smYP
8PK7lC2f97L+LIr4mxgSqGJwahlL7eqT9BN0P20rfPMJmYanVfdYf726zv52GfunhigE3qrvwqdM
fORnV+pJpeOzbpc3c3+Ts9fQRZGf8KaRXDoWWAzpooDhVUvqHfrSqX62pgeRGl/iNMdPjIWsGVt0
eDahzcitpATznnHU2ujY+QJ3qli+JDyZdTzl9lroiSsLn6Y8WpRXmQZwhwn1dJCq3czNNyH0R9QR
VZG5Bmk3Eo+0MlntACcNmxIXYaz/HCBuTekahDVnoP66+jUK/7HgoHCncbr6RbtNKE/Y0xr0ywaS
cPLM8YS+c/A6i2kj+1Az7gTwH5j2c8EjoZmMa+YTJY/Vvgajf0XGu1m91SP7mwkTWMwmcOzqUFPs
ML28UlgAGhBkVdGfyzxJ92mE1xI47rEe+vkEoAT3cBTHcJ26IrSHhLKdXNvzvIJ0n9QkoeLlYXRT
tPeATYQs56cHqfndPGOKwqpfr5VNzLNLnv5gUB7d9pelOe7d7xIamGaN0MTUEM5ClgSpnLI7T0Ob
MeKF2+1nbffAJqpTwkvOJ9QfwIjM4qyYjjqC5ieP8UFjjx92YFBCH+IK0jbpciulB8rJY1x52nCp
TJ0p3JnT0KD1rki9+jG25cGvxuyH2RenTBg4owiw95BCQncW73PFdsY12idPluOFbW2gj00M7X82
zpMahstYDUcTfuwRiD6Rz3wn8tG5eR0PZBfO+16jmGA3GWkUyM6HepHGQziyMkJar0dEbaD6MQJz
4xU+SN19RdB7281Jeuc/vDHfd5kPkQOt9IpYMlyxgbSb2Owj9lhcpLEe+aea7JBPDCs1NT2YpnfH
acQ7kRgE7d7bTrFbHsZxru699N5hOzfbGVrwqerjD99bv3/kzG80y373XfOSGnX/jDT0K1dRfYHw
B53F4YTopjI6CSrlwnSxAbV7Vb33+t4JyrGxr5ZfHxM1JlcvSw1qD0Zj3V6BnNc96xi7HTKmK7VD
ZcCFMtz26MVlDIsJt7Agg3Jrh4trKPc50rms40oLTS19kJAlQeyAPqrQlLGoO1s44/2Jk0O6L+t9
vhzqREGwY/f0VFbNiu5rtylyyc1q+jC1Uv0cr1+0vPjjkHLe221S7puWVSXiBaywEkKpNYn4FQkq
2SZkOJueLhG/mPdaGWUHRMtrM2NUaqK0e0gpNq5uLpfI8jfE54yd1nvGG4naJtAs92ua2zCvK3je
bc/ipIPATzq7e9JzxbqsQvyOYzsoaRAMlpFjSNX5oSnJrmCuCkY8AkE7SJ6GNjg5Ze7yrHsD06oF
fN+r4VAN0c4D5KVm9i44MHkLDD09Yij+U1qz93P9A6DIEIkKGYbj1EsC8Jg7uf4VZ9pbpoNo2xdJ
uSAHG1c8Kx2hAiX32En126gjDk1KfHIDXMHGBPZYcp7JPrIRTxpWgtZAFixCfnPUC5xf0NptCoRb
3okDAUPAA4vytKU6JtTh9dOJ7Lvh4mVI+4lKQ9faUStD2Rr4/yfNWHgO6OU2rfELw9xgUyVA2OqW
dZAu7SlrfbW+DF44D1cTYMNr6WmHEcICEoXjbeikMM5yhuXbzCt11y6DOvHLA61yD2884bNkxh3W
5ETvjZs2md5jHLE7o9FRTlIct13SaUD16h9Ok8gtOxxcPmm6k4hXweyxcGsr16AclNc+1mRKX9R4
yhhtrupDB9yyl2axx3AF53Ks0r3Q91FEqU6/qB8MpekZxeXDH+yFeQxgRV7havYGyipJgQRUiJah
llDYPKzcTOHXhJbZjxNc5Wgf4b5cgPgePUynDuUMAENmGzVywjrtyZrVqZl5h6UaF0oIsnhfEhq4
/fPFHQ0T3b8Bvp3T5Gm2Yxvog0UoQfcpfKRUMciXlhwhWJvQhYuWzmfXUcuhYugGAplcfb1NcVrV
11pLAIgPCkUoEehbeBZOrrwRJ3Av9PEESeQNB+U2P6fRPuRGu7cwS28I7XPulfdZJIQDql/GEstw
yVRAbVi11QBb770W/0teACTCWfdmA1oKAc6RKNTLRyvEFxbABegwiqoAn61oXSfkWKnDki2/NK0h
/gU+nuy+Pp5tmhU5eM3vTedWP425KEIuhv7sdXRvNsx0Po4RDPs81yhzCw2fz7Xb1fSMGq22w+rS
bcml1OHou4JDXfad9VBbotT/tLOI9J83NydyIrxr9e/Wa1P6htJ30xAQ86by6SNOq4HZn0hJXmYI
t/CVjpHp/rLGlMuOwtlN7FT0Wy18fmg85B5s2K94hAaAkbI/OsZwEnOgZap/NYz+y+t8+9A5C14O
Nd8xUw5nqiGNk0iza9+J5Ej0kbj6mqYVdvlkDI29z9vytc4Q6JoP7O2YK5IF48wCLsyZl+jFrQnW
DW2MxafNmUNm1CdvZcRkZr9xMLFt1w3AwYV6WUjUD7wbS+jrnXwW2ktDmRQaOiaDRlDFEjmA7aZU
C/opNwKaJyv6p071rA5w4FGai/ZCCSQkAWIcpFWGPeIh8MOZ3zav8FqhavJiP2a0J1/GT3UTi3CW
jonM0l4g2CJhz+1lbmwRChfaY/mcdIJejbiLA9+KrwPiZ7VSQlXbODc/zb8E10WgYzvajcib+Vxp
e5PhgMR74bMuMLsD8pbDhw81HB+zz1qd1r7u22j7D2xP+TPYbrkH3f3bk6BBq4JLZ5VcNgxj7Vfd
Y0ib1Pw3wcC+RMXGLNzmd9dxdhlKgzJXXQPxxv61WyD1FKprqbc5126SX0clRsBflPRWuvNd4Hm4
cP2zJbDcE3mpe5lny6UcqXMpJVxSKEXRteRI5MRU4eWJd8AhstxqGHBp1Rp4F0GaVHnb7/CrQMVi
MRwoU4igGDUOqANOAkvIS2zCvFqk1XNG8ytm9NHedpNCxJjm+px6pTyt/0VaaLqYnsPBs8kdvkT3
gZ3DpjetPFQxR8VYd4xjjGAUGjZpScyhDIPM7oC8BlAi5Xg2pR9t6q7mIV+Y3xOhAARuOtR6tvNB
rrhbxtwiuZLYHVKZdcBNvEvpQ9goHRKuBBJ3WJF5vSgH3BXwmDq09EuPlS9inncZIy5klf4yCMwn
c1TzaZnj3+jQ6c1b+mJDNtZnjoNgtPgcNEiPkFM2JPTBjJxo0vkvrFy7XWbln1PVzlsxQJiscuBp
hZ67V1gniFnxUPNmoAqwEoFpYhr7aVqMvYvB9gAP6sACU2xd2/zlzLrxqLATPtzI32Wdsi65W+zb
qjA2XVYNoROrR1/QPmv4tr3HdUajx0g8jQAjh6wCaQzkdXmhLBMTWs0KN6+nP5WTybM/EvU14HoH
Vd8r0C4JpGGUs7DKqLD1So8TBOmEg2khtXRZWm8L2pzpic2B5zjczWdWuWTQ2xiXEifKnOkBIM5l
aGG1WiIeKQeZjS0oefhCTuiNsXlwloYFrqeu+B69Q2qD5IwMeyZsJbOAjvH7jK9v21ZxuXOQfR9J
daPk5mHiCPggm4Ajb84DCLbVwY/OhEKa7VLIeT8Z+3Il5A9jvKNUGZYvEXAnqj9siU7H2uwxkITa
AN3RbwLjaRRVB4rO03s1TaEL5gHxFMER0iseIYcVAtbQ0lf+Ie/9Q6HH07Gu1JZJwz2DdXPPaTz9
mSgCfc5ZEGTD8hvDnf2GffVPDScJs8xyc4rVXb6Md8ET+Zhm9g6TfEa0vFuVQ21vxHxMhJOJA5vv
tziTxtXKhy0QwQnHJpUsDZJgBY/5KDtrPo0e7bo1cbmASrs1J+LUkBYIKQ2co9hvcJxIOxox2ylF
ZHUegNIgAyWcCYaoCVRia0Hl+Edcoh1WAph2BMvR5FoPTHE17oAOszbDat2pDwkYeCcH1gqQPQ+a
W/2urA7QDUT7Fwe8JszpoNZldewKWFQVG99HgiHcMJJsjyMj32atHGnTRgpmgUprXTo9u23L83z4
oLdIfoJxprOe3FzXGvmbUNiW4LcWLFNmBHHru6vmaTfr3AzEqk9SXEo0m/tBR7sMPeSnmaJY8mDd
X0B52da2Pbl3KXwJafseDjpn62DkpktIzLrnccbzsgIOqxekhJqeZpRBHYURAxyv6GzvE1pyycD+
KTvKXMYKuwbb3ysLk6OcqD8xCFh1PT6Ffy7YNmWzJMQzXL06nKz1bsw1puTRoXYpbAefxGrMenVG
UJuVdmaidG7S9dgEl8/zDDdoXJ5YdL4vpfm91O653WMiG3dldWkRInkR3krbv0+6caRZLYhdiAu1
TzF33u/GPmI1UnnMUdgRacgOXH3Yd3H5Qg6z2Hjrbkx5v2hr+jYBm21S+ho9s/5bqqtnM7D560En
HeyR23TXMuxhzLG1zNu2YFMDXKKyzDKWYloc1DAfLplKGC8w9YRK59ha0OcMCkD7U2iQ2IAa9GeU
xxevj+izj8O6qzouYOMAhXs+ZZr/1Vgx9IG+xv5i8+Q1kYzs3g3cMRkPPZmeZqq1x6w1r0IAR6IP
ByM86xuFEZhjTXMxilPSzc05h8iwNVmGb6oVHrZUdcwmCaRZEeuE8XjVhXvOiua+1nhE0ikusTE/
SFwVPAw847tI/Xbf+be+aQRV99oRZ4oVTmBBecI4cGpgg54swwmyJnGJsC3ZuYRM641mf+d9RIhW
bB+j4R2cF6t1ohqBjwf8rDUjKeIohvjb2MsVwCVMIq+Jn6a6YgqzBaZjiGy7nI+MKJX1wy9MoJJU
KOlRz/Ll0Gqy/9G74jo0vndJddibdPwcytL6ikp2IL0RRze6RDalJbvdMrJLgNXencBm+AfY1tvO
dhX9Uc5073R3fIna8mR0M/S8qiovsVVs07TJd0gC5FQ9agwLEATDXAeqHrVzlogP0wT6mZR1ULkp
moRLD5H215HLzcAnfczsX2n/u2C53dnROXEy6tWLcbeUjNMzqEIc/flF/xg5EnqutxsrWW0XblCD
oUu8ixOJXMP9YVc9FJ9/TL2N9bJGbMqc+psBb3+I4weV3i4OWuU/sp+z0vOT7dO8BiqoVM0r/vZ5
p1y27bpp7FQGIN8bYgOLtkEtmY9LjcxeLSio6TJ7P2oMS7CWNjM0TQLd95JCuwMUVJu6tU3Z4iJy
l1/IYfgKafZLuVNXPr4He4Jn1DV34R7dqMn2jun+6IlYbM1G+9270fdsxcvG0CovUFAY4yl+qSoo
/L1G0hP0WED3HRVj7Qs1NC+uPYUNjFZCukH2j7ErhgMC33RFX50tli6BZ/fPmAuRGhsBuVUH5msV
41PLEdPsuymoBS50qyj50vuP3tA+itn7rSJ7WwO2RIFWaisshvPM20dNRwR3SgDUQ85n4vozsgva
1sL9lTfHoVI/yfeencU5G+ga9Cx8gyLi1YmTL7LjLwm3wcUng6xjNicZy9y//vDKmsMhAtCBqevF
jaCPxauzQyUj27mpuXR502HkAANtecrcZgTjjxQ0g94hoHgUvndggwrHy0zFHl8dS1+wcEE9ULI1
ou9eYMFTOmXZe/QwQJhGfx5QOwl1mM++faFt2biN9fBnbKS3dY2qOjsU0+HwSm+pxVpeQ4XAemFa
n8QYj2zJjJe4ffX0Xj5F0Qikt61f7Amzg1zqK+wR847HEvEIa5+uETCQMrmIGSJhO+lEzOMdfb/a
xVwjURMW/puOfeGVPCnl9f6b9EDWZnP7rrnz12re73KDHXwIHRPbWxaZlBICkz9j7PhpuCYFfk5j
nWpVPnuUaYRNUyXb3or0WyYRF62meIr8+jK1tbXRa0d/kd5Tt4j4DOOoDsp+mF+MZAuCYLdYTv5i
2S4oSn/Yj9F6MkQQtKnfolTM9TbMMAXGi9k6qM5910vsCNKmEpfuWjuwp5LVgx91BCoV9T5ONOxz
HfhdG8FvM50eWy7izClibb1P0+QQYZ3UZi+/myVklLkWSCIZ7JaaX/hklJS32Z7BhJIxA40p6a7c
9nknWtJxwr2DT6D9mjhTYGvenxkTdUAoms7TSeOCtiWJzco7kcrXLzjY4Xi5Os4e5j05mjYSLg5o
ktvqzhyjMhQJGtT7bzfDTd9uiaL2oItKsfeh+jHlk28D32RzF+rZVw7xvG9UflfjUt2rytnC5DIf
hZmyJNNFvnOwnf0E8qqB+98A1qD+U7asYujk1fDUqt8RVhy+SVMcJwkizUaJjwSrvoJn3IdfkAqz
Y8mJCaUdUlXjvzHDCt1p0fzB4hvwMoIy7atLzBovHHonXbvM+X3SdglsugaixE6e5DjorxTWUq/s
GDQ3+pdxmtSjm+EykOX/SDLoYYu6z02l7hTDAScT1gO/usDBwnsBGGAlOtjtC66caTM22XrkNcjo
9yxj4PunvIBNfZohMQSmZhW8jhgV2mpeji7b6m2PnAj5UHcOw5pQNkpjAgisP9XDXFx7j4Oczx0i
m/kpq3Iihg3tWln6IS2qD8uAvGQsOvIufqoT8YoAjXDHZVvzWWY5iH1J7EFDqFte/O55glNmb10Z
cqYAexlFMtIsT7GT/ucLWerylK+TUtdbe8Is6jpEh7iIjjo+BuV52qkphvZpcQ+Z6ejXf76Ieg5i
qMPntSgkx8B9oivCncqYfzjnFjoclTvmR3xY8+c6rAg1Mie5MfG2mpCUO/5WWUkm56iWmUL7wd5m
Ix31g1bVgc50/GaCbD/FxPIChi4Am57GVir138oMiDPlsudUz/0Ln96CZehI9XTmFTCW6DEEOHqj
5UUwB4JCKmsjtNoxe+PAUT4Wwz63gvOzr5tmWE9RtAHIPx3dpbZemNT64xqz5KjHbRuVb9kW5jw+
g036oSpfXqrKTPYOQaldGdU/lh5v1ky12XW1gSdA+l6H0YP7NE5EHJqC8BFlem3PwXQikFIOKbXI
3XSn5Tz9GMLPsX2UYGtP2qAR0epw+CNUCivL7/nIhUJefNcmxktGxOLNr9MRM130S6dcrZsL+Qun
zJs+iuwNvpxgVuU4TnPHR72kX23J4h9tG/YJwnObJ8U9bU1KOjAWhRblMIdYxw3gwM6+LEk9PuMg
svetqlhVSWJl3YgjEN3BQQ5L1BaAWBZOtt3d3ApCVzZZ2r1nMRPoXM8naBpnvrn2qAo92kNk+dG5
8d42R7pRcAl+yoHj/yTzbVRGxrmtPB1btNfelgor42IiQfpwmw/KAoRbNCWulAiisCMkGmF7aidz
2lSdOBeG2DXjiNYwmD9TyHtjZwR4Dw5+7cImaCq2izYY05gtJrQ67trrwhWoaFf8xaC9yz3IW7Yo
fnE8fHT1ROcqWZ2QMGbYULfGUoz9FhTyL3Z/HMVt9QwHjXjblJxwqGDl1KwDD4IV1slpUc+Ti8q/
sxYafsI+m5wqm6Bp10vS+e1gaa+YnHteSDUiQHxmZAAuCVhu6qFCvOZHAjnWj9Zl9zfo3ddce9MZ
HOV856LOt8od4hUEFuOcOSv6IcP/t/bo/1ZQ9v8Tk8p316qv/7N/+vr1W81f/+PRfP3+06r/ZqL+
91/9j4Ha/JeHOdkVNJHpji68/xm/t/+lG5au6wTpzX9zqv7TXma6//JcIXyfhYS/Yqz+l/Yy4186
G3IaZwAVOVCuvP8bC7Xj2DCv/ruF2tBduJ+m6RCO1C3nf7NQU3vjczqj88+dMp5BUSO3FKewOi1d
9cyN+F764UK/2Tl3qgcTy/jkerM8KbDyi2scWRpwH6h0rP3mfPJdErtaYd1EKvcZhAHmjwkydS+o
45gLHrQ54WLZ8VQ05l4/8yykwWZW1q4ZII1kdu9vmMezkCRFsjdA+G1HSBVb0TobV8TiMaaJF1D3
802sVXsGFxKY8XuWfS7TXNKZSIBjElkL9ZLK3JYZ7oKfJLsQV0sDc85ee386RlQSSxylHrkkhHOr
bqsDLRIM0a0e0aMIXTxXrQXgSDnbOPLMly5Vgk1Aw8HVS386xHdYnXpw/T+uMT3fP3wtP9d24l6p
wbYRpxAv8a1E6tC2E5qsI36Zyxe+xGlnuWhvHrzmCOskXJJkYxyla+nnvgX1ECFm4dv5u7RlGkiq
jvvSDsZifmeSv9Z23IUadWcXYtMAddnuxlYoZ/MdgBEDMMUXuKxmWZgINJZ8kI8rc2c+pMi2W59t
USP5LZboJFlZ7esiuUhr8VnHjCQ+DPDrkcxhwF+dtjGep1SBzh24KUUOyELPpeCo5pkAwWHjSQYC
9g7UUEwqPeZcqGGPDMtzP7pxh0RNFaO+b9j1bea4f6i4Rx9Q8uE21DDMdvp3muDyFz2NsZIyp3BZ
V51WSjY5bj7ZeOGZpnKePEnclt+FLLDgVBI6z0gv19y17N4T+yoE7s62qfTQZQtVTc03L8vdM5T9
ZnTyt0dekkkGgdjqy7PGIQsBli2IldlY0mkQZcPKhGKtF6Eplo8CB9CZU2P7arjFlTQrnqZOcHpy
PZYh0ZOHx06UozhrvWYcJ9eEkh9HxX3I4p2HR3K1VskQqYDAuS+2Gj0j+Hesk434cehlHSYmulLB
63eTNaYDfeb8TkHQeTb7U0VdOCnrmuYJ2q23MdrJLR36F5qkKeCzjB+17SkC/fAmI9O/KNfNtqz/
wUgDA7gVs/wAM054DHUNELFBAQqDFE4aNbiHaVbL2yzEpYyHNHTatkIKF8/Siq2LZhcySIbc2qp2
Ng9N7nEyIrFEu1HU3IncP2gdCZYWZ/7adNU6zalhwDoliOkHNwGx4fr5teNhC96GPi5njl+QUUDU
ODRsiLVYI8XOqCorwNJh3OsYaE4xreHQ6OBMRHjjUo8hFWnGRredoDGb9GhQ1kQlHgasRRu3mGJg
70t+RBJ1B8ugZ9AwZ/hE9iSC0fIEU5rdUzIj/bNHzDMo42oMXT7nNyu+NECUAoTIYueQBrx5mXPS
/arexfAc9mXTsVIuU2YHRLIbkRX9hK393C5DfCDxZQaD3YO7xhzNS9xC1c77g5YPNIVNxsNtgSLo
haWhX7gE1WSX3mbLKA/KSFH3ZEagH5bu0v+Cfy2PiuG2A9P8wfMc8Xe8czEURGz1rD6k3JxPaf2d
mUWyq5JLoiYrFHFkHvpmQfUcGbldA6ncTkn9m9UpOzZu4V4WGc18LPwHGwEWwY0DZLogfeKyV+cl
vdhltsrHzBnkxGhri9yQbnqY5ettp3dxgSPMuasHbiWIECNhBLfZBzNxe5mL1dJ8ohdxixU/gK5/
WxS1kQLTJ/ZH/o94ZQnLI5nyGKI2XYVWzJPAT7mbJqwLnksXCn5pmahjCcenkWNnxfnwKvw0sFvx
E/ef/WDbYT2ownkxrD4+dgnrE2GNz5Rntle9TmSoqrWyt5/Fze8GZN/ZuTdNxm3LCO3UNs66XoMG
X//0z5eWvCwTqNf+nSU+5yQFoIYx8N6C9pSN5V0b8qsBTdbje1Q/xwlJT+ngUrKyzj5ggL3iqPBf
IHtT+cb5L3M+IFikW5pi462y16IyZZGCXZ9axjJSYxHhMJ28UV5sSQ1nTR3yVCXdrTSfLF/ExyRW
qIg6Ue85kuOOAGlHQZwv9rBGLwaCJa6wHE8tF1owkcveweq6WZOJflX+idm475gD+C6xGWCk2Dd2
rQeUnXU7XdQ8cTPokCneuKyR3Dy5N0POOlH/5PEcYLSI8N1PxjJvmRte1hpRQ3pHcBxHUdjnbh7Y
rnv+acAa6T63RomI9MpHSMMSmYFR88uTVZUcm/HBhrqfnWPDxGAw05fEBMBdRL4vDn2PUaRCVvPr
4tK8SNl+aiU4d7/GyqY5H9rMTG2Ut8Fw5cETKHsQHSxK1YPaSb9tl/6NJEGVjuZfmc2+K3UvbTR+
dGn6psuvFuqtYV+xZt+bNQIR5catz9iUL0gwjSDs0qckYQUZXwaqVSjcoeJhMUUvzDtyVVH16fRe
ATeljbdJMbHkruwqkAlmVEvFcKDtuzbAx+PaW0EcIO4KWO4c5VYyC/FXp/5sky40Wh5ylB1TRL9c
qia9Sg3RjhP3MIovs3RSGqUx2LaF7u9M6gi46WGA7XyaBvQy2s9N+Q1+c8YjYK1lMQ1ZEpZ8dM04
QPr0V3jyNC5ObEoNi7XBQjrY98QDsB6r3hTLII9y1m3Cz2jiaZJtq+fPi12ooLVhiRmV3ItZslVM
BZuZxnyNLccJ/IJZB+XkW9B0Q1uhie5tvMmBZpiUTdak9G6r578nO3o1mFwDgZKISO6cPQs6f0UB
AxHjYjswhmKWsOJAl4SaY/yApcyo6sD+Qv7cwkJdc/nmFMeT5P4BtWKCFLRDmdFvoDNIVbnEmJCd
LIiFujor3X9Fmf5JSQ4WeHO990cvtsmy3JZy2Xm9/zQpVED1yiIVDkObvSuL4PJg9A8jGY9Q/0RA
WhvMxUwpm01vBlaVZV9l7YfKYrJJdARYI3a42nymmSneWmr60P2x2sHsw+NqEXeCFndQ+N1zRItk
bKKrbSHBzTL0GvPNXObsymcVUDJ9FhuYy1fS7m3gigUSzDhtVYTrvIMBThIvo7C1ErjlSTFko6g3
E5DL1ukuwFUOg2A9PzgihBsf06ZHaamm0MDXDjw9thCEadobuGVVIwa/pfrhTAg8QEdobhqwRVWw
mE1aenroH0VG56RXvI/fuGe5RrtWbQ0nPdfZ8g336xMTMTtgHFSG+dsvo/WH9DZEF98hvuBA7brp
1BpfuSJPRmgpKDLMUDQDfVroRXu3iF4c1f32DAZlmRfvJB9f9fHBz/87J2RMQJmMUOq7u1XyNZTD
yZDmY/B3f+cEHb3SPfAMBeCYqidlFfWgE3yXrmIjpTvNVjtf4vJxcS8p/UgxxoeDZLtfpuRZGiS6
PeB3E/jO2ofMocXlI2c/Iah82GQjk7kGRJQTO3DB3rLe13WGjW2VrsLuPqUuyDybLRotogrm7cG1
1QcnpCdSCezWv0TunWFPgdYh0hf6A+cnfEC8ZQ6HN4aEGKJnsXwKip0CM3efyCn/EA1FDmDtOcgZ
xQ2UD1FRleMSJ8QJcM9z0IuSKfvVqHbZRJQTTf5ydPQqOqVZfp5sDhyGTnknpA5i8/iV0dD9iwYF
BNYtcJlao4CcRszYMaOrNdJLB7zhSDXGPqbPzx/QUoBWiW1apH+m1jL3GUwKVr/XbBrPZZwVW6wI
fljDQdvMSDuhy0OWD938QUwPS8Woqk3eZ2JDHWWqW3gbsXiEXuQ+J9BKts66pVBxfWZp0OC/I1i6
cP73EGf9z8qnf4MoenHsC288eMqzr0Vq7b2MDvVx8Y1dp1PI5Q/dMWdJs4lzbgiZdleYZIKUcyK2
BDMUJaxPldTXsR3GJ7OTH2uVY1Hz3eul/NVycNqXNWe4rh+eDIW1yTZ7avnylMCbhXysvwxTwS2h
MJrQ/3ZGElAOkYgwTIqC3yIjz4VZoDX8TxJaXFmzYwea1qGfDHmQtQgxzQhAROcY59UeUkuE4qXo
sM3WCsxhwVQ1199+3IdlNg5XBVossIu191EUwWK6TQjoMBNf0KeGANQUh214mlpmPbRWz/btlL0Z
aUFDlzVvqcv0dhWm9KXfScDDQc/2Cyh/RRe41by3Zv6zWPSrkuTsIyJVdRXt6GTbDJ74XbTE9adJ
NPtktq2ACo6zEitln+jhqcVb83IlLQlioxvf7IlnjrQ0nIMTRpe8/XDc0jllMXgiiWkOSNAJhJXz
4fJgQE3bgkPgbiIHUgaCN8WWvXktCGW5kQGTqNf3YPbZHzE1Vx0YEGt23AD7qdxOjthTM+DvCCD/
AnXgcMKmysyhhAZjhKOee9ZNtHKd/QWKMWDT9mSNCNULT7e+XRi9RiJGvTJAcWGko+oDx20iqQoB
M7MBcGqGfo3ZeXE4aFKbPK/0o4+5xLkwDdORXWmLKzOjjLFxDn3dsAOivHdPjcyps/+LpvPYjRzJ
ougXESCDQbdNb6VM2ZI2hKok0ZsgGXRfP4cNzGIG6Aa6SsokI56591wfEeH47ohUP5fWD7FEsWnP
Z0NxsbWlbAmZK4JDaz9ac3sAJ0/SliSDLvSuXNk+PjyDaXOcbrlstsLtf4o6NQ5WwHdjV2m1832u
JXZhUFFynexGNGqbuhQhV7fzXeo+RcQDHxe5Savi5gCaetdYPfHbla5o7QeifdmJF6VpH0hWRkHa
DITTuvTqXsYqMv2buj2LDjK5pUxQuSoIDh3ix2b0W/TK8MGQPfINp8OeXX666jfdwFHy32u2PPt9
3BJpklICs4XfuUV7VCyi18Jy0OnUKJSjkZjtaBxwhoDotAjay2dtL7Flv1FQFGuKwC8KApuBtooI
fojKA4AxjEjJVQTmSqpXHoFkM8eesZ8v7MLn21iFbyCc3skOmZ9TFSLzic2fJu1+XUeToAFVfatS
1W/NiGAz3rUAIZInjlTMAKNUJk+6yh/aupa3sjuRS5ffiCxn5e25f7OgOospra4tZC9Q1tautTz0
OMZ8bfTwJF1VsGPmN5qOU19fnCidN36uLlYakGtMDGgYITcEfwyaVYj6mCezu+1r523yeBPioEf4
DDausvOP6EGHorhMmffWuoO/b6eU/5IwXLOvp/Ocyt+yJJR9aqV1QZ/y1vtNdgvz5NGrwFGyLai2
2jN/hQ+rKTfbdGszwT8VkDdceHVX7N2j35AmFs/b1i+SBffKFX+BaxGdFEqPxwHnrIn8Oxv68KYm
9WxmNt4H4FahIdoVxLBT1Oh8a9g9MWyFPW5qgtn5SlgU1iWpmvnSxLcdb63wqukVABLeVRAHPZCj
Qke3MPSMRy/0f0kJJ76VZFAUsX64BxbrIAEbQGp7eb2m9iN4MDU1Bl+wfAzkA1aP9neKXeh5rgEc
MPMG9DiKfcsQ4kT2zysL7OqBHK6EtXfwVKcpvXw3WH8muyb/CzIiyW17KAV6zcbJuZpmM69GkzVM
Iv9BlE4PsaH2kattUuTpOBKX2UNC+gIidhmu25FfsVKBibxZQvmYOKjRQyEuQoOM2vygfBkR/6Qe
AoMWF5Fydi975y2HT76pRYBhSToPKEzHu8b9u2iPLyDu/DNjzF1kh4J9Z8XPN5Pyou30miQme+Qm
ulrQz0kqe5DJDEw/19s8AI9tv7Vok850WSwKsNZs01oaZKdYLICS6aEdAFjZ0d1As99CgLygtYbv
rAoUTd5LNcP85o4vJPsud58JXwAQSg+tJ8UB85nYVrQBfOoVRSNmnUggi5lAJT9miD0T7agHzwKK
3jetfbCWDRP9e30o6452JQTnN9aI3mexLLrsnwLb3YqopYYlYvo5GM07NdKrDxp4TRtXI4rkjjMt
lW4hq4J7X/7QUNff0cC+NVPjtDZREZx8xIjIKdol6YJiuggo+gQSv9HRJTcWQwpSaImf+aLgXduD
68Lb0OEKcjnxbDhP4vzeelRbZvFVjZT/mT99DxNB90HU/vNY0Ky6wBDvAyM+1tXGQ7vQKO36hX5n
egGRcQFoisatXeKm4jnYRWIItljf1UrXanxwgPitMpsKhUVqc7bsgqTN9tOuTxWBO6vFsTYN87dG
9yQK8xjpCfWw8ZJ1w58I4Adb4ooqYPELViPej6r8sAtJfgDiKjyWd5+G1vWMF4GfKysJZobQmABr
i8rwu0jjXUW84xza+AndhUGLYPmf8D6Myt8vTjYcmhcTy/fYG2iAQX1XBhbHOnc2DhfToGBS9PjZ
cBZtk1IcRCbbVRTzb7h6f/MAvaBR/CsXaV9fyjsw0eQ/K9tiSaPh8v2KpmLgKkDIyqxWekC0QbIR
v5jnya+Ht99jM2lhfi8ilH9Z/KeIQuyY+B7xvX7ph8mnJSNZZ29occ+B4a1Mh4Q+a/k5vHKR8BKf
wLGX/WLbIF6d01ZxaYWFexys7JfjHB657dz91j1KTJ1rf07/RgvSThRnnIZ/WSETf234HBnBN+v/
XZwmPy26j1DRBgcsHlfFkPxdvHxkLNC9ZxvDjttdFGse0NBErIe8DIkraLNMXev2YHjWQ18kxSub
xEcTgPmjUwXmtqlpWpq43vQwaNeuhHOwfIZS4aZmHrsxTHyoHg/Rir3bnxg3ZhkWxAYw4xr4aGW/
LDL5sKYoOI1xdUPnQapowSdfphG/dR0+9DlChpLZna7CQ9fwwQQz6rAgX0aWTXoeRjM9o2+1tj4j
ToYIafUIOXhjGXHE7lcYdzAX5YGqmHEGdH3WsxWGxUSQ1cejDDS4to6qoorDZxVuCXidzyBTODV7
hM8up3ms8+piAI+8yHr+4nH3Tu1kERjfkLiq+fB43amepc36vIcVYIfSPldWgCdMYF6jVI43qfQI
mOsnc6NqB7fdEpEpKm9eO1gNn4cpaDCe47IzhupKePN4yQpr2FmZxtejfbKEFtZqr1trPXhWf0Sa
8KyaMT/D7kJpU3q/sI9JbsqrGzYZdxOk0U+Hq4zYScx4wAh7lKQDBIOy71EnPGO0mvdpUxxjzH9b
ib0FTGo+HZvJe/FLmwYq7nhtsEWtlecy6DN788rfhW6ZyCW6sJwISfQ6+0n48Mzj4dbFeMGmLNXb
qDZ+ufkfmD9kxzn11LGusoCKFg2jihCvJwWO9QkDHjou7Dm2NXvnIJcoB2Z7HxNgsgvKoj6XA/jY
IK7hFqB4aBjJ9whoLmOSfNYg7B+D0lF8Syh7F9sMgAw+ius4m8OhQfY+5BI/4/RLWGaGaUKjARwi
vYUW0hO1aTzmldtfLElsLmO3ZPJ3ds9LBgTRHaS6+3a9ypDPbQIslZBN8qutjORMwsZiGSVCRWNo
RwMed1tFG6IQeJ/ynIUA9czWy1K+TW96RvHOEB3C7zZl7XXSIroSeADczm1uZshSARGkI+vqoJRL
3kQHvHIuxF0hysWDaNbnoPBYq0/1X1M4x6x+gQIOO8mcAu5SiMrx6N4HrG6ej0OhTTEGt629wpFP
3kW8LpQdXdg2IXhxTYYpKZjLcDR3QZH8YWR+riO0g14cfzl+BZrOs44YQRZZqGBI5/OErcqeI8TU
0JQa/VEkDMrZ00vl3wAuZmuzRVHYn/U04ORLUAQmaeQcmsZ9hEyI6LasbnX2QnxhiX0YRoZpSECO
zYikga6nZ4g2YTcssawADyRFUoavmTfrFQPgg8BjuAF1JXc0ViiFCemOmdPUll6PQ3CY45DNJQzY
MDV3Ths/WKmL1BY1L4a8d9M3orVsqOHbIkeq+Z4l1owWgK7MRKvQpjfTikDsWhqDGNA3Wh80LrMz
4P4qbJunRjnbgdgSOzfj65jLTxEk/PGF+aucob8XYu5WEKHFm93h0cgW9S6UbYSJxLh3zTVumXR6
fucgDEUM5mZIfDT7uFoSzQZl0TnUAWJBuxv5gRIDSg1DL46Xj8kX5kthF2/wEcnbLesvXf+JU1Oe
s9CitujK0zjWr+loTCc2l8fZbkgC1w5zPgZNx6oetgXxS4/EPgBK7zZJnw8X2X7mwV/dAAjKJ7Zy
g1E/++Ju5aTVzKt4rqNDUYQGYWPFyJiAsTk+YfNSm/Vf7iO15Zym74UAXCm4RDj9XmErPQStaI+8
1jtsoVAF2blRaJng65ZMHPeSKOucuAhJicXNUZqE3ZOznFS5wzSxyuix2twnTmxusp3ZGOPJ1MBg
KdL3+H6yfUBC6noqGzRdfPAI2ExWTUguKqc5ODhrsfLW4Q1P7oyMFP3iMKbbgMZhBTOeDo05AMLl
cG+agXdoBzwPVLKHKXQ2SedHT5Wh+xWufuzYkNydcnjQ+LCeaP9WnTUkjznd3CVIYTXROZ4QuH7Z
QVm+iMInJ5aYBpOTxa2a/BGlNNsmhH1pg6Qz1zMZ9KbUDA3iJQw7iaBtpMikHJJxY3J2d0kCy6Gs
+Z36OZygUSBvqru22o5QiddjRLh9TCYlI8vR2jYUozCu+eDJ+UZ91VUbt4FexCfOr71Lx1T/uEha
bHtZEI2le+sqwBF9jxDIbZ1xX85qKSFxnoUFBpTOXw4iQQWdxD07Ki0u8pZZ/nwLBg+5YMUgDWrl
QxwVN1exZE4ml+X0b5KSFeRHtAIJ3FXASdSGs4P+HebxKhh0e+1scAm1jZbP6VR3DPOU8eHiTWXL
FPEDiWY/ktat2rnYD1rfNXuga+e5b4zGBU8QiAkrwrqIfoc4aY886xeFhHSv3ZLFqk3QoUJ3HqW8
FX4vw53FOM3F1/RuhTFPMcYzy34AT6w3WtTgicKUlCYklpAp7UtjhfMJF1EMw3eoDy3H/mwYf+iC
2z/Uqnh/YWhxg4CqrzdMCew1YajtSWk8DH7XFkeHK3qZOe+5rPov0VVn/Hv5BttscAyaWOCwCnom
W6b5mAx0eSULIbI46cDc+iTNq/Qk3gjfe5HOZGA+8wGzTA+WoUOCNjFW+TmroRmfOIXUk6vSb9Dn
yTojNG3l6n9GhCcImFC3nVsGyiOQC7TJql9pN/0e6vG+HC/RjP2eQY52Ebb7iEfWYAFmwkN3kc84
PvPcS5g7fwqgCOQAr+c8crapOcHoka/CQsvp6/izYjAo8ddQLPwmvtK70r1Cw4zXOPxBK1gNDQhc
/1XIdYoRE5/0CjBos20x9+FYJNbgUiSVg46NNacfZURhst1c7MHDRMIJiLhp0/K2Amq4Kq98E4vb
MG0oX2ORfNMF5vv/ysWYkpe84Ucrujki2GhgmcSx5HT486sryg/fgMjnz9arRBgRmm68YZ/1HnkI
+OlOj1qN90lHGjAWicQvcIEcalJka5YkSSKCHZdVOCix+qUE7VqDN7Bq/QeYgPfCTcR5mC39btdv
JbrdPzCYwCUMsG/++8dOGK/VZORHL/Uk5ixJjWSXCHQMl42X6N7CtIlPaqy9TZkEKXc/K1PfzxHz
aPBkE0NCMhDi+lzgD/+MR/VbQs5Zk7aWboQrEa53eX8OC46lhlksmPLoreu8p6Bog1sZsIJTNtXX
4kW16YogrQFIpUQ5UHK2RIWGKO0ooQLRMTGgcMkcEZGnmv+G1ME3w1YXk8yMbRqgjSPJ691LHmnr
0P337FOlGF5dShgjVAUXQbftSTpb8/3UJyO9Khe20uhW5OX65DRlneE8sfThM2upwMB6gZFN5dHi
HmbKLz8V5tGEVtMfHcgLtfyFTr6LAmKWZ5S3KxBkAbd8rD8SAHv1fIchWz4y3XeeEQXYiz7aLzO5
d1Tmsx6T1yLp8FYAYtwYllQHTB0HhQEf1hs7QploXL6LQZs/StwyMsmtIf22ndw7RctWvWwacQKp
zWIkcuZjbcULaYxTi6gMicXXsl9h5RGwlWkcpvSEaADsu+EfLM0qLSma5qlqpjcNA7JHwHGg/Sh2
7djt7HZ+UfQMmMryaYNJVqzzJdFszsdzmsbHNu6jK9QM0JKGGe1KYk4zr3Av5BpEcRHtBoeg17AL
i80cvMTaJdvbnP8QlFce2ozvzEmsO1LZB1By3qlhD0YySXqvxyp/Bl5DlsOKjqnf1M6ySSXJexqS
8IZ8Gx8vRca+azvohAr31LhGPpTs+Rb6lZXEmzkpTZRj/rWfWGJSYhfI00EpTEnO3AUlvqvxe7mM
enDf0wlVUbqZWqY0jcFsJfP+8VtEsOiYYMONPWczcsxiDMjKsIzsMGT+zIo9P1UDLUlnPXme+zMY
gX2O6/7HaTCXmgNqVvwxkXDsg7H4aKceP+Oo9FnpccmjvWRj92MVun9NFB0oxuZNNWbhQ9ZijsfW
9t8H2bTMWlXubIlOnm5NVru4Mqt8s0ts0d5FDJUhDoLu4GYdSK3ZLPe+pkZvhtomNZl/bKqMtdzo
F5vG8O2rADhG0nu8jhg5H2bmQq7fhrs0xvwWlsfCVt49b/lKhxovA1HlNkOpY1Pm+uQE9dmHwhHO
i3jN84dzz6EHOm72LyR+3IdpoFWgNFBVgewL0t0uk/OnwpGKuAeFSoRSir3S/DeonXY3Jy4DpZkT
HWmLJvXU0GfRkbmVvUZae98iwoARN4nx5DNH2GvaylKl/tHr1LA4DG3ASqRDDDiEj1Q74bYuWXMy
GA3WvS7UluREokgKZnkiMK5hRmJg2ljtuQWYdumrnGffOpQpf5NZ4vYHOhhGHVFAJjleU2XBN2DL
0hsoBC2G+lfLkvQEAY+aWdc7l9QxLlKC+fgLsl3cLP7YBXETSJ8BvWOhj4DaZRlduR1rQJrAF24e
iP+H0iPDJ8Xia7fmzPUBUR6uzrDWJW1iPEDFz3sLHUabdGu6PagLPiVljcfILg3xOInQevRWEBn9
e+8yZ6ijONp1lfjJp7F4cB159rxW7nut62umq2Ml4y+N+6WrjwU9CEv9i+7t7yQk8HcgtJKsHBD3
efaXgKL7IEBoLbnspyGp7/hIiyUEzOJHYvBjus6pGIj2BgDQbEunM4nOSceHgAdnR4hHxX2f+e8p
0zZr6412fXPxU6K58cxHFaJ/qnzWwp6zLQDCgHOw4qdMes/L5ZCApPiUdbAdFk9EAWCTiEUUIIPZ
rVvPgKtUlM3ecsJxz6r0lmRFCXnx//8XEovU9Njgc3yTBEGLiddZJxev4AeTFtiWIsQQZ40RvaeF
rsmQ7LSs6EWqeHgYkUjAGJogcFdYR5PWaPeuhKWNeP67xAq/KqO2v6m+hKobF/diKF/yIXtVibl4
l6f0PkvaK/YGBJiG/a2GQJ8GArGpYMXhx1Z8TVL70Hf1WRbswMrQtx8C05oe1CNCMH3sm+6pLDoG
LjkbbmHQNkkt0TFxWhI7+keWzEPJOSeyQ9BMxSef3NFdGJe/tugeC9RFZIt6O2cu3N2Yh09Up6Jv
YmyY6Ttjjs9oqu6I798Mnrjj4DDgJ4hm3dl+vtEp86g2jQhg2BDqZ+5Epp/B5X4MQ549R7IGdFDm
j75BVejrkQWvl5AiaG5M24MAOySXGNlID09hw05pPS66WRDNIJVI9xMCwqzMQXqmbNj92r2DuSRd
amuVaIR6sJk5xNcqTP4UTCAHKE9YSx3GNZH1Nx+d+spLjXSLQUQRgQDx66AknhUMZOfQh3C8xrHg
jJV3XDv+sTTdg9PAeKeP1MAFHeK3ktvk1uj2UqLqEtkdp+qjHai5kWzQzwz+Da3ZebSpNMKF19dm
uyxzWawCQG/SSSDVF8lXn03+Pe4xJIbdqnH9cl0Bl2W14Al+KfXrobQ909D8U6RdXYrMHneJg+tL
VbV9apoJOlrutdsQIvl2hIRwyGzGAcCf0udojFcdXJNrU7XYGQv71g1JSwIIazOeEheCPi1Nn8GK
iDLmA2OyOMj9a+NAyAWdP6GCET+2T74roOV+7Tqj3Cdgt7DkQfZMWF+ofjzPonxWgm3vuIS6eiKC
cFGEX5Wg42oNCx+0Q08m2aBGEFdRX4snsjxadgTjpXNx7YnsMtrZa0A1yvKtP8xh8LVIqmZEacxc
4L51zc0TzSfL+3NTo4KD70+PbbEZDGyDHSAXNimNIXLDdTOV3rar3E+u/L+6d+ZzOlTbSI17gYz3
aeoYX1bqoizFl5XeQt2+N5bE0+c52PxyxHPZ4jatTl01Ayvk61LPk6t/x4FpBJ3squ5dMCF+OV1b
wP6xo9o74H2nTOTfPg63UVaqx6KZPtHsynXU+N7BciumGmCjoOiwg1bdgjn2uE6r6B5APswcWLtY
QjgIU23sqs5s8BJamA2n/E0UM6JPv/deAVzwXg1m9a6wiTMry8xdHSp0GWnHkZZ7eMMJDEhPlHkR
nvBuP1J0Yn7D6eGYLFdttjCDW9RbN9cBy11RrdHe5X6ePrjd8IR9f7nPQ3eVGwB4uoQHjAy1T5kz
OclNVObQn8nqzErq5/QraaJP331XcQYlKsL0JCbyMM0ePpzhygc18/eGOdwTHqlFvfQQGRgBO/lj
LPNSDKE/JUUpmwNWi8gZuBjEPUta5JS+vPVQelf96L/xJPlrgmxf/BneXImLkByxfNvQnYD398H2
yumrp/LosCQ+eQsueLLtL69Hc2YkqjrIIH6U1vxHNfqbD4lvcM3igeEZbrrAsV8JzL0HPNdoEem9
+RzlAKvW0CXd+WLj5XGnl0c43C9c2rRtgPzTJSK3j+PnMLQ7PHLT62gYeOaLtcjSfg0yTe7tYkCl
WtpQYxJ28RJYT44Rup+fK1FDZoi7Z0bDfy3d/knNge+EHZQM+GURVKImzNk0FPNjaJIkAKmA2QLA
5g5/JuduYj63zoDWdZnkE/5zWDIAPwzw2+Ei4SLfZ2jF8BDGV9G4wI2MItzHybjzZv9VNJF9HPEY
x7N1hO7OSCGOTn3tmSTOOVwNMC1XLPWa9VCbVKoZhiA2XCXqv0UJTGYD9sNLEVnpPgfRI1U33MEE
sWBSc0sksAcAA/D9zqGwW1Oi/5uRW+zm0v5JRP9cGzzu5GH9o57cgBJ4t6cU1UXK8gfsDBmd8XVI
vOZEDssvQs3uYJVtf1KEdu9KjYMXcOrFsTqXbDLfRetdJZe0sCc0PAARJ1nNBwey64oM3fmxjDcx
ECxytkGANc6tsohSkUUkjkCeNlmJh6A1SHqxidbb5pQ3u7mDSz5Gw5efJOgi4ukf4T/ZSixaTNF1
CwxmPCZxbbC2N0EjdOZdv2F7/WHROvJHdMGqRSfB+L3aK0eybbanbFtT8trV6G8HxnjSqrsjgyr7
zHuMHTeZEpCILjca12XEA0uNbtkY8nkGTZtc3WRZHIrJJXLNnDdiGe+F8SmZGSeQnZPu2fbUj0xA
L3M8HA1FDcW86BICeFtlEWUgT0ZDJXtu4Rtsxz7dFaUiSrtMjwjrnxnJhIes4zzUjGtIP99NMfID
yVqK5ZtxlRAEmHwpfNNdPVwrJKRR1uOzi0dMv320Hsxm4yxgpyrwmZMp74hxrNlAz2JhF29dL5+3
aeXskpjTjctH017zZrm295EwNdn1/UIljDc9a0Csmgtdbtmm5+MvSluxqwvxTsX0hK8PIhe5IUb8
1siKdUjPnVJji4u7AcktMqOpoqr1YHDNJG4UBkOcMQqjrfK7fGecm8mCN5Prl3TGGxI7tBgVtWOW
zc+f8OY3Vle+zt50LGtWKqxiMSJT0wGJ15u0xThshM2eaNkfw06MjSGD/VRbsB67uxOQDtfV60bG
9+lTEMizKWxj2NQqPndpneNgJ5QO7d14iXDVbuZhLA6VhkylHOfRarR3KlLvMyXNW8fdQpX2T43M
p23i2sneJTps51R9ubH8ythMkIj3HRvPdYDz6GRWxRlSlXfiswE23GtSBFrAV06hbzaMsZNTiAU9
UR9dbwIlgXxijPU579hLZHm3Ranwl+RF817ZA4tte+/Y/qUex1PNmcWIEN3LVBqnoNTwwMfvFNCD
UMZLWeAKJRkYEU/0mZtkkbXZa2r2L0U9ZevCWFbDOaBFCYm8HNsjnt8Pb97MIn8j0O2lNXFTWPKZ
du5klPQvcwkEfHqvGvdSSxP3qM0PEL4TMfUy25bBZc+TwKXwbarw4jrizfPQ1dVt7XA6J/Eu8YrT
HCA+hwEIZ64R4BYxMDxpNwYZZJXIj4jI2I9SHZ1aGGzgGRkrFphmPqqDX1nbqlN606dGeZjxsY7M
F8eYPx30drURVba1i/mJ1Kw1wLxn6U333GfWHfbYGdPpyRHNe+02F3Rp9VoDcW0HuJhxDNKMPLIj
gmpZZekpi52/rrYGytKSSYnsxaYMlbHOcf5cJ817SU5FNEi0UWymMGGqT+2pZy/VVLkCdQiTx8Aa
vk2vfG6RSqe+s/eYPK1aY8G9400To38n9QZB0KlcIFaOgX6/9bcegALKOR9fTEMKNgZxvXbyAcBR
/ZSJ5FNKNlk8B/va884znKi0w53sjfJpjEndmjUix5JmOSmmg1oI5yMIDD0GWxS570W5V7Q0h9Zk
P1HMoK+qFCmZs+j+oBIiwNcrbUbJ0TPpg5rezzaN3zDrQeGEEHGqdrIN1yq5JTmihCwygMWHZnrF
iJFe3bn854fHNBeMczCSVzKHKWIgYi7rtxEOL2AuJMh6nYej3MqWAqgt0d1rilFBy5zE7q4ui3Xn
sFkrs0eh5TKjuveIKlbDaB8KdlSr1D/Rzu57aTC8N7/YwJwt6KeD/VwMqHGTmHHtmAc75KX5Rhbh
VYyTeDCr9hhl46bAYb9rmuFrlN5TA8B31bRsVdN8LKlQMXVNCjprl+dHkqsuqmMuHQ0zt1/MITul
DyX/ee9JSgeS6nkkoVib4lJBRiymyueT4RlECPTWJtVp+V8ISRaY4SLAMFDgiUXZ1yavyAm4nkfn
c+ytH8/KifvQ9QcNNPc0gklJZbvDe03QVMo3j3B1jUYdQIkTobkN660vCfeCtHnP2TEzCQ669aBa
2oPdMGr44JY6RWPkH6ohetJZQb0UspoSurkWmfwZaxNR5mQfNSKnFi7ZflTZB+Jozubpu48WeHKM
ULuNyXhLH0yk6h3lyqSMY1TMtxB+z1plzosKq00U4h9EgZWXSMtKqVCLu0Rb8lgNKBRgqqcfKTmX
u94lG7J27H3XcZrmef2KypCBXsEQth3pwNyg/MKqrRgpxv2WxWe9z3rE9uz1EPzBGA8RUVHucRou
IBtwYtZm7gnnc2H4rjSbyZXTscNOqk2l8g7UNWSouJ7P5JJR6Rg/EskQECwLCOsQHiIDxWMVVe9N
76i9ZdKaRLtae/U29AOg65Z7Bmhh7KSJWyEgomvNu24sHn7XdXBHBuFbRULlqhtwS+mU5tm1NoUb
b4EsFiuIoXA2744xFme7cE++AuYcJe5hUNDVXeRcCZEfKxjxpDuG28yeFhEtuCeSCU9Klb/aLtID
M4qj3UTdpoVJ61dFvGZmH1Gn5cnGqIKjHAtWVE51TWeEX2P4Bu05XlUCecEUj48ipcESibybXnIy
w+XwyVD9BTQ6SfCI1Q0JGB3qqgrpcxTPIGMSRM8Fpp6yQAw2zgZq5ISxaxuY3zJO7t1UfmS29x0D
o6mC17JiVeL3jN3QCqzsuVoHLe89Psjo7BvyE585TbJN7UcwJpSu5q87Fsh9RbKrFY95mMTfrZh/
i6J/AuJdQStns0qYMh9qPVThCjLTFfn2d+0U65SGYZkAFY1ZbcoKcaNVOHeGUnwtU3AdAeD0jjVc
extdFN1PEKEP56DddE5aEvopEGSTckmWABWBx/HYI8/h8aE5mtaZy28xLRszEva4mzM0QrKcdsrk
x4mUIgnAY7WkOdUzhi+7jKGcolIkYpJhOHjD1HTcjY06lb6IrT9DhmY15E+VVfYHpMfXMvJbHj5n
YH9s7l0LcbZCwpS7fEX+opaZI4SZ8y8TyNe0R4grrZ4bxAiclTf03tqTwCj1BIOp7yuGKcgQRcRK
yQBIl7IZWyNK06R35Hhk9J+skcVGkOIqudWTChm6aBpKVEtfs4YH0AmRp+OUoosz5mFrVhHrcqdZ
z7PR8STPvMVw18duY/qImawMsK5VYq4mkG4VOuJmiv6t6J0Pr2tm7gaHOGIQCmjIs21bX12lroln
/ZVyrjceBMM1K9Obaw75uSmiV3v+jHi5h4w45IlozsNkM/kARPBaihPK24EwBHPgSm72M+vdTZjx
82tP/OCwJhKBEJ7Z0z8VLiyiYrh1KIdWxN/sqpJNTeZfzR6ooU9wRNKUp/AlKtAH0FPZKMzJv8RJ
jEDX/4Xye4dfQcJoPkPSEJzLtk02sfvlmk17R4y0M8r80C4nfIFFY3K42RFvZjsRQqzowCkUPHxb
cpLbrnlyTLCEddOf6Uc5FGNU+p5BIFDkpNvMyKxN9gKPmraJCkh53XNTR2irPSYwCfgSxPgNVUaf
bJr4WjcG+SnWssYs6EUJvSTxx+xPY4cKD4JOt2lQ5m9shpKV6X25U+A+WgXQ0o7Gk4hVvjDng+Am
rIKRhdc2+LHshOKulw+e7O7538Gwvol5wiTFmen6xj9Ugw+j7YA9r9GGGHb3bfpTTnWVv3iJVHu0
5uco4alIHBKMmeXL1ex4H6CAqTvhyGzDWna7kjnQXDl/pg5VphAxPx7X3DpLNItgO57QeCPCTQoJ
75maIHSiD5MuOTLG8aDMW0U8ga6t+U5cxU5nPGlpzgI2remIGszeuHmQ6zcqQhUPVs6i003rwjno
0PrXAdtZMRRBEqg3AHCd9TSAmKR58jaSHGRrWQribxUD74PZOe4q9iCZKPrbo7d3OOxXUU5hosPg
TUTOrw4I6K6Gh7ip39oIv1LS43CPeCFCyFuzhxUPtgYIYJJRAhUEJ1Kot+wtQH4AovYAba0U0JGO
0r9N55vXAde0g9F8CMRASOfsbFv4JgDNxHYaRqyiM6Gfo98dK87Oc+WJW55wS+rQ5VTK52jbJ4jh
QuJNcd0SpuIJ5HXeVzMU0G9B4ZozPd/cEUeQuLjBao19ZCIiwHDnrybvjwS8hRthLW+wz0MpJn2s
Xsjk4hu1oghqabd2nIg5GRwEsJckl1JtXp2p1GtT4OIQVvfcxkxFZcqPQPOArJL6Di7DPGu5ZZdE
e4esm48VW3PuYJ+y/8femezGrbRb9lUu/nHxB/tmcCfZ90opU5btCWFLPgz2TQTJIJ/+LvpWDQoo
FFDzmgiGz7EtZSaj2d/ea5ePNnU083QDMRUZJxOKf5JUFm8CtqiAUy5zl9cqGrJDUrVn4kg/kzZW
x9aueTsaXpVVphgIDS1QJLwGGJ7fXbHUe5SagmmhT7qW94i4yyYvSS0IMulzpuYj9Tk7f7LJ6CXJ
uDV88PV2QIfpOEy3OeeManAZ1F/9HMUoExWntghKMOlOmGa8d5g1eyKzgvJuTi478uJiMy27Eu/2
caKZnSHaa2x+dhlCTSytFC5+9j3sfQM10xkPLaPva1FR2+cvSZIakWnn1IX18GEo6KItbh3Hrgbv
7rEpYqwLFfeNBkOyrgb7KAsaWepS5cTrcOUT/qCBt0h2oO3bo1XH/3hLuRrddLYxPwpZmo/yg+mN
viPnQpJpIGMJyg1o73IffdAtXo1Y/AkIItTpk55oQmAKwlXUGS9jiQouoYdscBzTtqcSQjRwCncc
zNDI5NbCAvDsCYK8JKG+WxYd72mV96fcy//YtZPvpMBZID3AYxGcWD4QWDUMACJviwnDcrpDNQYv
Y9XJHey0YeuJ8hewApucFiWc3aq1fUXwdOzOeaZ5kwjOr9swDl7CCFhCCxsiFlLcvZ79oSfisu9T
5t+IxOj6Qd8eomT6MjKZn4LMWMsqcB9N4a+ImewtH3N2J+p8ldm4VJweyLD0miP473mnI+APjKTy
bUb3xpy41oFmCMores/ejZLbsPAnczd1/QXEl2Q0SAgde6g+u11YbEdZXq0aycTRkYHjxgLZZbIZ
MWyv1p0OqQkvU+dTm7DCewJCtbDtPUW9nKWSyH6ADBfbeCZ4jYkHLRbN7FD7VL6abqdeg0njsmxb
D44FB1occ8zvQ9CbmGZX7NG0LMs3UsIcRhI1XDyEjZU2cqyVDkaDNi2NzbhAKLmVUlNVUq0TvvSq
NzddyvnVIoZL8szchhNMuj5ii8bWCrDOl+BxKwmNsSjqR684D3ez9ykNDtNAimKG4rvaHr+hKB4a
4S4JaygZTQlC1jSmZhniJHvzaKB9nNo0PDCwIVo6LouBVSKQsXdYVQ1TMqW9Q9tPsCpgtCo8IkDl
9YWGh2I9aO6dDGZWwmpT+me5JrsxxRhBOjw0S96KoVd4nkdJn6/bV6xRjNLnhHWtAAhRBK9pAte+
s0l0RtYLF0qwWjPcbpJCeE7ZuJoGRnuprB+sVNVOuM17nzntmabBmUqyN+lY3rm2BT0BlMDQE0Zh
tDvsbWm9x8OHbeAtju2R8EnZHcT4ZbGfqsNoDdzICHjVzrmMeudUcgnf9BgCotJGoglxDCJf4Z8o
/c+hqTjzk8lGpMPexdjjHYOzOBB0JxWYcVadU+cYDSbiZjmcamWAojI/fdmg14bykXXhp4V7YNVH
Zzd22lM/omgSW0OI5+oWo+XEeY3bZZdX2ZLCG1pui0yu6OMOjwZuPYwZGcze9GIapJvLNp/ZLDJm
y4xMmDNdUWPyk2FZT9RzvZUSKOmg853fj2BJJP2MDAE5W7XrcGqGU0rLU8r6hIe3+pBjQmteZ383
c8bPFrp0i3eStEl5zg0qxaRXDBuIE3j1Y2+bBGgbPOFy5dhkyvI4+OVU8Ra+pASHDoW7gouxx8TW
HUvFvkppYo1A7A5vuiruSr21s5t9jip7Spt9vXFMTMQkhatkWAAq7UoYzY46bvp+Q0vtmXcBz5sS
bgcEWhVlN4TgVL5nAtdRqOFOZ5fo/n5sDQZdukwgpqBLmu3oApxOocdDJ1uX3viLNoIcSIcYCcUH
MZqQQYajK8ptW3rvcSSnJxphf6wsSc5/wqPqkFdFwIXEbNjce7ildyvpe/JsNAlLSOOmr5EIN1E9
4StJZmMb1YP7jdvhwxLRkVJ68y3qcXw2DAI4wnjXntA69yw+MSnvOOmJIt/ahaXf8jD5jNpbqv3w
NrgM22y4olsof6BSPCDVIQ/qvjFwhzkkco4pQk62vFwQzpYyHTD2raXx2zUTaZqB8uc8E2RbuahB
+4feXGk6HGr89hZm4keXAV7AuqcosHkPBwz03TI9hhRyU15/q6qwBNgTV1sjqGlb6LorIu/itD4k
Y+swzQWXhysh2l4CrwROKLjQzUNQ7LiOLb4EDwly9qc9RoN6UwwI5DI0aqatWfEYQGMzLbPenMIr
mKXnjJoaqzoriNAHrg1+6OgnJ1gKWv94MCWO9LnMN9qlqz27Jt3hy4/tTc7VwcN4tAT3h2iaX6h3
SDZVBVGCmiw64XlwQrgij9FZ6p7kuvcGc1v3AQ0HmK63WZAxLgqB5nsyeRkUPiPIbcZCnjdOTSxQ
4Uf1BAy686F2roGBb7QfvcfUyK8MzEDrSKTyIhPvmYPdDdI8uCNXoIMT9xW0OW76CCaH5MfvLWxi
ONz1lpI9ex0wu79kxfAnFlvNY3IytRudGkdwvhLx1Rrpgo27IVoZRXIxQMcRmee+lxhdSvzNeB/U
2F657lUbESmbIXLzHDM3Pi1AcJvJ08kmGewsvJKsxCBvLTNyOSPTZ2F/MloG+8iIjei4jAHzPNch
pvs2iHdGY9m4LiqAUJUTIr9mr72pg6OOlc09RHScEvwYSCLxur6fz7L+0drR+Mvodhz1ySwDnDhF
LVcdNXgGHYNRutGVmawt7E23GVFXQ11X2nWObjOuch45ijnxQfUBsO+J7tJQ9y+m5KzXjCNAUNV3
EJ8RsdKlV4Qk72tP0+xuEMRABmuim9YCIZ96Bod3U8wX6lri2owv4JSMi+MR0pyi8mvSnnvvHfyC
YcLRbODMgJSUEdOB2J0zWjRM71k1uJaxSW3qLvvCE8je7SWwbsmzUWrxp0WMFZ1GRKrx1MQBuwL+
yyPXZxeZxd1DMNlnseaGybAPlpb+aKMxpP9P/pSLv4ZmPuRLxl9//1bV6e0kTeajTSy5tPu/XDX8
RAfON/lihzR7zyQDxGPd0+jOMvZFflF/76zwLeXqPLUEODwmaFWeg40Oi0M6GBKBBSrPULPTUbNR
E26WYcZsKEQjoXKNkWJKiB7bF0GxghGHLZaqK+5GXVcP28mZji0O/C1rzkqq7JhaothZ8jubcnq0
GUi8tBxAStv9iOstpkMbV+XUvvjN+MvxEKVatJw4Vvx53AHB5GN7j6sOP7IClI9r9zd5t2PW1+ax
HmS07+3w3MhKf4iqZBGU/ZN/uLlJ3wGY2aQTDSc/mOjr0wgDciU7j7F9mT6MhRJFJpx+kd49ZqwG
7NMFmCFKmzDhteTrjHI/FDLdCXPTiMra5il4cFF2N7ODh2Cav/HnEcrv/J95NEP4sdgycF32dJB+
ebiLfWxSTR9135pAAyrwzz6mv9Vod9TJvbb5UD+TSD/nBkIEk2LqpYmvN7nnn2Yj+Wb0bX4W/AoW
tyQV3GflO82HZ99VzLgCoJR0db6NMVXY6FxErkh8BwF8ctV4C0LXPoPekY+KRV65kXHvBRdahlW5
L4ZLm3NmK9H6k1I7pBaY3DLV+1VGHMwgvUe0UZHkM4FIZMGyzKiRLHPW3sLB5jiKuXHj+dnVKV19
HXrxJxNQbwPZxhwc29+j4hvA7FpeJ1FxBIGbz6PqsRLqitbvJbrrl06243BXXK0kJTqVhWTWnSI5
AgfeMxdOrnjZjUuNutlYpIULT1q3rCR57JVQpofYK/cJ9+lLNfK95o77Opm6vDu52GNs5lAYDF/K
yjo+Dm31gG3k7Zk4GId5BKqnBzLgJcqojpJim8F/uowYgwd4sMewhGLelbikUly8x9pstiB7xG83
hEpuduqfaMZS2ks/PsYG/XZ5lF386Mug6vIyIH1c+7b/n19IL6w9rcuTN9jBuUPKPditfWF5dU7K
oMWcBwtaVecB0jLaj5RptzHChCD+lSw2vWuXbm1CyZ/8ixCnSPXn9M7d84gjPrjffRU6FQYvlPoG
01Uw1eY5dxqsjR2XsCDugGShDj1Jd1cDSmZT4KQJp8hBMuyc9RxS+mR9ppYrdyZM3++qNHGuFzmL
E9gQkvrgzTto7yizexdHFwaDKt6QG2I81jbBkRXhG2GwHwyiJgT+qsZgojHsTv166u14ZcyzerU1
B83MYvqM/5Ei37L6HWJR7/uxemk9mmrtKmoh88O+Y1pOFqA5WLCTirSQiEsTEX1tUbBG5aBb26jT
FhjDCPWN1z9AJoJKz92Hy6A5cz8OObsZhqn2QxVSNuovVk+0P2uusRVl6gQWOWP2QuFUn2EHIp0T
7rOhx7Qrm71T0TOSl5s032JINDbDoAlhLWFoJ833xe8eW+Eht+kEtpOZ5dQExLMaJcPAUbAuKcuB
SzMJXODtOB0HhoInU9xmon07bTvDKoBrtvOoCHBVuNB6GgBSC9L775ekcmmBoZgFMkk+rEsqFvZm
xQzKCBdaUEjkqZu/lB3rp1bTMeItusmKHDxHu6wt/FPc8Bzk4Nc2ft1PO16OaW03bxN0mQtdos6r
m5YaKmayreZO40ag3GFIFt5P1PyeG1ROFjjqCz6MxCMW1JHfM6lAOJu9/ahZUNYkcKDyJ+lXTVJl
HUSxcZwJFq4RmcwrkA1SjH337gT2x9i7FrFYiDceCfOptWaQ9Yu9TAL07fn0IosPww2tMIO4Vra7
QKpx7fZNfv/7e39/hTa7dNtUdHZCwDazKNmVc7NwZID68guuOKAwcNZttQO4idHg+Gr5VB3HqgP3
78LGImdJfKypzxNMIs9p1Vml6hybDHISlVhIr0wxuO/QYdi/zgyb7J5iYLilBCSqpHghEZ+/5G78
MVoN+qWi5AnUEuzjiYIQ2x7pC9PoOnRoMLlv3oVjvUOd1q9Dkbx3lafJoSYIkIchHZobD7b6oWVw
m/KfKo2TSzToOzdRnK70JCbwszHSTSOxRM+72JkwL0Ufv3cQz944xLg0/JI9qEi7I1kuc6cSwFFr
StzqZfcZ0t3zuy/TXzVVXhtRk8etbMtGJ+nEhzS/vLYU1zgh/BF4DWtyScjYGr4VUfgRO5gzeSXe
ZuJlq8znlNgNRr3l8Pjd7ccMbEFWbsG/UFGX+PrepV70Uje0ZIFHOCKau+e/X3SvhrXLNfcsfRlh
tiI6OG+4UoOeSrjreLruN6EzFdRbQHQoI06MIzfTF8gN6tgQE98UnfMIzcB7D7zhQoyfRJdvYHDy
yL8BTNlRCIOXP0AzAIC3a6ZtQX4WJLT6zpiNC12eA49q4CMnILJBKglJRo7LQSW+99lgnH11iHLl
b4HSvhKbztA7b2GUPbE2429kW6gcgI1skJkt6QjK7TNmu59+6YZYSYvrkFH+WqtrCR86aWitSv1T
Dt3rV50Dn9drUNyY8+ekZNZtfoGZ+e112KWNGDVEMfa5yGOZTQhpIbhWtUheTF1LliPOyCLNBdUR
Q7wbUbZX2LEhENjVhmyBs7FbnB/1HDebWHQ/uGund6m4TULb+R3mo3v2holtTo0ngKn9uurZYwfd
8zHqj07vF9+yCKE5c6PxZ6HqH6jGK48CtFNAveph0P6bKNzpSyCzzUavDmR447VOlSBq2zr4gSL8
uL31EzU3uGdpcyOUSh6hdvsX3gdqZe2i2nih5gLc0ddu0YaxdrENbLVV71EUrd/cl9A42RtfupIu
TmWDgFKK1g0ybd41oef1pvu5+1GGhOYiZGVWBKaQIu9+z8k0X7UwnhwnOSXgu3yLHZfwjUzkBoG1
A9QkqFqUgCCDKayutkGIqqW2dSexYW5Gav2aEDqhl+gj5lxuKAMWXVVpf+1AqtmwvZgbd6TCaJgx
M/qdcSJuZG+1jC9TQvtyPvjziVQO8JMsaA6TEaYX+EgvYVnvFAeerz4PfisPMAE2UG8TRLg6B+S4
rf+FR0+s8tRbl9Ix7rjjHmWunS2XKGJ1Y3pqURIwiJFN63N0s7jl0py1aj5RMP7LdgGh4jcktWud
+7oqHkb26GKV3qQlYZ5Z+bS1Vbbost2zYIsuNRCR1Fl+/E/KfSRpKepwa4+nsUSdpxj3oDv1a4za
jwl+iU8wpx7+cV0wlHKqUdtgbzB8ixhVlu7bsmIz+yQ1BhdqWrP9/70Jh0cAWpPyXyNjNM/miH0q
GpjHp3Vk3x21CWCNvsomOi2lYduBveiHFU1rgGjJZYodWkEszJtNkNXnmhTGapbiyQvsv7A3aOJG
UhxGlaYbMCLkfdpmN0Rt+dQlr0mVpZdQQYJVUc7EYy4P4TgTlvK3Xg9WzsqV9ZhzpMZpxuJtReqD
WOqRlu4/dCOr/z6olVOZXzx5DwuofWnoaZyfzWvdVe5mCr3xmQremo7P7Jbu1IlKCZCbde3H56kE
9akqhnFlpvVO4GzeIVS2xNYTrNfRaG8pCWCUQ+vz3lI3mdNgW89lz47op6ekFJ/5eLJtOutYs3FU
+3ymlH/SRPk33G18LJBmc2qRCbOWP2qZtOo5XH82lt+GJEIwH3WCMEHaQk9xxlvVRdxtEhKuuU9D
cIdlZpbJfOlA8ZVvKsNbQf3xpq9iTMoDbnjdEaK0IwlBkQsYSl+SsqwJ7sksiTrvDM74ZPR4M77n
eLddJwBykYrghHr8TmND+8ARxsFhitW+7Ecu6IN/qu0OXo//MmkHZ1hmvAKAFfuEWDJnrUqfOBcc
RDxZ+yYjyMOpAm160vF5NoqzHUFEaLGTrVXsVwcLZj8FwCZ9sBkHyK4zjkNAtq2q+p1X5bRjOcm7
KAp4gcjnmwa33sxR/OLZ3gzshitb6rnJ3monFg3u+43fXoqOloIGD+NE3dTWj/o3M0wpDXaiS1pT
PiStquQB6o52NuujKw3sQ3NS7RSNU6uM5stLlwB6qvI7eLzyNRrahTKXB7u+GH95Q+/fBZXcaDM8
dF1r6G3KR+JpeQNm3BabfEsjG+mEJFiRHyVFliq9clRuHfBI423xk0WFb+Sa5ApHcSbA29KTHfPm
FnRFgq9lNFoQKUVn/mqGa1KWN5F9o8e03knHfO3I8q/MoB93cES9bkveKTxN5R8Kk8s1zccThDqa
T/p8/Kk5G+SYWs2cI14tP7ioNkcnb4z1EPb7ZgCWSaEAB8B4Q8/rtGqZCYAxGYPNmPfT0feiQ9lY
xdEMviO0sIWO0Y7IEnPRsjyadvqZ42uRdKGjs4jsUfLKAeLIbjl+vkYGVyg492FxNDqDso8mgI/G
thxEbZB/k7Djk27jW1+idbbMXohLUGnUc+gy2UavnoBXXsjPPsMEH54zxnYUuOBgZMrHcLMc8+4C
hNllek/LWQ37+E7/hgVhgS4cLpeHmNq1jYvlxSPJfmww++GcJ0tguAAJabYLt1HQxrtKUEhkmeTh
I0p9ky7AGQt4JiX8H1QKq2YHq20mE7gySggPOBV+NCpeM6YOt5kVU3Ds5dNd0moZRkFyt3XZbJZq
DPTvdGe30/iMaQM/VaH96UxwMojmQ9v0813teYLoU5luAjmBysyl972uxuo0t+4/mNToqIQ8tHJD
0/weEYza+IWUR4fyhUH52Rvy1iMoSLZPoq43xFPVIbWKQ2zS9zhL9Yvu5njvq847kuyZdoFGaKzK
/GnKB0+7dQhafKjgp9daxMP3qbfw1SUWAVhn6Ldj5qUfrrnHcDofR5l+h0F+kJYBb65p90TTcNiF
Yt4Ui3kwx4dHbly0TNYt3q+1UyZvmZw4WTBl9BWVRDMJKKPFWoEhB8xrslH4+4FU1TlHFwY++AHH
Ejg8eDwE566LjJXsmV9khvUwwzg9RxE/I8V/q75o8RKYxdmdIHAKh3bxNgUbpzRnwIaG+LF8H7FA
0TzM6X2Mv0svceieybfm8rwYjBs8J/s5mJWxcr2UqEf32dp2uDVTFMG2Fbt+aS3NY1yIAQCrDWpm
BSeV7x7QyDsRYGx+c3oAcMV5JKrV3fHib6aINQ6vsrsPnr0F5r5F/zF2uD6aXWh5uwIGLzbFDlh6
1kEQdh/1UhcGCzA46eWL22UNehoJ7ZbV7hYxotv7ffePUU3qHHZs3rm0L5Mf/xJtRox77luKNF2K
LcGGJUUM4URW19FgJmmL2Nj2NKydI3u6db3f7diWHlOlSD3WfNaXXtKCCrWYHARtUuU3o0mL1TAl
+6RgsAWxBa1HGO8yiBWSHRkWqEdwF1PTXRPgb+514PAoFvEu0Y65LQs72HZhHrwkpuetBDm1FVoF
F/lGhcxmfmd9qO6KPlWWfMIXFuaNFYGorTHE0NSKS9S1at/GIW7TuaV4sHd/FE4jLkDIHkHj4HnP
hgeh0s+K58fUTnflc5V2Lb5pEyfJkp0emaagDBIY68C6YbF2b3MLTPzvr3R6/v+VJBW3YEBnzZ//
/NevrzKtyDWqLv1U/1uviO9G7v+tkuT8p/tV/Po//JH/riIJgn87ke2bFrUjVuh4y182/pHqP/8V
uP8OQycMTR9Lg8Mpw/vXf1R1p8R//suy/x2YoRVEbuCEgU/C51//Iet++U/hv21yl6AxLcwbUWD7
/v9LF4llWUvXSF1MSV0dv5ZvgsYTHy0Gurbp+o7j8/01n79wNCSSb+R/wI2idDu38I8jQ4tBiIvz
UTpjjGU2TTh8Y/JM29i41hSarOwZ10BOZnE1Bkz/BvWcBTO+VDxTr0aJTQ3mpBqeMH3UkFoqgttx
WnCdS7G7tL7zkQhrF3JvOoXpUmcvuZw5ZbF3RLvkq4jmRrNGnqAE2zYZFjIeaEKTuBoiugk6k7E4
jnJjGkjBl+qVBJv7MvQM9m1miaBittz9uIkl3c7xlo7FKt+FiTvcFXUjwkzPeNCIBpkxtuHZODe0
iFlJTvljm0ATGrFypy4dCKrYxGGbMvnYDnbTP6dk+tSCBK9DwWf+0gez/Og8QY+QE9H/BtekFV7+
zBqwjiItLvBFp1WVNwh4LJIbnTCfsyFxe0ni7SindPfInuU6oin9TRqowFXSvs5C2ifPnOmeV3nz
CvfnW61rcROztk9QmuhLsctbDcsKSka9yYUu7lGKS6nkdHMYADpsi2GsDoOFhBUZihfMrhyanJmU
gdbdDfRrvxlEF/T0QT1g9yG6CneiDx+hsatjXbfONmaF2VE5geGLADRgEaZbuemdAUH2dDvYhKW0
pwHstsexEfmPkbFSkRT2eXBRLYYIR35UZ87JJn2lwxoono0ahrzogHiznfce7l3kEIDXzOHOibVM
vxiIkwzRqFXjtopMiI/wVME5Qi0Z+2Dt1zB0wRK/0OtarafUOHuWiM9DrNdRLMZz5lJMShcb3eKR
eYO8mhF171AJFfpQ0YffzGC2XuChuNcwMfM3InPX0syqLY5bb6d8Iv72kP6IQrEHNlsysIvfDSmw
IgwD6Sl3m7+5eqQPZQYQnYeehYhOHJGM2IpKHjz+XnD1utY/KLN46GppQcyslMMqbpGuSI+1U0/7
vmciX4nf+RAsU0Iw0gnl7KeJkEnfztCEhxYghhdew2zuDhRgz5eWW/GlyHk0wO1zi1gshZJuxKvk
Rv8chlG+SWIiTibTC6IrNk9CFDVk+A8CAJjWG7l1aGiBee91e3Lp+Y2OsB9e0renEmtDGDvTHaGY
eWKKgUC2vPsWOcgPh0s8x6Tw0icTdy93no6iiR8hGc4XM2g4xdTCX7l59AUju/45gY3wCl0sOEgV
YB5CDclwdpZuYf8JrObDdAmSzNokoWPzOS2qwt8plYVXbSxt555/TwPBEYZM2sOigm+LbyAP2nFt
+To4gx6gjSVMGpoksMhUBmamCB72GeGJiwgiDx4c27zCmKpOVRHskyrl7ydXeYwa27mAPqDyS/4E
s61fNJrheobtsisnRQyOTD5kfLfacqzeFNJ8tmFGBR6aG6dN6NgMzvVaWB1DAKpJtqzT9an286vy
HNwWlmIN4iHEn0Ojh9b4wudBYiQKb9M8Dq9hyzdctlTsCc08G6bP0RaFsTfhy+9cjDcx1JHR8UMK
q8NoDfgLP2zEGJoahv6Y1OLV9JMMTPCGgHZwjXE06dbAuYYNcZBK3Iw4dRFts19upqns7KOWRriq
QxzikWpsClJoZc6hxSNVJfTebAobuoZjLRy5briCh4sOeSx/zxk32yEiEj97FSE0i+SkDLJ3ZuLD
YwRiljfud215ydUwS/WiYqLiBZfo3A6mned5zmtvqISUlH1xcMyfEFYbsu/jgwwIaIWMxPyoYH2J
guaoOa7q1zgApVPklOrYiB/usrYTDydnUlGwYWhCpaKAZFu74Ys1ymTnQETjiaoAX9Jrs8mwiBXR
ZO3MkryIsvoRCE72var7Z2DiP60Fs+/IDojZBO4zzpk/ITOTpo3jiaJUe3txyKldlRi+LCj1d9nl
b2FKmtxR3NaG2L4s+AGyDwDSCxntclTilT24457/Ex8pr/fWr6AsgD1O94B3KY7Kx+9+Uzs/vHG6
xFmSwyTqrUtTzBzza9E8lTQwTeE1nay02GGCNDcofPkGXbE6urnDmNvGAwqkPJ1zCoApgDKdIX6J
0wU1ahbvacRm9M8A9vQ9w7+3iSKdv5Q0d1Se05NSpZG17UWzao0BxnMYwU/NqIOkovO8pK8xbZCn
ks0Bwr1hK/da84SZS7XEONjPmkGgpzhCRy2j4dkCt6vSCBOpTvD9Rl2816kkFt2fkyRmJYlxKZuj
e43D6WBNfOIHk6dEYz/c4C9YTtIp6xzjpqF3mivSIExfixCIdTDYjy7N0nQ1ovoeBsELgTFmPOGV
N+khXyMfW1/W9xZDwToku/hIsuaVKa0+clsHbtlk+Qtdv9tcyStBY/NKEO5nVVq/UzMYN72qMF0S
DF9jPMsvg0VkLZp+AeojNr0Q+i1djw8SBZsma4aLnw1q1wTxp6G938KXYNVp1LzYofOqksy5h5rj
gkc35RYdqDySojW2lSrIRQTf2NlC/GQsKdkgm61hICDmAmKuyKdv2RyqS5G1UDodGQAcRUGykwNx
Ckh5bcm8jFPZqs5anGquecgsaIIDH97bVOgTyym/T4rljzPbCc1PVXDIQqNYOzVVUpBldjKeo2PO
TJRJNl/+/qo3fUWOiWFkCNSnhZ3yVi/9V37rjjSde9NKJU32ErgAnDT1B5Uizye54k+MELd2OOud
DRYAOZDgSmAE8tQjNJ4mJULwvsQBKFSvDnpphhs0slmBNW8XZmm3j3xox5RHcI+rqLWoWVCO3kBn
jxGrSy5pT3MzWFKrfuCe4tPawHZf3OKpI2MCFPYgdGdutcqpMkXsPhv8OK9jML/mRkK7Rlw1+4Eo
8c1RA7CAqBt2QQeELwkDhAW3P/SS4aNNU1EOaG00sJzgqUYjTAlBVZHxCjDVO0oa4dsuk2tG46dk
NOxjEs6AjEK62BFys81Iad5rMxB4ainwPLZ6UAcQ7POu5VJOWzHNSkMzzBdjqt/nzHdOvnCJ/yJJ
zTUmoEgxTHWWkXY/dslXNCSHrJjumVH/jAI6rCZJmjoKncV3RCk1EgPcAZG0NyMg3ekoea6qcgPV
yFqbNH2srbw2L3Nl3Ev8oXh+IrnphyB5SSrrvTKZKNG+ghBLh+V1Zgtb1TTTraPCG88cUdIV6Sm+
1cihOoOuqtixi3eTnsRV2AzjPg/lNzvoyJk4xdlizLtzXGZE5Zw1HS7UMtiYZYVeR0aZF5BmghDz
LkpPzkzKSesnEeThEkn/HwM+xSoWU3muat97zIgovKDrloXgJue6v2HtuZuml2/sKMYPVtuETwaw
wRbRgHPxWqaR/ZS4+Z91659zuypuYcMhj/KG91LBnDHeolp+CtEwgDFp727gqHsIvrHyIfRFTfVk
OrxkyKU6d2NUPs0KC4sJvAVUZEAwf2aCz8pqvhhVt2MGjFXZSx1UB/abXdIBipmxEbxi0lwNdM2+
/f2tIjfzLR9MH2WM/4MpEpsqA8mdRQn2igGtv/FsYHXOTF9gPtGtEiEHUg2Bgc2LOqoZvLXjtMVv
qEj3oJXNxvcjXO8zbmx6kYxTIkd9B2bOCgBZ6N3wOEGQ6qcICJ8MwErEYRyRIszl0RqS+GC1Id8B
Fl0fdOyavZnTls5oS+q8EN9dbzFHJN1uiWmpSulAobn+DxR1/PL2D1nG0/7vP8GN5DK2otwYhgYr
FNqneenOqYR5pw9+vDRSI61C3uiA2zg1lmfGjG7LBM/57FwU3LA3MWgBHERfT+tvNeEnsAzO+MMy
20feTPfQiddUnD8GQZUHfKGYwmdhUZIUAbQvGPFta5+tNeucT6MzaJnt91at9h3OKxHDC9PimHkt
R4KJkWgL+G6sy1cMHYLPDipONlQdYeCgfWslE3xBbS6mhv/1e0DSt9KY+5fCS6Nd2Il/Erv9o93s
I4JODrvtfWwnvaWtUK2UyJ+QGu1jpshpJE74TIJ04/VC3OBmYYcqyhM7REvyIorfTJy/2Ova95QY
3ZpiRpb7cNOymm+iDs8zXZp0aPyBSMhRwGI7hvo3vTjE39+KPKgwO6LP/f2PIdxeLyV86KYNhhZB
A5Rr9ih5Yz98ozfeDtOrS0nYNet49ueQMKAbts4uYECARbIJKeP+L/bOZDlyZL3SryLr9UUJgMMB
uJlai5iDEUEG52EDY5JMzPPgAJ5eX2SVpKyUrHTvRtaLNivLKlYykzEg4O7nP+c7bMutKD8CAbAP
GZndMz2UWDGIT23tycnOplH36zkCiW7XiX1d56RpmC/BTOt669rzHOt6tIx6R9MMOLIe9wnPeDUX
bQIIHP8qqzCZyLlr9xHTQjqPhPXQM71axlUVXf34UpMBw7QsM+57/C5H9GaP16Vd/vgS3z2slrZ+
qgMZ3E/OTvqNDd4kRpznM5o1IYxIUV1PbMLmsGnuf/xSAVhaNIOpr358yf0vv6JVb1pYFw63BZRn
2492cna9klWsugsg3p+tC9kgjYdH2gWdszGiQTSd1a5dN986ftBeA4j8VvhQanJvfg3t4DYZEn0V
OHN802VVfMPh50DLWbTquFhWtRVdGTmloizyLxLW4Q6m3ZOlQqjJJGixLa05jisKHRKmqAX7UDqE
xFlPw9p/dgiUnhvpXRxOzhWwSe80eTkzLzIvS6/lmxMO2Zuau9XJ95LmEF3CeZxVjr//koU4ADUm
cbsf6yPEsYIcyXjDrZGkKXrBxrn8f4nfZ5f57rXPsej045compd14MZHY64Vg7Vyx8o5m4uxr99o
mXX2zAnas0D14H6dXMs4LFnkqoojayGPYCE/OhElDz9+qaFQmebFdmbxgruY/h+MGludrC3gipcv
Qf5mm2p29FpjGsSZCQCLc4tmwFXQwNAMzkMHEugmjcSNi0vi4ccvMPIHKu8lQ/qrKp/TB+ZFIAO4
yy+lWbI3oOt9ixphsT6G882UZcFVQkv9KDVpcn94VjwnTPBwxDTrUKhFiMpAXrVNu7XtVUwnteBg
v2D7OV1jeoFxlN8Wni4P0WB5Z0yrM663Yv42utlNTt3Lk90jxHiXE9nFf87stiNYhH/fpx/nY4y5
+sayeZFRchVy4LvoWCDYJOc/g4ZzSvCsAmEIJl8gTkQXxq9B9gcs/O3CaFXI1UV83gj64jpNUrrX
/YTgWzl7DxwCMA73QfxlY1vLJP6dsSVeIGe4FFkLEK4NzXKLP3O88tzG2QzUhDNVqG/iqbhWErQB
Qlp27EAOkzfsFkPT7BubEPU4XU6iFZORPLLetQHcGtf3yKT7uSsNwa0DE6TFMn+deRecf6XDrRhr
fxslDusY54mY3gp4Q1G6NMp8uDYirVZ/sxPLS1MTTPRYW+g3TvhBH8wOaG0KLizqF3+TlYL+SgkZ
CAbxESnvmNU9DjBzKhb0Q3n4toZiETDyaDrx+v916b9Hl7ZNoX5+pVbv3TtnDwTt2/6rme6+2j7r
/vVfaAIPv8p/5Df/6evv+fHI2aZnq78s635o4qpv/iyN/8cf+10dV/ZvJE9cyzJ9WrV/18B/V8eV
9RuitLId1+f3PcunQ/sPddx2fpMS3IBy+SO+K2x+6w913LZ/UxQmOb4UcNSZEv5DTd3+RZz/WRxH
m0cQF/yFJNGkq0x6xH8Wx0EsWI3pWD1h9ujervXLkNWbJKFIEdsPh1FaJE3I1VCUO7SxCzqOMCko
nQh+O2bJ6gDv60of2O+y6/H9lwS8IeqNc9KWBTK/w9VDswFlV9y5FAWn+OYZEfUrpSELsLR+hpgj
ivqWm+lDR1ppZSWWOuT6Pbxj0OWufXdoDmW7SVTzlY7Y+Zox54iF1bzlmBXAObdHOkuhx7N7pxds
vmrNfBPbo7lu/e4xButK0+l77hevlTT2bTxFQPKn28R7NHMS7MzFnqZJHlRbbvDb3LUuSAZrrO6H
CaJBaFbE497MUHxrxmA9p8anE4prkTUccyI5sjp6z0p3jB+9MVlh+SQa9SldUsUYTCWuWeCZVJaa
JfwVtzCKQxkObxj4CbiVRy2D5tCUetoCwqaek0lqeA6tNz07OF0vOUF7oPggGaM13MXrLsNk4vgD
3j3/EBl9uYs7np1X29BtIOTF7hjv4jpdWaAZe1w1MFqSaO2kcJAIid+BEsSnRjndPiH6ieXAWmHE
2vmV3uQDp2cA5OXOW6hG6UMAKy8LwYGQ32FQ6rW8qUNHTCdIz5hmAn4GkIKCGl04EQRvDEnqs3GY
Kap4r0vY8K4HVY8it4VrJhXMQtw3oW0u7GnEJ5VSHGLBIFNsLvamC92L8SwyJZgPt9DbOJr8RT3n
SyeAfaJcfcLsez1LPJmJeXQp1zh1LMirgRnLcqo6iiArwbClipl2h+lSIxyuoHHtY9cQ1KQ5UNVq
0lrMlBfMxwDCVd5XMWf7amqzTWdDPsfFBKy/pbnQq7AOhBTeLNusyvZZMn0bKsvZJlO38QgPxt58
xVz70LjkkpM2u2m7vNmwc8TiMFABOVnUX7sk8MuorrdEf+ngbOy7rHtpRkUdXk5mEkDmM3MpOsPX
tqL1tPLjfkuHHopbGmXg3J7sznij9cKhqZZO+SbHMEonKu8uLkONYxGwAT5Aps3z6F0RwTR4I5g3
WR1miQAPsacZeBDgQXjR27BChYw4diUQRCuqiNaTa3z4FaQ8HQogmdFEcQ9dfTgm2FRTpbGg9xwP
QFSAvu3gZZEsoZUGkv22k/FjPAcrLf2D386f6YzLwSfVx66qvmNQTl2zGQ0UM4mINzR69rr83mmb
5WAY/I8U0lpc+GcMPIe8NY9OnfbrPMq7JVYQAPJ4f9Ih+y5RAJHZ0W6yaOuV6o2QMg+Ww2Gdc4Co
Q0RVA+7HMByDPhuOlB72R/rFUTDboOGBB9+G3LwqPZf8ywVJS4ctHloaA7dFh4WhjHaxl7HVcx8c
ArhxDFiGMsMX0uvL0RnYUTYW8mrQtKuk4XZH9OTddjOXrq8vWUfvlWc1m7puuDvA2MCa4C87rb4j
6G7nVIm1G7T2InJkuMicMNlCh/vyqG5gTjE/AL2NV5xxtxkx+EVjTpREkdjP54tLheDQDovbVa+r
GsM8XSrylEtsmMHQP5iX0yxQGs7iSfSEgjuUzbZ5DpjCr9qCG2mM95uNyGSYHgTkCTsv+EJZYpXg
7r3QOW9V8sJ9/JsFZhxrlDFi3tFfNFwyTLwbJvUwj8mZGk0uNR+vtULJCBJETIdsgzmG9LmRd+AI
YOyz4FuIZrTFVeVugtG3tvTCJfvMjbay5TZs+uy7tBGyR9bo842TqEdMLciBlZt/uH23CezOPab4
BdaxXdwRS6YcitYRyi6zCNoQgDhp8PqbxrgCIn7TeGAyeGtYgHBAhqqx6PEEXWNMgJhgAFy6qs2F
77T3pRPqfZMJuOYlVo+CGIXf+/GmTtDnO58rlR4EzpTpNqaGHpR9xEKv2m0dX9dBFZ9Eio6rGn0K
SVAQ9fL6ddM5S/ak8PgpekIHfmXZBnajmFUa0CAWdmVPC0O2T6MVPIZJFG9xhiKlUK+3uVgs6VDB
0tsBsB2np85xH7OGcKNWBJLH7GHkkri2hfuQRhAuS0MfgPm1y8AIX4H+cGzAgHmEnbeGfvgyN6Fz
qAKYR5DgyzUZGKjX9THuWix4odgZMMtu3aaO1lELYKGvtHOE+7er/LaFh9dQFIiA3gfNl59Tw8BF
ca1HmsXKWeVLXiA6tuXaaDjqJCHb21RPnEZGjwNBkYN6w7RIY+oDPAx8Zi45vWCi7RBWD1y3Khw3
Aw3CSz+AYWkahUOtfflmxvOttiA5CIm9Jo/6ZRQGyUZ5HbbXlLA0YyemB7Ocn6PZ3F/T2nJR3cBX
EQ4AbsNxeMhyVvVpvg3j8JvOrc/ewM9jYC5Y9kxkLjdEk0IF89LinFri4jEKVyXls/dGga6gR+u+
JzJuAdtazWRMgsH372OTM54RQotN0irZ51lekPll6cDiX1JUdsGRMwhrWuc89WNLlncAqWA59xQz
eCzwFfxgJztI6nUXmcng04wAJ0YtpZw530Sx8dJOVL734u7sMDpDdPbpLa70DktNzqErgukgR5B8
nH9i+U00ZXvnRPl94JMG6TF/g3KrEN29/Azai2TReHRiTKnEwmuiqyD1GPvkJG6izwri+LJA+kEZ
ZXhjjqfIsjmZE+9E9TorPzW2HcURmO1mbP4ImVlp+ZtSXWIHtb4zIkruPAd4SlWH49ayNFXP/fc+
T54HE9KqgnS1hCkjFj9CJaq9NiiXhO8wy00R13plpmwIvTLC4kihDPuJCVd9GYEFQ0iEX7scfaoJ
DC9LYURdCKX1vpczRAiHFhLS6au6t7+g7wCKHxCrA1WgOjIS9kkfTYY4+B5FWRzPmaLZxQu7tOa6
DhOW1Qx3MUB9AglsbxQH4jXNNfcClwAJSnMm/eerFQi9/ZCAwmppV9x4JWSjsHW5RMweFfm1hti6
AcsGEM/kMqnrXC1Ga3rgGtgMBbldrYtzS6pv71bFF5gxEkRQvPN2gtt/ip0Q+E8rnhXUbyZ94XIe
eRQzOYSxYzSFjrbtZnJgRoJ2h311Adfl1vYLWhoh+a2a0X0nDbZG4qEShL2blXfbyLz0nVbdqpIS
1NvcM8oktcNxmrRAY5/muLvD+B6OUB9mcUnmJUReqfrYknp/Txxcr20yPPr+HK96iyGnX/WPhY3v
enLHhdWWDSZZLVd9NT+N5cZs+w4oHZsBZbJX1YVN6Ve9mubyXugUitjr4LHjQEN7VomYdqnnlyfK
xOEED8MK5QAsrPSxy0u17wwwF4HR5Vs+03a7cVx6tVqTT361QAR7NQCU4vXP6CNJTIqzoOXOsfya
4YcuhJVT8DfLz7xxP2QM89prqDZoNYw4LxfErsOrTojnFJVrCYg9XNvNfbii9BnsQZA6q7LAuOdc
Giqs+KGU2GwyKdaid94bp/qi67JLqA5wWa9UBmgSFLNfsJgRmJlCVjm7lc9ylAyExuggEvgjlhLF
MiY5AUqRZtu0zZZ+FlK1VtZrC6XnmAwutlR/yZCzOXbqWF96xeqK0EE5FleGUTkr3wWMZRcImbvO
oRTMBlQl2+SU695lO0SZhN/tQX7RaeXfEABVWKtbOuTpKwH9MNDQl3jzAdWKVIqXXisvnjlRqa/R
q10YUwyWpJHcEWqh6Z6ElWKXWGe7Tst+PamOoieA+Qp3fW1Lve7pkIfO7Hsrq7grY+RykKKEYoOG
oavU2Z4f+jpBnBW1JeBAMLVV1WeQON9MbY9gE+V9LWkSoI17JX6UV/nPaKNkEELBBB0Ycsm0wR86
Ni8TxMkxAJ4Bt5TD0Bxc42RF4e99/If2AMkHw3m0NW312FdXUhm7JiY+JMgZEXKIURRD/6pMzdcU
bge89xZiSm4UW2lAsK8oF51DY8td+NaQ1hOWxQggafA10clQaH5cX0WrEdHSUvFVqSJYMR0DLM8o
vkJh39KNfG2NwLUmlgOm98CO7Cw5EbTlLjpjEJU1oKS+nIFuyvpOpmV3HeJuAvXGZ8u7VlbxmJTZ
RxmCbwZHtGgcpl2qXlK09ZrYsBirpL4heIX7sqA7wFinfX4oL4ksylm0Iz+tBg5caTAp67A0DL3/
+bMicv7d5db+EEE+ygosVxh1v3z5rw9lzj//8s8IJf/xPX/+E/96ij9YWsrv3V9+1/arvH7Pv9pf
v+lPfzM//fL1H5LMn774XxRvkPiFabuoK8LlP3AH/aWOc3z/fE+jnx2O/+1f8Lui45u/Icggm1iu
csSf/I72b1LgKXBZtPgP+z/tjsL7zYRH4ni+7/+7R/IPQUdcBCKPGAqlXIwrpeP9Q3ZHntyfFB2W
SocJt6XkLzZH8PD4ruFE7jLtUe3Io7/cWjJxI0n9wC3Du8ABq630mesfAgLffTMx3r/q5Bx/UP47
bLKesqulmCp4TU2B+4vNV94eiSbmn+BxKF6ZnZGbZjQOMOUSLb7MVHnPdJ23t15qEkXxktyHQ4Lz
IyaOGoKmoFU55PDcXHbJlhQxAaOG4Svgm1L2OLykuGoDXCFjwM1xbrL+03O1oq0678JDmmrzixxu
u6vFhXMHTqhoV9EkkgP7mKTb5JWjO7KU00jGbKzScN0y5wFMXllJfcUUw73zCCUT9Jci3QOpzHdz
NuKKj0wj5eBbooQsQsdijxskZUgdp64Al4TpZ5PMjAEU6dOKbE2TxKucEUW0JHboIdPHhHQY1A4f
iaT4TyW5c5Wxs32swt6BdRXDgyIQ/OA4TX1reEV4JuBSbLV9qTrRnlpS4jpvUdULskbZpHYeppvv
UylrLBbBJVqFY3Iz9A3wx9Duow+zzyxITJj+7E1GwTzncrCSh4rOru8Fk+t1gnIAkSiFFhVrwJtg
YYz6w05b8yUPeyYTJVgwSrIyNT/lThI+Vo3Fd3GOSm95+vFtA1XoFU2drVocW81+Kpg8cP8d9GM0
dTFFUTBVmJ5EEPnQmx79nnHsQrk1cHU8R90LCDX3LrF0va3ynkY4k+gW2P7xMJphe87IbxITlQmb
rEhYxlMi0u6YENRgNNxUHHKwstGEQu4CHcYES+xCNntVoRe+0vOK2Qm/SLWKBSstdTrBc5gToJZD
qTH3OZeuex+gNu7+3j+VVcO5HywzmwISP5QRdFau5LVbK8HkpQZt0OHFGml+agy9iOnHoMhl9mje
yKe6vLRxFIbY5M7sfTnNSItwEDGAXg45QaItuk9mLQ2Vcw7vKCN5m4uadDIlLjs3jzFy2hw32H2R
EBt5qbJc7/D00lBiCJLWC9O87DM4u/FoAXNRsMbCM1OKx+uZYPQUObTKVgRUFlbeRH7QDr40A5Tr
GTcW7YaJCN0Tx7gSCkDP1AVulzc+Gn4HQEBf0MJtWvVfmdFO4zbC4fbcK+pLQSWOPQ0WVVjoXZQH
mbGTgLlp8KPgdg2gQL1dmtKsY1KO47tKDHXvjIHcD47Flj6KGdgWszrOnFDZRZg1/GxMIYO44O3C
lG3vaEbeFoQb9g7h6UOREYHxG4I6RZxfHETOR2wyr8rrczSCb4tKokelGsvr2K+nk29buDD09M6T
gRY75VX4aQTWuIpMPC91FZsbo9a0qcJ0WhScc2CHZGd2jtXVZBP2wnAxnEoxRG+hZ3fbMpevutfw
pxrNzDXXFOFmA77iirA//V7Dsmv7Gv8jvJOcpgN0s5rAFmeYDfvzq8owuG06ZXVMo9Zd1RKKm2OV
N9iL0nWda1i5Tc2erwJOeokUTfZIWU3lHMZmPnWZ3vlRWi710AM5dId2wMyQfoVGkB/JwW6jy2fU
a/Gea+wWy94Qd8oPIMb5pHnyFPlQNEa+Qlg7C5FwtbvdjR23cHUCjEjYXf0E3ITEQ+xE7am1UvzD
tosk32m9z13AEBVn0LVupFw0TBcPowisVTNbYl/aQD6w9WIoD3NwmO382GAPWaV6vBQB3mCrwyPg
XM2COiUoh5Ss+YRd+6Mouq3BPnVMwHMSHkZKgzBGZY43eQdiqyDt7eqlUdEnlPNrF143pkxIw9La
YW64GgKiocrg7kDeN0uAwDWbQCLEFZwjNnasXuzIBlhFK7PkA9SRvLcovKPBemd1hxEPeKXjXUMb
WBo4Cm3cVNsCEGhiim1dc3MFESF7766u1QsWpQ3G67fUi3ZAj1Aw4uYJz8bJUdT+Yb3k4w5zGoUU
RnB6oKBvF5KfvNQwuk+Vy1Mb/W2ccqLyhLWZQ/fTSk+xW6+kpOmo6rurlheW6O0KyNiV9MBBtJqL
lPaTgqvkIEsSVNQpICyku7aBVpdG6m09EwPnmUsvAy9uhDcxhA4fuxgjFNTi26i9zgG4ICYaDVRc
vQX/cJMq/6VOuQs75ZuNyoffwcB0PVbtHUv0Jet61+h6hxUnvxCNwPDQ9QVgkIlJTTsshptDfwkW
BjP0y7jov+cJvk2EGADlmWfIZdXE0JUdDdjYhqptdha1Yw4Lo1vx/Ki8mbd97g3Maktv3SPHYd2H
Dc5CkmHDYggCP5wDXG3Xy0JiuNTYR9cBJlLkQ6bGsZqyDzeiQStgdgNbzkWcrpP+RCtHvwh0BlPB
DUug9MYn952BiQkNq8agMIR50TcaDqatzbyAbNGECUpX1UubBLxvvaNqbr5O27/bnTmdsO0ap96L
wpNqJeogvvPkra2a8duM1Hvn+BoaLK/NVdYG48URXT8PygaCZYhgwIrcFy90hHprT1T2hlt2f9/1
rPG4PYb5SvhUDS7cxAoPrgXknU2Qn7wlsWNSjayamI7qLnsuMOvgiZ0TnoAvJ+JZaSm8xWC3HaqZ
mE2oVE1nZysumKjZee1lkNVEKXzI1K0/+qpGLCYcpV8SHFfFXphWQw+TYISynHAyA0eJcmUtfT3o
L8ppy2+ca92HzuldKOns/fC+DU37bJVO9SJpkVaLwp7STx3wPLExes1dnUUOXHw9GS+zCvGrjZfl
zPJEsieYnqR3sy26+DayJH6LvBorZxklE2UghZIsXGVWlnehFfnTY5IzN9sgXbfipqqr5pSlhXwV
dIc7K87rpNAp4DqB6WxhMobR99rOq5MfqPKuxwRwlbhY8ELb4jaOHgS3pQ6IBYK899YEjAmZhIUX
75zC7MnDJMqDVpvYDdlaXMDOyvRUWuMXpSZlVDG4n6oWM7qbj4vNYf4R3ztVX21jWgo2GBz4mfjC
oSV1YmcCU8NAZqR7QqDuF1Zl/7sYC4uyhjmDO+wLzNiqxHLTmYl+zDGFhcvSGZhPOjb1700/SA2j
ypJHNzRta8min/to7yN7nQBUEy7u0QfiY+Z+vJ+7Tjh0eIbmrWhd+9lPdMBWAucn51pyNOe4S7I3
DH1Ou4KeMG8r8uFrUft8OIq5N78rjIxA0tJ5XVTa2mcODrm6iIJt2vfT21RF8k4xW9KXoai7B7FO
YjAc4HngppluqtCd99NcX+qEQANAvSwuukZH2rBk0iniuGlWmjKd40BuJFpYYojvJk9H5coxAuML
Sn2Je8u3jH4xIvBTLTsN4obBCB55Z6hesY8wAgvttDrNvBGHPoIHQhfcUNwUcWvftpPldwuoR8O9
K6fw3skz/077E0a8yiUialpxezazbKQ502eyQXNTsQ1hY2EiZwt3KDVeADCEFH72GFNLVUcvFhXj
tAUIu3+bup6a876PjoCb3A8r7iQuW0eaXwNArG0bpeq2ttv2Ywyt6ux2OEkNixzIMp0Zk1hFam3R
+MhiuzK+VyXEftjCzSOSlfeWzxd6fAnN9hHCFZ8aqfMQLl8d3VAzLo5JX3n5Ms8sH3s65c26ord0
0ZV9/8qEghvJUPv3ZJIHk4xCEL7SyeLwga1AGhhuZLwhgcXUcjDEva5U4m4jv/JuWllD1EopYM+o
u+SOHUv32gvb6RsWyBjGlBQo8OksCf4Pjd89qEljVEwuTSe0kMboF7zO0y3pMH/jTVI/zYz9N15d
5O8k+JhzWWM23iFo6CcpCu8OrFQBYqoW4VaFtj7CjKZSwYuD5jZuhFtDIrHZnlt9T7WeXY5dRgI2
auILl7cvt33XNMGeqVE4rXLDH411NwXeQ2r0/T3IS9VRHYDiuMSqW14Jz2MDxsCu0YtJBd19DAEk
58M1YkofNIFstE9wu8verknLB5NuXsFHoEl1gyIzZjqEcWPXFnBXqavbk/dXMxDmuHsP2QDbHC18
6478Ud1DlOwdYmOyGgEcc3dynKi+05Zy3vzA0ne2gM9Y4gI6ItnRnBtjP0XRkW1Bw4bUBQqRD26N
fU7Ugvno7fBdVmQIVxbhPOfsS6jbGz1IzHOZjQiWpg7wPC57n4bZIeuGE9u1C8Z8iq2EbeDcAKRq
23k7K42ZMkr9+LumSxtQRTgEj2Sn7G8NiYIvaOAVpuwmpgaT9iEA52k94fhjelStYyPKTh2FbUfI
gdMjJVONPAZMjs6FmU3toTNb8ySg/rFXHRGn2eTbPaUWbfCuOJ/dMYsq4UBDH4VnzWmIbqDKZZvX
hvAUlB/TUqNmntBiHjDgIzMUhATrFFgTJIeS9vi6ss8JJSLr1I6mxz7LqyWNzaQuiqrULGO0BWHp
aNi+0EAVnbsRBkLBNgbOmIu5lBJmyHUYwCZJlUTYNdGxnuea6xecHztNNqJPONkvVHioQtfQ4uy7
lHhAuPSIwDNiy8bxnMy2vsGEj5Lvlmn1jiRvrlgBgyuVNoqykhCpOYjUvMvgWQA49TvniSkp38/u
LTq3MnAMtOncG08WHaYPgzGA7ZWRcCAfIpoAkRX8bSVX3seUKfTn2bHCO1ZB3C+Cneoh4YS2tpzO
/3RmTRe1AcFlrJvyHd9ZfzSBOTJlSMX0XCQi24RFh1VS2OZLVZFKY1bUbxtLEJafiJ7VC0p4xhMw
Co5IHrvQMUn7O1em4SEow+nUCBujP4GXeFtmjrz2zJlAJ1oNW4Us8Q6Y5SHptD6xBU6SWwZt2ZqU
bQvyJm3eeJeD99FPLpH6LHY2qjf1Y9iW3m04W+2IscQID1nmgKrB0gFyoLNe4UhSBGN1+bpoRFgt
W99vzkge/t51qxTItC3IV7YMZUYvllukWfu5bmbu3qFbjZCq8559bm04N+YQG7x3ekJ8tgZgBX7a
z2vJR31HiJaplhqT9kTUHfikzjGFQuvYsdqQ3OEiJaGP55b+YlwasZ6TZxcs2FcZktVg7+OeXXek
u2oQYjMbcnooW0R+7ZbttAgTd3ioofBysPdte2/PdokJyYqDVzwNOJTYsLz5KsRs0fb4OqHGmjkR
fnxMAgXjPHCYwsziUxy5EK6ZnqQhek4SkbiO7Xn0afdLkpsmq7nrSQBkHFF7bx/k4dSuApjL9yIs
wqeI0PGNYlb24ZoTQXnmRd/rNqI1mJo9bjBAwi6bn4sbSjvWM1N4g1CKaeIIkJXT752cXmMRetUt
bMZunxV9tArYtO1SZYzkdHxrJWZqlwzTcEi1kppi91LKk5+r8ZoI4ADClpWHOqDCVmfAWtl9YGf+
Qxf1cJ6mvrow6CMs/8Ajq2Uk7PFUlgCi4c7pHrBIbaTtwnWG5Fw69nfPa7B9ei2g8xVzuHk3Ael4
SnunWVOp4hd32ejoJ5flsWMOV3vZNqYE/S11xmn5Nxh1KpS2nYFXwEoyEEhWqxSUtrkoRptzb1y0
j3VTS8xf3uzZy/9dDfz/QXmb3LyLJfCff3Y//uFqvCj0//f/HN/TNnr/1F9f1c+q9h9/7o/cvvOb
ZdvKMbEAOp6LhvEfuX37NxMbo3txGf5wLSIl/3tu3yK3L5VSwnMYQ7nOfzoTye1jc7T5HZKHuBpN
9Y8I2QIAwE/GRFcJpTyLgKqFMdEHB3D5/Z9S+5wmIaQJYE6uzq9U3m5ZO7NjmDdvXRvDNPLMVepq
MHfAiALGT0vpmU9R4JrHsh1eKOd77avmmnLOaZvQRI2kBo2mq7tzwuFiyVOB0FJOrxbL86LPMW9h
LgZ5Y8hbxmcvWpYwXqcroZB+ip66YA1gx9bJzU9vyx/zmX8q+vxcxkUHbuDPbIIfz9IX8OdN4Qss
oM4vzzIxM9DWdCauaMpaWbLfpMH3oqnOpuv9/jH4fdbyd/wk3mcLE4+lLP5xHMVA5OfXk3AUxTo5
w1Wrm/B5PY+SmvEO/krjrf/6OTkXz+jPwAXXcZmfYKtzheRflznIzz9qgp6VGyDXVwnReaLFHQ0H
5bwH+LqiaIoTqLL2wXDpJnKHdKXJPdOgUBQbLcSDF9bk1C3d7RjebZ3Ye+WbHoiOnfqUbgC4CHfu
rK5CPDKl673bEe+iqRjSmdzji0isqH37IKUO1y1sFtg9+hVvD7qu6MHscANedkM6rh0T+yA0q3d3
mF/rOn7jpgWPGBTA//CyW78YbC+vgq+kKeFYSFda9i8G20B60TAJQ61K/+JDZwQT1gfXaD+riGQm
BBlVvlS0Exn+sCQ+vRjjgHjQkH9mRvT112+Mbf6XN8azLGEL1hHHZhL1y2MhzD2GObaTdcZ6tADR
S06oAjJscE/G1JR9ZCTx3RTUn2VuDZtRrgSDu0TkhWOo7FvRN/cJ5jVgglsn9N7nJHzLiSnPmbz7
Bx+qxxQNnAhrrel5kpvKn6+hAi+xkXY4XyMneE1DkkOeqR8ihXdBQfasuvihpfeeqNpuHt1tXJtP
BjFLlCE2O6RdmjlhpZkXHizXJWGIZYTVT1eNs/jrB/pf3l8eKJEEBoKcocGYeHjWf77YZVgDhYs9
GLNxdh+7ltwK0XxjW37D9B3JFuesjdxH+dZ31w4/02Z+G+r5fsqbdU95518/msur8vMn75cH418u
gJ9umqYL2CvzsgAMHSIf0K1UWQszwJbsQwz7H3+cc/kk//rzXJOryeG98uxf3eMeZEF/zvCGiQ6n
bx/SbeR3zarPNdeFc29Bztj4Uw7DsjQiigQM6yrNy/yUJEG7DnWe4UcuXgI2HCEx9DxpKRDJ0oMd
udmls2lEJI5vK79+o0btC+MGet0My8R3Vm3Y0KCWyHv6AeplM2AXoCs+53Je6bA/+Iq5ilHIfJ2W
Ac5HP8jXgsN8pdp2hwVwWjNqmxdgX+7iSgLDNzgsdGI+//X78d++PjYTYZYxy3NYEv/0fkzCzNqy
4/2YZwcFONxEzquTJZu//ik/7iF/fhtoS+AAbTJGZl2Wv6wiRCNruwj4XIvLmcAfKQeqhycYzUDk
FWm9FHZpBR8gGfU9DJl91093YrJfA59Z09AGbw2F14VsPzmSLwoz3cFkOoxZ9zyW2favH6v89R5E
x+6fHusvY2pcTV5o4wCjKsc9TtDjWjCw6Hv5S8DizaccO1EEF5WlOOLBTcWEQzLOV+Gcg2zVs3Ht
Mu9Zj2Mtdulcqm09zMUusXVK6bQfbK1hwqsue1KqbpM+9doBqU3Xu9tmx6KWN2iD7Hy74WKYit6Y
ss4r1xyYSc7wDgAJ0OEA3nfRkeNHkBAsWRbBUAbWz5gk35n5sB9IQmxyNB/tJ9k/2TPVGf/G3Xkt
yW2k2/qJoEiYhLkt76vaN3mDaDZJeJNI+Kc/X3E0ZyTN7JmzL/bFPhFSR7SoNqwCEr9Z61vzGPc/
i7oHjhLC5oE5GB1LCGkb5Nyv//4V/HPJAM7IpS6SeDYgJPHx1wv8h3s8roJW5U4Jq3FyT6TYQ2PV
S78pj4Vv/KeH1z+fJ7+KEs++85tMIEp/vn6x4KpO2xX0DGsGenPXyiR92+8K1xi/xIPpLBxmOKoV
QLtgU3YJCAWQY4hsI72WNjD6irsStOOuqNIYGc70Hy79f77BPCQY3M1YZbjD/lolTi5CAx2g/mNq
hs0RKrC6Nennv3/F/9X95QtQVMLjZ4Cl+svL0FhZ1PVQP0ADojxOw3qJ1p4xFkbXFWus7ZwwM500
cgavGeH0MFTMlXxJh+lBsoljfOIsPYf8ZjwNACyY79BdI6qMaNAwU5Km1ISe85/ePOr3vxzOnu/6
Dk9PrhMLoNaf37ysETxaiY9ekaNypNrfsztjE97Fa+rqpRcgFKekVgtJVoZT3j0iaOAy9R8eSfef
8qezid225fqu60ke5cBS/vxb9D7+AeJY7zBK75XZN8XGu6+/Ek5wF/6hOQcVyBDz379j5r/6qS7t
zZ1txsNJ/uUdCwpcS14mg1Wgwm1Bsg6AvNYhV5ygztYNmA+E7w1Qi7AOdip2PtKEfMhgxBTu5bvY
qKpLThZwk0owGRHyaYYwONT//S/p/NNR6GO5Qit0P7pdnzvtzy/NCF2gElZrrJhXrpK0gf0XbsKU
kdg8gCBq2Ekc/a5+KWPJKHZ2vyLaHCE6hV8axdQkdZ1Ha+h/pnG8KUaxiXrU9UaW3OBQbqFnvamS
fVhdfTaTla0kMcVX4D5bjBl7Nt3TNvGH574zyTrv1CaT+sdUiOducr6YGv/yVG76Bp4l+1kENP6y
t9nq/fsXwPsXL4BL3wHyXnJnBX+tjcskaelYYm+le+/ZIvU1IVzCZY2AuPk+J0VfksNXXGsZn2dH
hBtb6HLbRvqxbYbHqqmRJsA/WicZ8Q9WA1KYWGe/EO/IIqH7BnpgqUEkuG7bRTBxyKsh2jRguZGS
ZicvcoijFaK4o14+YL8/9XbwxbQSYixwTOTW3giwbRhtviQnZakQoszd/D1O+3rFkPrSdMmqH3Oa
qeLKEuM0pukpy8lUHZX86FvMsTaWHbitaKDdc2VkWyWteZ3EvXGvnoFQlzZwahtTqQTdF9kGfenE
mWpm7sYegTobwjxYsv4EuHGt8ndvDtZJ++M/vAl/vT9BcmA7ZmmGR9GGM/Pni7Bzy7D0lE0Jh7dm
3kkw4hVqq4VJ/vSvn/S73O/2t5v+L+rDv3z6/yJG/F8kMzQFR4z377WF54/ybhL90xjm/37Z3yYx
gfMbVZvlCMzVzi/l4N8nMbhHebJ5AZ2jYzHz+QNB0ZK/YdfEoWo6pkXJJ61/eETt33wmk1IgKZTM
GOz/FkHR/6Uc/MMRjkeUc1vCTcAOi+3Uvd/Gf6g4JCyK2kDpt+v8wsIfiEcsdRI2LhifDYfAww5N
DLM80q66wkUENLbLyk5tXH/Oyib855j+gouxYtQs70UBrmt20Jfn2DaJhkGXQ3uxz8q30KifgeIt
TWWOlxjp9KIwK0rSAdvQlA7QL9BpAy9FvywdvncfXc2ZnXM50+NEwwRsNEsOsfN9JIdn3QPM26Tv
v3K7gt4zDnbpk0IDgC6081tT90BpnVcQ1Y9pcvdJuOTLFvOaw9dfpSAe7sEe72aIQ2IOfxH7zT3J
eMNjbymCRvPIXKXkorP01rf0y2xPlIHsjfBb+B+w3QlPrMSL3WqWoR9eGRt3mBX7vQIXKsJEPIDa
fJLq2SzNs6wTfFv4MaekAYpDiEDtIUuukJU4NtSonpjcqQ/zVSPDn5nLtMvVrM3MsItQDStjWTAy
x3pYYD1AbwErQzzqJk52bS9eXcOJ1sEdSmgH27l59sMuvlkTmpGADSuIgkaTV53t8QyN3Pk9SCLr
C25DdQPGnqBkn3jxx2YzJGokAbFjjJH1YtNKXr+Ismkzn4reM49tI3ZjYnhHNDaeETwHhlYLm+CX
NROu59jw+pXrabnsmDjkAw9i8s4rmENNRqwDiQEBkkoLPfo2qaHUo3oPFpPX4/b108MYjsZmqqx2
RdtWL3wr8IkosnHp0Jdu7Fi/4VYlvNcO+ptRsTsdsL3ixzHnlVWEnxnofBZdVXhipW4usgp9Y+PF
7rFgdw0aCFtoZdu0BfWTideCWm72794avcMtgypelbcAGMPBsK2nEdfdrsqAFg0vQwiixHKscMt8
/hqnWJFyrDlxzs6D3R+B0QlqpNA8ghFgFRfIQ5QD3IKalqPDIJh+6vOVWaDcmxEmJOQF3E0bmInJ
k0yz4hIhL19Urt7KyOebtTjRaofcrph1JL8DHJfB7Y74aPBeOcMuIg0Kr40CcwqJ6dipY4fx54Zw
9xvaulfDbMutTYrKlneNbTevCtcYdsmgI8siaACPye4tT+1hSzN9nRsUkrYJja+gGgncfu3NPJHj
lpCxbCQJsMveMCEV5L3FNdBHPg3dGsK7cr6A12ITNYXmXourRLaxoFuIuEIJ2wwG+RrqDalX7sKP
A9hyqRey3K5IseSvuM5ygUU47M1FxyzsWIUDk0IMBIPj+6s4tvBFYEOYeuKDZJGvREgy5szj9Ti0
QCX7Y9714Ita4sfDZ9PRh5D6Hfdru6NWPs5yp3X2ULGBW3osjhdNHT63wsaH19mkOofja1hni7aE
nTa6l6pu3/IS7Bjek31alCc/q55F5kUrLzDCvVvGG2H+UI5cFbg+FlVTkEAmfH/PuANpJWUb6oJH
H6IyEUrXJEgnSKctukR/XGRmGR5rK8aqXMXDU3BPNpLBZxjel9mInq9pBAytzYEazUHqvQbwmX0k
TkU2xUcmDtnFIy0EW31lA7G39M4XXn9gqNkfJMqffTpAdk7QEgJMXIk0NpmrDMbR6Yh4Mgvh7io0
Sy9aBhDV4JzyDuK3iOcsOYHN/CCe1dvIHFoeSYveOvdjyXaZInKB8DNZN6SvkBObW4fctayD5cSS
jNYKHs1MnGiAYnoRrAGwHjiGYtxjcsmqcNewogLq1CCdsOVOaINwhuLJ5G500/QMp/slI5HS8fUx
7hjvGMVMU7eeDFL5UNvm+3sIXY9KZMlQownICTEUKg7fKj/62JYLG4bgFmDRF/j97T5xDOj2Jj5m
pcZph4TPWkdd+HMS4tAUVrFnr032I3tAB/T4p5ZIaTnDYYlVJCJE93Q8/7MVjJaiUZA2kEXLpnZ/
1OHM5ZQDQrDwHixEMx4jdwjXg+fjM4I/y9qOlIRU1XsTYfvbVCceblSKxmpAtuyWbbPEJ8gK1D67
9VezyMJzM4X+yhpJNGYZ9kliUPXTT7dj03+frN57RJyi1zNAhTuYjkVfM8iTnZKflkdpvpV5Xm6B
0b54aWtiBqSMbFhULnWLWtQIqGWbqDjaKuWVsrmbBZtm+nZlPxn0paHBLjfycScWeMqXUxSqjW92
AUEqfng0yEBFREt9je4DSWhhPoNGugOVXPIKWmIja2feOViQ2P/Dx4dYgcgbydAiTUlMGs09VTg3
socXUiNozWl1ICDeifNz+2CLaI+mFo6yRwKA5TGxd93uC2LDH/kLKwauIVLR8Xh8h8RTo/uYSQHy
i0Pp9RfcNZhnwBWhe0aAazL9D89hr7+mBpHuTrnPeqJOAhcKcZyt3JLQFxcN3xLiRry2hPEt5g1S
I/dC7A3YkBFHx4l5G7V735zeKrJ6hb+LkoSzMLo2+CMXBQnS/WBvhMqvyAje7m+xtJvjYPK+1Q5Z
kTxoPVgzjBrT71Y3wu7alLbezyI5z3Wxb9uT7KW9UBLWFxTBtZDmRk/qg6QNdMPmBjH2d6ORDNrn
pXS5V+qk8ZeiNr+09nYeyLIx6BqXo+i5ykbnLkdlmxvpHim7D4R16vpLYjsO5H1EnMTz/hDRdBy1
fm9A8VikbcDZsWHh+MQMRaOWixCC94mwvBnndNZtggSuWSNvYmzfeah/ttG9Gw27fTI2+YWoiWIT
WGhQQ7jsZAjqU3sHtpvlTyCd3/NkRDlv6ZW1MdjUr1LllMu4iTaF7TISSiPgmuQJmdPJTOtqQyYB
4Z3CLygi5zcnNc6O7KZlfcfujG51KsoHJ0LH0o3iTP78dY48OPh9cMpF/xEKDGeeNgDzTaS5CDaB
XY/35f6gLUokP645LFFlLDpxc9OBGISqexxU21M0xre5OnadKJc4sR8R81dcI5ATI15LSUDwlqv1
M8zsJc5ZEhhFRPZKDhJNGzR3ruXtWRbRCjYeaQ/9N5zjC8IOTynv1SrrHdBR9XOfDKwcZwLNff9s
FOiEy2hd1f03N2/NFRFS/BXVtKkv2GVwLmCM3jjq6rCa2jm1ei1rfCI8D4u+Jj+mLCfYmRVHTTvd
pKoR9XKn0s5RO+Bnzlt5m3u08sLmVnKzpQXCpeoZVILNR8XMI1f04NzS6CflnklA2F0bXmxkBtOf
Ceel0JL/16LwY3P32dbxcxlSaBTGfPMs8jJhVhz4Y+ahqX9NOw9Fl5VZj7W5LyEwnwNaxSU0Z2uF
4JWI1tQQWI3x6KHbPkQBv0JlzAXaraFeexj4OSn89ojzmeYeYwJCL3c9oAkgv5rzmaTNGTvEt6yW
R/KRu0PEgJfsPo/Kps/NJ3Rbt8z0X8vUQz1SzfIxK/dBnjmXdI70NWFAvonz6Wd7D9uMbT861Fl3
bKMZ6ynhs0MSfFNzf2STnS1628D1jS3Qiwd039UbTonggDHBSyZv4SistTRgj6YWDWJo+JdBot4p
mqfN5OknJ8Th38VyV5l5eM2m3lk17dWDPHcuR/+BenQrCpAmGtfyPb/hLZj0aTCLI6t3bMkkxB1m
Jnc4OsppY/EtyqL40TlGu5mKdW1BW0mCbALvSl2cjR8Cgy5tPMbiIJ+4ZKpiaavkO78FUVw58qa7
+koO9mL0iYfv5uCaJd33FomGYdoPKqJ2pnsY4JmFP0nJQ4XtuVnCWTSvc0RzG3bg1XagEMJTAnMi
VQTzgIBdmhUGEazRGria8zbRm9yN5y5uDzimRBRm4Yeby2PTts4p1skbae8kQDAhL0OV7MluWjhD
fDZzcnXgB4d38+zOX2YBZWTZs54aIrDjfcAzN3M+QMztGwf5YZB8UX1yBbNAtlsOUtEuCIYh0pa7
EUMaXNgcyuhYQL4Q3URqd0m8WbXve3/eEzT23bhLqsbQerLjoVpS7mBcZaIyKuuDf9+Kpt5OLc8T
2isODDt5LOuR82Ft3ddCZlOWcFC5LsjeJhWXYhzj2P/INOT/O2smOlPBDPi/1q7cujL9+PbHecnv
X/K7bMX9LbBdbjtWjuZ9LcEC6fe4CcYeSGADn12sd9ef/EO2gsmS1bvn3IesSDu8+7z4d/+lFfzG
bMUUfCVDSDZ11n9HtuL9Won8YVjiMOMGZmRbgL0k/9wFMn8clkTwh9yktMoteeCMjQvqxl0ENvQW
NeGwx1TprhNZxrfSAk9KT98dPTJkSSLMINTahOUsSCMvn5t4pPzBwhNinlHpKvPyfKkj0ORFMRo7
v7PVtquzHpwt8QVZ2xg315uJ3HOb+Fub6wFJcc5SurSRXOXmQDWp8/Sg/bq6xUYyXlh1IaOhidPf
4iSxd2af+BtaPusawbam+dXB19p1otfZcOIt2j3QElR3wQ4rfbBRpldfZ6fAnRnoHsomtdt30tOL
te+McbKgRWkPKahsIAMqpWZk+VHBuiCyWVck4DoWNqt8GOezkbl3KtbQPSYdePEwJ52O2iiP96B/
qhcrMzFVkzUJJGLkr1vPFTFaKk+adx4ozkPVM6wuujGHkmOWFwCnOIya2nw3LI88KXTTPHZh0cN0
kXt8JHXMIV4xH69DazFqJJcMV53PIKrSiz9a1iLU1Ee2bqaLSpDS4EGK5BMEM/LXa+GtckHgkO5c
9e4mnIWGM9WfMFB+coI6H0PcfQ39iuN+mjtrq+oC0GjipzCzvCF4d9wRPi3OjJ24izuJSs+/+xYm
TIvL4FVjUFlPXZBdgVgat3IG2LIQaA4+a0kukFNmTb6YFBkQbSbHrc5CupfQYcSPnBqmhoABnTYO
GqYSVXZouQS8BaY+Nbq1lo3vJBcL1fo6qSzSS2oK2nVh1MwZJrMobhFq2gtxR6yOFRvit8HO/WXk
VOrN6PDXzKwctwnRjycVmt5RtS2i2cJEpqtoanj4EGi3Y6nqrAqpIdcoSwUbwMWAM1BY7yNhxyxU
WncLhWnYIJfwKXsb7xnmZb+p8yL/QBRP+aETO6HwNbAr1oH3BB7aWI4TYcnGhOWwNnzolRl7up1A
Lrn1gjZ/xNkwX83asRnul80hFu4N/sehiidxAWTFwC0RtA6h5T3Xhm7oltgZu3hrtuBV1aFNRfOR
JePU43Wb/QdDjfFXWkyx4Lqo7kBe9zajctjVBqRKLLO07AnmDehemb1RHoT7msBregMyRXCNpgfE
xXpjWyrj/gytnduS6mHgKoVrjgD6MQVuwdTFsTZWaRarairNo0ijFkZCNu/CuWVXRYx8eaYvCheZ
nQcbA18FGk8veCKSFzB8UURHRxMjgQlw3nAVlWufoHm0cH3vAHAbPAD7GOMhithAbGY6g5MFiP69
dIbgrFFsbDs3w/Zr1t0KH2oMpYdcuwkhxCpqePHx/tyjtxvUSqQyF2dn6MIfCiIqZNM4eSocysI2
CMctZxZ+TyQWb3Y+gWmabI/90tAfhAJ9UeaDj5rdIeNWo9PH5zfEN24d1jaEEYaLShA5AoAILgiG
mRjdUzvl9RrbStEtAu3HH2Fh5zsP3TJAjT7yrzmOr21hTPUhc/Nq34nEvg4i7IdF3IOCa/oJExX7
+PSdlndes9nLiDoEYqZNwnFhjjTZ2Sp7Lp2WWS+poslWcKf8bNBDL3FTeKS4tD0EDhUGQA/Tu8ms
rIkXHYHPEJtTXmcKyKWgLjhpz+23GXfTIam4G4Iys56kiflmDFnpdJjnfsxDxbCuH+h4NKIs7vPB
/WC+xjitnCVmG+CiOA9JEeR8J724IzWnpdwJ5GPban3u8S6zLk4/hDke+lLnqwlK8EnmBNTF+CpP
jSGYjWL63le4cFfWFCSvGSKnL70Dj3LpwUDZTaoLwa0TqEL4fFzW7+Ps3eXlLuOOTjW3yvDaHxg6
kNhrtgmkNujgMZnHaA+5Yr7kATAanMzdpfIn7w3B8z1FIe7l/RwtwdJJDERNhXo5h94FjtAAFP9g
R0jjax9UDnb4AjnAi8FU56pGWC4QgK2jbBu/3PYDG8BVUt81+DHg+ad0FhDHs6p7KkSPcAdWDQIN
L+3nZ9EJYIgTWCgwBCQCy6UqKe2GPMGdpfDg1CAEzk2PgXeRWJN4NWGIYR3mMq1UYa87y1drEoNM
pvQ5QY8D+QuVasuTpK59ChGLfI+7urBPYRm5jL3Nvjw2XAk7D/IwMBSnasnhGxnc1SwBUlh8Tn9w
iNVdTDojQxDB+iYP+G/MEKNdl2cK3DIBIT3rC9f7FujaOsXoXUkhcQpgdhyMxbpAYrEvDVOsZYlq
TY2DvIBNUJskT/1Nxijq2vcZQ0YjmYIFEvMIEl4qK94BAotqJ64PKLrNV2ptaxPilvhmQ24+TbNG
4Nf2aMMR2pZ700wuBIReRJUlR2PUxiphkLFTsxYPQ+NPT8D6hi3iIuMGmQXbHJa3Y9fThKq8O7up
rg54AIptF+jwnVgh6902GEEgztFHLsZwF8SudylG6e6iompfAtGUr7wR6pBZYXW0vO67hTRy60gG
v85MKo0dt7DvW8Ks8kZDM8idmB34GMuTBTDY5PhyUh6jPlKBxpLte+4kGaJ/aiGuH0t9eE6Kt0xO
4Hyr0QB6FATTgXoiXKNyvwOrme9aPKxotIBiPzKtDOlFqgGqcOgew8iob0YO/JFUmu4NKSbc6cRv
voQN0KOOyXG4aFxlMMXDakiinrGNcxurYUT+n5urdlqUU6weREQs10hRca55oj949HvnSnrJfgI9
vKFwsj8RtKXbgNLiErbA7EthhucMg8yTkNUUL0IsNo944fEMkzxyxnbDgG8GtfYxFV6WImeKxGMh
On/jQzJDvkFq89qJgcdVEQDyypHBG8VG9KDmSmzDuTB3bhUYF5xE4MRtF/ONGqtvYMndBymy7hFa
8byxZMHQpMMvHpoAyDKTTj1Taf5UDWRxDb6voHeVTvlSU2mtI9NhMo5zbo3C9kGnjDi8VOwwv0bP
XRw6OwM2xAVfa8jALZS8wYN8LoRkaqxwkhoiBvwUOiR9lCy4NjV+9I1pZOY3YRTxISoL+3GY7xNO
bdUPbV0PL/hN2xfDGkjotpR+BbvZrYMhHfeAQatrOer+6KPg/Si9tiEAvbEdAr2SpnsSTTo8xh2P
X1IRyDKslGLSxpT0cF8xcpp7pn2S2JR/Kt9wNvNgplvGWEyT3R56aMNWlQFXEvBAFeIac4gfmJZS
sOq0qi/9HHVfg2QW69R2xx3JnWRkJ4nxZnhN/96KMCQXrrYjcOHsj4YS2gsQJSMlSaGJg/ea4O/H
yUebviC7yypAcumYMVpElqHKQ/cFq3WyLzMxrhyc+KQ/WfN7jYsN5xEkBTTTmAhBouqLmwfMXfBo
H+uZoMQ5wXsdlQAfVOcRQWflhrsCicGzmQSWC99CrtmQBpzOg6h3Ka0VK45GRIcE6sSAaafsclhw
d18gjIEUyjVIt2URpsx1c2Nk8tsnzXjxqt4/salK6arN8LMJy5kIBNx3OYgINZKSTF34BQtm0Ra0
8ewH8V81HUKHMr1URVbioIlVxJAZyRPw4GjFsHYGAk8pSZwJhlOWJsH7aM7VS0ZrlfGVbrfFBikZ
BbskWtmlwjlU8uhwi6DdgrNwH1lTZYciis09Uj37qpkF7rraHn9wHUYR6cJm8zGkufcNkWr9yl84
IDDIxHVuhcPDQMXJ2NptwlVNQj15PknxhBwDVYjrJi3VVO6aVwoyoHo5czwR28W2JJsJM6DiYe7I
5jRoUx0mKOiPAuAMrqFUZq93w+izSGSEqT0eUFdzIGHQ5fjXTlqh/Bb6WJmme0603X1NK3IFkXqA
pc/MdJ35rvYBMPTZgfK9ITTZ8q91Z4UsaCrtPuD6dV8rRdJGgvrn4X9kMvG/T6dB0/9fjx3OP6KY
mMvp44+Th98FHnzh70oNYiulYOEgmQ/awnH5k78NH/zgNx9/hYuMyfd+/5O/07zd3wQEVzSK6PGI
CA8Qo/19+CB/ExZD/gAhGDI9D1fG3z09f9LTgNP6/fM/mkk8hx//R7EdSg08OzZU8bvuL2De8efh
QxfGLe5Uz92NVvBMOF+61k5vbogka4GMGnJvZaCZVat+1j1Sf6hz0W2qzV3jEmuLG/hq9YKWHQrt
skyrZmV2htxEgYk1wYeybBu2hw8j8c9zb39tIG9t2Z8YnSNOCfUJqWoTQRq5vChI2Wzws/RCLGa9
4aUcl2MyfDGapmqWeeQdjFS6S7+2qINIjiYPJoWTOfcouNvnISujRxwakuRLVEhutUknqEVlBJCp
qkJ56OTYXIeGAOKQqFpaWevZd3NiFnFjcCKW7psOy2XZocFiIllfqkk9BQLzvKf1tOFHs3NGK1rL
kWAGw//oTHu8OvhnbqYfubeohDSLjuKV4Fx9TEaUW20VOWcxX2f3YHee3FcZ55Ao/GHlhk298Ujg
uQgy9LaMiTHK3T9VOoD1EpQuXNgpuQMl1m40RjcSHBGcEGERFsPK70Znjys9uN1rhcRfN3nlfFbk
nC0nWekbQ4Yt08h0JZykuPkxFN9i8BlJjuIns9JL1zms20R2shoivAz/ggQh3QP/gCpqA+yr3W8y
nL9PDfo5CM4FWpYyyN6MGJKE44/vaZk/tiUuSS8Wn8mUXSfPbvDBqwtUh4iBAuPbbLR27BpowUrs
+zOKtzl7C9rHEIsFqV0LNBrUwJaxy1tbwidM2kU+Qq6eiWhZOlq/QtZLryxRYuhdB1kkyWJGb/nA
//SSNBO9uqf8i8TNzyYrJ2nTXZYY+NdWr4Pj5MaIPFLaBjuS4DFhHixSchwhAUEJQYTjbUL9+N6k
dz9iPL9JB/MmwS8HHoQpvt6uXRvN+NODKzKMwVopJghTM7wZ5dgsCanbz5X14jf8gf852e2wnETc
YJ7PoboE5ktak14X2hkQIFuQZ1m3JyowcnadUu8JkWkjMpR6Y0YlHhJ2GDT5oSrZ2icCXkbTI7U3
WL+0ZEzBh747UsajkOgcennRrNlMku5WpGfALv+wrA5yIHNwg0SlZR4k9l7C5VpgyA1viqzpm7K1
f854eLSF9G7jsk2K4rHpq20IuGVn4U49IMv6/cM/PuXplO1BTTAb9OojsX5QKiIFMKhWdr0DvCSQ
kZpk0Xd6rcOpWPY/59hwvqg8EjtnJJZPQCtte/nQ91W6BsBF0z2mxibRgkRESE/7pgtP9qzKByad
H2YycJ61ZIgmtvgaoIBfODVY8FlTLcQjKNK5cgNsKRg+m9wVL1mjyIj32q9FONgXxJApmAFjfB76
+15q9vTHKIrTWLS3uAqLJ227JK/VgzjFdZxfsGLLJSNInNPtm5cHkLQIJlr4Y97vHZbV7N6br8Bu
va+k1nwGodVcO1A6niv1Y5rHrPx4ChzsuYfWKttppxr/Ie4D9RRzS6TgYtFEWj/hAZaElNisQ0NC
0UAQxfyCfr+xAh7mLOT2fW33h6ib1KF4N7UHS7jNe3kYcEvitE9/KHOQx6qkp21asmTun8lQyqML
5QgRVuiux8BTp67Lm1NabF1lW7eaaCD8yWHwPATmF9zKLMhq+83OQpsZVjlBY2/n8yjkd8KLi/s6
eF6PsUIbBAH/gK4XqI/hNM7h1+f/+PDrvw33WmWqvGgHI9S7/ZILCEzzAL1sTb6Cd6/uHUhO5Kqt
ErLCk6BTl7mUfNDs6x2mVvtOl/Ksuoqr2NLsvYNPSznupisBeiaEo/nevG0i03oO3WHpoa7eQlbS
azHFBRkIYP6dcuqOk7SAMyfmGjznsJR21F2msgtgUbsAngYuQZb4zcbscNI0qv9isoGyp6L+UHY1
rEcvjQ+xBQ6uC9xbODli7/SJsw2b6nSvZF+4P4p9MRbf+xYUA+3/UZTWsGfcu2S3yvgCO+HJey0q
gtLiHrBn0P0w6L8OZQvFLPRxd6E1INPBi6Y3+vGPxgB0YnYkArj12TRktHbyzqQ/R9BWfCHz03pB
AWgf4jbaRLn3NLVDsUkL+0W3VL9mxUmcsaS14cXhwh7dzZjDKK9qex/SZRswDayqMPfKguDvBxqR
X8n+F8AF7n8htilPtxjd+2ZyOnoL55MpNKxpxUO3rJmW5kzkDmUI9n6sTgilpk2G15/TP1xVXieW
NUc6gnL/Ga2bWpcRcAacBCAWXAMGE/ifVWy0DO14wm/t+8hVpKDD44LWLgDQrHBTnbnU3g3PU1eP
JuoxyecVsxRSxDjV18YGP3p2xRdV/u3DNEhUgNp7Kkr5lIKdOGs6zfNUeu6aOXALlZp3NHZjgsCE
MJaSknrTd8XSsyGkTy22XUSLML7tZFWG02lCHrmc4wH6v09lHiYiWPSGF1540845UVqnbkArcg/5
M2KO62lSP/uW+FhNt0vuTEPcGlvVwcXiOOv03YjqaZ8lPP2Q0PdJnBD7pfatwLXVN/51qPz+arfL
aUSQn1v2ypjkvbSqP9JOPmdaEcowE2xYID9pSxKER4Lg2hAtXC/LG6Sleq0mrVmEAkwciWYuEVQu
JG0FluXKZK6cdjGXfVBeTAs8V2YXyxarGmAh2uIoIVvPNZDJmtpJlqPbVFvT9m4pZDAcpRwmKY3n
Ms3g3dm5Gx2CeNyZSm2YnZ2w3T8EYbVkUIKfIcFyb3XmMqYbWRtIdVhUp8jSi3Rbjxs7Q91lGtCG
gtBZTl2jz2Fj6PPE1niACbmNMhQSCXsW9jdMAVpvMs8oGD+MINCbAYSQR+D1qa/r8Axobz03s0sg
AHMxMy9+OGL+QKZKip+w9ZJdrrvQiqjeOUQrR3ymCXHSGY5OSgQTz8qlLGdxQ+8Lhrceu9XQA34W
/i9BCQ9o9klFZtXL1OzZx8hFUUwWkwZZHHtdvWlSN3bTzGygio2GPbNYdKV/mQBbbVRbw2eD6gkq
nDIwiZHoEJ1dTRUISnMdy/mrNKsBPWCGjrChpy4r3vYaOdFgDqduBsKcmfFDm3kMl7Jjw3RrzwYK
i0iLwCHO0WCpeD/67OMV+4c05rvmw1RvBWD0vGYpnsdBfXd8OygqolfbJhBkLClZWnWtYmZLceW9
NcCvH2CfGUHzag20/JNkrZCw31cGyHMiuDa2dpMjt9+XOrKC9aCiPcHAxsHIJf6NWplLd6ZSSado
jwuJubRBQNoMwuFcsZNMHGLW/GggwqKaGZo391Rw0vjqPo52Ruwtle3uQCvW2yxNEIdpP+DUXs/k
18HfVPd5fHWQihVPPXk5EdnOj9gg11l0c3pT81Rz3jlA/r+4eX8d8t7Y+Nb4tTaPhStvk5h2aTYj
kfb71xrSPVzt/okSd1iblkbwPDJfharJ3D4mwUabX6VkGyMmG7tFlRe72Kf4tw1JvY1VsCwRi3rG
FnR5SDyMsWkJRamH/8PdeezIraXZ+l16zgNyk5tm0JMIMnzaSKecEGkker9pn74/6hRunarbXY0e
NHBxJ0KVDqRUZpDb/Gutb1nOXRe3h9g2+baWIj/05YLwl9jrUHRjI6f1WDm0unobGKHj3MUPLtof
TZwZ26rTA0/LLRg1+UsLWMrFfEOssnyJGUyeuKPnVTpfE2G/VSXTp6bjo/5fuYf/f+cQICpLHBmB
4l9d15+V+kCYiz/K73+4sP/9z/55Y3eNP8i6kw00BJdjTv//58buOH9Ix+S3DfwAf01WmMYfAAxA
Y4BjMAA8/IVxIdw/+A/Q2v+8469/6n9wX8f99A/39TWyaGP20ZkJrFE8+c/hceBsqHRzEh+qTu0L
7pS+13n5HStCtYf1w+5FfQdGTnO8RDJsbiZktJ9LV08PsFo7KqYtO8JsT9Mvxr5ygtleSu331K/b
uEy6/TAd82dL08LAw9jOCuNIWkkdT//iZmke+pS+V8+CBGmtxE9jdFdz4mBjBEj1xIdYBPQtR+UJ
BdbxvLIphk3dHxrKHrYl+2VGbQ09jox1Rz1ELb2eaoMFE7BGPmtG2wD3mNVPC5d2pp1U+Pr0HQz+
HGprANFd0Ylcm2IG0zsrz7IdWyq5gGHuUprWsV0DALy6TMGOJG6bFVPA3+/Y16ptrsMYvkype2tV
NkY96kG28dKgIcOcsx76zP4lM5etFAmWAT6UwdOy1Iqm8zi2dzmcVkxxRMi/BQZGSjGsSE3buSjc
OBg0o3pdBNZmpGOXPGQb25wzHGc+Dm5sP9m90o4qEjadZXjIMMcO3JL0OwLG8TmerPyj7hX1ukru
EFAo3KFSeOM5JWbOybLgdHLSN91aXroyhYTXYohFUMAK347HVFQ/ijSX8Ir5HRDX2bGCRo/EykC3
HfSfHdgjbFnWdczykxZDGa5ams6Tz0xbILdN+bhvLFVtStrD9u2QpgdtpCjBEIqHpaY5SfUaMZ4x
5sOk3DUWkbenpexFVyli84jIb2fvaU5PVkGCZ6sqTKmpK8kktJaDUWqusfu7LQebbnojV0cAbyQy
XWKjZuwfRTvLZGbq1vrXEGU6FlN4qi1Wr21WTN12TOlUi5XnPkdaH+2UznUA0+WE5wBE3yZqKYAo
RxhOUsRgkQcD9d/FMOjI2Maan7V+lVAHbcNm60AN83QX9n3LfGonQ2Ml83oaAZckPFRc4MnSrTa7
3+ToKer3JmOvp5I8zlbOff+gKEmieCrB4NlpKOUt0cjIa6mtUWhDbNfvaH00fnlMayB0eudsCocf
noHVbiBhcMxHHPg87UO5ddc6ZdMM00s6Z9zqZA0HTo+aLddy471gS+cHMYfHGR1742mG90Y0tT87
msnweg5NRgKh8zCPNjI2Jev7Tqh01wBq2lp2WgSyTZw7D27mVgfzeNVaB0gZmsF2IMTgY0PQHmvX
rg+MtPKg9ap617Pe3BMo7YJ8KCBOp+6VKXdO0cwEDIOioC0WWmqsZxN9IllPWAroXa3Bf9+EOgV4
dPhAJ1duGBS1axFiCjk4NppzEHHU0WQ8IqUgtp24BtqvcMLQjm0tPbqquBjD0K9XkXrYTHA9n60o
M+9tnMenQkoAYnm3BG6Hdw8TS04xVgGVE7yOkcnngQTxDct1zmioazltQ6pstTudEpR2tpBgi/AF
uzlN0VXuHDO0m20J7Z1opA64DyEmaJysoTAKGTpOMWr3k8ZlVTrWOs/kmzPgR5j2D5w2uP9cQj6b
3ih5jvNZfiZZnH0ILgP7EN7PNofL5peCRAODNPLNu9iNCLCoEWPzJgkXjnseVNkXMn2UT7vKuNMB
O2I4Ktr7vOFfxYzLwlMQt/NW95qDIbQXz2ECWppJAM+vpMjMTBi1FnfehM6qooK7oE332UFp9BeB
O6BVVI9fmsbkjQUUv6uwdHBiobyeMlK1GgDsTbZ0s+8Opu7nXghcMg379mmpcYD32bQ8uMasbvOu
NDjoYwQZw7NaIvpxi2l9DICVutrL7LE0tXHIs+OW+iksVP2qJ3V0sOPY23dmQei0NH7RE2dfRge/
MU3nLXLeVGDXaB8XkhAUG616c+/F1VORVP1TnzLpy3Kr3VujgmNfdAo+daxTFQiWh5tXGaXoX6WB
Bl/a9R1zGrxAIVzwsStn1pOSWmwcTeqk1/gzbWYTx7ghp0Z4lty9qq5/OTv8J5PzP3fav9v2/q+d
+J/JKaRmsL2btthHKaGivZPbXCC9cWyOIAb0t24OxYNasClkfef1QcckMA3sMnH2ZCb1k9dhXOpk
wTsvhoRZnFnvY7vJj80ii7e6WXA9gYwOQA4KevsUmEJoiyUjysGVy5FhAwEc10n0x4kgG47sXF08
UaWHtOz5ojToNMFYmY1vpTk+DoNDNuVOBf1c3NK0O1lnvDlAfS6Ry21jFtQV0PtiXC0GGEGnUvec
mobHSJzVLE5N75uV04CJSPPxzsDUtIvm2b46S5LcZVBo95yCHL/gTIANWo3LqXUMYtZ57gUOdnRr
IyNpblVZYiXTG1MZG5Q/D4PCMGcj3l7TCkqLV2muYCPzLVr1ZxcphuAJrn0PlxIp0tAMqkg0+5Hy
uMdGGfItTrnq+lhJsDpyLDPuUc5cd8MNz/lKNEYgIIiHUPfpTiY+B1Ga+I8qj3XnDbGf8VReldcS
cCl7UX1opjbfzABK3710ksd0cev7YmhNIAyeKfyMrJ3f4mqGnKjpN27SlL9EtNgIcwXFvgwZqNMS
QMZ6K9eu0ZDoJ3vMlofBlMTHhZqAo2u2W/vpWHr1hSIBysEh1Ho/bQ5Aive3JpKatGF9YCbRfIOL
XfCBrS+XjZd/DuA2uCtGHa5jEIX59BHXTXWXp4b3rnAmc6cvAHCSER1eKdxMAkjMVtDlwjspjWeM
ORhT+u3ckiHrS9UcLIhagpn1GB+rJpmvUxJNR6I6xv1SS2qawGGylhXrslbwfWI15fNJ10WPyKX9
OawLYcd6QHRSoqKi7Sbv1e81s4yRvLFRFEl36+lZPkHuLuis6fHj/TBmtPQumtVLrCGJC8Jtexrh
MR8x2/TuB3rKX0a9kPjIQ80aguT33qERtLqvRZpP4AIzW23Bd+BP1OM1udky0hvWHax3lEZ/z5yY
Z/KPIf6tUm/29rodVstsRH4uVfKM8Wa1gM44R7eL6+XhNlt3YUsI402fK05tnaEdJU1LZ46G62Sk
rof9ojfJ/TBKgETo2xeGGpw16JSk9HGxk4NL/xLUMvwK91h0xhUVZ180UQ2nxLTdPcBX1uIk1PJn
TZZgpsqeoR7AIYNyKeSF7i2dmNMl4UAMLWpp/KLiYvHpUNN9iyHiDqSp4qw6Ftlt0mdrHLf0Hmaq
xhXHZKI6uB8df6ky90FWuDvDHHPubIes347WkHBN0L+izH01G9N5ha5ofGuoxU+0q4sHACWJb2Rz
/UvU88C3L+SL63H73jaOnt1Gmj38oMba/GXGFSu5rHTsZ8z9r7DyajxHzNE3bLfL0bWN7NADEjvr
HRI27gfoaUYTIY3oTfM0apMdlMD/yU42InlMuggLhaDo5OB6yg2MtF38qgGDvmn6XJ4yJ3EvwKnM
u1LDoUqlwPSil81wMDTdw1VTUJpod/0tpJXyc3bUsCP5XryLPvHegTK3d66UKTx4LcG9ZDFtYnZD
EFRkcfyDaCb9HHlIWbDVW9UproiHDym8zMHL6js1liBtdU7S5iLsHdKLDCyI4Nx9quwQdopYubl4
Ojzd0r327Eu/atcznlQLx5xNP4NW0tOS5dsz+/Jm6Mv8W5+X6NJLwiX4JGGLUiH2I5kn6bd6Td1W
ZLq+LuopqIgFzjNUzl6hhORr/SwP6LzTyywPODML6BJFc6gH8CNFEuKJGGcqsASLGNQSXZr5KWUL
opE1faqdBYsJHVvGru40XGqCdNSuG931VRe0CSx9mezarCoDolrlEf3UYVRjUyzMKTVMXtq6rsgc
jRBQjW6ZKW5LxKuJSOsX2OoZAzHW3eRF393zw6o/697kxzNoryO98U9TP3IqqBoG0BxD7vtZp8Ki
7uwdfa8kXMaeW08HHEA5+XJZRB0epzAUe10ITg7LGsxyrTKQOmUZSsbuGQi4c4ZvgORlyPaGtLZ+
py9J+ULeuJ03rZbCb9ZKRrKUDpgSNU+nSq0wKW2Ikvp9GrLuyRBV+4Ig3lzMuFUHYa+AOEef3rCg
DABHa+ekRL18gBnvn6OhCK8x9km4RaXbnAuT06crZsWIqYlvjYgOZ5NXn8NeG90IsBj73Cz1S5ck
xds46EPAcIxElq4NQ70b8cgfALhkBkBrLQ5ZfM2ckO24iHIH5WyhYNJMaR4puLTro0PXddV4JcnP
0s73+uQU9W6IHdpZ84huXH+kxeYZcJXcxke9MxbXt+Q41bdUkTGCRlp8CJWZ/CxodqInb+roaILf
ueGlaJ4wSIFbtAScFsYXV2mP1W6S0Xs+O0iIw2jlgZs55qEImW0TE1tvZVa7Ax/T7x0AV8ilY/1Y
usUFggEiAimiqe2OkqveYZzMko7HkcuBNS/TR4R1Cajib7CYtJL7iFbPY7/0IBsd3AV83BjR6nJ6
dzoKhnnyGfk2OoYsFxOtlPGTWEZukRC7gkbzzGlTlINzEoxQCRiG2j6sRu2qMmynLM/21hKUj+e0
MXwrLcp49LDmEi/EotVO4yMusOwprr2I4HOHbZB+0DNa9toDNajdVFDkCdMoel4DChdXG7pii+2H
6FkTSgK8LDAbpyybZJvIyvho3N4O5DB4DyTcPdo5zchvnQ4LWZfKW/4fGbgoHoLeWwvdFqp+sTHB
TiRBMUnOz4YKak3JaovV2aFAU493aZlQ4KHlhuQ+r+cnZ6Y1xKEZJzDayToUk21cQ+XFQTMKeUlx
p5/kbBFQmFdNdvWgg+rlKe274Zkv1Tnb3l44Q0ZYQt9kwjPfjFn9CApE+V7RjrdWymuJ7Ga9xIVl
fiGzwnPBvgHfwS39MrFFQLQ3OyVG4eJtVX0At6/8RQ+Ke2N3Mn9O087ZcQ+lGZcAyI55Qn2C7Eca
Kg1R1gypOIFlHJw4R36OnfsTfAAm3kR4505XuAy7HSUtFs2DwiX6qRXbqS2/tBArfqNGXyxQqFzO
ZAEOXOMk6RXbzqKobkA1LkFlivJUC3061TJWAccQ0hQTURVoiZXa2j2f6CYmgAGRkqYdrubSfuJF
pXOVuVX6J7Lmv4SmGiud6h+uBcAygah44IlJz7sGkJW/pnm8lqONNc3unsfkuryZb82H9tY8jrfd
A5WW5Z2W3/7rm4i1/o1//4qEmk3TINXhrIxW8uMOIaa/fsUxjKzCVkm4H2w3/MyrLqHaJmPl2qBb
DdT0yjS6hzdvzNvO0sZfhlx46Kww+4WF2yOPHiNkGGONYwIwal/7GP/4wRF/7VOf9vfmZaHM45UL
GaMsUL6EustqRCvATbCufmZztVA+8OuIBA1uMsJDLSbrsagyJoCWwW1O6u7ZXJL6V9Wm9lMdaslR
yny+5gBbUInTYqBzKYZcH0Qpz8ex9ebiAje0fbEiU+s2XiHy1//mx/bPKCnDEgS+VliwblBq4K7O
qL8wajqIxdnQ4NjVjIm6GYhLwdzk7SlamvS5HlBFNxRADbiNkuhmEI7xg3xBTGQA/fubSCLuCFOf
fdIXVMuxN967jIbfYqxQ+1yr0Mbc+pIQcvDJkNcEfnFMULej1dkly6iB29CWNt6T5jQsdDUnfrYj
zaHnRBBc6teBoulxNKYXeSk/2qWHulZQYsB+u84gs9/jyPT3aHIxWi/i7FwbnKo4r/7vePv+S03h
/0EY9gqb/peBwseP9INJ5Ef5V6Hgb3/qb5lC2NUODzukON51c6Us/enqs70/8NM5wpbrU2W51l8i
hfofaAqeBwQbrUL8ziF2sPXjf/83YaI5YLz2pGnqGIWhz/0PVAJWgNW29w9rAvQ+qJmug4UQWto/
A5gqvZ60UlPdLpqaLkjwLtMGgoc1upnqhKBf0j0VHL7IBM4BSn+/NbHL36bjVVVlfmWVPVOUdjCs
WRzAuH2Yq0mooFBqU0RWHfSsNMxUiHy7UXYKZxrCi9o0g6jyroVIogdSl9t+LdiV332khsD2Gou0
UCb9qQEIw2L/KR0Zfus44RIh7xJVpJfRSmimwrFAKsleTlO0LAcvjW7auAXDYWGmcgAgoKG5vubZ
XIso1fH7cq00HiegC3ASzvjljlRzNOcoVHu3sKn/W9C1YRtAQpnd8iaiUInbKCkJmoKBR1B95Wsm
CcCYBsrHEZR9MMfaU6mV9LKN1afbRR6bU5rsShcHwdwv7Q/tNrb33mDJGxIABodMm4Z5s2wveUxd
M/Iqc1erFJ8GFb7wXZIAx8+0rVpK7W13Cv1O5KWvVozIGKXDXebqoT+4zW0pBocJhvmuu4n0VTWa
vhpEfCGuFDJaEAo4EyfbqVy+kbwfEXQcdITCOFUz/363+THE3fRuFqj0NPcUL0Z/7KdeXoq+rHwq
yJiyQj09WZAcyHtZ5yzRP3U1jNRI28l9OKofkZVS4jU0/RmLuelPS+WLMQqPPOf5xjRFuMsNsEW1
04VbYDwFISq+WF246Su7UBe4JznV+QXGcsStG4ZsWjWf8Ie+EZHZjjAobRkk1pm1y83R+9ASm4+Z
KnbGjZV5k7J3b5exvJml5/qzGN+FpsQZm9DFAaZQliYEKDxXIpEcB4qnWbsdUIzRd8sHiXMgmI1D
P1ja2enfjKjp9mMOvbu90yaUmYTp+sTogSp0rNfx+BYvjnNQVpATT9q5OV0DI55TvRk5gdX2jxFv
NwjcPN26crigxknKncxrE3HT6kdDHaesTO9Kr22ZVjVcIUic4p+oen/p3ASNeC4OoBr8rHtXdkc9
cyHMc+5NQAn4N55//9Iu8ljXBMC6RHp3sT3d6ykT0s04UGcKKCk9N4vz1g30/5Jeiy4mKthGRWXy
uHoXZK29OkUyviSQlDkq1zdalOACKyCD6N+9bsWvy8ppQK2jy9hugB1b2UemhPeZuOqrcZitOgWD
eAYLKyjXRjGR9eoZcazHrinlY9GHzyZsmQsoH3mZ4Q/wgc/lJa/ygDKe+DEelvs13H+xZwxz3m0L
SfnHWOr1bZId6zn2TcYgP1NmLqqr5ofENJ4Vx4Bn9MettUxQhYQY93U5c/HqcLSGFjU7tQLJmMVv
CfbdO9MBnWIA8lhjtpjPWj5FWAQPnHFqJ04egOIYO4+M2Y5jz9lCsjnPuXyjTKgiZ1RXZ6M3LiKd
uaHpobOtdTk+5ArqxQxuoM+1r3LmwC9tqFo9WudG59K+Y9K9bNNyKC9l15wkqel70Yfp/e//5XZ4
PpO8aHa/fy8Ww3ArwNZTW9mT9ourYrM0xgKxXQQjS8DH1FsGMxzavIR6pseM+iA3N2507sZbl37P
Yx0x6Buj5Ntp6WsfM+DW7mJdCRzPZ0pv5DaM5HibvVZxiVu2bruHyqs/+8jCUWYtUGaWlqmYHQUm
Y/qTxpv7MNWOvBj1I5PFeQsna95B1m98rx69bdLkJBBT+npFdevGrXE7qvkoGfQ9sc5/m512bJVZ
77pQWlsxCGu/WBV+7iyHCh6GmMPz2rj9/Qv1SwYpPyD6xkj1nD7Qhpk7w2bIbHPntrdrRubULhZ/
vZ5jROp5rq1sLBhP61S4r5UiRrTQsJkKLBLEAItD9gk2bU+gaLrDk2ztSpKCSFaU3GIY7IxgjPOa
AA5OFEe4e4KKJTKBFiPWkQbt4FCdWsIgwbqQ8TQHrY0La7GV2jeuNZ8HfQFdF6mextmMcI8dOveV
1/P+RD3sHsgqqBG4SdLJuGqgt7Ik77ZQp3aN7lWHkDB1IKIzCwHJJumkAYmo8s6BrjcV5eeUxA3j
IoM4rOb0GyfR1AM6bcgIZ9im7uTdDjiD+F6xwMfL8MNV6qW1Juc4AVfdIl+HvmmPDMQcFiS7lFS8
Dd3Bc3ou05aXHoj7YqiJ9DVI3u3ij8HlJ0VA00Te8XA95g3BxQHVdGmuXMOxuGPQJ0i0Wk/Mut3a
c6WfIa7c0KheMVoBIof+ucuI1lIp2Cc07qLJm/G06afJ/GIclYruxmoRGEM6MjdxQb2p1ryKVtYn
pypxZnXcrRJoBCejEZemaejj4ah8tqapOBmsdarp1c3vX/raUjchQaOL9L6LzEsv6Jq+6kjZuYsB
eyoff1XWGG6jniLH0WjInVfdsSlaChuKjEtsmlAdFk6bweqsS47cHrRFDrhoGvJbrTEZxjragR1Y
7sNelNeJ7C7E7nb8Jo21Tbtkj9Bf3KOty4eC10Cjr/nC81PsrYKAaELZxD6THc+zMeKKzNFDUk27
5EimN6aZ712TrvnRhiAYs3wCXovyG1mY6a6i721TTeseO0nthLWw9KeYNlBWs+JmWC/3Rdd82h0l
wkkcDWuMCDWln27yNLkhe0/D4yA4yhC8stXIhLSYWN1X02kmPNycFuVmhIxwjnYfCePzUzSW5qXI
J5a6CDmltPqLyQY5xN5LT2PWfQXjLeb+f5WaOPc1/wDcks7WRhq6yJmgWdTnp6xbvMfOnYxzM3Z7
rRBnWIX5c4j96xytKByQ5Nl51qKXihvzKc66k6A86zzXmLLpbnuCJVE95Q/DGiSQkWBPHmx2uNH3
2rF9SYCvKZuxmfOVJWmP7RA3WoYHe8Pa8D47WERGXf90l/in0da3fLirlz0ygggFJe+SXaYVe0o8
5UYIDaWrAKadCOByBBiOmTZynF1DEmhvybVlAkbAgRFUYhF7nn/IVE5nF41wHydexVrVPXllQudv
KMdXETvnKs7pg80i/dhKhEIrkp+GwJTZSK05QtyAlc6la8M0UgWG18gHS16devzI1dzcRRU2YPbk
UlivSWpB7OunO1IdyTHWXnGoZiQv42MIeY5s8Rgs5nyk1XUI4irj7dJAfwHO9m2PCji6O3Dg4M7d
GGQyNiCvoGmVxk9To4AmGapXtLVDOmg0N0Oy4eibkZkYd7a1ZCc76X6ak/3oxsv41jlfBVShtVGB
vJg+6aRFOnWjdWnmm2p4nxf7gw2l205M4jdUiQaWjJgypaO2aXRwcwhhLM3de01rzmbxplc1qfaQ
hIi2+jzux8Xad6zkWG6To0e6DfB1kmLAmLQtquLBmn+ipLNBrH9r4dWUkBvRN2dYIHaIJ44ynyjo
2BYG8Vuzgs5XDvwiXZQNvErP0ySt+8krvoUc3X3ulNrFq7DmFclTRbboQp9bE1itNu8W0yz8RatU
QMg63xWtwgcRtVuisc0mUX27a8aRbaUDLMVT2t+xtz8PQ1LsSWHed38a7CkAnyzz6EzT5M8LI0FT
3HJsAUqVeglsabBPMvaGE4RW/USdJDoRBKeqmz468SM2zOVsDLQKUtDMMabEuetI8UgVmHNE7Xqo
0SC3k+KM3OaeONQ8eTurS9BgOfgZDQqK8jBHsSkImUE+yJlUc/igwX6VQ1oIlzdF+7OQzXRy8Mn/
tmjCdnnKF0zYjTuWfkvU+KZNkpcq0nnqGmrh2spuz6kTX/p68TaYI4edabbhTe6lTy6ZW1ZoWKMC
IKA3/YQOqy40+uFmb8wpGAzEls6sfdF55c6QDdQSoxVbL1nBsFxK3LC+6CU8DHowLw4wUnz2i+Aq
4jxTX+fLCYTpaPY7NaqnikjZxl1q7ZS7nbbtVRL7VheRwU2mnTaRiZhcLeLw5QxniLD0SjvwPxAB
dAc9lrneBtmoPhdlCIamxK+Se/Nyp8fjhhHpdLRm84a014CJHqwrwEM2MZoSb61c145O+BMfz510
zekpain0VMuhoO/jjL+KfLYVFQcvsR7T9XIQiSG/Qt9eu8yKZmNaWuVrDi6WAviY3yawNEwvhl5n
CRMo4txd3wqTPEXu4h+OFt28cWakjqV7G8eWtFRbvFepZMhrGZDSwu4W0sN0O1TdJhN8d51e6s9t
SpYujSGQGv3VqqiBqMop50ClwUAdMDWnMY7SgU6Ntp55kAzWNGcEAta7HJI4EA83MY9Vyn36qBbB
Wpra1MvrUMOFg4s1pJo2WJwyxb2de7cc09wx/QqjeH7sozYLkjRhVNSh4w8Q7jkBwu1qIjIEcNOC
zLDJ9cTeMS2ya1gN1kvOPhCE1ZydQwDHVm0lD1EDiE6RhDkzWMCXwPuyE5pG63wRgheZuU224UjP
o5EOx76X81MzOM9x3hbBUqeklhhz+Qoj/pYXLDuXcvwYmB5ukz7RtkYzWjfakNjUzbWRH3m5IvFg
TftFcXYrRo03B/bFntkBzQpqFHugIJdC643TYPZqn2cM7QjqIw1OtD//fkr0kTJrTT/qdrYbl/wJ
p032VctHLy/vDZmNj6VBh6rAVYXmaLXHhTaSfU/E1l9KnpK21QJ8XB8phWJ+4swdvna7ZB8PZcCa
dEtV+OBTvCTwDRbnOdRlAJiJ/sJM/JSteFNjlB/a2S5fUwanFDVzVquHk0epbCTrzndz4KdOP+KK
p+yRorIHlEJax4Xx1AkDfnBR3Mx2/6vpoX2UTYaszkMKliO5dFq6W6hzJOTAwpPQjQqmGIByXlKN
HO0F3fSbLNS8TZ50HEF4aoexJwM8NKfBOwsNSFnWul+t212drubh179qBY9JL4ZTOKw0SwJlY2pY
flPxxEyOER/6yn7u3Ur5giMk/kBoQKqwv2wc1jvbZVcIuebuQaptyjgVTI9786RV5nlR28EYICof
9MG6jcbvCsTdwRPjI/Ab2rm9V6MznhsOvBBK3XvNmhS5g/jQ0oR2TubHxsE7plKTwY5VP49xVu7A
Iv4gu7pW8izGlgZZ/joyQWHTObAgzDsMGIc5NQF/I5SLTvUHB9NHtJiHzqIXTB/xXGQVg2ncFgBb
qTO92lbY+jIrA/pdk7fU4nGFTXeMiESAiCT2I21nupSVYGqQPhMh4Uwu+oKbTksApTcP1OXg1/M6
kOODR+G0Cc32JElY7LlT16gjovRlXaRQSt2Z4KN9IFX0gr3F3IHyQ7+sfOw/X0oZ+jbLq2vR4SNj
pUUU45WyBN3bSfTlzPPHOIMaxMd81mhW2xT2otPgdN/IhnkFnoh7xtC+LVrN9xKgUIZNqbxR4rpx
ZzFcaq3DKGw+TiJ1bgAedpvKcMeAAK12zLi51E0jEa4nxWLG/loyQ8dkwV0kZNSIrNwyAjHsOCjJ
H11z1ZVbC7buvh/qYk848MB91PzSLGDsHm1NW6yo5r4z8EuQDdQuolpxnRyNZetSD7w001n0EKc0
GCT80f6S2HiMgI/lgVNE5k50mKSAsRsHDSm7bDxEY4/Fhv6zZadkfbR6YgaZgIWLoks6r4/WS3u5
92x7ow/khwagUIuhM6qE89c5fXMYJaBNgTkV+Efc7/OZrFCYxPF9is62ZSxJZmJx7kLPYiRUsuTi
jW7PCcalTQhBYhMKyaBwY8XFRxjZPRf9jFzKLO+wNR+yDFlO68VjtaK6pNnzisL5CVQc2RuzMrNd
LrOfaZn1p99Zytid7hna1XcxI50nowiiOpqf+8KtdqGKSDNgIfQzBly0bGMPiXvvToyuPEhGKWDI
kyd3CMgxxD8Hpx3AjZYWScR02TkYSGaZpQEvB52/r1NuL1coX9eF5ipVude6dwA7Fpx4Y5qYCxzO
QnIlrwvcyConBDaXgzg2NYZQ8rUAMRgh5iBCjprEbOtp2W2Td76F5fcK+DElBJuR+4D8iNdqJrE1
m+PB620NRAGJqc7AWIafd89C01XZwxLGew4r1ZEO4a2t27FfsH/ulni4m8p+xLdtxRuN1RTlWQ67
ISrRqhcmJMb0zd1xr2flVzUO8y0ueg4RWcicJBoDZxb4OpJmxyxtOSbETaCF8en2HmQTAtKk505T
McGYwJweONqzNRsPS9Fo20zBzcCsWotDKyp7EzehOqZSvMdlw8DOTA9ceh/w04iNOVosrrM9bbNY
PaHRg8/U0LASk8SxCQ+iry6Gw2KgpgzbF5QJfPY6vi0zOUuYuuOEAoQYtmdfV7xRw1Uvkgl+A8EW
vFb1DZ3dK5O53uTol34s4erAwbgMtJ5vxxeEQHIzIXIbZvWAvEDoa8tIfbz4gMne7PKlAdbOqRjR
v93Tmcw/zXHRfbFmukn4wSNyiDiWsPCm+xZlaps4kIhDbGUbWXarfdC6t1o7BqiKDpws3n6C83KI
ajPQ267ftYLwacTsN+1c/XbQqTbXYSHDf9q29KK5FgjvNnbexpp9lYFygEkuPCmneRaeHvmDoBuZ
6C4bFpBRttWDnnXZFgjQSz3eDl4HAt92fvV19Ar0mDGCkgyJj3hM9WOeCy3oKs9Gc/DsbW9ifZ6M
Xxas89AaHN+uBAvEQrB8jWPRYMjnGBdgFa0vM+/lfxB1JstxKu0WfSIi6BOmBUX1JalK/YSw3NBD
Akn79P+qM7h3orAc59iyBJlfs/fa+zShD8zcEUECRHuvc7eaY6RBXTnd1oJvvhkskxRAr0QUnegv
k2EdFu3ZtnBzelDchib/wiyGAt1yv5uqIoOHxcxjiarR66ZY+tpS32R5bwWWKT67OfmJvVhFLV6q
rQYsZDPK+IuQcZhTSn/YhjBzFX52siqt3VlJ81ogZ9pTEvwpSwA6k+XAF8q8a7Zmf9oExC8hvZFt
2n+KH9dWL/CDr5gcmb6Z/l+VGLdYZ65iF97X0pBULJEgz5yFy9iggavjXx2u05GlUZj0hgqNvkcd
BDD22E/VOTZwaWSqFDRfzNuAIs+kqQsbLEsLjJISB9E303RWtgmroqVhVMp8rH8H9WOEjR1z1JDf
l2So9CdoRRRG2PN0y9sXk4K7d4oRNQL5JzbKYJyqrLxAc8L0razXT7jTZFQzNU/bEU8nU87a/TVZ
FqHCg5tSP+O8FyCKyYN7GaT3DxYRGu68OVKC2gFyCUxar10GQJ6OpNczZN2+f5mSKTBtB98rWvm2
Ly9NJiwMDPNfRneHAv4hT4bz13Qwc9fOQNaT7HfZZE8IB/iQs3RKsvdWBx6O6bHZJxpTr6bsiIj9
BbfsbTGc8iSa/FkbW7LpfVuGVDE//Pwv/XrJ0GWw0jaYmzr2xlXI2+JYfNH1vg80vL3Lk9bMmACT
AXS3zhZ8QsofVldT8VSMohjC2fe7oCcXe9KciWLczPnDSDfJO+b1qzFcDJrBDR4ZM0hm3gfT+iLt
vQpd8RknyKNNCzReMckZWLXcD4oHKM4ZWBqziX3RRhFqgZDWpC4eShv+be7KlMLkRKst/61ozX8+
Zj9fxES4SYqLFpm+ayOGG4wdcN6JdQcEOs2qLrVRj/uxvI05HNKpIi8vz4YY7wNOlARtWbhY+ZHs
tRddOJGuw/PWFzB9kwV+rcHoyJdQBjHu7sglIjrsHv6PeQI+xHB+M1r5Al6IGUmKSiu2BV9E7+Be
DbSVrCtGBzUxn07Ibcz2AIPOZHk71EAU1vh0kpUnQbGDlI14WTUaOhIkm3BSRNF3OVnUNcQIAOyM
O+HCxZsB1YltP76cJkV6/lRX462fzH+Vk/8hKQxfsZsjz25jvK3qx/GJFUCXxQNEhyM0+5tSOTl5
PZx5c22C8RFzL70HcQBpe7Fob34S6kP8Z1jqL4clhvL1P3q2IKKE4xU0FcUIlhzEvwo0CE6lTR2z
hcTsa20c7UF5bp69tbaJrmnva4ydERnV0cjsFyjpeTCn81NtMhkdC9w2cFPf0ca++nN7ARRubxLp
H7KK8eaSo/HTk+Sb9cnNy/z9uI4FRDLSTBARO/vSyIGUzSM2bOaAZdNGA4gwPJT+ndaZHndZfttd
99ZN/kc6Pb5Kmb26S+Yhs1xQR4nTnHQon00C42YbPj7kswkwSevA1kocxlt8g231MPP08RvLnH47
Ksz8pQ89nZnTpZl3qqTEGWU7bvvOj4R3NTX/lbX3fi7xcc0hJukDcQhyQ3L8tLH9uQ/9aXkrtOwF
rNa11frP1DAQV5cjoV5003aBUbexrRvWMLnvGnALIOq26X8oLwRfCDXzS6rLE9KRbeJ17cURm1nr
tUuDCu/qzHCp5ClfeKcdb/konK4OIdFwNWYJ4AXlGxcia3aqbbMXrMxMR07+mKynLBmTXekVf6WX
Ts+88r8NW2fA4dp/anBRce2j7FrKKdSFWeK6c+htvAqudEvSzIwoR6uE85XKPwiGsctLCQd3BFHo
pN1BiHI8diAdWOx89GZv4Wat5Uf5sAchO9tkFcWizIkcyagUcBDHGjB7/1VK6jnwxwQ8xDkieXJ+
w4oot+M609SvIDaETf9usQgoBoIr0hGqqfZSgL+gqydEvqPu7ibNi0bpmBeQRSEKU+xRXnyxshQK
CDN74g4HSh24FqkxdZdu8A4DBLy0/DOi8duxxXIvpLua1bZdWvtSon8Pe2f4y/dBPiFAwOhSOeuJ
KdsUSIUKF+gBIWzGzCilhzlLJvOEwmHp/YOgzO/7x+NmUsehDt6CpsmI8wFdg7e+QJczWkFhD5jx
+r+uEUdabf5ClnMokPabgMSnMr7o//pFhkatPYlCOfwE1CeUQfKEIJ1R+Hjz1sAcE9hT/e2Xw7Zr
saB5JnSLWg0nWLY5NZGBnNj6GdZ0YKr15c0QWqmDOQ9F2EzmFUuNooTUf9zCJ0YBdivqzJRFzCXT
3DetYyPeVeRYlLjjeU3ic6kl/9wWwavPFk2VVD0DK+7J6jZZNrQb9s9cT/0RE0h6Sgz3ncMB29bA
2sqvL0Bq3d1CbU7oFYG+6ZAc8Zj+8603bW3/2XOhozKqHl/lxeD1KZwLY6SP1a9wWOahvSJeylRN
kmWOBVrcsAF2keboj/l7sdV7kgjnnlkg2RIAObfeeB9++dgaiB+xqE99yb/dn8Y9TLkL2hfAdTLt
tqmHd1pAWw3bSXu1h7Tdj3K6dTr4faLyPmnK00sKq+GQGfKcTioNJir7A3oH80XHvZCvTv5dTik3
w79FMAArU9u4I2rt95m2uLshbwoaEvwyaem4596HqVewVdzq/KKTcryBu1tPeT/fe4aDZ6DVX4bO
SZKzVAoHeo8A4E9+nscKdyGNf2Q5hQIYZRkhmnl2dm17BfFCPkJjZ5FrNP12ephjC1+ur2Zsf9sI
C4hYpVojPAl/X1/20JqdJZQN9Dk7I71iOmojRT3P10nVq3lSVmKehLHuRN2IfZzL9AUB6qZIUhnx
tnHPYycMDD2Pb3b37ftsKZVTl4HT2++GVU+nvFVNlOW+YCikuUcDbfNgLZAkM8W0uewcuB79QgTK
Y2wvXEhKzEOkOe0rGxJ1GZN27RFNszGXjJt5ruANePg/fLvmNK/8AfJDjd4mxvqrhr8y06xrsgiy
gnh/maiw1aDzY6HG8BSSoxGlCpdmt8bi4JMTFkiw4pHBACnIsnU8yCIxQ8Pvg7F5DLXL0tnBG72o
ikSKZRpAUzXqeRKslnvu2G1jxPd6LN29ELPNsogKpDQ/HcC027mYA2Hm6uywh1LS086MPb47IhmZ
hHqB35/RsbRvVf+58qZ6TKgle+grycU/ccGQ18EEzdrigFmq+5YibnaNb/V0Z+n0WpcIbwZr23b6
W607vyGuL3RP+bu5xDVrQZJXmMk7Ya1jyeY65n0EsPtUJ8v6ophgY2Bz5clelzSAtzpGzUoCmrc6
1AS1k1xz2z/VuUQLPeUtPE6UxZZhgv1Yk+l1SsQ5dac/mp7Ue31g62XMtn/MHZK62S52pDtSvgHc
qtFaxFyukvo+LCtmyWjqyQxaQLooZBHbMmXlTTxXXJTJKxeWfBmXNlzHOXmd12hS/h8thZaWrIm7
S1wYY2tnshRZMF+3la19oJ566ofa2dvQuBqrMSNLLf2ubLslTFh3MvIXO1e4VcQ0ut00MWEICfIy
pO9U1Tl0pLoZicNbabRXVX0XSY1OoE8ivybOsszjQzFAK+2hJ+yh2z5Xtp9cWoA8m1z6eLwW7cnq
C6jAPmo1d3BCwtytF1NvrwQQzZHLQi8wdcZcCx6VKMM4e5S2c+qztD3mnJK4dGegKLS8KfVb63fa
yROxc/AH7dagnD7PWHRtvasO2ej27HbsIqpxGjyWYu9iBj7dT2Xz5OuQKw3RvHf1CwPiq+7KkjXR
GQ3c+ivL2YtjdjxIZWb42UZm2D0dQGxXGhVL9pG7K/Nx5DPskFnu8B5HUzUvN8PNqYETxHAahsLR
SYwgZyH3KN67kyztfcMY0h+K8mBgKdqs/OeYnx93jSsb91y48NR8mo2bW+ivieOPu6n59gbn4ovH
Ktm+DI46+DoaM/ab1d6S+OVMn/Vo+VjrKxdpUZp+jguRIm32aLwajGFOj6d4xlIytmayc2Rc4Dld
hm1Zu3xfoQc7fTYHKHhtnj/6g8zCcyKMvDykwqDtw9HaOzZGjvKBACvaQEjmKGnF3k8kNLyu/jHX
QpxLafG82K29N2R5QjFbwtV3us3QQpdTWhsutp0feLusoKuQQDgDcgVlLgfVlc4+U+l47WP7LRus
e5HJ41qv3b/icfh7rfahW9PTUKEmTtPiDwy8Kmx194RiRMdLCC40z+Vw+u9Dumb3xuZmgWGTcJuj
aPyMHwwZVjgJ4934QHGevODS+GuRearDH/pK2+pjrDAprc1ynhkany3b+hZ4CD/hUo28+cYhWVld
JmvmRjg39IBLzA2EIqlceUC6UFWTo7fK3bBSRDodrXY2yO7q0fyhFZ9Oj0xAU9bTU1Z7P8XgypfS
/ZajyvARzDSWZLAch5RxjsTKUT+gbyPIVdectAMWiidCs3DB6SiJxj4PO2+KQ1PwelRdVHisg2Hh
x1gdVRpiKs4jTfEkkf+D7w/A6GZlJ3et11shXOtNoGpzAU17a6s/tSVGNqtZj6vZv7bu3O+kGnt0
ch8e+6qgJHmRcQhQ+kpSF6Ow9D4qbqrQki5WtWR4Jt5GBeKna9v1Hi9KD8p1ePddDhE2eNaGyrk/
AYy4Ol0DG9t3wuQBiCLdpXj671d1DTHRrFgKOMWVNfbEKm0UW0uVEcI2ATNLqOOSTFXI2dKQ/zBM
O6EN6swybA3TzlNkJpvz1pzw3qd5wUayGtcX62RN3jb3i/Ttvw+1i4QgnaN4nqzLA2Al0/ULSWS7
L+c4jQbDI30obfwtMQzixRzx0rYGK5P/PrWqfDi7cfqHdc3WQNXxPc4zA4KchCOuNkLp3KIOTLe7
G2ghyJzhxPZwMkSk1B+ZWtb3LF1fSzLw7qKkc4ud+RWFKyhboxp3CC6rJ6mafwaB1VzQ52Ya1qjU
EfPlfMUNViUsLqLa/13ZN99dpywua2Z9j3kz7RDosG9w9oqj9CzMPr1kMRf9LLJnFFeEAQwWlv+K
RZLujE9+2z3hVivDdKjH27A2z1Cv3b2xCdHAp2SBC5RJkOhDVwpCelJUHhhWCP6hOMbx1gpo3W0X
ZGPdRjavYxCXxnhEQRo/gXXYGAvbC2g+Iu7PqZfzBDaxImOs6Dat7H7IoO4juH/arhwUwnpxtATX
ma/l8dZyV+tWL9NB6t1PnOjfdgXzvQE6tDXSrmEDzwyknGALufgjUVWJXYpXAp1xEszMTLh4Ffjj
qjs3HlSSjIaV+VsStSUBcaTeEa6tv1t1IZlo6IQ0KgZBRodyskhsA+XiDPjMYJfPGGDEBxpYiulV
WvXf4MTZ7iK9DYpWowZwR3GqEEcd3NI6aJnMQmw/SGxz+2dNe/PSa8Oy+SiCVXeNbS2lOg3TuCk8
pJwprTYTeUsAOWkn3Qq5z6A8tkx1myXLT3T+p57j8dwrTFNSclqPRsf0wP/wHaM8JxbOj3UZTuuL
sHAzdXNzhYgByGwa8kjFDjrE0pifycT7bdU4A62eSwOdyVlz1XO2sDUvPFb/qDLZWrEM2/p2ZTxB
njjqCrZKLJoIbP8Cg1H/SGJ3OQgXHeGjUFn0kQ8w5449WHs4s4pRE0FnzZLnx9HD25aoBmMn4R+G
1esRy4thk6eVERhSQBN1AW2I2EwJotJIl3KY+2h2yakykI3HrFZ6ormbXoKOsZn2sKnbjTk5xcX+
8ibYqrCfiQygNT+r//sAkL3eMoewcMN8AYI2b0wCcBCNiuwKNapr0p4M9gvHzDQ/5HC1HIqApINt
OvG/9PgRiyUutiMuRgRiJLq1/rJl0LVzx2Xe12XthynxVofu8dA8AN/vXQIxQg2HeshglPsCKj4/
PzsuUXPEThl12Gi61vDO0ioOGE/geE8FZE0WTae0tSldwE0ceyhoUdtQ0c694ZElvpDxRrxFSB0P
JMZbLDLQyb6lpwyhBTQ8bZm9YT8jblMzUX6tDbdlnf11+ph5xzKemocEYxy0R9PTM9DoRoj6+jIw
DGaRcuw08oM3GQLtYJlWLxCPZ0l4WXleGsNgT7L6aeTTZ1NSuV2Uj8vvJJ3mI8aH+djxahz/+/S/
Xznm/DX0nrf9/99qxuQvaQDIoip3OpI6+ozLGLePeVjtqdxaTbfvtZFxAyQEa21YvsZ9tnXxcSKk
GqN8MgRW5wfMNa+fylRRC012dR8Kk47fQZWXOTuGxiRxSWPn5kwqSv38QK1SY3Zv0s/jPTYC4ixH
vASd+BTwAiMWl+cqHvOjk03XCq3cRjfZqyMDY4tRQq4l6QwNlKMHbVe/lrXncRZ35YFwwx+kES1S
ZUM+aTzhUs/z0JwQe3RxxpMc4+DJdFipYvFwuM4OKizfxPBqGvG2Jtoz9Bq7ueUp1ryxa/+JJPnI
DaLdXGeuKBAz8WyR6249LAU95QdnBsV/n6Gile+W8SjonAwKIainjaKK6dCWau5lpdY7qTwxHyMY
P2RL/eT1E5i8qgT4wkLjvPTMkB+puT7ODJu7KWI0TID1kP02HSqkdrU+Ca7a2UOyXpj1RmQLHFGR
JWgT+DNa0R58bhma2bUNu75xtmDa8hcvI89Aj8shVI/KDcNyHOqdcfHUXH4MFbT0sVJI0+A3kjYX
kDTJeRu7znV0OGKVXAMWddsJTTFqtbU7tosmD+gVDkkMZggMVX4r2v6Vb98YoP60T0NTepxAKH2T
9QOsX/VVepCNq7imwtIkR4Be31tnvgj66qAnL/G8qrF+l6zsIEUAHjZZ76wKF74qTZNaKU2eR7b1
nCJzfGLH/4cxi7NVPjr0xOCAHRKjumq1WiOT/Ly5jUtU9OXdE1Lb5p4P0C8tX8rUNN4Q5B3JCCDW
YSofMYFfY7usr01S/QZ5Rxh5zcrK79V7Fle/1ja2Auo7QMYjGJvCWm7MMwhorv/q4zCHo1ck+9kg
KDPDW3szGCcDnO7PzJ4HEox5wszZ5VKIn9Xs/7TFlL347e8Moko4cE1Fbau9dMt32usS0blLWol/
VR3KavFAXAFb0ALf9McPRmdOyAoTBEk8/FqetRYZ44TcemJTfOCnSM60430DwzB2DF8DIZLy6vrm
J1qaII/vbTY12956kHF6xOzLFJ/laCAk4O+3dZU9dwVNidbxZmkomeaqJRRSuj2qJ1KQISRfp55I
dm3QvqWlZ2gvJPPeNtGeHY/sAcOQ2qU1yoK7CX50gXY8dNwqfslpIAirNSjO6myMCIyQzzYaiMp4
ZAfb/GTbgWetpvrYY75Pscf0r920ui8EPSGrqmiyBXCnAMzRL7qZPSNY8JVownS3Xa4Je4NZH4Yn
VKtVVBUeCE2tSG+QUJItpqt8x/6gGsgnZWzN/t1mNDdlsY4EDfuy47UPlmZ5SWBIMFtj++Yt6Aly
qfkocv1H8DEEFWEI9wdV2F53UMkMXXdLE4KKR/PLLgwR6avnvC+WfVHkQIc5m4kn8pZ2EFnmfdul
6jB5lL0NytdqnVRIFf+vdMV6TzNn3Zt2O+3GeoQUw/nKJcifYPYQdVExBdZCg7Ukq8KfKa5ZOuUX
JM7FJYXodbEbwE92ywk6aAnsRhMPthXfE7pPsEVLE3gaNrE5Wb7axUxu4MSzXQfUBGwUn3rLYu0S
6rEAEwHbB77bG6SfI+MJz7+REU9amf1kh7qUGV6TWye86vTfJ4Jp1FkQ+QLUgLkE9vUG3ARJa/my
kvI2s6ZGmYGyngGzTcQ91TV3BfPTyqDdNlM06taEjtAke4axNEl1g3eapTZfxseH1CHqM6nmV5oC
RlGoU3cmKAW0BgfsJsatd8RwL+U7N/QSrPkkdlxSxavBohxUR0YYrWvKs6vsf5JdzR0o0xjX433S
Eg/KbdRr6BYse+ISqloY0TnpaO5U33LHr8/WKH8RczHdGF+pFPGDmbDgnQkrn0zGKa5zTh04axAp
yLeq5G/o3+0J2nU8W+vWMiiQh4coqpn8v0KRrEVQsh+iY0EEY90WwzBOAz/zrTH7J31ieSNnoF5G
xfzLnNs7hFia2i6Leun+M7yOOVz1K7U8Aci3niNbyL3CrUh1UJsH9KBNmQv6Z7T2iwtKKq/yldwR
YzpyBqy0QT6E5hSL3mzdH0faN7PfoJ2Ue/bjRzCqrPBarMuX3fxKMv6HXssUZmDc8ZnXkJs3QP9r
tUHcxhStVAf7ixCXfO38o9Uy1jP9RN/KFmaV7wCszrBObGsM0UE36Um0xIOH3A2kXS3bc5Mio7G6
udithM0iMupLUhHlTbO807gMuCJKLiVyZFbaKKcEkqR9xFiZkQT37JGZQG/Sgm2qAeDvM6fpg/LO
AcY3i5a6YdKEHoGG4peFtOhDs6aa9vUbLX3zrutsIr1h3nld5T13Oq+tZvN028tov/nl/AzGdgi0
h58ev7rz7JCCSw9f3Qrvt1YL/+5ZSU3y6DSf/vu0WsHnjAUyRjKl2pB0ZzKvhkbeO5iL3K/YIZIa
db712o00YF3C+jF100ubdf5rMbnD0WAZyZ08X7QV5TsEdPARFcmm9aglocu+C8WYVj/P244YwD8K
DvamzTPnnKzTzzILL8BLcgRWY9wmplSyVM9d7ydvcc/VrLwAlYJ1HItRbck3NkNnJeO5HQdxRco9
BigXvGfFmHFjtaQeqLq/eyPPLwAL3BYU1Qk7uijBWcO6slMhANXlVQHzpyWx5WdhYnBofdhuUOB+
GPknjLGWPfBA1ibZcChtGppS8DUNy4m1767NRHfNONUFBIC7RCgDnxb9GPxdjlVKOWZJDprPtd2b
M7ouEwBHKB/zRLiZNp4Uxz73g17up0E8u5XqGcB4K6RC8Xvu8WGYsTgZW0fO3bWfhuGKVu2zEuWy
I4pxREwRObmoKHRSqNKO8daAujgArWJ9wkypa9lAguqEpK0bL5kXw3CcrPyAWnFlqYaWXKET0k0b
puHyq0+FGZiV2Qe1RyOsT+CYzRQiR7mW93Wky8lE+6rY1NscG7u0pc0G94wwX+9vDhBjbmyUNlZ+
V+QfKhd9aaMa+JATb3ycd1UoRuDyMPuXB3JmjIrBe4D4XCcq43gXe8NT2TRqR8TiLWvpMaiKfpxW
sezwkxqWcPn1gET2vmCq548aHrB8by7FvwqOz0WMzbpVssIaHBfq1CY2x8djXbfmWEmTN8gYIqpj
/aY7JkFFQ/mGBgsNIWpcZKnNXgMF+OqVw65fiF2Kq/Kv7ulEkMMgLqqWNQ6FyiYnGwDDHJHrjhhJ
xawxedpomliZ7uNh7MMUTy1Jv+XAt9zcxgvQ8awwzfP87RnazFEAvaofxnELwvGptiV0jtzWN247
bvzELaOint4g+IuncjHyQ+oZ3zL210B3FTu4LA+HJP+Ma+8RAdUHGUR7TEMxCxKExcSwWVo4FBo/
8hX7kmOEGHTst16z8Dv36YH9nQrQEK/wAqfhTFkfmuQlfMcTP9KKNmttq2RPT5G5ENpr10www/Wb
AcfXZSLIcqNwK0Q4AHDXyWYHgbY/Iu/4hSAKijWgD/Y07q+s0uuLGnl5KZH2FJdekPhx/uNxUOfV
YsAttB8px6sZLrUJWAOnzXuZGiwVWsIYZmN+zY3HHrSnUsvrTu2xvH3Gw3NjDuvbsFT/mjLjEWS4
u0MMi4QeiFc+VAz2c6R33lCHBeCyLZ7ZSO91fAggqjSCxA8qQ0L8oM8+e4z48lrz9kPBlHUsqp0n
5pvLQmhjjMYblzGrSnJKsxEUfVMrLShnZujjPOghff+yN6v5jBMcaYG77pNpwolbQr6gQ5VhjIk4
MgBVAXaf98q0CwLjnXewOWfd4ArWu/KmmFHxKo6EoY+8p7qWPLudA24fe0r1QEijFv+aldFCiAIX
ZtZAu+Y3266aXUmc4KZ5THFxGB1pz82z0DyI6HjrN0mmOftYxoETZzRNVXs0Nenta+WuZ1y9aUA6
3RL6QltOUybX09zXCQK1+ry6jhYxQX4vRXIrEwIE3PHfoFLzo3YEeimSWVxjfkwRNG3TW4XcWv4y
Rqyn+JtFcXUzxF9Ct+aji7odM/S3STTNl6PZqCR0F1QR4tcN9LGK2J4c08aDSA06tH2xWAXRZYPT
LpsURChG8KiuCJ10l4GUEhKxAjpgFYviAk7w4ZR89VGJ7Bvy+Ti7GE7WJOvhjGel6NFPoXjcmere
Tfn47JNIykRjejYBAF7LpXjOW7Om+ParV0rKqGpJn3SGXGwcO0WGW/XdwZbVJV+z6g9jqF91Pr9N
bc6kqx6nMwDgNajAqrW5wImmsFy60GO5ewgOp5Hj6WOw6EDr2/VeEm8Xq78v0mN+sDCvZU0QFLkd
hzZLRFPpl7jsfqnRek9muwoHtqdTfy6sJ9uQPzmoGlZdbI900TEcwJPxWkByLAc04kDMm8hPy/EK
bWS4usQnjVVFbOo+LpkoGzo0YhqfHgSimp7jUm2bsTawtL90UyNOFBYEXnJXoolGlWZ662ueOt6N
oApMKQU6/kQ+tY82EFfpF/IrwdFMHVYtaLGzqU7OtoVkq08qGVat5FATfRf5gPntLP347+siJSEJ
61RH6Jz0/R7TWBHMq7lHDu3uYpjB5N/U6Gg1TOqEwTpxCIUA3GSikuMELtoVzvw2K//c6ebNVCjf
ColfpOk/3YddXWLmR9ev/2kfdlq1umCf5lYdYns41dIwdr7ZGftJ5zYbfTty7OEZGG1++e8DFvU4
nAfR381T0xodN0VM2myn8e7XsXppFlML8etUT12Gl2YylvTgd1Ab1tG+kPbIE2BY2rXw6t/6KJeT
Lqp77o8lXpvqKGyeh5m55nYs+FuKDLDRNNcbQLXmpfJJKBq77IxfxXiCeGZdFsu/6+ARcRIcK/7x
gslcRSrGUetm8wVwb2mWPl+38NBSIY8XuDfDuYRClCrNDFjoYV2ZRjaYyAiDeF7Z0thOHxZTDQeb
XMVo9apgMKo1AkzjhX0hd9Kd3tzV1thSshRy2BpfML1HfUKl38q7NmfVrUEi/pb6Z1Z6zbbxq5Yz
1WsujNdBLKVmAKagwZLA64rD8bFvL2ni7I40CNSPjuGd2gJRrtOiYlrVG4SOgWkH7XSh/Jnkr5Hz
AN1krK4z0bdfTQGZ3qiL53RemsjQ/P6d33DsGrZGWX92VDfbmSk+c+gh3ZNyzIbqsQIZC8yfBnFU
L4TZkNvd5sa2yZaUOOKU8r6LTdYAyB5IHYlMlFt7U7UUJm2+tY10Ocu4zPft4j1XuTWfKoHRaM4f
zQM4iYgD8Uy5Y1AFp8Pesru/sgXOBx3HDtLlMRbGVb0f1Z5yBsdIs+yh05nnpH2OXWnvLCrcMAWP
YJLVenoY3Fw9K07j+GHPZX72pP+jtRDcMMfhUnWJ1kuXh6xRb9ItM/iUodeCxruSu5VH+KVF1of+
JTX2veXA4MP4/9+HZWHGRixrfWhUp0cMNqlHcq89oqltse4NFsx2Isa8mpk+i//Arp/XBnGvLHAH
kVDwMNAk1Skv11dNb1kuxM0aStPEl1T5L4QIWuyRUKYtrRB33Ha/J8afG7iK/Us+V3yAOIETcnrV
xe/VquaXubGDgqiFo5QUN8ItMSvK3iatpPN2hoqTHUadnQ/J6b2xtD91wkYNQhaAc+yrEFKLsGjW
9Ny6tbkdS/W6NJpx8iWq3CKO1y9rhFXggDxHsDvdbJO3GPUr+r+t42fJH9Pt6TSJfOYgJRq6mBF5
I3Z3rw036AaEza84X+N7GSMwz9WOrah9YHP2NXQ84k3m2+8gvJ3tSF0xc01hFU3lHbbwuaoNIoW0
9WThpffnwgFUK6yrbv/1bUfeUz//cIiiYTeM9AfAglVejVT+VFA78uSjg5/wgMa4REgWZGwRKP+K
w83lWWy3fuXJF62V58WO1QlUQ2CJlcvIr8ZgyVXBoiLXYeczreLgHUO9ysV+LeoT/hV766zkk/er
Ibagxom2rh9HLSoh3GSUmrDT5B1+o5GoH99SDqcI2SWdRSxa6sk/5lB/eu57j5o10hr5Q1zxGta2
y5XKPTZ1ySY3ZH9MeAPh8p2Irvf/9rV4Y9PQ7JCAwN/vfP2UrfZz0g4gKEr/iVQ+HH26+6UWvd6L
QqT4L7Rxo5EsfYJdp/d5++SaIF59i6mlUFsHb32UdSCldQf1ONuwnKC9BZegZ7CuqQZgNwlKjW76
1bqQP7tSw+tU/cpXU52ZSxKiHjdnWJWbHp9xuEz+PdeKEFcSc9gxe7FiEJflEu8Tk+8423Hex5Tv
wJLs8D+6FO5SntkXeuhQSrT/8YL2xmbR0Ss4K3VjYXQYU+eAIeNe2LAscElUsc0gvEqeirnFft1l
Q2gW9hjBVH+xJbDvnPqKf27xpZf/o+48diRH0yz7Ko3es4bipwK6a2HCTWvhYkOYK2qt+fRzmJk9
FRGdyJzeDDBAISqEe7oZjeIT954rsSF20qvHLHjVlZCFMzefIw/sd3BfRtcKqj3hp9YSGF0zEuH9
OC/38PFYVHIvWOLAXbbDPVMgcFLhV5Z3cCRWjWovgoWWW/Y0a/SNR2w7ZYqLx1vCLcCesprknv5c
+tKHQ/sNl3Vuaeq6qWTGDGSooBAck93Y3kSu463d0kS5Q/LVDPB1uuphWrQmBbEouYYsWWoXtt5H
PHcijdt4DQCj6M5pAGrYFMUeQ2+y5QWRAAvL0VGAprAWbZiTk9/Vpnc3sGd9oR7Jw25YA8JJjlm+
gWLQiCzrY/yn9LmZkb1ZhUScb+D5C598dtuFTDrkNdoWXBQM/G+/QdlGBti/AinL39BWH2nWF77r
Vb/88Z/XNOZ///ETN+zn7/jn/0+wMXheuvnbUfj9IMwe1ePfvpLKr/r9I/76z3+/+GHoxz+Sxv74
lt9JY5b1D6iHNh4FQ0YtY/0LNca/yIo84ut+iSMhc0RR+UJbs2Ar6qoJ7Oy/QGPmP2QQfTKIMjEi
yACH/Q9AY9qvsENdaLwqWGOWIWRL6GNayQ8MPX1cTPgW2CWEJ9iHyvrMeXcow5kid3OKsxVaBPLz
zgZokxam9CRUnrpi5PuY3C9tZjfepl8Nycewyy/xBWfnc/msY2k3P3M1vzpaCCNAh15x/J1q99N5
9mPwqa383Uv/hdOYGSLOkIj3y9aXt4GubEvRhgvJR7pgWaz3FQZk8KdhqXSsf89JJtWLxuv3kKwX
WqPuQ7BlXVPg2cpxW8hcWNi5t7oFM9pMHOTT8VbW6SXVk41EahJGxq3BmMZ6btrm0ckSA9W7rELn
kSgJkWfOCHd47yqjYhJF7+qIaJOzXp+J0Zvo23q2KAf/HFni1lQoua3+HZB0CrhjdJHazsorBKPX
sqOGbGA0SCmc9siNd0PufdRCJKswx1UBdpFEPLR3dEPuk6+x9kWrVp9GkEjq0c/2tFBsPpuNFkjx
Ste6hZmH0E8J+4iAiut+iNkwDt7R0qpz7KDvZhfAVmK76cBwmFHfLsOkSnZaxJrOq1k/1Hr7LRUG
CGuZzLIhkhcprsqzGxwNPtrxIy74rK1PKrJV9dw957fkUlyg0ycf/kbZDiHHJ2yyTSXx2UhVAH1k
yHZCVBBWLKwmrCzXYnxI+ZZ0pFuy55iuwPVG8lNlwF4WMwcX71Ng1h8tNG3WAZyHlTDHorUll7Vf
eFW8l0nyPgfC3MWGC+d15NQPbEvZOUCRBxjgU1FLT0zpsjkenFt68hFtNNVz/Ra71tq4h2X0TMjF
ot6nsvbKkl7ut9JL+Ygf4UPg7Vm3kfQiyoQo6bBfVoEhzfq6X8uDd6118MF4hjWDOaduZ5v8Fp7S
UwVwG/iQUj2LUj5l0BOgu0N6H6dTfOIEP97Gw+Qq+prdxav9Yn+EeknqORbRa3ync93lGRlyjPou
IG7ggIVb3AN7slVRt6EdhPf6Kn1IQflc3skDAeBSWmsI54yf/SqcxXqpoUSQLoXrOFN7o23Ts1fD
GIE+vYnjtfRS33nqqzpIs5fmJUaiMXEUfI2lXaEGUECE1Op8sN+d2lFnAMn3kNC9OU3+vCvkpbLN
aZjrZ30o6XH9bQhZoV850YfMRKNbV+/du/KOihGagpES3TdJpWDW7nFbJheJ9xo//IctPtD4LvKz
9NLe0weSfp3xxhgABoEjCAUFdAuFyKVt9ZHeLkKtPoCTIwTOoQ7Jk8WgJY/QDV+TkLizcFPvRdEf
kmN29c/BNWDrSqprkb1KB+dksn+bcbsD1pZVKz6VnKEnENQ8ZFrzwBtQ4m6p5XXq9qNmH8WkUvVL
v2bSM2zRDkdbolOP7i28dc/lrb7lp4bQjcJ5ytfMM/Z90GaIe8n8RYw08cbt97Uzq5z9BHo6e1AY
Chfm5n0QbAuHkFLwUH/BlkvEXMs8hyohzRHaX0utpXHuWjwi9Y1VyFrfm3vrSPoqhsmb/9aGkGu6
PKb9DX1sUOB6TFT4fHNVAysGFfCImWxFKGaCOQBGT8wDLDBsl5VZnJEgqcUJSrOAfYzHJ8/B3crH
KpceEpXJVLL1Rwl8FmMpHuqswL0S1Q88tldqToqXo3+Lb8Oz9pyeIJMdTTl79d9yzufBKIl6asM9
U0bH6S+coyHILN5ldGAAtxrKTTwlHnCRRTYMmjf3rfxqbzmyvUCayhXq0saLVykiJeIKHwPg55m9
yDVlWsuxMTc+8J9dAhnpMHOxIgpwpHXpG/LplczprfazY9Oy3Ii8qSc5X0RrkKWxGCL1oADEIH56
0hrKtN86gbMOzjGmyN4yWVhiUI48rZw18zwnt2mT28tIDO/1tbvHV/XFuVgXozfmgQGk8K3MCsaF
7wimd3EnL4pnx0KdQp4iasfMewZXtQtl+dCJ7lWJcPwAs1m7lbWMsKPImfWSm5kxw0tj2SGEn3Rd
nJE/3MWLiLWT6noH96qf1IPTuhdNH9gbZtHMVl81rLZTM/deOp5Nky7J4fcr0pc1eTAmemNQIk/i
q3RyLvHAxrScJRFYq4T0mgfRVndoSsmneumPSoDlsLW+9XP1PJ5G472nOUDmTS170hO3NIsQRSki
NmeCuMCXsjOOCrOvfD6AAGpfSARHXkWs1sS99pmMJ2Tn8kSql5B5Vm5QfTuJ+ok51i7fbTO79i/G
BRfQkWXKVHZ2yT24azsP69o0Y985rb47QoviEp3iMI+Pwdk7w4Oe4PuWY46DOMTWAs9BcO8PGGKv
eFTBtT/pBbYBghXDR4lPPWzpl5yLetB2WWZdtb042uf4lt/KG9QHNk85p+v4PFKe61s0S7hOq6V/
c16H5/ituJSnKD5Y3oUIxCVuGb6muCRFfGLjqpIz0tvRhRXe3OQNiA/pTbHg+V2VU39sunJVdMG7
/GJdmA7unWvxzAIOekI0g0m3LlVxt+VVi8+S90Z8pulYE3lG9hkwrSfT3LiRs24ezgeKh6l9knat
2cy78l534ByT9in2ztqpYsyePYtZ2XOymHNXwu+7qzYxtEIiV17jRRU2B80u+U0N01hHQCbSrck+
LpHrR2BjDQ6bTWK6i8zn8Uddlt3iS34oD1nf3cCXa6xvj8q9u6ud/ZQ7p0LFcP3Q1q1ETmhhB685
mtJpgTIwdd1peIhOhaftHetJOoaXyEAatUEGDzVzjH+bB1/Jl/ruIszvGTS9Jl/BG+6qLFn6QX7S
hbVI9VVyyk5FnuELLabOJj8m53FH0iXcjtSRDKOAQVpX3SK0hoFUNcxoxKUthzEWiq0LEHbnbmb6
Rib0ouH2GMjWcPLt6B5XeEgC+6iCMNhmfHlH4jtPr40rQz3Ep2xP8sq7GBqq0NYMXuqGNxyr2GWT
wtuFaEQbFcVBqDYxIlVeR96z8tBsgWVPXxewtf04A17UO2LlC0hDUriS9YwKzS9evE5a13Ysf4k+
39HBJdCOBLGhdc2jN16yS74DV7cm6DkZ1xfvemSSo9fqLGy0hNAy5gxD5B8qRlaTrCbVBB7AapAL
FSeBTViFxYK4GEBaBVo2tZKmfIo78yuNSH8lpDhbMYvXaqWYhUK+EbPOit/OW9QUWAKhBsws7lD0
0DEbaFpuxFGsinTfQSbk8+nCJoFlXy7RvbmTjBhZFBHt0gtE9wQuY9EmprxVSUNHVA5D1ylp3sf4
YjRS/SzKoegKQ9kYsZCfIrWcFdh940jRiBIbrHkrQE0E44ZkGAcROZ1/D+t4ksV4+6DiLwH8ruMc
iZg0VM+UthcEdu6i7YloNYUE1ZViwWwtrF4mfmbZXBNEc64dpZhDJ3bkY6OhIhXaXcaNM2OpTUC5
vBdo3MHYH4Og29hlyeq2xSEXrm0+GopNjMqKH3xHJjOQkqnpnEmNuSVodCOUfhGweJm5Ji7twsEg
rYYOixqVZfeY7cTGJDi6dYJi1q8W8vBlaBFRTLDDCr0/ogHqSDZTlq5ZQojKhrPwqTh8LZl2AdjS
UoovXdm1KJm9jFCYi+5+tlKgrKy6WpflOKVrUan+0Ib+ScSV+ictEoEt9Hi6omp41EbI9A/dXSBA
LcD+g7sC1BdNAxAxxn7gcCbyi/pivQz3yGm3Dp5a5VXdtjJmKDd47q8QfNbVW109j7rm5JRQLv/1
K6O//Ylvbdi8KMswZaHI/ILo3/j5pUkI5ZouDXBM+KyVIvWL3TDoBcVyJ+mbRulYvYfpdsEcEzvw
yfZAHVXv3CPv/T07+qilA1xOe5uYWYGLVJ5pLz5q3OQan8t9FzQwHgER4Ay7cheOfCIIGNGgKF/J
J/9O2em3h/yeP/q7NGme7Et+R8K4kcOl/WG/VKuZ+Qf4v79XV26x4iRdoOs0kEBhPG6BnyEtOava
NTzH5+wYbrKuP7I0FptINkZJuA53Ic7Q8DAtXkErYlBETiLyC/I8KL033pZEHBWTC3NUgn1rtqj5
K9Sjmit2oTsqi9or74XsBTuol7FSg9ZSjgByF1r9jjt13rB54povkcgh4qgLmt3gntyTBDGl+hJf
h7tqkw8TbuwCMV16DDasEMYuQMttBE4ZPmpghiRKqcmEzG685yDswmshsufiodzbqxm3AeUfrZ3p
cUCBe3PZ1lJ6KcaOxN2aO+dinzq/XMlaMYeRe1fuFS2hWI+TgOoW095ARGNTSr9DdUrzo9EEDZTd
0BBojJJTcMpugmbpr08t/edYgN/PLEtnKWJqismYZPz3H056GDAsylRXW7JTX6uG4j+REfI8vDfv
SObfcv+7Uoj8ku/hoC26VZFdu5dK0DslofHuj02UeEk5fvlRswJMUx89l0r24C/Mc3YW24T7Eo85
kJwmjU3yJr+37+V70a0HYs6iDwT2q2Cu0A5VRbFg7fXcb/GGSv3yb97meIEwVHXTZPX5n//+29tk
PKSQIEsaE9fQL+MPtSJwVYYwvkRrfU1yFUW4+RRhsPUJM2BoKeYtcr3yZD6H1NrNc1nbc5G8V2SN
XTDvvXXvxqvE2vLkyfuGzJWwA57pYPZMJ41lHKH+zZt61Z/0S/fi5TAu+44RqkumiMoMABjYwjkE
+8Z8wegF0HUuncDPnou9qNuDui3W8diQyZ33qkXR46/fuzoGYvz63vmEbcNSSLES9i/3tbq1y1RJ
XLEEALpQA0GNQ0seNMWraSxY4V5VmCC4yFuC4nsLuSMDok22zp0n5ijT7FTdCgqi4Aar6Zj+zQfz
Z3MpXpis86Eoqs7//3z+cTPSmkhPxTJqyi9+M6s1UqI6+amk0yveqi//0AhyICRKjdug6n9z/lt/
ctO3xx8NjUFndvjrnZX3XFdswsXSCDA5ha69DFkPGfP36lBdNIYzzquanDsD7nkyk3fpidjFm3cR
VD/6ex2lO0TW9HjhrWcBoPEVxQXF4TK/pTcMRt0sXlaH4lLTBHbP8GZZiqlb/T3/Ajg7qI+y2WnQ
84e1Hy1UY98yChr/a3D1GEnnPOKs10iTPy260n5Z0qFqdKrRzaNrLcf2NUHGMbazNn1tNDa4LZ1u
M7a83lt0a8cm2Dwae7GP6YwdOmR5bJX/+vz6k0MoZPAEXFgycQ/MaH/+CB2va3PTd7Rl8aJbDyXF
0AGKCB/02Bg7dMiAgaHm0DMPR7ErcAkwSEgxA6PrYPed1WLKKL8wZ35GqVlotClbWMBD/rE1yGVG
hij6YqrsNWgJnTs1LuM9png0PfgyNPWklEcWIuO5mW7MWHo0DWDTVLA97hRp6p7CHdPps+ao00Lp
Vyq2pqnS+2clDC8YsufNrfiSXl3gRnTaPR13NEU329GDhwf/EIxNuQnAjh4d/1FGx44WFCADN2vv
zaCf7+nrk5P63D/zudy0IwsxToTrXx/j327DP1/DAnWOblsMyznMv14mksJCH+65tuxje1EnsA2u
tSqtGSkhM/CQ/uBWZ24sDpmzULuYfZL3nUXTeuzy7/nY8Vu3ft1QwBZvcNCxasFwQb8Eviq79N+x
iQy0xzubrZICFBL+k4cbl1hkmKOigoCiILad5c8iS5mHev9VSgoFepd/6/0bbv1oVQyou3JRrb2B
7ZKL/R8xGMrvSc9ydEx+nhq+dmJHcjG6F3XlLKPoO4/DDZypVepvCbHgTlqrTIb1XYjTME+CN1Of
GBbO4hjnrNs1m8IIVrldTf/m2P4cKDQ+G3TuizKmDlnnGaH8EijkaJ6ctORNLCOjjmYF3mhH9i8M
si/pXbX8Q5rqp/Rhv8j35hpG+ZoI2onTA6BoDMIZnZesyWeuYS9zp1nTlGUzO5FfA0YbpE3tQkYd
8Tjz4BXAbnzGk7vIGImE78U4H8k+4GBOfdWch/eY8SKe0Bf1npXqex6ttG3u2pPMq04ew6zRkxMG
Vxmj7kQVymuqlWdPb/GHhmA5jAB6EIsxZtxUNxpYvkoPb/kVlQ7RkJMCSfhZMxCNjrizBlhsgiRN
T/a4CjWMaqj2//qoKvZ/r1l1YiLQbNuaqvCCfrmzW2nSBgmr4eVwUE/xXa5jfxYCP/D85LGrfFWA
R8SVy7DvKp/7U/NC/LoaLMUpvXdtemhmKhI4HtYUqaY+d6R2gs/nCXCNAldtqhiVPR0OzcvwYqV7
CbUCC43jWK1mfnnVTe7NGC3Ep7CabzIKV5bSLNu1DrdaUyZ8rjGdYgd/buIiIMzJ2Sjm+iXsrKN4
c1MW6wx2UFfPu3HUQy474vtJfRhLtfHGWj6Ls890SGZK1B2B+aif0VaNwrvyodT2U2DHu3Ie6wqS
/HtwrYlhh1/Q2NVbPpGndu1/M7QuiExLX4a6YL3cLzilzG8V7hfI2hWjtfpsZp/eOTzm/vDWxBZx
DxPl24u7o51+JN+pGn2mWzoCtPfhLhPZKhpYFETVOOhZ2KKIJ3bOkECskqUneoQX1iMe7XG8YabG
FxcBsBMCayQuEcqfscBsorKYh6CIgwpIKbnWRDdBIgzGKYv2xPUOLRqVp9m8lcPRuZRJgXLfcZdh
PjISNnUO4rUbt0BjvjM4AvCyAFyCY2Mi8IfKwQCAUIxpzMxoPIz9c/vsMEsyvUuI1om/i976Z/vV
u5XLbB0/hbPqJvM15bN2DJhNAW54wcZ2i27WWTuq+5QZ1l+fsdp/L4VZ7mmGLfAcKxbF0s/PsTBu
Daa2OXvutnhGUX1xynODATeExYFxfYACj2JycAdnmr03k696gHE0cizNOL7iQxAgw8fpkjrOmUoG
TtFCql8xRLEi2EhbydFmxrwYJ1R/17r+dov6+fEAMFI1VEtjO2nQK/780pXMRt83GPISgsK2uOZn
fVsyNyqZH+WsVjJ91dbF3O3hs7SfniL9TQmgjofmv/18oQlD08AqqOovP99rfamAsCkj/mRMQ72c
fhmvqHtG9oT2nn6FXwpjL4c7Dc8dbRMzEIsu7gmUUsmYLD5Fh4yxWcn4TGgMFRTl4XT2q5nazd/c
lv78lZqmpWpkUym2/MsrVVqJ/O6wU5bQE+7hQwvj95oJZXfUL7JCTuJ1+Gi/NQJKdsLY9DrmgiGZ
JNqrUc5l56wACYN9GE8rppcmU8z8mbvX3yTcqfqfHU1L8GTi/smq+ZdmRZEEHxHhH8vWhu958K4G
U1X1O/hsNWmdYHBe6nIsJjJBapRaLUf0yeVIATrDoTLxsc7Hx4K93CVIcdt58P98+2/i5P70YjEt
0zTFeBh5DP98xkWy0pVZ7Cv4q5wncuBeyzMSsInA/NTdKHkPYyXbPfMIYqCaMliNWLGGJsKguHsk
ureKMuOAVK2c9ngMQ2eXQq9QATfV9dYO383M34SF9/3bJf7/TG/Bvv3/6Dj+ufhKR0VD+at04ycl
B2qPP17dKIT46Q/z30QRp/qr6M9fZR1V/6VMGL/y//Yf/5BWsENAWvH4jP1k5pdV4X9UPyks6Gs4
yf7Xjz/hJ1HGlbt/9G/7x2f9J9/2hzBD/oemaxpXjj2WS6OU4o8MONP4h6pQ+huYjyye9qNkIyGD
maA3RfuHsGVblmXNNmi9dU6TP6QZqDlMXeW7AAuaOrcN438izVDG6/ZfdyBTmFQZFhmG9JC2TDc3
ViM/zDGKXCOZlDaNoKbsmLbmvi7FEmHpcVynC12aCxUtflztTeBEmSfpE+q+CVG9t1g3iOfqyMjI
Fj8cw+PvP/1H1QVlzngZ/PiyLDojKiAC+KzxhmMgjfnxZUFCk4OWBIF5qfZIo/QRjxQwKyo65cOw
LISEpXmiPT/lRjBvfJ162WKsBQMJh5wEDs1KnM9cDyys/5ADnHCdD0p/zN0oWQgbWI0X1mvRB/HK
ij+VQAaQLSpzW2aYdlvAIavET45qUDLWltxr0ziv6O75SToOUalFqGFo6hi1nr5rGo5ZrKhiXo5Z
csgLitLeYb5g8t8A72YhG4elsycdZNIpmnGkxUq2hD2yzxzspYjaeC5iiYTIGZo0G14/wyEix/1d
mVSvBbF9CxIeyJcM+7OcUYtULXTV2LDRYORNSQRd3yHhLtmwqizAbckfziYWgl2QSwe7XI8+0Bg3
o93Y/jQEtTepvO49I35nFhlK9GRTCoPILSciriuYuk6/D4t7KHsp8kPXvJb2ADA7aUdhBW/eKKDo
tfDpfQe1oyYXx1ahhE517M3wnwGMr5mFp9aIQfBIWkjWViq/Zb290YOwhvmKQ6/QyZGoBqQgZlRi
+ivmscdoK6jxe5ERSNZIsixN9d5EDM8swOEkGF/dktZBxijZkya2zuOZ5IitJayYvAdTgqbyIFFH
WWBPXEeoPQKNgVkrmxNfC99kNTaOGWoTyfhSfDpBYYk3xxgXpFKCYNCznLURnu36U5QqoczWe6fi
4ipqauWqrndVCDemrsEgplQHYQQ/JUjBgBDSfVSUEJqK7U9gv3Wog9ZDijdexsg5saEkKfxnCBYH
IS8RPZS50s4XBMhEVfE5FGZ/s8zWnpOXRJjvLSXdsOQjfktNp5vJEaa0LkIZYw5dcHHz9FX0WfrQ
utqfmqwZavsU8YE+Ra0cLUyzuctmYO7ZRo/Ybp/89wFIRgkfcoFZY6xCk3CieXa+CEY2V+DKOAyo
hL1UkQ5ZYt8y0wgWlYJDK8npGmCw509+wk5CaN0RYK+91jMdLELbbGpiGDaAY6A3J2q5EKDtFlUZ
vUv1kTfgbpBnA19GvViXtZh3DaqhnKZh0YEYiVQn31kkqJOJygkF5NCfYzfT/GhdJKI4kekWPImy
j2dtq0gbOMPn3AmXeW4LVrsqKlQa9C4sf/8nbqzlIm8o4hVuRCvPiF8DLyc9XlvX6PWZo3jg7oDh
+UO3l1w2yoPw7nQ2zkTubHAthpHNu9YsNowQWrRcrf/UAZXY+23pLEg8/iKqINiZNTqZTsvX+DfK
qVazAye8pqThkNq1aRBpZ33bXuPMhxzyV56YDBjqnV1Y2IjRfnC0TV6hVLzEoV89mYN2SzzuDobf
Fys5SuqZ5xvdU8+ZiHZ33jl5cMk1aBlKw6Yz8OrT0OTlSRQhqHoteLYUL7l5StyikdLxL8XuWmPB
t+x8WtNKGqMCA2MFEqN/M0kLa+xy5blNOUc/SvJ4Um1gV9r0Bkb6pPWQNKXSQQW8NuLBRgkB5IDY
cS63Lvq2vJBdsfNiw8jbmGCbcGpsEvsDDYY1rXpYCkjEeyxkQ0K51Bz9cHiORr8f7MhkAWirnoZa
8aTnoQCvOzwPAvN65IqDX3AVlT4ebVdYCRyJklh7Gu2+wIzQmcrWr0Sx0sikniSuhsdymIvCw94c
EslEpLALZczdY4VXQM2MgfW1RKWuZeuuVWFPyZesaouV22KX0wmRsvpDKuvlRE6zAZk/MBIM4dte
3jVpirAi5hL1GlK2B5NfAqS7qjfGKcTZLXdPWqHAeFaPrc7iw5Kz9BgCX5Wjs6Lw1eDIgWPr8mtI
/Qz9PqUT01N959XIE1yWKsVAWFg32jhYEmtGHT4hggHXkIfFtKicYpoRsvGU34O2bp4Mv7vrFTDi
tkRP8ttDr3SgC9MdzVpGWSsTnv9ECcBRwKQq50xYFbA36QzWMDwiHSNmpZwkcQ8GZdW5gC1znBtT
wp/etdJ7MnSZDJDcnlpKjiNKzom9LB+pjYarbPx24bZAqXr7oJE8+dRVXKDegObMs8wXoRp3+KhY
Nrt5NejNXJORHZNHcyzL7MvAafmqZRAwlPDJcXEg2laLP6LGRAFiXEyIl1kYLvMy3XP8aaYCvIwr
izWCYbCFZrOb2OhwnJrlACcv6gDCwtY17pBJZgp77oPP2objL7CQcL4BbDMp31jcNXAoS8vcGrqH
uVMef1vxwKxkrd/kidXuMtBsuEoraaaRmbZDJAltqs7d9qlwS9iysd9sGyddyjqAaVO/Cs/5aENP
W+mRxxC4yt/6puwWnSGKRcE10NpyttU5FNtDYEnZBg9MscGaAhDot1/GPxpOmm+eELIDba3qATd6
zK11nmYFvv9CSzb4htJNkjrpNJC5NgRBbBzmKLDWVmT6467hgxqiBB/tR9OyZWJd5TyKcI7g2CPY
cJ85db3xDeuzgmIAlLuvnvz0NQ/uhGBv/YR5YGy3D5swu41HBtdUBjew6TkVoIze5Bq0v28RrZQj
FerC1Fm7bmHNpdJDGJqIbtV0OnJ4X+22gfsAJmashrShEbXcbPFb0GTcCOIYhnrbKPaXE9a3xuzc
jaMbLtYyfuca/O5ff4SMNkzURoLkOR6fPsQOPGi+xiSAVQXn6LYbf+H9DTO3ectyQlp6zpe9g0J8
rjfMQyIjFxvZg0WuaImLE4DUyFqHPG+bDdI5XOpexuxGAzrZdSjw5ArwbpWaAJBYch07wh7CNFlq
wCvPog7uEgl0a0kJkdQqT5ANxbpLCToPvVI5GkYD1dsl55D8CaoLlLN+Wa6gL3g7tsHIjfRKzOgv
XUl1dhmwpJ0Tt7tBr8ONMTqB/R54RaJ4K6uQ9zZ16y6sTWVXaTX4kooZk9swcCx6vTqWuk9URM6D
Oi7nVsTZ3dfpVUU4G8dlvmtjwtkqGdeTnnikV3Q3pC7Zsi0V7FFESxGm0FgufCSyLCSMbEMLwr5o
nxqXNIw+PrUoKQ+xLhqQgUBL5OKljMwKthqwi9Lni43C/YxLslHxtLSTjPvITMd6iPdsmIJrYSnO
VaeXVJyG7qYTg9gjQnrjEo12ewmaqt8I2ybCy4/Sud/Z6FKUjdXkDmU3yJge8Rb3p3leiRPcl3jH
4Uf5Te86Hwr7zZKGYKV4CEUrHKGAMCdQWBhj2g4mEdKsugE2dhf71cz2jHzGs5ZIjq4h22BwZtDS
JnUjdfsSG/lE9yi2A9vt5pGdOOtaI7TdZP42mKFLFt6N2/eqseGSGaZGbkgJ6lg1C7xU5qc7aiPi
BCzakK/ECHcIEj1649SjvMxguZXMlQETzmVsUGnThpcuLJbpqDzRmsHa66HyOXgcM4/H8LlBDgqo
/a6H8onUX/UQSdaKhwjP3l6/V1krz6xKimZO4CH7kZsZA0p5IWfhqihzHtUt+i52GpOWv6ZD8OVJ
poBqSohG2A/KBJogGU7SFg44KWQk7dj4rlGX4yGchgUho2o8S8K3UKVObMW66Eb9NE4co9oU2LWI
kV0WxUuagGLxO2wWtmGv25Yxs4BVs+T0X8XC7ReRl4yoU8skmomwxZHW2hKqXaQd6KzUItpF6ftl
kvgrwyrpNYbGX9c1jziPU6ajSrs1WD4XrUW9S2AaJu5USG8aIAnUFCpX071UPTAJMZgdiuI5WTTx
R+2Dv43VtcYrvbDd0AkoVNynKC6zNwWdcA5TZWNkOJOGxsJlqjoPIhjJ3XFZFNc1kDjhJSSPK8su
zx04WZZCTrJbfcrZvsTugpkVt3zcxQYa8cE+woIhGkIiQ8czLEGwDQjMQUHhlKtIHvUO0xDpHcFO
LgtnYZNLOGlNHUqiD3Smstjw+wTS9rZJ/nmLkAqsxCm2wNU57lqleZtUyOFn0MgI5h3zuuBdnvRA
3Se1Cjlj/JNJ83lSceflTNiOfv6NV6rZc5N3vaGaBVYJjgFUzRTfk0QVo/pbD7yO3QXaWm8tFG6o
91eWa64citV9ZotyVyAvbWp7VhNfOYMxHO6juiG8mIo0rPlqPSEaJqLaNa1KZsDEfT6R/Bfa4ANX
ajVr/OS7HXxv4gatx+0SILME+SPB0yRzTQ2D4045guWpqAoqBl0oE9d+QaaMmsG0b0zN3LliSBm3
MwzICnE9lOGKNe8seByIzsytnDvOjM+VuHMkOode0j4lBWdfEBG/xSXJua6TNyJk9kDKQdPqeF5k
VIVhZ85LWVLXA1RfsmVhgBCgvTYlhC/syaRJWNeM+tDQr1lAOOtwrYhgbKwt55AY2EJ1rzfRB/vl
LdPWaigv/EY99V4PnBcLgIo6bSZqHoFqmBcbWSXmGmx0e1XxtmviUaUFaXimOU8HvyAfGj9hUygQ
cbnl1BkQHk1vn5uhDmYjrenIzaXFuqleeEobL2QnWbHcvtZUicvE13rO0lzFOsGmNJZlFZcyo94M
/HWbZsxgKs52J7HXvqdQp+ar0o9YxZDEPRc+dPCUUcL/Zu/MliRHru36K/oB0ByAY3qNeY7IeXiB
ZVZlYZ4cgwP4+ruiJaPYtCvR9K4HtrGNza6qzAzA/Zy91yIZDFiD7xGEYvBq9egea6B9nJfPpbZW
HuMlgmHcPPA8FkcygHc2F/z5m9lm9q3Ah7jHScJplIazXTNF5Dy7mZn1PzAnDZc9S/OqAC6emglv
BFkfABahDCF+up7K2H2fwnMUBv7HaLncqZGAbuq7FMdMTLlXZjMug8yaV7TTup1p+Aed5s2NMQq0
UD2a6xajdtr73srzSIw2BjFzncwHAukLZkLefrDbdmuiJV5MNvetdOSakERcNwFEw3bokwCiPg8c
ctMq37UTV+GgHB/QCqjdnEN7UgXaD3g6B2fyiAk6wj10+gvpEDKTAIZi0FRIuLyC0HmmDrVyfhoi
mBSOmCgN6uTQ6l2MwsFG4gwmL+1G3uwgj3Z8V2Bzju4WTqi5hBj/muDb3XZe/82bcr4Jg8N/BY2y
Vvl3kRvt3spJZbSj/xUGQHLunLh+yJwNM97pKqoS0o5nQm+uP7rYo9OQFckOlB8JxoYd8kh/cDWb
/oslo2oPpLG+OrSVryGN9VUKA5PUQ7kj3N8Bk0zEisoSE6Gmdi/TGAYLzWviMU/xKdZW5NwoitBV
AKtaDoN98kumTTxUMl4cwtjGVUvLcBr2kTMNn+RqVkmPci1k9LHQmbYXU9Q2Sx80x5DNvK0EWXG3
amN8LdxqMqKKLQzGC3iZR/j25TMju/o4SM0t4k5wKPPXinT9/epUHC9xXDbPbgWlb6r1uhhrD6wL
VlwFbNqXHAhGM7BuhcmfgYXGR+InSKiE3pYwB3hZGXUa3VJDn+DYWLuMHcsq9gTljYEbJp1D+8sp
KLhEMTwgjjWBrPQLrInvBgAGWIpqozMnW+LqDFcDs4XNGNF/DCoHYUXsorB3andvjrPcMx/59ibQ
GiCAH3RoeIvSWDt90exkwOE5VZN/QRfEiMfv3+aGqNBYvKuKfb6dDL/oi2Op4850awZ/WjW+RIls
qGjJ2zD6KPvsVxOK/rnu2ncJct3lcPRuR8AAJK44ou/Jd92AAs0HO7qEpfA3eTYOl5FcDV2xYO0N
jaJfxE9yUn/1yhof2gy42Bg0y4TL1i7IggeV1j5fVX56e8rsBexaf2yQndaoi+1Aq8vAs+UhEcbK
mkW9gqkX7a22yjcjydJreud15d4nUEo64kk3H8OI9QWL6FXlNvkGHAGAUoU3w+pYhjbYn7ZTvrMb
FT4G4sJsezr35Bi8ulOHsnGefEl+rzCCYJFk5cKzO/08W97r1NYOhdo+PbvBSMcIt6A3e+UGodG4
MKb+Zxyn6TYXwzlIgj3hO/syj/UyN8LylLSTBLAw/xJZNz32zloki7isjFdmZdBYXUacvmp/TJmr
ZRm3w94pxmRFZdkjq1WQ3czSX4XbDhyDBpDtHnFVn4y8kaSsrayYH4Z8CoAL2N6li86pctvHJo6P
Rc+NyPKrZpd4gILNgk1OkrArJijbPuAlJxhHRq9JEnlIXO7cb3ADdlPuwFT2KpRStE4Wprnv8dn5
dn0JGyD9JS85PtJNfyCkTcG63onG1dfp/pdy7vtNxriH68c6YGi4ClE373O3e8k7+Vv1AjYz/3eZ
+wS6I2Hs0j7lPS7/GAHve+AD9b7GRAUW77fiw7kanPZwX1pbmDf9YRHWLNyRKOer3KbRXruLxuZB
qLznKiCniPXNHSpiHq8GIb0jDNU1uJgJLEj4zfbN2swFLfm16ysAOFO5FykPQTcGZZCnBDQFs8fK
oCsgubRC2llWmcmbMiRRy+DRhpGCMOfVTcnlzJbkKEhovp3ShCkoh24AXLIe8iXNJragZbs2p/5z
lBbK9bL+aserQ44HUJI3oGmgXtk5bPmDFlwW0Zug3Y31nQ2X3QKHyW1U2R3zxZUe/TdDB/ceFS6K
quhAiRJcbp1arbW1r6ue85+xDF3xNRfiaHnya6rkNmmCirNEcBa2uJAtRtqlcv48XAP2aRY6S2+s
m3XnGKdw8P9wbJkWIFRYBKl12g7bymaBa935SRBas+bVcd8c5oYA1pjlJ9LuV2aa0FhU5hdoCRzs
nn3UIcA4KG/GyW+qjWpg+CIlZpbmwRccRUasKGLuA9bx3DWUlyK+3wBQ5JIZXba2jIh/HwmEpuQ7
DJmEC2X2xeaRrPg0wvQ1rWrX8bP7KMxmk9KlkfWn4mdnORfzuMIGsLa90jnmkd42qiovpsHM0uer
FDvVqwac5YzmrXDyga7AMvKZiIWFZ+zWbeufWJEsh+TqwkBaJC0SPQ+/QCpXQZA1cBhXaW7tbNFz
S2Eku+497gMRjqwFNjXWPnFEs8S7xOG0tsMeZSQk8KqmqGiYoIRy52rh0bHmeIclA1EuZYHFYOMc
97MR3g5vNjK86HD9kBgHOXQu9/US8Xu05sl/BhMcbqqqX4U+ZI2iBWQAT9U78OZ5ZcBCl2xEZTe5
kMNwUPQ+E++yjSkI+C2ADPph9FuNZTd/uv7or/1gq+1vthQoprbKnH+rst+EevrTpP7OsVKb3UaR
H//6C3gqgTGwWjL1MAARMlW2A/YKDiEERzl7/oSroUziQ6DBFEGYY3BtyktTde9ZEf3GiOxzXDaX
dmJ0lBaGA5gpdWLm+YTuh1Cu+e5O44bzBKi4ovauZiK+QYTO6GIoQoA5f7j/lxQx8IeyaADmelN7
s7/yveAnUYW1ce0Iv1HbMK4IiGjQbCagiTyCpnYHFQfrlzFSRBniwcOGhlGSe8nKNIe74SVqXuzC
IYt4Zyo7Q723Z/WZSy4KmanbJcwFsTCL0j1HoDT4bpSbYPCsQ9ClsHuINI+rBF8ZzY5ugp/C858h
M6MAhAuHIp/OuomiY92y1WeKFx3/+tuupqOEjRe1zdH1dcDJvK53gVsWa1KV5w4M+RLUSYDbfAU9
QR4m8MZ5CUJyVE22rkBEPotbIOcEnUidnGu+fzxHk+yPFcQVGWD0uKOtzk0wRuvINMe9TsoHoUX7
lKBSXtav5WyK3wiVUgltqJp7fZhZ8K4icPY7M743bLQ/n6pw3iEVoy3xo3u7Po9pt4uLIFjyfnVW
mpTKSqXltBxjz6NFPu4SoeUZiMrCMILsAoFVJ61Cbct9NBzvz6qEtMPEd+biI6PFCBca6zLzljGc
smeBzxpKIEDCDmmWB+weZB4PTsTsdx1HRHkrdXfCB9HNnbo61H2MLb1ojFPh8BjKM/fkw0252skM
eoPm9wvzS0wq63Liv1suHxA+RteB8WDMoGZR83EyUqvb25mN1swu+c4zvTImU6xgZXCXjVlIQLHd
cR2tnjsJY3McMkgtck6fO1ef3NK1PrTVvQ8+1r84bZOtmxPzGmQKelJlApcpVAthYnyLMI5uAg6m
K1WIRZ5X9knN48ZLeNDwjz6KfpxvbTz89pLZOL9XHYQQYMEXC1L6slf8G3jXy2ff4kgXx83CBVm0
RKn5nBXFu2MKvZ6LvCLINJmbxOspcdacxL2yOFojNTpMRrD2pH+NcjUvXOovfO3SstkKHuyLe4TU
BO5y3wzyqrTh+3GDeQg0Nk9kH5Dhqg7/0mzqWxb3T0nqVFythWBeI06dAVZKOo79kFretKEwhrMs
THahKKggmQ6HkFq+D0lGny0ZnvLWS18as2F8WrJ0C+778JRoVRq23zFUV+Y9w9kyGSdDykQCG4wT
QFx/XNVipo452WC2aZUtY0rgi7mWDbbewrqmMv0CwiuvfdvFF0UHBCozhpjQv1qd5Z0pMokahFtU
Gbc+y/q9DvDVyI7lWgQja4nW1d+TF1jKSD/6s5o2ZpwbzNBxyTNS3uSYZvce6VemfHp4yHIfEjHl
M2ccg5eErjGOwpxNErKq1rGHM5ScM+UTBjYlb57g/jFhcDEu+y4dKIbF8lj7KVunVjxDCeUMU6wN
dA3HsLXbgF60MjZ52vOehbh07dpPHkF00GqLYvXgyr1RYF8pcm87qaw8CMwh5ybvqnWJpAZvUWAe
CwOPtHH/DTNxBYdvc1+Oc8qWohn0suO23dLjnUUk+X62GWxT/5aL3FzUU+efxxgZQK3aesdGzjj4
QtHYi9s3qzOtHwaenB2R0QW1oGJRFKCxpl6ulG1RVcqC321FmhW1abTy6rC5RjVdXGxRSOomfXGb
2T8RW1qOMhveUKAg4J0Y7UaiZtLpkLXO4XpKYGGHsMk/BnQX0BvUFroXuKCRPRJ1Amw2lR29sUzh
7GNjhrOS5OQb4QInffvYBgxC1rDSUzj0kO1nI8+OI6fCJhmmk7LkBBFVqZ2KPMyIsXMohsY5cPvZ
VrMXHmoQt6t2tsLlPH2xVGccaFfTlskNlxwxoaubkgV7PU6dOn2SCm9I4fAjNlGa5EhrkyJUm1bO
5tpMSGFWiHU+2L6PkGaG4Rq2qEyYxL/gpcNS6cdbc0g+OPjXWyQgkEpFWq67cjh7kcgeJ3lOmQrP
5hWW6WtoNpgk79OBeCZImwmgUR2rKLsKnVWdKX3sw5FTZBweR9bedWBhZBnG8upULDMAwC5xssmX
Oq22RSAM5DaaL1M7Hu2A9UDBIiEftDo6eRS99wWZ4rq2X9KotC+Y/4gCNF70TqTz5PQug60Cq43q
Up7H0jOPlUw3UTenbNbqfTDM43quOd83Gqbs7DUOGr9g048pD6mJTH8xYXXWKd99mfeIkGeyAGab
3ygCqLc8f1PlfMDhMDxanPIyjn+HLESd7pS8DVTIOMvBxbNL87xYh0lQ7eIZNyTFzvxW2ww1A6PH
XNIWlxQ1CqUTi6xHGF3srn5lGFY/SAEsceI+eCgAKinD5mzO/Oixghe2tKJObmUUORvTDh41f6pd
ISASFBmoy/tClHA46AlDcyRiPvUcyi5iJeddeWlD7xuK9s0zkuuMWEpTf4+mX71V988wQwO/SV6a
ucuhCidMzjTEO2KRIqLbV6X5emhm4xijtKxZ3yD+EjT76p0XyeE2lNnGcmioKj9Sm4Rjm2OBNm9t
D176zISulJxb1f0KXSEMMjHPiTxaaSV4fda+WEcUMmN1xMl58OexgWwgWUfGcEBkkW/HtjAPAcu4
RVtEiC68GaeS+WahB92FoVGthp6cUAkAY+FB419wmGNl6lQVm7WnoQb8kcbPVRIV68zllRKSKtlJ
Jk8LNxXGmT8/3MEsJMBs6/BsvUVDHJ9AhFyqmPNiP3bOprUrLq4ioi7aZhCbC/txqlP02DaFgIof
HKjB7geWRAPSCxi6wqOF1boZFKiafqzd+QC7B+8RBLjZpoBoHT+60rilF191d6znpsyE2msySpDw
c6rbprUfzWZBrkBeXOb+eEe5x0F//eyRmuypagO2rVz0GIYHcZVt7tld207nr+aunXAdVclFqXla
/4dQ2T0y9rdImWNRsmG1YxPEM6UkbfevkTJ4D12fJ7JbW2H+aXPAyG2D3EFVnoLRvpD3emrM+l2T
eS9BqU+xfJgn46vOscAIHumngVuECIZHs2fDwqFooev425/lTgKxvic+EEZwXy6LP1ztSHaoZvF/
/xP8PSzsSSYlgSuELwOOHlSH/q1vkYWtBQLe6NZ8Mm8GW8IwdLtDkimuf9Mr3s2H0Wmz/5DFM83g
v/m6BdY9hyf4dZ3g36J4UzsPlp5pl5Zt+CpLMjPmOPhLq7IHIHxuu3V0/2HELeWjmAFgZjF6qHwr
ejGIqRWMHtzhrBLrhnKjfMfT8cy4fUHt3N2MBkGAwTgXOoLokM03EvM+RjHdrYejtgaX9T/JnZ5b
CXm6iPwH2Rsu+Sa7EkSKQEjTe5IhHYxpw7owb2FH6MSzV4NPwg+glLFkwvoLcH60aBL/HDakmlK5
w8t1IOtAGox3e1ytbXu4tYQLK/OLRMxhFGW8iO3yqXCAopS07214N1w28mIrDHvRF8UuML1nK03+
tDr6LUfnkqqsgk/05abVLVHOLQuHB8epXqzB+pGGe61b97mN5lenMCioF/u04ddoAuN5nsIjcuVd
B3kCsmuKVNXe4q/fxWN4q8eSuWj6Ej3oUhO0U09xUd7cnJSXzj4n9klB6m5Yaz54vWHvB8xIdZbL
7SyaZlWPKFf9zLV2QWL3m1iWQN1GGIxJn0zvCeaymI3PEnpqubWJU62J0txnCj6q2dQw1qSp/WOZ
rQ2DUNJfP8n/P0/8n/LE0pV8qv/PeeKXrvtS/+Omvn7/tPHfIsX/8//5vyLF8h/+vXrJdN11gwCu
2j8jxXDb7rUhB0GJ7Vs8a/8ZKbbFP6TpUHWQtm1Z9+TwPyPFlv0PX/JACewgYIYgXOv/JVJs/3t2
l9mIY0qPQrewPMv863//l0jxfY3vqt4ZOBi606KQSBVDWkDt6/1qVo5bWNXXQf/0MvvDzeNhyIPn
+3/CyTzUmgp65u3vj9S4Nm7J6JwZC/ssGQJ69f0UXScpKdOY+QsnuYuZ7ZKsOZfNzOEWhYxDA+3L
iBjacetoN//yrfhvYsmOFH9vvXrIQiTzI2R9Hl9alwfy398hPS9GcjHDsOVXxWlhtQddJ5p1UYkW
FnNRYY9XzfRp0/bOA1kjiixlenQEWljTt36bHomVgHziIe7qz37CfAuOmgBR806ErT4Jd1VGQt4U
zNpjX04QUcZVWEJ1yOpoT1x0OnT3v/BpJXPsUwUbIEoce69eZpI3kte48cMEo+3oTSBKWyVASkuu
AUmh25vS8U8VthdhOuYZwLWxDh272GY4NhMqs6GcqlNcMwGzgvpAkHJ8iqdsurKFYV6ah+sxpaw3
Tll3EPpOTqvLbsMGGzpFF17CWVLY9xw0JV2+y0W81yrwT4PrnX2CSh+V2EEZ3mbzUEHCt+iGxfYH
MzDEO47gEu31xJlrEEm+Sh7iyak2EYf98wwQneeqbW3HO/j83kFZAtTCYFBNr1Fs3oBtQ82r4+Gq
K7XqG5kf60q5uxkb8CA6j6c5PAJX5o91YtP/8BISsoE4g8MUHF5XHaMuvI4RcA9ZuMSwUnGoKZvX
hSmfnPFHB+riGoAhCkXDZipcCwtUZjBdvOsrYb1DXkuSA2zQlWn7z8D1kx3TOEJ/eCc2VZtZyz4W
n81gZi+d6zNHzJsXUjfBAtNHsZJU9g7SH6Pd5L4JcD4GeUY/Gqxt2lvlZhhKpmXlGrAtjK5yTwoS
PQAEvMUk5u+KT+BCi2ljhzOX3vro9VTGGoBQi4I5j2iSi03x13IKjsvimbHIgs2DMDO9tEfC0IIU
UJCO2E05szr3u2HayRfWa9YGwMR3lhB6kqhxqsqfD5NyX3OzJacukkdGQpwHG1+dQoVUnmUz/YEB
Wo+KwAWnunxutMOWoVXHyAo/69pTKE/Zq49+5Bzd0UkvhdafeRfiy52bK0HDreKFs0wVWzM33lus
kSEdsRBq8duiIAXyXOElxDjE2PfEjQOzdF08SH0neyELygJcbmn20qfNLUmHawbvy6c9z4bY3Via
fTS32cXoiV2GwiBjH6X5/sNAvJvfWb737CgDm+OGr+8zoCZlzvnLuC/wRey/cisqF41TRZsOis/C
CaB8rYMGWHjFwQMQ9oebmBlUKsy7Lo+wbsAenSWA7lKU44NdgOMu7fOMubp0J4hnBiclBINMx8ZT
5apLJqed63Bp55OzjGy1bc0R6Ns1n9JLrdSJgdS5tR5j0/5lm4TVXdUu3Xk+GxKmWOptEQvuUvL2
LazCpSS+w33eBf6WJS+TQP/DrpBo2Xia2/6i7izoSYxs4dPvOWSTGKUDh16O3M4qmJjyRGDUqohx
XsSUnt/vys12Lp5eI0s/+6hFTWXjcDN9gCclXr+wkG8k2j6y1qtXjuH+FclPyUwdZB3SQ5gfDeNY
iV4tqwiIlM9urgqPVum/8f3k4YeuXXjEmLQDD7FK4GdGz0ki+MaQ9K9qNNikddjVndzmNSm6V846
a9MdBcClCGtKdhCNIu2Xw5C0qNGpjAxBw7xcqbMTM5oVuXvuuB3KBNUiUPULl3Ax6r0lyWpbeFic
sr55ttiV7ZW8KF5Ra/rUEKJ5GoVHfsQIOmo3WDgGgday52XGQZ2egozf8kmf1ay2Ff/6SVpYXPVJ
SSobLkVQFg2TQHnasvOaMhOXAO8ksnufGQ5UFjefKolfzQRnahD8mabgxwjmgLCdva+T+AQZgKBj
T4Z4vsZIVOhc+OqtKrGe2wiYFn0SOQvALWchui1kTdKtdl/t+tK4pBO/xyLDIZfEeP4smXwL631U
3rsxFjtfy5sXQbAyRbRw3TZa9zDdlr4dXMVQPlmUgKDpo64MY6RJrfXbH0YeeMkbF1ZUOgN7qCCE
j2cngVgS3ZHbiovtk2gzpohwlao4xeZiGnABy/hnrkzJRnAJgB6Yo5O8aSy6eBOGp1ISgHTQvPVz
96vohLfLKvtDVOpzbJS3rDzkywP1l17xeEHeyQ43mJmnqyRbuf5wcDX9VitHmtTPvPzclr8tU274
cxDaxNKLzQS/ct2n8yOiXHORGnJNgUAvY1agK8Qf56wLoSTxqWZa8zCVKa5FAM1hATpZsbXErd70
Gwd606IEh1owwhHtvdpBkrL51d7XP3XWutuhASqHDgsQC8SNxnGCJ00Xmr05yzxmpnHbbV1KzcIc
nIOBcWfUioIirwYeOKBDIwUs1NebNpiuMUv7xTB88IckrRVkcsMAihqUyWhf2Nn3OELXDmv/bTLJ
j5RUOoayf2eK5yyxHVwMF/KgHdbfDtPNXJ0pJiULrqJERLv0c3TZUbWuvfD9pFsbdwJowdJbKudB
Mixld8C3EP4gH5neqbeDhWj3r7/4wlsnmUi3bRzvXQLEUKj5fVBAgJykcpq5sWT1YJopIS+75drF
iL5r6UlRF3Ik6XaKDkDFgEOx1eQC17Yjrqb8/gNGS2agYuRH5S8rSnkKJ/2tHCXC8THA4n0PKXpN
sjIV397Asbf8kWhSwDBzqbMXPAtLwBmNalZUTQIOB0D+Mx28ihBBSz6yw7FYpWY4B8n24SpjDWS5
E2qyQjhLPYurLqaSXJXxVqHy1XGTP+Ka/QLGy1nMPUizbDcT7Rpatiw6MjwQgDAZjMEbziAVnUQJ
gszJ7fxkWoBzo7E26Q8UBlDb8KEaEo9UComm3OlaxADDkzP5z7HuN7pjOuZWBJvowf2JtTlyRKT1
MQDXnqnaBfazoi3FUGQuV9zR4J7okOXKVx7wxp1rvSsQjS9617yPkorzRJNpSzPrkUrQuzVNUIVc
AHCgfdkZTWtfl/OtqtnuFBkTX6nlsMtMZNdBQHI7NS9WJOkI1dw+m/G5GQy1cu2W1WaHCgyHZI00
O9KzvdJieHDtqt+IUdKiLdPXRAOOr9jpohPq2Q9bPedvPyPB5Vb9IgtUvFWqWzL1pHlbIMyzp0M4
5CE+K+Q12ufUk0DlglnCR7dZ+7g0XxBNYl2ZftU++6tgzvJNRGi2dYp3v9ZPUOE9Pg1RvO5AFfIM
aGjm8SV3xztMpjAKQrWfac65lWXxAcnSt5857oqndr8kgBOtKzuwnhgbPvhyOBOVyh4GY7AvUTS/
mJquWI+eicxHUO7r3KoBHskNPHh2z6ydIcRf3No+d6FLX23kTEOuf6DJtoxdZzeH9DnoaW8LhtCr
1GG/EGJF9TW3BAJq/azhHJjedxdzeLqT7/qKfHCadeepTXG0lIZ1DaydL3V8dQhlb2n2xbuElJaM
yQgjKqDNiLmIXmNqbaeJO1VrEvYW2rLYu+PfJdctGGnk6TWmfnTMKvNgd8NboCJI0gzriEotCAh7
nmFtkCaMidedCxU92wz2+zrZIUccHoUVDY9RzBum7lW6DzpmjmSGEPmG1nBM6w9w0kT3I6+52Gz0
NxFf1QcMB+Aa0qHYNj4fnXS0fmoVnzJL++CJyM4wJPTvoQ+LXaAazyC0xvPMb2xX+MNnMrHaXfzv
/8EQPIF0GuxRl7Z73E+kS3BRT47xaA8GRzf2Zws3aOZjNsKpDlIygalplkSe5pdkmtZtNjvPPBCZ
zjCtX7A1eWiSUD3mtkJjb5UNe6vu0Ps+KaSsvTWSVSBrBI534BwwKIwfjm8dBtP7RMhd7GE92Scr
eLRVHl9GfYLqrVdDPjX3aRcfxE5/NnP8yBH9i9zSt0V9wo9JXYTUCVn0oIwjd9fmjKAEY/7W+4mS
iSMM49axj3gsx4gaPADKOV/ELi32kH6JQgd0Ji2Qup79STH0Qc0lsQ66rkvJeM0yuUnfVwqJS8YU
VHVnlacJNdraK7GT9dWlq0O9JnQI99bMKURELzTOz6HeEbVY4xXQi3i69qTmDeMd7ki+g3VoLIcJ
ZCwBCxnCbUuZ+FE3NdEHqKVL0rUpoY1GZbjO4yre6VFOC6CMlNXTt8izd7PtDTyP01/YE66jTWqa
wPOKOkTGTaY46Ey5fGHkmwMpHbjLh0MnMk664NZmd25tSB+zJCzUtOZVUzpeRM2YQsjR0b5D2JWV
9apVdfKUgtpl2krkIslZBtotG5uBps8lw/bVGWGzburKYeZQPKakMs9DRBm0Za26oY7DwVWWCYaz
+Y9dV5Tssxm5EsaOjSGy77J/a9K4PaX8yQKzMdijLPy6KbaBRw6G1wQ7A+QGfLdgHnGpKaaef2bo
r/ycatVDPzdSzlG8HJoSd5lqxHjijTW85I0pOEqMYOBSugwRueAntjHuxk57e2X1KUIOz1q3SZhc
6Ha9OFiM+iWNLL71N1aMUEOGvsL4G1aHwP0whSU1TShCPHbKkJQuhw2VhIiG78MfiaL4iwyxvpfS
2vjslTHVW+osu7Sal2Al3GIIFhyrrqYRr0XaFVue9KR1B3eb/mg2Emk5HsO45stGqXTldohfI6Nd
lM2APTP8nTmw13rP2s39/DOL7oWcyJfwpkXvfxPm+mVCFF22PTiwgrMFYhMTV5h/SAJGDMDYQ+4N
6cVHNBrMEHtsuUn9+DlsonTJdP7BCfRl8KGXMa0FcWcZEwd692FygDFRNVhONTekWquHWeEaIyBD
pXXCA4KFmZ5RmBW43rnpueFUEf8iEdtsGQtDl49ztZqwqmyb4Kevrfhc5dXIWsvwl9RnCEPU2Y7l
Lq0QIlw8ybuFI6DahGSDqP4ui67SnHOz7hd3O9rIVjdt+OXAFqbIv/DoFIs0cSlKW+NbRdX3AK5D
ge2Xw2De47PlBuXpXf2Jr7HT/cFw6+DY1E60MuawXg5FpI6py/OkKJ2z75Now9NEPiv7Jmq+Ty25
K7LJYWcq36H+LnMupHz8rH0FXDUBRHCVzSmZRrUNqxIeK3HOATx3ngwrX/XXAIHJkir8ptHNW2+A
O23vJ61JnPv7Q6wLu/dOdDDE41osYde8hsGfhnp1MHHB6Q0sNW0Sk2hoXPK409MUTgldXFYd2nUg
CIPAHPh4W0zQSO412UoicUAYfVTTwBUxO5OS3/QFL2mm0SufBCo/IOEKT+RZGorNZcSFzh2JLPGJ
jspmNRnj1hn954h95imlpBjFcDMSYp2LzCY3ZXpPaZkQEC65/3A1OXGsNQuMA9JRS6O6RT4Dffaw
GwRB6ioiFCZFlJZ0ss2ON+od40oJ08Nzsh4q7htgO4i0pMEDZyvM3TVMEFqrq0CDtvOM9gwB7TwB
bGfy2Nwc27RZC0FRyzCBLUWSdMeuIsdemnkI3WYUiJIfm6g2H5rc5bgVQsYfi2c/KH6NnN5OgTL8
lSnnZyx0aqM6bb43nvtRGxbtEQtTMWVZVlQ5UN4S2tXdoCH48VwpTtTrJhP7Elhu1DW4VykEb61S
7e8/6gRe053ChckYiGxu4JkpjOaZBpBunlqv/8NpOedz1ainkDSIC+x7Zf9l5HEPvBK9I/LBV0dP
LUGI6rEt2Z8HHofOij3Qah6CBz4a8ZoZ83xszdbeNylSGOWfFY0bttsIWI0xXGZ1CPnWWph29VKQ
XVmOXdusDI/kc3gPJcks4C1S9NtS/+FTD3KhseHTy2aRW/MlMKU++hOI1JIipH3nIgkGFF6Z/cZy
3FL8mb5EL8QLSOOKjF3LRaBJZ9C8Zor9llRLrFxJrl585XGHcEjIHe/0Zt9QSV/E7OlROtDjTcLp
Gsk3IIDUDWvMja3OaD4UJqRHr4FMIFT3ruzmkSPKTbV40KhostvR87281w6rcbZ40qpsZwc4E8bJ
X5NKsomuaZ6D5cOkuKH7SfKkdXIiXAYUhzA0u08rWxoqS4+Zfi7SW9wWNG0S9VRV45mEYb5N43nj
0ChmhjKwVp3Ll4F/Zj0nObHWXn60bAB/mCNisQj8o5nxnm9ZFekp7ngQrPnlOMn0jr3MLMvelzkn
8Bnr0YoJ70IxQKQHEKyBkDgbSgPzys+tVzOWG8SF+r84OrOmxo0wiv4iVWlfXm15twGzw4sKBtAu
dUutpfXrc5yHJFXJDPGA1P0t95678QkQYsSXcRv2wX1JCjHq/1YzthLLStjguQzUPUwEn1NG2uu2
tvwLocYkWIktqSX1buqBrQW45Hc5XtY0qs/YGk8t3t4Yn7qMTWZ7yMzSV93VJEh2/N6wJOMAm4Ul
kmPb6uIURRIkY/Ae9cMud0mIQJwj0uZepeLUWcOjRSFY0nbN6XmMqv1sQeUb5EPKxUJg+dZYzO8W
Ge7adSMObgmoJK3/4TM+Gl43rjD171uZsc1ry5PW/WM3PoQDrwW/hYql/qVAgjsS3dZ1IHUWLivG
qqbDD8XksWrVg0Ads3Z9gjvy8pk+uuP0pDpou0vO3d62fh2zHSYEvZXx4tliLRJ/x38O1j6z7/Xo
7f2y+eDljA2maLsclZ5ho6XuSvCNZDdZpJz3QbWmaNZsPUs0VQ7GqtnnnAbYvbXp98jIxfIPVmlm
3hMdSkJ4Vs7MhXRbCczB8ML3+J6WNuQLUDLbOuM+NcKLZtkwa/fZQdDRovLH2Yf6G+Erm4Dm1ajN
Z6u1iIhSJ7sWR8eOmtiLFHUeatHANH6KwfvFeI78R3EGfbghR3DZT++9b+4WL4k4gQZ03p37Pdmv
vW+RL8X3Z8HjqcXWyJ7JuQMlHJKQrDiHx9q9oCWvVju8g3MBNTEcHu15Zylrm7qq25R1eEUAQmOF
IZcdF5M4Jp9/vQnfkl3NOmxfXWt8l1H4Ngr/5Di2sw7oCNdSmVdOt+e+IjXOFScQQA8+zBkKWtat
eYtfnPuE7rwidOx260qr/UkIp4mHyT4qSsYNkTsrgu1zcjt0MyE2Lu6itun2Lp6VyjTvkix/lZLh
b8heiyQuG0itxIVsMuIfq/mpDN1/hbDoeKKzUuKtYDDLMwFEPyICoPsNrPIG22uI1hBXRGBvQYY0
Qo4PRjb9Son9N/f/xqDM8UrRfDZnsYQEwEfm1qOb2/EUMj9pNjTX0D0iRQZENt17VcuUcx72lUHU
eOrx8BlGTrFS+YwnEUcnwWcEATquzeWxK0uM2p2/TkQarI3Sz4ltTODsLZARkoF5sONZUAaT3wrR
H9p4yPZWG3gxLfmqVarbmhSl7Rz2+zIAodEPDkOpC6ap4OTI0QUR0J3IJO3VMJ26ADxXxno6CpIl
HkVWYSHwPwc0vCsPek6P63kWasYpcjsmBabkwpAb3RvALzPNUCOHeaDVW24SDR9WPSE8RbnBuHVc
6CBv7cr7oDp3gxOa4QMGuQ2K3XFLAuhArl5IHqmPR87NjEdibHHDlW+tYrRq6brezPQdFmbwY4af
ZIUrztymRAkzCxNIXW4ZkzUlh03eNoYhCN1D+n9gormzyG9GA8OREfQlwj6Dt4rk4cpNTGwpqbvF
Oj8cp2U5AD8Gjj7p+YKeLJ779uQYfU2wzPKko+cC5T2ESaTfTTIqjHkGEZ6RQamIHHflfBkWbI7M
x+8/ILtdWcGEArp6x46mktzapGJKVsIsfx3POyky6Vfem5bk0Ce01SvMIaehtV7dzmDs1vJCtqLf
z1HM/ANHXJJjMiNaXSeTIKK0jmLrZhditIPn2HX2Agc/eyGfjOzG+ySugbliO31NzIQDl3PUm0ec
ydhq9PRto7TofP3dzMu4cw0AlT65p3hZ6B6Spd5MhvvrjeE+RfSjMQl10kaLqgOgLE5g08IR3xil
P21vc0W35n02uxRZcwlGsK6srRC347QJ611jMxnJFI6+QQ8wfcv0FR/q31jPJ9p6/9IgpPO1y9Sw
DDF6j3xQQQGAWg6jX5jU8yEF5RGqoiBdOv8K6no3CEetDIcOPLPzp0XZ5o4lqzxOjAcR3eO2KjO9
sYzkbI/ts98l5rY1w3IX9qSO4i5mgJlUMea2d0yvKZUuEMyk07/cEGQZQw5gptHHywDCiHlh3lIs
WMbEfJGnc42EY9MYA6oLty52RipCROQMPnMj3JhwhOI+QFApIRCsrEXmu7roSXUYnJ2dxqVZibsp
7b5TOwNM42T3avop/DJ8LacrY1RzYkTNYG0CA7Mc/Dw4o7Rvjr4zW0cp3S9CfxmSU3zsvbk75nIS
D65Z/GWJ9d4QhbOhI7PY+lIBmQPZKqVTbv/RLMizipgfC+IZ6jLjwtccU8qa951sjpgtlkPrNO6x
D7J4dpv+zvHHYSsRVGfU+XNw061zDAcsnD8ovf1jpXv5PI4BvVTVcGnPIXVw0vG9SfpL1aTjpafP
Xy9jDRSkMm+2fYU7JN/rpamekrblInPGYTNnuGMkWJqxNCOgg+Gfrzh57fA1Aph8GCgcD4PoHmg4
H0psCVvpznJHQS6YlPSTe2+z6XkIAjoYObDK42UhlaZxIekX9b9oEMWpJiB0OxrRkbTngeGaeiyT
GbOTQewJ08GBraUXqn95X/mnJRlJJh+gI1iJS+a0ZXkwHxiZwhONoxkIll6yV2jy9kbX+qcpWAS2
nOVHQWtNwZWhDG6zJ0dO/HIuljWQml8zY1Xh2w45RQS2hx71S8Jcah26LO+8rqBckJu2sLBvED2K
YD3DBMx7jID0tgS+7cMk0ZrrqmnGY97NmD/RUlAblss1bCZKe+Wtq5zBrSryEut1o3dNy/Y8TdzN
ckvGsZkZKVUnRPY2DvFPROHVQbtBWgEDIABOb41SoKDuPZ4otyQ8EqoVZiqXNxbgCf5f5+Kkw8Jq
qF02QlFugop3nSzf04oxzXSiPB4sM4KF8VzhCCiqVJ2TiHzSDkHCqmQtSMQDdVM5XiO41o+FgMrR
BUjA69Y8DF2NWiPjQM5s6+UG/knc4C+YB48QY+M6tiMbbct8jfwy2t0EfGFQTcdkmddjKRVJI917
sYhLn+bFCyiKFTa94anLCXiyKsVWhUC7zBiM16KhClc4BwGGlcm736Kmxuh4tZBy7AzDlY++nYYn
JP0vrU9KTbW8JUFzDkIAM7P4AW/Ma+Vd9TjEwZAwu/TuPEqEtek6V/55MTMDKigOaNQW0Ia6MG6R
t5k23/QWo+EtxhRiV/LoyehhSnbG6L4bBWEjssEJE8l311WUok74kxFLtWr86dhhyliNXnAIOdlX
sxE+F2X/nuc/ydB+5ekfKeQgnZAZul1wZ2j9PjUbvLg3DzY6DX74b7YXPRbExXGGoxfNaTId6xqO
1rHL5MkEcYDHAnN72YpTDsQ5c/K/cBHvEVtwOpy/bsn+HA6YhF0u4P/io+8piwM4BP7uLycifuXx
q83cDOOiM/+sYj6YcwltS39FeHNLBzQQKIw7GqDnyZTnLrIPNlk/vZqf5s8e5zo396JXE0584e8W
MO9uW31AQWqxPJNskYXcJ/zbqM//ueH0sJSYH7H3gFM5UCnrzZREW1c3wAGjAtNGsnSXFnHgAzgX
7DhAGgb7my3vhS0EEcS6+NMKHUhUUBuhfVeXClns2hPzXY4nhqGX3k1Vys4Tjc/TmBmXyvaKz5G+
eJ0kqR+b0qVLboLuvrB864z5GI6Z3/CvcoLAcVHfM6FQkSYVAyfRCTPgAabNd1EW8hUy48O0fHi9
RKxaAA0bcvQOYmoVatwmHnw3fxKulbD1A7VU2Wi9pSsqDHBTs08j69usKr3p0rK469PxDBC+PNsW
vhwv6J8tTp6VRU78WkGJjgtShTZL29HmYcG3jdKIy0GZGxJu3K2fhl+pLSDIW/5x9lm9l26a0Qwy
Y5i9aR1WpDtiTy63fG7vmN3ygozS3kn016pjAFm6Yq8QEeyshMW7bmdx9LOxhpcT3i+Tm+4Gf0IP
ztsbyx78P2vUlMlI3Pnhsq9aeQd/QrB0pAoVut/2iT0fTfVp2Oa/LsNihYOmOLWjZBKUJ7HL4PBx
LNzXdALyNoABAFe2w93CYlNkBwDvfCzO7xh8Z7IagVbxuJoXPFfJxkrlUQbZ2qCl+JIWTlfIjAGe
0x3Au4wp8EKpV7PwcUEkbxOHzlRW7N1qTq61H3gXBUrh2YMqV+Fw3ft4H9Jizt99AUk3wZmZmUhq
8ButwKixALp1KVP6ntdWuk9hy7BK8e7DgmOkAMvTDPTJ8HAw7MwfdjKjEdJhdipN8lsM+xzdlC4k
zS8PuTCfuGsQ0DSGsStCtAJ+3QWHKZiCeFiwjLJx34Hdto5DQDOZ+O4Dkgt1GrXbbeWc7yUpJnFk
4cXIaOQO9iIkY7UWfNagOOw7q45t7ZEdVUXJHToF6zJjU+vVOoMmSS4ElZRrheqOYqI5zDa9oEfc
+v+lCtBDfbYzRKiudoLXMGE5SzBIsu54s0oPluSMLaAcxuUXi/FVjeWxZPtwHiKVPffhCAm8C8qd
n7MqKkjHk5lGRpJj9p48NPCp/z1M/P6uuxVrEBb+/9viz6wbscDr8CXKqkcKP2Yfod7jtAIvN4Uv
E+CQla6qozWEBHJSkFEue0UlSKhKh3WWRoSBLMG9n8K5sVvqkGSmUCpxT5YM40Zocx9ME+g3+IJR
EEyofaLhSUvv7HgNKCv+u39TSmj3D3v4OrA7BBjWZzI7/uvkO+wEnYPhwSP1o+yXC9YZUCF0MvjD
pFKti5EChb1v5PogbyKkQ2P70/R4KoSMeO+xkI4hDLKofGqDnKHaciDS0duSjGDtvWRKsB53V260
/gJt4hbAXbVE7hB0z5rxiEnvvRbuwsAKQWEQimfhZtVWhmhIXNcoOBV+U0cejMbHY5lRcttqfCiN
0L7PjPxkV8gjhlwR5z0TFlPaZ3cMfw1WqZ1Bgu1MI4oyILvezHcsL9EgFRhyW7v+xqd8nc1iXGnG
Zee5OpIkHIdN4Z3DbLyOoj9ZfvJuj3O9rptszxMTAh9SE45d8og6z71OYXR0KTHZjCSrye3bWMBy
XyudOnGtojv04Ser1jM5GOwQuRCq1WKxhkKvFoDb2Mxend7WvmptBPW9ByxglxUBiwd95BJooWdm
v02mdgLyC3BNHiF2JiYLHICTay8rv/sKM5y7YPVYhDHjp8WjxfqSVsmvwBoMOItNE6QGI2MalRJ0
oUHjUICFgxWabwcx3pt9Irhdu3wrJt4h0Y5fM7gKKd4yYaNg9BzsTaTBkaghueIj0kI7h5PHZzvl
VWVc8bGhnzTXpQr/yWJ8JRF3mtSyY3sd7ZaJ84XHjxJAI6LorPFTWoUmi2Kmf7ZZtKcNAi74ISvD
BmaXd/Ia1XDE3CBlG7K4f07GRBAhI/VhZ6ByosaaGhBH+fuYQVW3TrOUT2LSC6Ujo4eClrAejK1Y
qgcDNAtWo4Ge2OIJWrmG9RWY7ZsjvqqW99Wvi23nVMm6lf0aaBdLq/G98EYTzzASClP42wzum63S
D+syoZVMCIeggG+eJge0wtg6aC0V9hRtPXlm+o4yboo98TeUzYjPuCdtQA/XDiXjymq6apN73Cx5
yqVWBk/CLD5UEZVrvNyyYCsluj81ib+E/ENQrsNKaaeNLQSdu2F2X6feW1aRPYiNySCo1hTNjeMI
kF+3hGV2MZ0CXJD7nyzk/hwWE6uiYMeQBsF3GtRsysy7ahkB2rn4vQcDXyybZkYWNAzL8tQVTF7G
VsNpkd9LxmxDZj01Pju5xmeBa6RUWlJM1sY2o1NfWP+MJXrv6XeXPuxWUYq4chzKx8ojeMpkFji0
SDH0OcrMJ2zfPkPJaNnJDJi4Lp7xjyoAx2sGDAh5/fRrErw1w6gPfvlctvM78lp7y/NG2INipLh0
HMCjFUOrsXMm0fu5o1AcFt9Z577/zpa3YD58zweNjTSixF2sXZSSepXCJiAF0y/1Bhkbl7zfoGWe
+7faaTCoDeMpGjUYQjZx2ib6TrlnlfUfE3pd7S13vB7tKtvgEURXhyqQZYzc1YF66zMeZRvMqbV8
87N8Mbxcgbb2vmtmqniQbqlkwH3ZO+MWQdYds+6JyxRTl6OoY3BYMJimO5djdE8Ij12yDic6VF+b
hK1kWK9QwCQHvaRqS5d67pPqUlfkVI+3CHM1Xw0Tc20KCKTrZiyUw2PpEzHRFd6mGXX6EEwABPPu
mVXGH4N4ZzUxDjij5vVkh4l6wYhRtqR2hLPalGDCVmWSXwYv/MNCup6y6GpAYlubonpYKInRXZNV
DQ4N3NVYfQaBy6SeAlmBWujLirXXctN4Og/ltLxMKZgP2352wraIB8b/y1gsMa+8ddMxHJ3c2zhG
5a1GVY3bUtj/JtQ8Veqn1xngXik6sbLT4VqY/kOlaoRdyBrKYtotYuSGzOVdI2DNQfg59i6ZWIod
BxJSizfKWxNGYp9r/O3dXyZopsrUBvuGWo+KI9tDU1mXS7EcM/guQ55f0X19zd5479ankMXb2mbm
sIIti9YgrevVzNHCfmfjlugYA5QYmGkv6c/otD+97It7P8t+AiVO6PFIknDLj7ALn6eOk9/QJWjm
SZ9Sxmm5sJhbFsikm33p4PBjP/NoLWzfvDk/pyPoI4pOTY2PEMkjbaFjLOqbUUvZ6cQhvUvnoY90
cbcTArS8zTfPdfFgRNaztiHhEfm8nfRNpe2RQcUYc0iNf0U0/N/zFBgDUYDV2bgFsNfGvEm/GSpC
BuX3qR4NFuXmfjLyT+kDnpbBvHUZ1I66vLHaycjU9haTtuRbMyGRZVC/KZ3XhJTIaUCx0/uSUVYP
Y1dNbJ/HwTybdnIwg+Y9S92OJ9oRFBR1vCQA50K82+MIyK3cLNz7WCg8cpRnyMIpPzkXSFWZ+bHK
yjc39/F4NZclj5x1KOAoLhMOYp0Ab2C9GIIf2GrZA8nmqmyi+tj3lr3mV4P8Tj6R7BDhCflldu8N
uUDcUO19hJ+r8x/clNOPr3EREqknljs6B6WeywGZQCfs56p7iXoVh5ilI5W+4oueIULg1kx7ROBp
3TUkGxcP1LkYWpfZeXN7tncs7DvR5Tu0XCgWzAaPvRSPuZPoS+ipzQAJ7asZTFQ/foc4kqNmm4e4
1Wt5CyNtbZbZrrDBMUbDLnSb4BSEeo4pO9jO33Qtgc/ctUw6CCNuNnyyJ903i0Puqp8RzTzTp2c1
N2oH8mu4pcUObWsjl+PKdW3/KBsPoa7E5A4vYTq5vfvag5pc4zG0gHl8mmZBXx9xJkSdya2RZmLL
PgXtL2g2v2mDvW8tu95JOe9wIp+GfMbyPqZnZzpWbm5c2rYEP5Ro+DnIMVEauYS2BwkOizY9M436
ROKzPI8FDSPZOwR2gPPe2j6uVdpqeTcm9gFXER1WLRSDq4w817HG2TN3xVkFXCy4tt3YNClTtOF+
dKA9ITLNT31iLUgbxPi4FNSoYQjAAVraOq08/4wGk/bdzsqtZpG4Y87R7zO/s55oF9A6Nn8EL6/y
hQa5z8UeEr11nSak4tYgsjX+v7MFn+3ADyi71KLloTVTzNPDozNkco+P6NnPmEykZNXjfkFOgIcg
P7WeuIQQg/c1/o6VwUBzK6wy2iTvZfikMnNzU0NMLK25NIcYTjCvwkBYAIf31m+eGt0ArRqovhcm
2Sk65IY+I3LmN69zkLPFlLDYQOsPZ6Y7W5T6Cx1EPOZflWTHbsAUMAMSizPu252Imgu6ITTKIEMM
E3MFYV+n3DryeLL4yOkxZmT+wIOHd/rPNaBhKkpJMpaR/hFlQ6zYTEOacgEGc4W0Dwt6754DBE5B
T53mlRE6mMn87rmkQIDYdzlaVNwQKwDJFquDj3FBXJS3GD0A6Pj9ggFSDacSNDvKL3hCCfRcb2o+
bymnt4kRPCMMP8lrMWdHCATvYak8tHJckFYbh//SPrxgmT9UaolnC8OFtXz5pDqJVvyagjGE6Bx2
oHm5G7RrrRsPhls4AH+3KLHDgjgAfDVrv7hlIICP3pTkwzKa89my9kZB/ny9cHvSSq9nY1xOXgc6
pK96wcCw/51rjyT0MXXpWAhU2KjU9S+DJc3dlFU/LLqcxD9Eds0AJ3KOkTfADx0Kxpd5Fm76MMGh
mmAfc25I39G+jKYbbnnb9EYSs9KD8X8unumOwn2fI88D/xTGjmE+2wLntmMVyEus9MhsM4vLTpgx
7F40cILAgMQynsupSc++5SHuWzjn8qL09x5+0SylyfdCU7yVxBdvfVhU0vR+/JvWQnkZqG9NlmOH
zaPoEFwA+AqE8D88i6y0TKB6JvwHJlQUfNxoskc7kKQUlDBOF2RAMBN+cBFn8aTEvzbMoIyE5S8U
+HQXjimiSbOcTt6hlzK/MuPZlSqyLkaWWmxoFALUYGpigjLecn2rDE4ulvW7xsBbPhm9cUFkjTkG
jj9wrdQUBAI0xUX6acdrCSIVp/hmJPB1gQK4F67zyB+Xrqxj4t8G0zkHm74Gt/buMObsjfI6e+bL
VDqMloyUDWLJSYK44uC1c6yruyAM9nWTvozNfa+TbSEmWrW+Ii103ikwF5csQJEWAp7yM7aDok9e
0oSCG996tS5vGlavOrqUc2kT8kjN/oPFSoVNCW+2R1B6rteezlkKi/w5nTC0yCl6Ix7hRbUEk41V
vbWN6Ekh+F/PDJi4yPOT1XbEqUfAoEfl7YEjaUYnY3kN8mjP0vFxSdPPUsqMsQJKOo03JTOwNbUD
c55C/qUAGA20MHEpcTqxScHxwX7Wbci6m7LLKH1G8egD94Fs7+waHTrOjVN1BWPVMPjG/gHgEm+w
gR3shubxgKOB8mQDnLx6vhfGSSShVLiQ/hpj7Zi4IqwWwrOU4ck22TC3KAQQgGJ9MNdy9OSuSds3
A6wV0Kkp2TcMf24l7loZvzpRfOtw33FgIF8BiXII8xZp1xjXLhETWt3+NrJ/7jM+Di7BtUvfhCyb
LrHP0fr4NyhUW4TraYrE7ubW26gZTaoXNV/9JAr6RcRKaViTFKm6F4jzxCvk3i4AEr5GG5lux6n6
mCyqjUbyp2QY8RkYKBzEEkHQCbbQ7SCftrGGVGfrFqNRZT1ADz8qhUNhYY1T3C30BCvlZv5uSKvv
XP9gb2nXk6QunIYMuRxoucw7qFuqRVW6v9bQXTDWVWy6avYnU/poTGm4l5Y8jjO6ynw7MttnygdI
oUzbFOMONF+3RgSYiA3nGGXqbHEwDwv61VTfjzhMVvR0sDoYesK6Ap0yiA9CWLhzRuvXm71P150o
J8r0BUUUgil8h6Y2EA9niPOhaR1vf7FfwQbls87s2Bi2E4LY9BKmmtBQg+5h4DOwtzC2c3E3Z3hn
OS1VjDSQlCk/POddBLiT6Jg146Z1Xs3NmWKZdjK4aS3d4JEO5At8oLFN6ymmgmSmTrXSwq9BBlXF
oZWE2wzVazWBBx+dJ1DyRywxJ0vbX4Nr3A23OWR4xB2PGHx29oNdm6u+HK4WbSqTw3uPhCHeKuju
7tbi+lJcgLBgWbi7CArYoLmbFl2K6S6nSQWHzn5NRps6DDzmyjSIFcsreJ/F0Vuaf9pLisucmMWF
AQU3K+aItcgfnP42MNTt1k0I58SnqGNnwL/ZaCSpChoGCxhzoG/StyGap0+q5LFK5AHqQsFVSi1S
M2ge/Dc1Rxs2v1vhgzWgittrF3lzg8gX8d6tpLYf0XM6K7PnrgAEFOT5znNTaFR2/omY5jFqBxqw
alizv2jWxmA7Gx/11wrYvqUgVxdwv+I8PKChYOIfXjForzujbDZGT3ZhGXo71QBxCZqnzFA/ARSP
ddtdnZSoQvIc0Yu1nzDXpxUDD2SbDWOJZdgiF3cvbSKNtZDSjmdRUAVV8A7D3v52Wr55rfwOEis5
pJledxOzWjXypED/4nGX56oTbzbMJs/kSplBfqWReQ3b7ilgVGjXy6PVMp7M2aEoSV9nCbS6ZvUc
jA7+u6oi9r42N+YkgJajGGFQ124qqQ0iDMRhLPpwh04/Wyk/Q/rvpoooDEbCnWUu+1GyONSyOuZ1
CPbb4quHQY3AYzRfexhHU2X/KIrhreHcTGlp/9x2yRt02SPGvmPT+WfawjdFKmrSNBuZ+Md8sp+A
2+6KVNCQVa8+5Qnpo1km+kMlFyqrCg2KEa0qGpl1bo7PEtckCXyPWZ1+aoBLK7a7j+jAn50o2Pju
/JM0wya3oiPilihGQcsKyRiPFqtIaDrMAifucnu5Ii36riq1EUx8eN/7EwQqJs5MCOvl5uWFIwTR
wzuSvPQQ8dPesRmnnzKJHgK9HxxZw54wQZXHwYHxv8A+2gEbNWK/RS4USF1sB1iDO8M2Zrjo/lFl
qnrIW4h2vvc5j1VwhIZyD8kLd1oE2T2FDxM3RGyDCUQf7lmkKVlwLWq4a7FFYxLPn9LNrkKhmouW
Y2jIq0zNXQIWJwFNExPP9Iu/BU+KQfqIqfg5t8y6ZtntaiGYQAaazIzqZYQNe9cmjn5qk3t8ThWi
IAMCUIISS1uMxE56aIiekkxYb8Av9nTIOAS+qqXF8NZqUn/+xwAF28i1QNy5bYQL3HiZXXb6jf1Z
9MajrO23IuBJKKoZwQenbUSa80JyE7XAerGCeuNPbUYohveRR8z7ZiDFyCpLRv2ttw0CNLQsSJjW
EYmFUzm2vSw4iCg8YqzF7WJ2cU9FuZYFVVoGVUvc6m0lJqTStNUeA1hkZAmkTF4u+LcDLCXu8IHc
U/JNz2CGk71tkoZJaN+wQGokfm5bWh4pNcYxyQZakpGXr8ZphgVQnhfIAkedTYdwhgdZJwLoHtzT
bOFMj7Kj5ablbkK5AarKvUglo42pUUiDufRXEzOkfetHt6ugwhypkx3QQ+YDUV5sJqd1WHhl6uAG
HYXJ7eRpsZI4dDfCc234qXW760xnX1aKopL53gaJ5G/9zNLfvDIMvudlMc4ZC1hLKetgGSjlhHJL
NlT6HydecZ7S6Usr8oezqZu3nXDKTUdOGnKSyTyCFIqdOrUPwCbz/dQxiPLC9hwZ0wOyDj9wNaJO
mxm3kS57IUdjk9eO3uYjAccqZTbpWspHLe8v53rA6yzJNEMnOB5n0+CgDqDVK90dwzy9KBt0QU4e
bCB960T/9CYJ+Ern6l/UYzKUs3oyBvPX8EJ3y9H+bSUjTlPG6fYsrR2JWWXcImuKz2mQTVdBoMKQ
DvwQJHQuDwyCIHU40qh4C+TNHGyM7nFsdRg5cZ71KRPgQQTmGgfzcZjBNqeE8Eyqu7cYOx38JXxJ
83lbGHWys4geXtfuGd37dFfQtUVQERKqlRzW44ey2Rp53QLplcUCsGLziSRVUOkui0lNAb+qPRDo
7b1OqIOn3PPXlH4h4kj/DmAkM+ihf/f98dvM1BPVvwlR/0nYYPSlqLcjAln4yAzT6qlCj4KVa7AT
Qq0lUpA2OZve+IKqRt3zNR8JpwmoboBOrgbVIJDNgUllMzkZgn6N9wl94MRcIrKAPkmT4nCmXDKK
a+g5L/7CFsIjq2gevWb9pc3ux7GWdyfK7pMcaLUPd281O84X4wn06RJY2E0Rkrn6y+KPeYKNzRoX
XcuG2e8+WIDRlVn+7NX8WYc5fF1Q8fCU2w9hhEJ+klf3Zm5HTJhDhRfEBM7Jz3JLsPPaX5YP3Uam
UNdQZEWVHmPCPrqY9eYdlTvKP01TP6ZgjURGzlbgv7Fb+Byd4qtAS4ZyXa5Kk5WhU6nmqC370wtn
h6eNpW9T5MEqWIZm50/60YOsfGeQbqUI5NMpmVqp3YtNLvkcOVfqNrX4/2ojAKeLPM6y0hhaHYvM
wLxZvxTfSO5ul2UCAkQxF5RPE0uRgfnbGuNz8MJVN65dXaFkssSpwTxwKIvbLEFwuBWedgkzW+AD
tOnVnYFlcF7dzQzeAS6i1PG0vKSiDPelaFDrhOYndiV5X1TGxipn9ztld+/J/tqF1YEsC31pRx80
OAP9aSqK/ewPf6180iYYXcQGYYLy0vf/TYtoKa3CX6zSbmz7w5s5VA+yVB+NPM8KEeLVmkxeCBRE
s9gMdm6eEj/69rzwU+qGTIWCJ5H9OqkjzEzxaCgX735/J+dNL27KjNA94XX+nO2HJPeCuwbo2cru
gzWMi+8AWRo7OJ9+pX6ph/PgZyjGAR70Cb5jo3Ef3cQBG625Z0jhsrmFG3vf0kgHk5V8OTqLFccg
l8xtGuOLJ7wEJ+31d93A6S9tiJiS1cluCglaXAS07Kazf0uT7Uzv4casCYG5zOzcM1LgyxHJA5tB
RKih41+tsqvxnI/9S1t7D33b18eBrKpLxk6Bdrx4qpxBrRAXG3uk6RCVq6BnlaY18P3UOfpuXcZs
a+dtXvg3v4n+55AWcCIT6q9dJvshRXS5c+gd1wb3Uk5JTj5jiOKv+hphDkMYD7OVSVzVDQG3DbFK
rcDa7ovcPeEfeChHGrBSqGqj7Q9dE/ly4/Quvgj4ceYP4XiDyKF99ztBfpXp793ACw/QVZUIbtxk
awB74+/kbBwJDGjXQ4F/HBsUH4XE53pm5Oal1jdRLmozt6Q6NdF/7J3JcuNI2mVfpa32KHN3zIva
cKZISaTm0AYWCkmYAcc8PH0fZC3+yvjTsqz3vYmyrMwQKRJwfMO95xL/FcRvKnPHW8xtqsDYQbM5
bYmv1M41jctLCVN3baoANWWm946PLHZyG3vVwegfQAtQMbuX2MFTIU33tmbi4sYY53gyrLzILE9O
UtxHlm7O45Clj6oaf3T4hodSwZrZtEkImSZxQeRBOd8kiAZGdj5g0htxJGjhZRjzq3QRuY7Jq9nj
Fk3H7ZQFD1nXAhMJ3F1hK7m3VHtvRMW3Ty+2Y8A3KeuUJ0Tl2IVZHYqhecsItNuyfT2bBoIhagC1
BY8DNq9uH6Tou2N9P8bhfOe2hXUXDlLsXdxfJFYcmFayyxhxG/VpKBd7xzoZ9XBB4Q2PmhoiKYIE
V5FfnSIrf+6UfkrDlojwodzmYdNf8sKkhpmjT9uyuXcQ4O0ny4e5TetKOUEbVOLkveslxl9kxkhl
5LTv5RheM4zzpmSr5OQBZrWwi89lrKaNFpI6LlLpwUhDREd5cfc/fzROeBlpj/Zu1S0haUZ2jgbR
ki/kZKeMA60nK/Nsan8bBWnw7nIvJpb7aNsyeghyoztZc+Rs2eCCesoOocrlPTYwfTHmGJ8V/X14
j4TCe+WBy6yRJLMd/fMIwnTxl7V+vSUnk8cuLfRNpIwvBnQCt2ubH8O4uBq6nG56xe7ZJ8yvVSr5
iBqcKkl/cSqc7G1vfvruGThgwGNV6mPwHlbpz4Q0IZpZfeu4aPhs2zql04ibvlRfJdboXeegpOP7
8654tFQg7/8wb2utO0DlxlU2vlig3O3apvPdSQNCYu5r96R6QZrgWJo8jLt5G8PDWydl8JO40+Iu
nIqLb/jMNrKyYPGJHbSy5c4jFGsXCcIm/YF1ILuKdEdVwEkJixUHXqJ3AqYKFvF0PQaZvIUf76/c
oPB2cgKG1ybCvfPDdo+Dfd+Mzt7lufAZYd6s5/zQOJlGzR40p2DCIo90+I5VR3uwEhcTHEkX25Qx
x7os0BboaA7wwI7NEYEdBx++eVz9ywLQc9yjwjohZKH2ba2Ch2CkVx6MwPmczSck/puG0+IknKTb
mx1Lu74PmXx5RgOWV32QvRe+lXaItz0PBPDh+T00GncH/jm4mSwOFW7XXRqkCBmWTtAX5sYKUXor
yaKcBeur5WsS/7Luhrq7Os7Z4mdhPrIH560Sw7nO4IZ7GzKC1wS7KeWkV1F0CEf666G3byuO69tl
yLXp05JumKZ73zfKfBalB0l4+Uf6EigUMzFFgZh8MsJVc11nVZltqhSNYWoX00XypNj2hbdupsE5
VzQ0EdSoMumhZBX47aKqOQiWnc/J2H6J6ezMCI57NXcnPfW4pfL5HCnbPFicDFA2oHAXzOGi6Qul
sXlyXOerkQ9kHJUXvumbfgH2MWVOD6j1611qKzBY3HQcKerWLIhqaqpPBujVem5icdZhstE9gTLu
WLRrl8y2fU7pja2MXMgehTMrtXxHAmS2s73FKFSIq4hB0SdMtCFsxHuFWCaqlmjX9n7UfryPB6wV
8xAHl06WO0L64n3k4oyb2xUQ6U2Fjvuxa7JrLzlAsgq6fhMbdyCKr00XcT86bXEoxPwWdpyWmCCg
NhEjYWfJ1iCra9cVd398kJwpTP/ckIYOwVgd9eFtnETEYXbjSTO3kIWAzeVlnFQTeb6qmZ/qsd21
PvPbxLanQ942P8NoeIlbo3rQDPXXiTx4RW1ePRbRh6hp4CCgIJpZ8D6XAwQoj7uFwYhdHyXWxyNb
g26d17W6MVzyGF3ZuTdI/j49xjjxEKgLi1ueIoNId2h49VbHsUXP0xwCaVWHckB7ksVttR5SC+hE
6u1xM1p7ZXnyxBSgDmb7sa/bgqgPeY31CXJw94NdkU+Wikd7S1eH68jcxekiYLajDayYX7oiOsdn
HirIQHXt2jr605wQZobLsc7nFVQE+8FwEcwPDn2ddqg6GZkVqtbIdKmynLLdBgFmBNRsK4AAzxq1
3FYOAHOc+D4oo1cwYONqnnJzC5GI8A++s7opvz0btVfUqHabeWEHqW1v6dI71UPcnjWCCUR2KCaR
48eHOs82aeFX2yQrnr28wevfukDERtwajbfOhSSoeELsoQhAuWrc65sZrflaVu137lbZ+yiqk3a2
POvH82TeYJ5udgyCw00e+8ka3pe7OJmimzkcXmwVoKdoWrBGDa4RJ3GtczEZxPcZBP82lvvmeKxo
rKqmiln+0VUvAwSs1zhu1GmonYXs9Csiru1sxs16VjxHU6hUURhuDfZCxxlsg0gRezwWdCcoDL0W
p3B/RZZ6DJd09ESWr+S2Rxuzlg9IXZ4bhQPLVgCrxfwcEqyiCPy+y4Cd2vI+bMR9CMklEE6zYkqZ
Ac7JPosupx62CdbQbvGCovW29nAxCXPa9CRd7Vmtrh09tVs3TLcjqB8MMC3i1to8l/Ohdu1jhHl+
6/bAb3zyGrtjPrmcrJJpQjPneleXZBfmzm3kwTiCn/5tNt2x6IerFwQ/Oq8mf60nFyIZ3k2DTCTy
OHDfLaIA9Zam9jlkKL4ym7jYMcf3LNzsPMVDYA1szAcEe/USY9ZfcYR88h/1KA8puk2UyitGMbxr
I4mPjvHhwVZHI4uKaRIhrSHCFqZFjWWBsGt7gM61xiXFeDFKyaBxOgOwlP1kxTMpaNVtXi0cBPBg
CKnuowHYzyQEbqEEwQeOS3WcFZgZTLkkV7QlsaRMKTwiKSi48SuOIieshOnrkjpxkwuI5yxZN42F
5mfq7kjNgG9ToYmfgGPUTn8eeZZACmojcEzBfNMk5hlqL0kOQWJsel6P8sjuNnUvzTtickQQXe04
mV8F1B23x7duxGW70eiDq34kFh5i9bbmTtkn+VM0Fy7hUGb0U4WHthlwWdVK7TrXeemTVNyOXXfV
fHGMgMZV1yuGcANWaurN+d7PiEZgEdaSowkp0SbBjn7bam6FNGnOZ0ysvttRkAXWymWSS+tZSIhT
X5hvnBu7co5hmF9ci4VBg0/MG9wIBbo3X8wLtnt1jsPx0s/LvjGO7G1egv8oayFv8rmKVnZjj/uO
reu6KTFE8FhxLgoFEfgc0l7GpPsKdxwXdOC1H9/XTltuCjX2e78mEnSBWQ5IwwhGBDgxhCjvhg5t
VNkyMea4lSwEUSfVNfq4aepHmHLIMty2UsSxMb9wYWMfNMCxNf5ukqa7Od3HtSIyWBTFbkzxbPoS
ARQeraGqBhyE/ppGtniyRuNnlVtA+KlFUj/xz40c4vtlF6XmVD8scRoGKZ5TFfiXwmBdHLVe+DBC
hIfL6R/g/l7FlLEOQkI9pAWp8Z1gg9Cy7YuHMdnG3K0jYCuWDyK4+D3RpqDWm0OdOT9wVhNPKfid
qrwllrZfbB5M91oMbbLD7C9rY5Hd1ESqzZFCFISkdWwd/yrbgFicpOoeXIvNVOQA+40qeTI8zIlz
j/2nqTPvKWzQrKODTP0d0Ggqtcq9S0f1zBiiXdUdNEK45jeJ1WAOEvojCbQ4OyVq+6LMx02WB8Ym
nHV4WEJVRXZt6mvezvpxDMqPIDaRpnYfZvMe9dkAiRE3knS29Db2fYEn1uij6ugJTFtmj45mBp/S
63K+YfD5TB9Z3GQB3q9E0Mzrt6RQ+med00aG+sVpE/lEgf9jLENQd6V9Ui1tEzNMEFCQYA+lFTDj
6eqKmx77UsowwvFaGPgNDgqjwXhtLcCsLOOJOTSn2Wtu2iZXL3k1sFi0h/6qc/Gt3ICHupDvc12x
vh0jzICVvXVy09wZtpnuiaXDcCo1wAt7Yu4uw/xYJ5fZJmdxxMeSxDhPG+dFwJo164Be2QMqVliv
esCYMOagDiRkE2YYYhfxCKa9Oks/OAwmeoA4ijawoimLebzQaROy25Jlh+chYX60uJGflWIcUBSz
sSG4lcFCuIZRehsWNU9hY7H1GPBQIIKtyvTJLMqLVUt5rGqHcy+0D14MgKKdBnvbneamn0jlMyEG
Vt5FcZ5lzKmmuvsxd+62nlhLoEfJVjLQbxaUwFW5QxtyJGtnWqGe+4nJU6wiiZcyj9/8UXCAGTC1
HEFKfYk0K6vM8DzQPosh34QSXVydIGP0yBnpwf8xDWL60UVno/EwP1tJuRXyaVY2zyL94eWcXxKe
BWWvMx2nXF1jtMwbXTlqa1FLMGhYzehf77RTX1wx4VdUKNInu7sputCmRokwp7nTY1FSWpB6vbUT
6q+JG/hmymjSq6jFLpO0mEZThp5eBp2CqoEGJIOsAmU8sXyEAyaT56StrlNqt5Dn11XNQjlGjC6s
97Tk3Heq6OLNRb/Dg87ixxyRuQ2ILdPpu88sktttPjO3GQ52Et967oPMMx9CVLvyCvw/5ays+yEG
f1/BoahwysdKQRkPa8SbRKsz8Nan1ijlTigGsWNor5PQZzY4s1GZvbDcJbnNZIoV803ZLlDZEnLG
BJ3iWMVlyjNO3Rml8U0T2G3xNk0cOag9RuUxZVGEdcuMEpFVAfGfEY2ysrGvVEFPcY6OunVBcnlT
Zr6btv/Uue10LGPyFrJWg1KxIJSycthL/VSRF7nG449Drkv6rYPretVgkdyjF/pSnYchhI5E9V19
50fBt7ucVDGN5ckpi8felcDiO6BuWV+r577zgo3AM7SiZ8R42XXjOdEVi5UAXg3RRjzc/egRk/m8
NkPMyVpjknApfDYmsc8HPAfkyk0hIoQJJSKticlGaUg3Q0EGcTkGe6WI/BtrJOQ1uJZ1YNXujann
nxzQ5Tns+MNzUhDACZ1QMdFte8F8ghkTbHVJjGzXj5LFM4wARh8Ejw+ML81MN/dZjHaiaqPiMLEQ
vI6VMq6BWMIiLMQp6G7Ihmzl1kIadyLQJCEbnmVaNJIU4ROyggx05VSeR7AN8QIS8G1Ucf7l5z6O
YB9ITPDS9d8TqZhEE3mDMRPtZe4cg5wavAz6N1HBWbYmhrGMtnEYsMWebSfdBsoB9ju+xiOwKkXr
thKV90RcK8Tm9qjZqdhmed9Vl7RF5ke00kM+IZUJAwppLd6EHK41440722eo0YFSWZFbc07H+sMr
weJQRU7EHXAjUwWpeOtUUA0AxQ7gHZYu1+cNhzHABd+v101kv/gVXAarrnazQWNit/yBGxqJAvNr
tvgC+SL02aDpd7hqjnkTbfKpPpimOFUi+QW2IL0J5RedEJmTGZeSrM1taJHRJhNmqENKEQNEZB2k
5sV33wQpn6R9IjdxsBLkcfxtOsm3qsmvA9CGvMxw7rIeaTmc3OvgvE91eMJWsM0QBaVlHR+DWsJD
rVeZm58zSBp44IIbkeSXAnAPm7Ke0pDUz3haHNQO31+T+TtG6Lj/6JMS85oeMax/qXnEyF37T+Fs
syNqGyovIHVd8i2N9m0xU4L1Mdnn2FdVPiK5YnJUd29Fm3/gQ/sQZflJ0sFjHzsfQyzvUXVDgeP8
oixpw9HbGKPxRcBPs7qzZN4gyLzp2/ZC+Dpuen5W3rP8MMmBmRQVktmE34ZJU8H2YikpgZKEjyUw
RO23TwLcINPzI5LqWzUvVA1+auLTh5gDzTSVI8lTSAKNxsePHD7ajbolTHvaddT6GwANV2t+LIS/
T2JTrRi9c8GmRFtTB/7xK4rlrYRps80mqvKRS2kKnmLaEpI+3sTMAjGivYDG+UThjAEtNK9VOVKd
BcWXk7zMbGRXRB+yRrWeEnhtGalm2uKT702Uh0HzhjP5bvlfv39wXY5/S52okYND2WPWyxZcpQzt
D56ZndcNSEsICC3DxuKol3eiisajN6NK58za1jS7B+z2CF9n8atqJsw+E9+eFsfek8t2KtgNI5uv
Bj1Da/1K5+7yh+HAvRix8zZWGWrr4Se+s1uSeMb1JJPHxvReAP7dzVgIFbvpzi/vMz2862m6TWNE
xsKyDn6JgsZW6kyINdCI7Cf0+ecJobc9t19lMpwcO3eBc5nBWpCe9W+c/f8PYfhvIQwO1vp//E0I
w+tX0/6f1VcR/sz+FMHw77/37wgGX/xTOJbvWIrvxOTRSBjLwN/71z88+5+e8hU5k47rU+rwUkVZ
t9G//qHcfypTuMIXru0rFwnO/yQwyH/alpDKc4XreTZb3P+XBAb5ewKD43sATB3fZA3huo6zJMn8
RwKDaxkhzB/HgwiW/ECcfeta4glRyAHJ+LvRBCssCOVa0eIQF78ay8cSoex/fGR/FZYgfouN4T2w
uVSW63qCxBpr+ff/8R4SNWLdFz7npQL/q23/23XFLWl5AMtrkiL9Xz1ZyksJseicnV3z4sJTBMHS
w5BLCH0tKu8wmfbWUJ65bWekYXE40EiD3l0jzoD24bFSrwRBXdK9n3T2bcO35d6ZDq0JxLJup4MH
GmSj2aRXCCVZaZFEV+eHQoKLllA61nPNH2guTbDdpirGLcMiXoZ9XV1iajPMcN5xO1/QOsaQFVre
ESpiN94MlvHx9x+Y/D2faPnAFI2RBaRJ+bb7W7bEIgCykin39nZgPc39CbkXhBBxEIuWsiysw0SW
+doewiWkJVgZMAq3tPQMk2ygQMsDWIDBanV2GkT8/l/enPyLbxPvC5kjyiHRw/7tzaVe5QT08t7e
E52B7hKgMNGmnop+ycF7somdXVxqC32RSYrLWzRC4+nv38PvOUTL58MHxPQXmRVRJc6fLyicyD1M
tMTbm6WNfHp4Hcm/XfW1eLXq9DJAAV3FgmDKLs3Xf//Kf/HN2CZPPC5mm2ns77dTrVCmjYnnEyWH
sEQw+DKa8RX9PRA90tvWXKCrv3/FJYuqzChYi+Pnv/7hWvyuPqeB7xP4xO2rfrt54EnKarADOPJR
DqIjJY6ctcZDn8e//v6F/uJDhaTnUFQuW1vyIv78oWJR55Ne7lLXy34VEO9zI/luufpYCn+mZoFZ
XB4tdf/3ryr/4nDwpbOcmybrR1v89rJjZ5UlSzV3b+TuL4lILSM/LZz0sy/tN6ARt7kJe2PRjsD4
OPz9i7tLTtbvH66SnmlanJGW6f12OsbSs2YiKN29FZEyY2ADhFaHkEpRXTQ4eW6GBquz2riZb6Fg
jcVhAnuAQOosmuc4pofpUg8qr/WYGOm8idLxtWdSDSq/VPs//vsqUzmia9buSerVCPRWltGB3qMr
2PrWUcqm2ie9V68j3ywxs61rB3JmZ1iYqvuY9Gi0yihFhteFjMDM3vpwc31nkAi/I0QLmbtEJDxJ
E5J5UJ4YOZ/JN10wDljw0IR3HBDSPAbssNCCEEcqBF6vMf8oM3NJ2cv6zVTNl1GOsGYaBdV1rjHi
Igyiry7WiTlDro45LEv0ZaFeUgJMbukIXgvgbb1tlCu3ji3fvBFFXWaNdEilzP7L92T+xZnj277D
w5Sp+v++7YYiVgO6fLD6TvpN9U3eZmVzOtunfCQcUrG97Zwf3pS+k+PwjUR4P+K5t2A6T5AdOz87
l6W+qJxx/ejIXcvm2B9CZulfKoy/K2S2KOxRg6ADqIJhyZ5HNkiPyQTButMwTYiILC5/f/H95ZXv
83y3fOkKG/jTn2+4OkGnYcNF2M/MrmUSrIl4AQYBmpUMozu/XsVTwHFvSSDdpr35+1dffvifr3xf
CAoPDiS2M//rygeI1AzMOr29VVZPbkn96qeXSjtPdZm/O4W4jXTY/JfDk3Pk99QkMqqEEtCIGWiZ
rmP+dnJXgJUNF6XOnnELIo28uS3iHq7bsqOv8vfaH14bkKbI2FClpomsSJVw44Myhy3EkjsRJlB7
IiLgJ+ZSZhfeSkaiOMCEAQ8nmarFE8ej2fHEygQTTO2NqNxDmqddppBjTwyThRNjmDTWFMe+Y1qK
Z9aJeMXCvAnT4qltyITp0U6LAEGB7lhUtiFTdEHMRVcNLvX3YktOfuSCwb0mKCnQyIEd+2meoTB2
8XfeE/5rRXTxSd0/IA5d4R/u4RKPr3OFBaNqHpzW/xX37b7JxK8ErY80drZR7ICO7ElCxCmCUANH
ybG1ymYvzJZ+LTuAGtxnfvkGQWDbMdVeWTk6QU0ujefY56XqkRgsJJkuO2tAaO8M8LhcxaDf46HR
sDkW8fiROQqPpqfPBaYMunZ6M6qcazU4r0slU2tW4HWdvRPXxzPcBzyuw1c10MzGIr/L9CjY/f0s
G/4PAFHvpTY+wrR/qAdQyXZ/HGeCVMzxq0fuhKhe9mRv2hRStTOs8OvjU0+JCWGskJ9zYndWiKMJ
XolyQlbGZDcRWdQL1u3BJrDQ/jf9K9Gx0LlJzWqL8putSLWGQvudB0uAMODtsXjM2kPb833aWf4L
0MejT9pNI2d08NP44JS8GvtUhoGMUGVLXpNpZS+dzaWVtbeDIsBimLLvuS9eAYrtzRigm/bvTL8A
sBGP586u5aZhrrQu4mofxJNCt+I9BSPniXI2Q9phHsAxPtU05ehxxXrIjLc0CdFYc4BUKa9v1VxK
qBb3SpDvEYXuT1lVHSsivmovaT+wPOw4mNHWB6JfJ5oOengam/ZKKDFKNYkYkSDmVbFQ4msTQ1/g
PpmWIrEv9NnzD+kvQp9fWKbC07LQArSwK0xibbgA+Rtt1vEdT58GE2zddDfh6GxGmKiwMpH0M1AA
f6ytNd5TPEKVfwknXMLzUO5YczBVVWhgB7ZofsitgGtyQOhV80V5KQ1p47xykMZbwMPphqb7Vp7t
ng01SuGNnxKyLWzrKwKvsZI2z42YOcpK9UQAdWjcByf5kfLcWjw/4QEbwAHDGGnvNuMSj30Ks9xV
xnAUo3f4vFwx0iN0tiHmIXbd13JAhas7JLZBB2wgM/ITMTH+FnZgv7WDahNrxzwIGjes9O2rkDZD
wQV9HKbkdSM8a3qDRBUZMwc1SPAApLaqyTtbY5/5BPqn1z5VC2S0RSKo05ORjBu1mAMi8ldRHvBE
5QRfpa7vYQemDEctmmCDSx+HyvrAWWtBgQ0m1OH9TnZQfAvssUZNendte1/oUzDE07oQCU2kLHdT
lnPnyJh0KfRchyrgAqbUjFi9D9zyNjeS1henpcrvLOTn5kL2Q4p/kK61qyKQbjKW8SGMmwoxw9oi
XVJ0BD3jlWTXa+iXeNEBQDQyUNZVF+FVbFup8HIu5KgYXlMV/wo6fckzPqJU5Je+QQhERPJmadEG
tqpBizCuPobsmvdZwbi6XxJdJXwR2ymGjSa+Vgl0qcy2h000tAfgEq952pD1PMb1lrex5AcorWm2
lmcreiEOoIJOJsv1yeGGdILqNObyre4yg0AW40NrvpkMIsKm9Ac0yabNXxheO8Ria3Tbi0433Y3t
xMQpAY835O2uquUtyV8hQvj6ZWR/A+2rpFGYXs2RW7FgLb0ienSPv4K4UrKBdViCQ+MmWaG0dra6
5/u2NGj5tPz2686Gl9suwA2yrISjga1NZML5TfZW1zxTAneGJTYV7w4rSWEz5VNWDtu6T++4YB7y
PJabEqhCI+JD4REqBv7ryQiba6Ep14bllGr4IyRsC1lr8guJJy4jv6Gw6TE9Zr80qsfVMGpYQh3x
I8tFwoMJs2hgoVwRh0Bb+05gKYudvYL9v0LS421UmVxpk1Ddh1OM/9K8s1P281a1MNHPFg6UtQ+s
ybojj+ziBDxsA4osih+8A9W4EaYA2tIdVVrfO065GhO8NzGnaQdlOl1W92J2XzCSXHvCiFAI3YtB
ylutwK4yqK2PZV9Wq7DsSEAfp0cj43SQWuMUDe1mDZIUK9EoX4sSf3cf558oLB4sHICTGf0okqw+
xBBgVBLSXgEmAKBf/iyQWq3a1uP8D5qbuJwezB60mCnzCyXF7ez2v9jrolce5a0ajFeRYmAMHdLM
zAcDXChzeR6Zg6p+ynB+zA04xuOUxNswPHsFHyp27wsws2wFCw0k9uRzlCbEpMdclnybu6HlKQQ0
uyG8fBWU7W1bhhu83e9dyhHyxyMWLRUbgWrmC6xm9MHIrc2sODQZSGZHg3UnuMQo0FQLI+HMtxCj
FNF96hOenqnhmPYelc5yortGAD9EconBlcH2bRp7yFaUEAYu9dnoyVFJF24Pm/XI8U9BmsETvysF
/JUK54z0JwypBI0U2q/P09Bu/l3B9LxRDZ5qPY/8MlZZ3/RCP1qQLzb2NJxm2bwleLfYavJ72OZj
FkCxRYCHEHMuIzLTuvvSkKc5b9AKzSFyPI0CwRwJQ7f40V0ZfIlWPgRe8h2aSEo0zoiVp9vXnjVZ
5Vj3sG/OUcrPi+MeBzTbDqyo9DcmmWVUM/ljXRpnLHM/Q4ZnF14xGGJotKbYkKqZ73tDDlxeauMz
xF/1TvysnRnraKujvVqDJtd3njZfATRWYALRoZB4BDEjzB+6UD21xKJs0phoFLdxj64uxcVsZbGl
nAr32HPLoxHLaDPDxF3l3vjR1xX6FUnUfF4MN2jQqr2sl5yZNH3VPbMroyBQy4mGtZTTkpaC6VCR
FUT04LtGD5sMO6OcXuyemvGP4ZrIeNw3FpBrlKLcZkO7xx11T89GJpBhn6qyeGOTlBD8oe8y6xW7
T3DT5mznYM/QNgqUZQ2YkZTebx6rO7S00dFKbqA0P84yUnwQmDsslRxpmYkLVx5wzkSts5p5fjy2
94oRcoGMC2FzM29a6uYdUeM7U/bofSvR3oBVJe4a1g7tEod5SnnLPomYjGPswWgJ2P2gefDU3nD8
jNpLm1sqza1rZZ+smv2VgXd3j6Z+71Tda1pPDwa3UWKOOAIDAoqLC3fc3i/ablenw34Q7k4G8sJi
F/B5GX4ZHgF5k7vaMVhB6Z0aN5GeLqmF3wF8J+JGY4Ngz9w2Pj7bMd5RtfTHMCNh2w/tjaUkLJ4c
8oaFB7wZFPiOsb1iHbhE5tRSurL71vbrbM4nbZtfQbyMCW9JHwL0ZaORCPzmMlHZIF7m8Feo5JjJ
+zA818A44j3eH+Jrwo0N1HNlBP6jRf2EL59HfEjYJZnp7b1dUSwlnODK8NhKo7xsvhu6qY0saO1K
uCCoFc12FZpAAatpvJK2BIwpOpt10gMeMhE/IdoYMCcQG0BWTkJSThOORGOYGfrclxp1x21pVOm6
9TG7F9rdquHWk9GhabkahaWDXS23CKbGrSCpY1NW1sFI7BeHxnqNH/I5pju3vOljThxqOkmGjtdr
Nt32cO4G8TU4T61jEsgVW3cWa2agXBuE7HirU5RiRUYGmEkyly6uweCHeLmiD9g/0UY0/sl3IfgX
Fu00qpWziSyhDY2LqYnVQOJOLC/aD8dRL6Kk80B9tFVzjCokekmRfAM6X7rs7gXea79hiQQqmRAl
NlZ/SCzQLcO9PQWhLFAukPwCS+MWLkzx6Y0YAXPCW2RfHQuVXAdt1CsoZrjG5CHA2ofYwjrp9ji4
YNNNsxwoT9m4OwgImyCFfWI8TZijaYnBsNmVu/G1+qwWsBnQs3PPAYmjyuzXbQUNb7DPTKucVY0n
WVXlMeORQon9CAyGaI4ouKKzexrikxv0jLObR12pbiu9RG6H7n0ITYzChbvDIwhsCh/2hOp+8Pp1
VMKNh4jhrjuPFV5FPoFRn6MYve1QPHjeUiW1M8WVHf2U5XL1+HjYA5080hBsQXIQzAH0DEcUh1aH
g3lREPltsLjnSUjxTLh/ZlPI9UhuqhpDBfsMouQCrXBUjGYFPxxY+ZrNVpxv+8HsN8ovn/pwfLSk
d7XZbm9tKHlh1a2NDE2eQjeASIiyDCZRsg7RDPvhFRPmY8JHs1j1qbHOZt++2b0FUD6mYc+rBCdl
4uyKeiC6MOy/EI7iljIocYjBUvg/iA0JTcbwJCSAPYieO7INh6Vl9cf5WhCVVadspTPl3lYCzHRg
N8CCwr0IECjj57IYvsXWUCF1DzduO8Njz4h5ksPb1B0IXisTO9rVpCutEExj1lIUINSZgcR03H39
8S9qRnybsfDkTubuQwYNdw/nBg4cHpJVtMjGGA+gwTUOc3zPcrjD/h0eQS/AN6PPSZkAJOTMg3Rr
rwaBw+5IUiPxhRwkjCjqE7UIZh+DDl8106duA4qppENHEi8jDJBC2wG1Y8E5FwdQzltLkMzXdntj
nkfuhuHcGwhjsOGhMfi0SoQtSKneXDgC6RSdSLrDggj6f6IuL1AkSxgqGpJAP0ZnkegfAYR7c+7v
BIOGVe6ikl+i+ZhAvoyA0VZ+zmWl0jBYD+NLTSpUYIhdEJPdkk9f1ogxJzeYCy5wAKv4ZNmzN3v5
NLoRtqUGQLJrfFTRsM+djpy2cm0ljCat2Ik32PfwM4Ma7Zvo0Z+De1Dzu7oWuPiYePB9p3SM/j4b
a3Q1SVWsFJpfPiMzqUmp4naNNXlGcFEdn0jnEVtBdesEs1jJiMZeu/HFYkPUBig+hoL+KJ0ODubK
TT1wGkyy55dArV74zrruUD/F03cAv95PzR5HQ+eAichu6JaxKkmDXRTmmm3NbKBVIyijLCkPY8TW
r8ZxMUiUNhFXoTmi/+666TZb7E18JSTT1DbBRCnba1cduV9ec62yA3XA1Z03PNyRmw2sCSqYkpEF
pkuFPCstsi1JUiVDdaV5TIQttKWpwviDg74ZriHO28Bj/dxN1REy9D1Ea8aY7X0C5iT0kzdEgM8y
IgSuPWhvvLQRYp4mohjsLExLeDRcLh8LEV1bYmp19SL+7eTateTPIRlwwYUZ07Ap/78cnVdznEgY
RX8RVQ006XVylkZZeqFk2SI0OTb8+j3si2u3dsu2ZqD7C/ee+xM686G0udpzrX/6uPxHMiETDsm1
2/+wO1gtyVfMnZufGutEx0tMuge0lHIeGL658jA69OSxmaOly9INsEqTkUafkn4C68lr8j8ejYRb
YjnCj/0PEkZCiiA1WGxRQ86gC8QCBvNbgBkya6+tTPd4mkOKyBT3tSc+ujx48mfhrwFo0VGE3qZC
xLdxCFcsUwuEukcS8ehW73b1ybIBl7UFp80sop+U7CI0dYIQ85AeIh7Ju422TDxRIAJXFhZTJjj0
FNDOSQPA4Avku66dIEB4J3/6hpPJ1e0tCTJcEypAQ+TiNUsIL4WTfmzb/CGQ05obEiGsQQqHhwsQ
xYWVdPfUNECZIhKKve4r+JnCZz6seQ+JbQMS7qd/MrOZCVLE+d4UEgeG+sgk4JNWobrE3Ee3NwZA
eu3iFnTFIx4CVJHBcIkaea+dW1m8igI28SJbzg34EkPkc9nWG8+s+UjIluFvlDCTLOcPnKN3O57l
1iZGMJnLPepCEtkGvELa+rZa4a4LVRwnD6F2WLYHb0J+GxPNkeaWu+6RWPZFjQVUBfd6CC+1GJqV
3YX3IWiGVZXZBfbD5CNjNLYPG9zBnRDvKTnvIbKpkcmCwQaJNeZ1sNR04g7Bm2sj6PXLgVJyiRUB
XxMGFY1ziycZZ9CxfIpK+2qg7qKAytQ6Ut5X0iRIT4vgxdelcxlLbqx0EgdrqwWXIEYJY+e2/Imd
ST3LUno/Q0I8k2uqKDPiIyySamUY+k7qmAv3m0TYBFWWzl5qhpP3gD+6d0aDBKSy2jMdXWeURHuZ
FfEmhHuSMRtdVyZv2ehzY2qEo9spNasVyndiPjhlmPlG4MpCv5NHhetc1OGeFZY496hdN2YcA8HQ
2WvcP6YxgDWjz4E7zlibYR7XNCN4jl0Nrp0lcLUxhf/rLbpvG+FTW/k/lhHpt65ICTrmmN/6TB7x
T3WsrCJiMVNJHi1zGDxMGLOBz3/lNrDJlGY5N6z5YukS/KRkQRxG6LtSHxhcTxpTFs7huRDi4nj9
dKau948tzETssd+sgg4EY/uvNXp+U8SEyQg/IU7KHo916XPCz0Z08EmjAiazn3KJbkV4RxoJ5goR
o9p0Ijk8g9++Gc3IfwlC7ysSoDa1gdQdTJa9oYm2VxmiiEOv7b+JptxtbecKruhm3NRgVIdZDH+T
sYFy6PkhedIPZOnehhxbDnF7PBttSNodjS6NYH6QDYQmzmEa1SL54Xtkspm9ixAnW+dU7gqbGsnv
6NKCyPrbsvUY5bRR8YBDj09HadKbZLttbPLDI8Nb56WYUIcK8K62Bcv9bA7Y9glf2WKvRYXZvVpR
05w8DQLDJWdgxce3lND7Bh3Sqm4Jw/JoFohofZpbtOR+QOa6kXrUud7T/wXB3A0vAuH4iefm150R
2RkNWwfmViwM8p4pjLPLFZO4jCydlWy7i6VQUwEkPAaxeLKD+TDmcbQNpYOXA/NWTdj7Kmrsp0I5
Xyarr0Nkf0tiLwYom+ju83ArinxYa8b8jRmuccvT1pjlZ+925ByobRGasIJadRm95sPyu9dUYF0Z
k3zDVfKhAw6kVjOQDcMCxHxX1lvZRdyuaIcdj31ngTlga3GBMC99jnuadUR1E9flUeN1ImGtfyIw
VDM1Vu8awuB2coEzxoVxoNSsNXCbaR6wMFCgju6VBSCLjNDYzbYEu+tFZ0beF5fXAZ8bTsdeOf/G
KXpxFdWMlzxhiEJYUiXFpgVsl+XQT7uGkXT8h2X6DmW2QbyWDTCgY/aFmkFt+yx9HjPmfd6sgHqn
xWcWqr+hSAzwfcCMvaS41jhHLLxlExXhgdg6iLuNo9asLr9rr301LSHXlhRHZtBQHCDPTI077R0d
pRiakcD5X9p5yGqqDT77TUzQWy2715kIJ0K/qiOyoI2tydwxDJ+CQzqIPbHbkof2L2l44UwGrShx
KdDajp+7TN11xWxv14jpER83+LWZwA8MYUAD6WMzzt/RpePw/ecgGR9EVj22Iup3WUm6mvIHLM5L
6FqfuGAH7fYUdjbhtiSwhTPJuhbGX9vHypeCz0FNTVAO71rYIkZPosc49sd9ixN5xcvxk00aIyIl
1FTD9upbwpq6vD9pB3ARdNv33NxmsOz4CZtfWGI70Rq4Y/w/Cgg1TiHeaqIlyfH25R/JxGQNXJvn
nMCIxFP8tNRzE7uWnqrX8a33OdczzhWnW1t1frPw2s/+oHe2YL4aONVHTwWAnwfmOKr6kRhNOFoD
cy1nqUE1xu8oNzWj0fC9SVHENwm/nZvOn4ZqZ0IUXR9FMSgUYV74Hh9t9JTMGePg7AdWvTZItd3r
JiRTUi8jdK5YHZHahl2XmdZH9hxYQQS6s3vxhuyVi/ePI6U+KZsj0Icet4qX1I9oXNz9wuTN4fQm
5nDRF4hrXulXUVcIpDJKB6Ww11hgqDJKwUbq/lBHJD+nWH6c9AV8nvwYxLw4GJIV4QZAetvsyxL2
H1Y1mvVOiossiN6qwnwOsE03sdtvLJjMKUjQnYFlnHF4sTcd+TK20tp51m8QDK+VZ+hVR5DurB1E
yGGVbOve/U2l2a3sIvA2piq+RqkcpgDZ1stZjMa94+3LjAsDXT1rty2dJ8u5FkdXOhXMTsHQNTOr
1inEcYHcG0TDiag7ulMlvBUUULE153YpNAbEHlDb1FQ+Dq7mxBj7hM1482xluHFjxhRJxpgX7cMp
g9ZFdtiwQnfq7X8kRfKO9hWEgXBWnhg/mM2TOZCcHDdEqz4GV7zZR5CozEhcOrSgq+29qNsfgL0M
pL2UNAyOFggIi8XDJ2rIv7aY/dFrq+laID7n+mFsPNfvIWfg3meY1Bi4Y81p59aojc2ecQqpfemO
shxWWPsXlibMLdGKnaIXMT1intqYBAnU7esWrfoaMu4I6anKhj9OnNyB1+Qbxuboi1l5Z6Glrqay
bl2epHsMyitVWy8qYJ63zNtvUTYzEl8+VkcQaxMFf9sSzXfuvrjjsANdUjOfVO9GPE3H1iwISXaz
Y9Dc+8X0r3CRwKN2OV/tiIu0h5ZN/nA88h2O4XgchtyiFB9+i6rga4xzHlPyuXgUy1fps7TGNDw7
9rBjSDFt2lbBjOt4ahsl6JPd+r2wnZ+p1+91RBxj3RdvEdpz7BL5AxezQhgfApygs4w98mI74Drr
ysVR3DX5dViuvhT3SpM7P1gY1HaUJEUXd9OipcAxSMdX2M2mnjAZ22x4CCSMwXV1aVgwV56f2oKB
oYvExZya+QCMTK7FDGcMDdUelyQQETqMhiiTPIYaEwzyxXHgucxes8W494bRd1OkPpxbQVIxECbP
kCwQCFJjtW+H7Rcohb8UU/1aq+EtNKc32k5/yEGBpj6OZMuP1qNMv03QsoS7vUuQR1TzzoMh41NO
FmZOhZHXnJJzyeEyxBVGwPlh0vo4mi2RbF7yAXKLVDD4szUCTbPIjn1cQGNh6iEBZu9Y4ARMzWsC
w+uZxK6ufMGvwMdgza9hZD34If4cmck/GDwAFIvFXlKy2PToNHkoHqeg+gIWtI38/t2NeLQLH5zQ
7O51K07TbGDkc8Tac72PsG/Wnc0moEQKLWzrAmINOpoNUi8N/sZjj8V54c+T2Qy9ivCrAA8+m4Ea
pYOXrDNDvmYlM8C2oq4m5o5dQFF/iK7YVDYKT2diqF4Y/pcIx03TTl95Nn5x2aJvQM6R4P1HhePT
e2bp3zzsr4Sc7LTpHFAUPBT2/FUP2HRdOz/hSaN2wJIFlOzWBKjlaOPkNjfasy4EtzyCjU0/8X9X
aYH3rXqGGIS3tUJcCTi6wdQ98mN0xXkKsSvXlGh1imzBT2AvtiwiPUuMh0X4FzmOgT09sgnOuUft
BPStKWlFk+lbRA9AR5s1iHqjNuTRSC8DGoHVUJPN0ee/Ax/J0SwQ1yt0uVRz/rWGY8DOJUNShaKd
qVPjrsws/nFTC9VDw11R9O4qc+orWGmIWgDyo6HDazR7Ew8G28tYFK+O4PxsQbNC7cz/uS68FQ82
XYO9Dzwf+8yu4DaZmeeu2cCwCev6v7LxT56sAdeAAdQzhHLFP61Ers1VSMeO3GKte+/SpCxpyppr
u6K6UoP5ZBbezY25wvsArb11r1K4DezxHBKp4i69s8xxViCevtqShEqvMbFJ13z7SXiPKway8taR
XG05L9px31kGDaQv448LWdKt8aYOa5J62l7pk2/pcwQQcZ1fM0VgZM+6dBviOp5QnKzajhckJLcL
wt8fTIiHJkb5E2C0ZUL4OlIzXRH0FzPft4MnqEhLEmDkXbXkQvX6c4qJmC+H9tGdGIE7DlNTFeZ7
toDuIWmMmx2SyRTD84NBYtSBR/TC4nOPfyH4JBsFy2oWQYwR+sUa8/HkkbG8QqLHOSbX4SA2OdY0
6ch4RQzolska0XPjayEcxRlEsW3pZyGyc+AOD+ZImdpAwjRabDzKOSTuW1Z3w3pomH6A4lmHy0Kr
IUO+EG6xqw0USiiQMqKRVLNN3HmFSzJdZ1nCuydS2Fzd6OxhqPhQazZ0pK9xSG4HLHWu28qjDlUZ
K6B20864kgh5AVQw2NO+7curDSAXa1f9zxtT6snejlapRzTIXBFons83t2xuVj+wDGTI09Vc+3GT
79ra6Lc+WR1ky0bHAiC0WkCwFoMcaLDYUNPoRYxOR8j08FanHrwew0o2MNEfbb03u+bcqGg7qvqH
dLTm6IfBgt0fX5UYEdY0ND2Bd/Cs8gi16KLIqKTR65ZYc1KeiTR589roHoVIOG2CAFTnd1xC6N4j
xYq9sH8BIvFoztMz2t5/iPxsDobK33Z6ZFpfvRbsRnbKTr6nERN2AdoDuvkLnAXeRcXOrtfIvtMg
/5p7riI3Cd/CiHFyKc6Wo58TL533mHoPhhXgmjYndCMgD9YwrNzcKQ9JdUpD981F2JNPHF2g7+dG
MrqGVsECfMp2CUiBqPceGtN6ywi5IDCWq0aFNjHbqcNcNkggw/chCdPMBYBUgGCoS2RD5G/hIyXg
MlzbNs+fRzGzKqvMX0HvGHhNHJ5Ho31WzLiZvS67gvkps1g5kBN3wQJuIa/x1sXgy83I1nYTWMZO
dvHNavl9bQ9vcVqgzTB71G488conetI0vN9Coa5MsCjLaRC7BgYvjULCb+aT/pyjIktlE++5Xp4K
O6oZw3iQ+Pi7j+6mJAoPrjsP7UB8fZl6WwTvZNhHT/CT3j1nwc+OJltfYtzXcGiYh8oqoPI+B2lc
n/oI6sc4TWTRe8OuEO2F7Za4MfI8ozShPVGQj9yof/xtioCHj0SHSJdb5KHTymsmiHhM/1IW6psm
5BIbXXMxKKPa9XjcGUOimqhKCMXE462ZnqEIysFgMXD7CFgmA4q+wK762+SeOnv2dyf1Puziu9cX
d5ur26nhlxack1YNagOG+Db3cs0gmzzUjPQqNgaEw3TutB5kX27qOXwrnZbkMtS+QjK1xYjwmzvt
vpryx07Hr7oFRGY7fr0p6qvqW+KvbeBmG1Gce5Qsa39uCN/VBHsonytYAvxlrHFmRPsr5ijeuq11
o/TaG9hhV1ywCXi6+Ork8HbruSKJhM2R9+EEA0h+lKijYM9aVaepO81ZjlWVTxOo8XciNBsZQiRb
kTqsa6bHXphPVdS8RDl7zcQYzilz7tEbzo1TgX8US23IaZyBumR7PDGPC0GYb6IY/qBj7MYQ5pyu
E56ZAqIM0sLneYId2RtkhpUoScKqe6zy5g6E972Pgn0+c6nY5HzxdRVb3zQfZmDAeUa2Vee4j5oR
z4p548oKF0HQKLZZhArBGkLCUV2WLvZsN4i1T5iFmVEoE/GbM/osXhR2AZIwCz+gHoOqGlcMxbIR
MyLzyDPirb/e2PDZxbpdD1X01MBKxGFnBDsj+2SQxZayvaa2860yNllmbRbHjk23mSjnnLnFv6gq
znSp36FfXcs02JgphYHFleuB0s/85LOLg6OuX0dySDyxhI47xT4TMKIx6CNt26OPILep694dJE4E
YcpfMzdus5DfHoW2TB9FLLozgMdfzXm47nTx09t/fIbaG7+xEUTHJKHCUNjqUdL0iYTAYHpp3ILe
R5/m35M8gHtAS2R7q3rIRzoeAJ/C3NMxgq67Tw2NcQk+qYSIg5Ld+5yAqu6RH0abmYjTnWNlxzGD
C8mV8Z2llI++QEfhuZo5zd3Fm3syn13mlmzOqR3HnjS+Wa6dxoperDoB8WwEjwnLVayDDA1TsBBY
ypkiskhFVrjTs+utquBN5cMfo4N5zsd4HmB4bQk9e+QUyzj95Jtm/3iMUobzFv11GvX9qZ7CrWvX
70AecQQG87vMqk+rG3lio4Wuy+uUdhT5LXgkMkyOfKgGDuTFY+S39Ggk8Vgta6caPa8PbT4Ks1cM
L1BFIv1qBgn/X6OndTBCRzXOcyfrlz5hSq6D/NYYu1xm5rng6C1r+xX9DkD0lgDvwWIxWKWY02t1
RDb23KakhHXEI7LNMy8J08KV7CZxMub3NoeIjhCmzB9F2Ga7dIGhupOGXNkSGe879Raw7bmv9LiP
e/rrRGe3tLX/1bn4p9lckjNtAftlimke4X7GE2JCFfjoVsnO2dVw0detMSNjcBcFRVjujdjYtY3Z
48NMyb9hlNwDs1AJ0w+33dmZ90i396GHdIeyPTgZRXnKw5LgVAJjKwAIZeVCsO7qpzA2TzpmxDLX
DyF5KFxoxKMAiNAgOxWfz/QBgAUyBj9m3NFZBLO7Jd7Hmeim0RzVwADVTdF5l00TklVpXHsGOVF2
iPVI2x787fp/FbEHNxIccJsGT7XbXppx3kCNfC5x+deKVJnYIWs3KAgwI1X9OjgLWJh96dCZeh8R
oUSo79kIi5mpAyEGxfCS1Dwjg8t8qQUrJQllIY1nT8E7sS3w+rWXoMJVhf3tS8MF2cD1IGIG98L9
6wc2cywOYfA0NtOLID1kcQi3s3UeUsCzB7wA/AvTeiKt9VbXVoIMaNckfr+8IGunn9RbqCGmWK6n
DrmHPKV2P6j6q2cm8MnUBMepTJYxoIBjhDyNbYdzBNq6Q0vywEiGcAByJcDitmIvUtBtqjOeYjLU
nj0zPcSS1jhD/34IXXomVt5b27A8Nt4Ze7SYj4yQ3+IUhfolHuvXOQvMi1967IeqYkTIYM1ne/lF
448+lmGIUUQGV7/sg2tq9aeyMKZzOs6/2A6TY1Plw2EYrT8+ZdiZwm08S4PotsDBIE4NZlAfgDw1
8K69aOapkP7aa5AquYgEt8YkHxXXIrb0aDoXCIkAYTkQvVUDJ6eEjSZJhZjR6xEFXDIxtEkOzABa
gAglbdZgZzVvuFpJ3XSTHNZChqJpkLepJTMIkcJfN7wHMvzqLFgkLomaTqPukQjobJofnxiLlRDE
HHQDywKwdmhgwvYyxyaDVjXYPFqht65Gg2Ti/jh7JlGLE7tSocAPKgz7k4zStcEVsi0XcmLuM9Gm
aDrGJiGasva2IV8Do9byBYyHtWNELrcJr5NfvATE8XDMys92Ksl2mMB9JLoitCJq0cEX77F4DGk2
Nrnj28SUThsD/uziSvjWJqutaTDhRSTut85RBqHH1Vj24T9wWkG/S70HOThPoNbaiLxsU3zGNWdt
LSxvPbh4zJqSc2eoTrVi4iaQHK8bunyWCVyN5FCTiVhmX5JCNyFElXuQH8X1EU8XU3zJQ3fn5b0L
I7Woz6ICDp7Nzw56krVjWE8QVmHz6FCdTdjBK1wHMMOnLtkTWAyKnFgY8lTggA6MOvMKwb5ip9p5
/Fmxx9qxgWzByiog+YlA2sYpumM2GED80JRYcnwb4bXzPbOpFhG8QfyhiJ3IX4Bu7CAsndoHuyWD
o82IhFPZFtwoWKG51ztXYnRonQUj2KNOj1XE30gka9l/gs3lHKB+IrIQqCz14ZZcL5AQ+IQqB6Sz
k59Np74M9jyfyHnk4LZJ7LVzpqCa2cgi8ArCFGyWZ2zbOcx3HlqWxwo02WLNB9jE32jsgw1SvaDm
FujVtJsgAV1aNT+DWfLZgx7iiZ887u18jzLmoFTMRijUz+1IxCKBl2isj7jnr+gFJHBEdzzK2V+R
23i02d+lkzY2zog9BcjOHaQLF2+fH3KjgQGEwXCVzQIJENsuGYyvOM2Y87gq2uUjqSlum9cgk/ot
pIaQXoMYxlHT+tiBv444thh5tc4uZHkN/YDFZaM4JXV7YAzMhEcjyMEumqISEpRifY5yNDG2Liko
zWSbzLLAyBNkki+7SCvp74Eecx6Vkm+QGE7X4VTijlSbQUIgwa3/48R1fo3Tedf1U3L0LFqJpJHp
tumCIzhexCF2VO6BPf5pyBisZutVmOopZS+w9xwmfnVaLkd2Bo/DZY7XRhQA8k9KhEnqEJcRC8IO
23BwubHTO36PtYsoGF3Slxwdhn93ZQTYT9QlNiIOP3SMEEWe6F8ocGVO4DtpM0LC2h+sWyiL/ZyP
N4PeeGfOD7TiMAYKb6Ercc6KIwNXFEOyUvsBICOTpEs2SjqVdlYbN2hOiNXN46x/Ys3CrK44U1pc
HcpTz9kC1fA5qddSUZBW85Mly2TN0g65n8Fmxpke2d9Dz0nQdI0PEyZLqoPi5PjZY+vNrG2sId1a
JQecYZNsxBR25ETSaiNbvXed6AwU3bv4OOO2BfFQSB3SX93gaghtUAqljxe0+OXETI4+H22Krs/x
kp3WAo1Y+2Zr3jHyrN7Ij7sGfige95bHdDUa3DfO9X3RG8TVT168STBIco1uR9hi4CQlWdKhfPCM
4T2DzbAtB+Loa/fWjP4biS0e5fWiy52RSkI8w8WtkaHR7m+byl883V8QEzaSXcquxwDGSOUX4k+7
w0HokLHGBGNskV3oIDuyQEe/S1YfsWOLzbQ/EJx5QQ3JPkP52c6rMminbvibj/HvUkGPGZ0iguto
nzqIusKohiKdUrX3wL5T6uR5Nm7kuX0sWEC/CaYDyckFHlH2ROz0JcKu9MFZ5EW9ZR5Dc6zP6K1x
fMaEE+dX03amkxqzV1wo+pIzby8V8ROODVF0ih7MvGpPlgzeFbtLbUO4i4qcyso1DOShK1s0OFE7
XbKEt31MPv+gjVkw2ZCSB/NH07IXaVqKRte1JLur6QEbcXgKbfvJ6hJ4ndhPc+V9iMH6F8DIQS2I
qNWKcuNo295tCmXNQzThjjIQUjVMjDvWn0Pd3W0zGC9Vqe+dAqXbwKd4zNG8PoIF+unQBp7+/zcf
DdXa6Gdy3f+v6UrE370EijQhPd6ntsEzWnkfE269JdomJYK4ng9hPE6rbHnL5gARdOlN6SUyaB+I
kUDK1BHRQGp1TL5XOq7JFQ+9OHlwl5GmhY37J150moI8jiDrdhVZvKtWCI10zY32OHEkyFSnuWLO
eE060uV8qh0GSkWGxv1fIbq3sc/F38iDVl2L+omjH9RnNxpbqAIooU0EvO3yi1nfQO5mlx6kPIWI
d8gMCj67Cl7lEr9Wzf3FW36JgFYlqi3OVQMfrzcy+9TCi8dewaJrjqtz4nfnqkyhx/mK3Yx+HmWH
5akhY9sfCoBQFqlKDlkdY2f4u5SZzrrIEcgBpQ3JVWdK2mQZ85aJ4oLQpCGxrzJP3gQ5hSUiV9P9
WwayuLbo8rOmYPDGvqrtraNHXBOQRtNgxZMsTEP/3+ylf0q/O6miXlK39ONg9ygVo2jT4fDa+Kbc
Q8aiEk5YwWS3GAWJ4xPREuSL0nS0eaniZFPG1Vc9IUJwi34jUGCFEN2w4kFvLBTam2TJEoOGDZPS
jO9RzUalBqC59z03exUDqenSKQwKSrZhacPUncpGUW/N8WNf+xX1aPVRAqA6MzMKdx2kx6fWgQMK
Y6f/JlT3YDZ1cnMn511fXSLhvKV8NF/xuj3PgbULBmab7tTAmvDeusqcN37VPyKkOqSGfLZClCKV
S0kx19Vr18p7bMUIemK9b+riUBVch45ej6B4UdEYhLgt3LSsYISj+/U851++mZ65B0eknPZbzIxv
XQl7PERFS9Am/jkfYK8XWtvGyhHEsO+qpm6PmI3mgQ+TY2IT2rc2RPbF33gVaASiNseCc1u6hYRH
b90G5Ql9FMtMSxzTOGMbiY1ppy0b5SvmbQMOa03Kh1LPpWXy+VNyFj1DBW3lT9BPn/KRVjio7I8k
TQjJjUE1oQ61DfdXo1m2eSEUGr9DYaP0cKLlTYsMCK+kDvuGvGhAG6uUNDagv8HaH4bqkegctU6H
9GdoeALWGIzqI8ttOGYP08gi3cBbHfWhsXby6tMGq3toBxK5w6Xu7icWeS27bZQlxq1OWpd0pi0p
QgJPFxKo1g2ouAmFIU6U2Ujz1iKM/zAKVW3muWpOFttCv8lulWUidJmksVYLATODsDXz0IY1Isnc
lJexck8I4JzzlDc/Ma/KhpoXTRZnZBjFHQMelOLzfCeojH2Khx0m55HbZiLqtg7iczPw060w2Yy3
4yNf64PbIhVhN35hwffczxZYSKnvWvPYNpQENJ/aONvK9PHgfsal/TP2nNRd04qbOTRsyCcKDnqI
6/8UzzNyP71xIPz1Un/X0bJdCY38OWWfdzGABGal/0mV53+n/MMY1tZRhwV55JzZF+wv8UaPboB8
yTmPvC8bRImvsYdcOvPJuiYOlDULb1E4osuuonVnFcFGjOJQycmjR7HXBHSymu9FgL5FdPcJVMtu
Zh9DHVTp8zS1PJfud4JRkXfRN1/xMGHBYULiCBRmMCZWk7Sze4QbH9A3G4V5JDtITPgaWWX1DWxo
3BVAq9DK16AduTpR55DPjV7Mo5O1SSHdd0b4TZc31Fxi8zYe/PgG9gNAaMtiNJj7O4UpUwkHzNTA
hLfi8gmrsD+FZoDcrYGL4LXm2S/jYNOTwuslFXNNEMydPXfPbr6WwktuZT9TapZ+8aQ87zLk3bQW
Zj8dxhnBuDV70VHPOPtmOZqM3ykkknhMr9xo5yy3S14E2lfOHoMdKOZyHch0M+bQ00U0klYyG+NG
zWTuxDFjVww7/ZNLZL1J8bNKaGqXUBRxdTLxz0WlfwpnN93KzPh0aFNuKbUrzuaRPqKZTtJpOKLA
Y7rMkIlPYnMywwWvoxNr7BL3bk6C1zLuFnk4XP28Hq4ygAgt+2N6qEKZPrR1jcgq3sMFZJRfiP7U
eN0u92R40mC5cI4b/sbL2ThMS8hAVxVqbwXU5gFDrZVq2uwmqk+z6GHdOqo+jRiBgj4bLk4SRpdu
zs7ACu+GK4aLZ7b3Gon7MctN6oMIB1oS72kGuHKoQeMizD4bX/C25M1DNXTU4wQLZgEJPN5oDpfO
VJ8aK9zRJJlvawu28C1yqg0ZGWojULZqD+puJ6mMwtI7o+QbKGmkOqp/zH1j1Kj1x5TH2bNxNf3I
PLVYmmk70WlgBkWk1AS/Df7lB2VxGxn2gkFWn0i3v2VmZxc9ASqrgUh2szk+VpmpNyNM871dd+y+
VXo1I4WFiUCOdppy+pAk2hBC2ZCCzgKe7eF0Eq44Fyiocf2nis5RB2fbxklkWOVA0cExBJcJxFlf
ETZjkQQpew7YNlG3euKJUB6Ze2gJkXaa13LRCYe51+wt4lI3Sr4ZioVOVieHwBpPcd5n57BrP7sO
loiG1ViyfrkSOn1wJwsbVvs6WpO54Viu116uLo7WX049bD3bQstaWS0nAW47usEVo1WBlr56nJs/
VKGMcyeEX7GLCjV1eA7gKHVEtbHdHz+QUdMO1+lzPRRPZg6btIKsz5AWPYXCDpDEXA2SzmaK7mXH
TVqbo3NmWLAacJF/jUL+9q7j7pp6pE6gnBpuLtrSZTh8Ro3yaXvukU1YtBJ8eORJ7GTLYpw4VWLP
PYyrIO2A3h5w+3CXAT4A5G+v2HF8Eoz6AjXo1kH0s3MTVSoKNMa1rj6qhpKlh4LvKhzChVn+ZTCo
DEZMjpqylfCaC9KCYq2SjZToKy3SZbbuQjPt2Wyv04CLNqlZ0y6hOkw4qBuQpmUtOhCT3Zfohlvb
Ba9x4Fe7GhHyqHCxGCESvMwDHkDe8masgGw3VvxYo1AdMOGsUnwcsyMfLGf+HLDoRXbyC9z9Pnbk
vzfuV5whvggm78XFrBJ4+oloXTzryZ85Dr+bhp0imy1SUk10AV37x5TXIOwf0gLjbBHwX9tq/DPb
5T2ey68Fe2E0zK7a/BI2A58N23qy+LrjDJ2wHN0jztsPf0qXkDVPoXkB1eegBwINO/RAlGM0givp
TnfaGd8ZLryfRyHCku31xmlYKTnZv6JT2eKu51RCnY5Md5Mn00WSwEeIryFXqYFLwLbgQMqx+/BH
kq6Wp8aa0Z5raNdj8+KzoZlRQ/7P+SNY+4T5hZAi9pv16LGNQRVd992WXgxCn2PQvpazRhGzRZDI
fREmYBRqxhCk2G5jWoOCndAmslwfdmeCA6svH1X8phtQenmPkbzKZ9QJGDNXRuDsSpFlG9r9jRk8
e2WXsdRjGdsquWAG/GfvpPPjVEseNxNLWOHcYUvcfAc0qxZM5arCqbYQH8wI0KLhRi9m09fsvir+
BNIwZ+PBJ0WI6U+5EfSogHu+JCt+fCMzGfGamJ5yoS9yvRG/Irp9njxBivmPvTNpbtzYsvBfqfCi
d2RjTqC734toiRQpUrNUUpU2CJYGDMQ8A7++P5Cssiirqv0MLxgdzXAobFNKAInMm3c49xzkwSDk
zTrfxeEuUW4xa/e6yKzjyoNdII2MFnxZTyOeKDpEZvFnKFLCK1JJkin1ByexIFWUC7JYV6NcBRXh
lsj42V16AmHGayaR3If340bxUzwyMcJJ9VcGEhnkvqTeKwhkUn2NdornQ9vOnLC068NQc6m7LXB+
VkkHL/6JbNTFXVR3884trvEp70s2jQPGFLYCHR8Z7c45kd0aSYymmDhkpYgK/YS8KlwHGZjTc61u
6LuClh9XlV0ozWEEgmEzpDhh2mXzhfDvGBafcqU56nUKQ2UYIhStKwXP1YSLQtym1GAXnZrQELJe
c98CoBzs+CAeewbm6gjLR5cYbAYJuUQq7XMfPvtzCepZFZpL7wVxpFPSgvQKquQCdOtSaWA+0qFJ
PQIBeCUAKmkFTdBuLD6nI3pBTGFOW037XDYgiIrKLRcSPSxXFO+u6lFbQ1prNpMiKm5GpjcrVOnE
C7t62p03UIOO2ubKXfCuTiR6NGJyoFOh0EJcnepqcZs33Z1GLm4CcOvJUgHlyOnnKqfrooZvW6uD
2yb3wYIl+rTjJAd8M7rDnsVUdJx71cmhvkV6iIdKnUkIQSwW/khIo1crIdgjU7AqpXDp0vLnRemV
n1anIu2eLNHOVBCjMI2tX6UkvHBo5ZnlGe3l0og+SOplaWku0ZEqzoXhXJrklOcoflyYKarnEfht
14OdpLQFTig5o6X8lYIuvn9TqSdVV9rna1RNc6XXD9F7GQUScxDwGcVZU83FGi0l2HY+B70sbhtR
JvTW/LHv9h2jBpwF2BscFdCfMCtI9qWPDl5KlDEroY6Hej76Epr1+kwh00vjg7XooD2cQ52CyqCU
LcwgRPIV7T6yBNa5oLZrE7cRNZnSEmmQo1wkym0bSNIpacRVT5PcdlY4dRpEtSAMKZqiPq+c4E6O
bfry9AawQKwmZ1qA5mijpUhQNMGz70SEnpTcYC/4lqwNKmGaPvOzVGHf9FU6EHUVsr1uSoQuSxCA
pyDalBhgUK7yltyyRoG4T4uW1vqGRz2RelG8hJ5F6L3rS/LE8Z0GeYCOquOlX91IpmEvRB6yJpEp
pbQY6EurQDPQVOEnRWh4arRueC/bypOUWcsQkvXPOgg91bRadingkXSt07/lqfYdzunU9C71yAkf
JVhWJqarh6dJEyIjvA76s1laBFnQzZvauUpUyVv4jiufdRD4dznvAuYZfebphHkt/axngHwrCvGX
lmosnVb+QpahmjuFFtIuFDN7FjFJ1XaYVhBxPR0lPn2p0eVrd+QcwFuQHmrl5lX1pdMS2dGJLWE8
wTGdyXk5DUPaA0sFpsFReWr3RUyYQwIYOgpdNdilSjoVMMfXUgY9hmsiEaCiVmdleA5SECL97Vf6
Ratl8wZ2s8dOQ4oC4p+sFB19d6JFrk6dQ4L2BESiuU8EQluZ8UROsp1bQfDgUBZC0Q/BPj+XrxuM
9VK14N/WilWUiQYZuFw+cTr9lmgeUJISBugwSy9CIzoplJjyVmWpQPelvuOZnu8MrMIyl3sV4GZC
e5x51wpZmWlGMpNTV+MwqbxzKxT3o0p3EYi6aHqIjZwYl8R/nHI+ui4INvsXHDZzqKoREEkk2OZ6
/xianho4YQjQTBoZUDaQsJfW6rIrM29ZBumyTCvtSmK1T0UkxNQsBI3iXnBW9Xpdmx8RMQC18RFi
e0JbT8FPPWWA8x8MP9AnAeVv2mt1mDrpti+AwEyrEL0fKKJ9YLPLIi1ReMjv1giBXHn9D7LtSpii
esQandPE5U5L2+acWIvwzioo/kJS5E0yFbcxWecgxO2oOF/ntO3GRnHS1NmzgtTTIvMu9BFCg4CK
XtyoQHOsJFFDX45KS9UkIDlbZtkko1x3F2l91ahRF1m27mgA6ZoTeF2Ki3XhrFKWvInIq6qpQLEh
cyhjJBRl0/6c+/40yOkYyFVgEGQvAbUhcBJZ6qzORw/QHyFi8FWyEGlIi+4rsLYn+iyjmuSOWkjW
SaXDfezgX4bQD69rtzjJXXisj4qoou+5zIKppLAdpG4CwEt+ASTT1wSWHPA98ldtX8JKFUvVc2zm
xsiQQs5ievfV6sry/fxUoilOc6XsLHDN65GaE1aVSJuvSTeQe86vFLBjs9C3buxRZp21jvLQb2hS
1819mRvAJs18Vluxc66LMJ3VFd5xkILcsb8apnPdWbRlBlTlppacwPUgB965hsEL6Ysu3ZF5plgS
mD4pAGkPQ4trhmQ0ILqwFLQ81hEne0STD8wG4XHj0C1u+Pl509GXl8v+kxRRF8zhO2XbLsFMmUtL
BYxbS8mVHAPLdUN4YA3ajlTgmOS0YcopI2RtkxFEslQnz0agMUmBB0+6sr61CACiDL6/QltPdJkO
Rtzoz42NJuLITp+qxFyfyrxGeB7zKZQl0lGELOyRV5iLnKo9PnYJB7la6Mderuqn5nqhjuawobve
DT5VO+GJQHXZAjWKkXFWEinTabRS3Nc87W7lLLtyydEmcv/wET/c3DoBBKnRzhJZ8aORA9c2AXV8
nkgkDcrQQQ5DbcvTGMS0mOKl2VeaD+ANUtNZGpJE8zyaHCTgAEWrKLPIeHZc0E1u9xDTxDJFHBp5
Y1laOhqo7VzQBuCSP0lK/YzGBvuKczNMEToHgAi3vxuceUpEAucuh1mNVKJ/ITp9LgSRg2uoE7y2
q9TpqazanoxiFWfUJIoeKe+BPXa6FGg3iidAN9IrE+1PGgKmNd2KnH5RMrVd9COi5E5L+EaSfXOu
6V8oLuNyRMjEmOtX3wVfBvhj4qdI2cQ1DljDQ1R+ZWHL0UTTlUlr4HGmdKdhk6kLOB55xEsRGYBu
XHiolDXke4w1g+IdtBiGP5Fv2o6KQtqYBHiS/u1GmpYSt7JG+QPoHqRtktc7VblJMRQlU1pP1rM8
deZZQj3HriE+yVpAznoDQURgrSoTCp5Gdr7kHX1HdcaiTVPxJZTpbrQb6RiOl6fYU8F8dssggIqi
EiWESCD+/FGbUy2mSVVuolsgSFMrLZ/hG6P0bsIrARWFkQc1lW36MNvMfo0dcZXJwR01F9BN4WNa
qwjJCxghShl3WyP4ClwxryBuOO6oL+GyTAJyWBD5ea9KTpFfGHCq0DYc0VBYmPk3P8Hngm8L/l2L
VjujIFeoXRc28awd9aLnEhVnj1M8EUQuCfYoK3pN9w6kuhkekRIgQ9oaz3nY3OpxS/BJUN1m6RGs
QyPAtvFDLWPiWrGOjxwkQXASy4avKQSjWjUSJ5ILHLhRsF50OB1XbQvAIrjvlDY7abIQ0UlKbXpI
nBHBAnWUKxVMfymRTKGEl4VCC4EAG2pToaHzjx8IVVxolnsWO4DqnArmRMScTkKvuq8gv5UTZp6K
e9C6/qlFnsvIHx2/a2YKbAWgmpOrquv/pIUNWcfrpq8Sr7UoFNprSgkQgXaiEcw4cUGXMJSQMmnj
qhy9uKV/hqBWT1pcK+Ere+aM5nwIzSIYXfA/zn/Nw7lhvIz3+H0tSSMdQbpZ0egE6/l/35Bju/Q/
JYmbmrPKVpupbeUQukG0hxrnE7v8uLWozABWArXXE2DlkndWF/lVpBpfYLd47pHKx0YDBLrOtIXA
/wbGPlOSO1Uo510YJAtag8/BQXjHXfwtduuvHJU3a+TGSb/H11JRTGFDwUkEysDJYiXmt0pews2Z
/y80xrL6Rw5XHtQ0FAlWbEWRzXdEvx020/SsxpzhafccZtAdJg59iK0OWAc4AEC9LxWKCjNTQTBW
rRLkPHMa6EexDmdAxdrO9HOnzOdUiqh49kTIFhZMJQ9GQBddxxHlEdWmcg4nGylGZWJ0yTdwFUES
Q7xC1so3F4VDh21GPh8l3ggTFC/V2FgEBZsmS2+DBMhH07OR5Mb6ulKDr1DofBkF9WU9GvXLiPQJ
lUB6Iez7jiGPKNQuPY/WkLYGsLd207llo01YynU2Ay+tp5d4GwstnikS5Iqlqt9U3ZqLu+pipPYK
mklvYTAYIGCXIBDp5xz51D0K/m+rIontncGpKwGKcRAgQ5YAh+x+s3ESHSJGaIsWams+0LgA39CJ
kyFTqsF8C6XNJBsZp6EwmiPhg1/Ig+I2KNRTgJ6CxCd9K1BpGar7kBvFReevXyHOeY1S/ymR6CD0
2b5qmI/oJW1PJYdCRTqawUUGP4XBSlT84DKw2pPc8B+LpC/D0kOV9jXPumrmFDStI6rp5D8UZB1k
CAGCO82awB1HL00FYVc6okmhqa5rT3qAHw8EJakQ7Jr01ORpMjVDA+9G0RauxBVVntiXt4IHT81/
OC8oAm+21yd08RAHjor8H79tyKzf7TpLkyz4+skzqVQT93ddGOUaC1KDe9dE6LXDr0hIcsITIpEl
AeVOs58BU0b4HOeZPaNJlbYwjnQTXDYdkem52ZTPnUDSMhNkkfseUFuMHgmB6GsOXnM5Q9SkMh7o
vYYCxaBxw/LmRgZ2Q/FjZeJCCRTS+EoVmRFiemRHPeVBE/CVnr5GSPtNi1GAnDeEHBLS70f0a/dN
UvG94TtcnMOh0e0voinv7L4VBfXy+JgSEccELJtQtfAYWb6QenI1FL2AoaPQysSeWjrk2hr5VoUn
NUM4h1pDhjAFx/TXdk3/YLtbuowagslPaIZ76u03dg2hPxsqxcxCJOWLW3kPcrIIRsWyNSi2+S6p
H1k2KkAuwSnchlDrauUEMWGK/XIr4TxqX+ucIFhUiG2k60lRVVDvuc6TpZPUKUdUOGMfDockuaem
RxqtmQuvenI8dmiw0nM4RGXnXM20OWx1iyQvHqKQlWvJ4sFU6nltMDE0BtMiBi2ALtmgW4KzzdmJ
00/DiAgmZFFOudunIAHslvqPXoR3ZHpZxFn08uvJ6kUn3rMxQ5VjmBhG6EJpF9+fLEdxR4ZshNas
UeLHVvWfZGCFENXePzboJh3LFI3hBg8e29p+NbWGMjaUwJDNTm0UASaSXj38+obEBzzNlqUpUm+s
ZcmS391Q4rM5yPlYMwEQjOKNtzKD22ANYxTKpWldLyJp9LWrIPDsXPM0shdlkt0iJ4GbpQDiAz9P
dM/2aFX1CZJTxXfJAiT0y5TKdI1s0IQK16MXJgutJ+XUFFhNbVP/osLeIY1g7Ye6/3n94ns17lhQ
PYRmvECuhj47zrtJmVsySx5OqDa8U2IbqpyUpv6+gS5AHS2MawSoFPiGFdQhzpvipnZEdt3l9nkd
QuBpjCiQ12p2PHqOTJqzYJx96NLGOQcnKMk98NsJcG1Ca6KiwBlGwVlv6NSU9VZp3lenIfYTMgoH
bsuhxJuBfe6xTvRbN+m+/Po9aO/Z8YVEbUsHdwhNLXyR6juxBXCZHQzw2KmYu5yglYY2BfS2Demx
QqzPkvWNlgbXnuehUgprixR98208+gARBq320+Omp1em6IHGTguF1YgowIcB1kMAlJoWFU3ooUEu
qLUJzN3UJ3mhtb2SwRSdoxAX7nNl4E4jefEUBnR/jtL4uiFFMOl18cC/oanqOZd5vznhbGIiEnNr
R/5fmuauTV7+8dvqOYSCwsvxdp6KtxIzNFdgCzSs6r//87+259pkVaw+UTzxivZiFfLHk1W4ij6t
oudPJAY+/uOtRI1QxmhIMCRQdQNPw0D7YStRI6SxKVTo0GVZQ2uCE/F3jRppzDeC1lpUJ3oFCu4l
j8uNfI00VpFssCxiKgMpEFX7VzRqrPfGRkeeRVMMmX/gktOl/ih5c1Qk2SittUjWprLvvZbCuBCZ
PksM6w41SrYkMJSghQuiGlGLcug17YyvAs630noElkzdeuQsbbe7X5fGLKGUB8Bu6p91fragBfIY
Lid6NvCBa+k+BRVDquck6UjGdhkKnMfWekTFPVnK2bFRmicG4C47cCZWh+4dwCp2V99Hfm1k+oVO
p3mdateaLUONCDzf+dY47kmLkr0ZpLcIxt52jT21DfhwqPyuQ+koKL51wW3rIHccdvCAgI3W6nOR
mKelA511ol2QHLlP6E5P4HUyYEFAFWoWhITVWS/dZd91LV3CJjIwuUHUWvuXIaBSlG+sEJxMNu+I
YSGyCK4LR8zVJCf9rFePVIXuJBM2No1pc6A/Um3jlEIFHkDxNCoQKk4gAfaD6ZvV94FXJb8/8zcv
UkhEMywoVs67Mx8wDf0S0kibBilqEZFxFKKhRhHsUm/bS5HhQrvu+njdiemoJEDk7fz6BrT38iw6
WsqSMCTqxkKTVP3dseWRpootxbPhZj3qksQ7g5/ppIFimwyzrk/XrnKJcKgxK8kt+2l3X0Weeob/
MjoNoaE6EkcvpH+yk87IjOOKbtATIdvh1KbVoIGUmFY4ygYmeRuJZEvY0atMESmczKIanlOoxKnE
1sG0Vi0qjwEAYnqT5jbosBS1DwDsNtmJXHniEMfGQmdYSt4MJXb5mP33oKbK0iZlbPrlErnKdBHT
9bDczM//GWO6e5De0E03du4azsX25iUvicDemsGNX38X/7Vf+vVAOwu7Nc9PcUnCmDtwvDjas7Ay
RmzPMm9uaXO/vxohWGG+y2eMt6KMVV3RZUWFQm7z+e1TEEfO7mth9SbWQJtDxgXgg8vI9d7M0M/m
4NePt53MX//O3gP89IRSLQVv5M/Mwbsh3syBPjZ6f5cAYfuQGJQ3c4B+GieSgbja9kIH9PC74xl3
bdgEmGNkh1SslvHRBAgxlmHfEczQdolgzw5rEdBPiefwJ/fCT9eBrPCi0RODiW9vAVjK2FRxC0xV
+rFHDuv5UdaThj69ig8GObWGEuDe0wt9rMn4XpqqbRfHwZkAGYeN+5M4hodtA3ms4GVqBO8fbQNT
GUuarAjAo4e2/mFcw5ce9PCyPhY6/gpJkv3Xb40tQ8f20dOx+Wxn+fCM4N+w/oWCQCXJ4Y/evjDG
wpR0WehiOw/YiAMzAsROAxeBYuANIEBnyb3SX//ZWwu9IWT9I79H0NV/tnN+WGtBktnDQ+fBHKub
1yx/uBYsbaz37hIbZjMN/TQd1lrAMZAEtZyh8yCNZYUsp9wH5G9cIqGO8Qc1RRc7S3l4mwFCSdy4
YSZRHkOlKBuK+uF5gG8sOBeRLtvaiz5hcFirQOAVUOkaOg16HwMoONofGgWhjSUdB8RQQHD0n4P1
D4YekYo6JqJnQ5g784eZebMpiBN0Q5Op5Ozm6eA2Rb8eWMwD1wMho9Hn40mRbV/4/iEhUI4GIKBK
xsE9P62r5jZ2+T2V+ZOA+adBgmKNaavCILLM37x83AP8Y0yBZm6twcHFSOpWLXyQRWQHmLomw5qN
p/Hm6U0xtgQ2QNttjAO0AeThhhpCVR5b5En6RPSHHmKvpm4ocp/H3nwObgmQ4Ni5bH99/asqVk5A
/STtkgHvdr+OZyAMEgmHmivgPO+VzgftA1kbU49EM7evTfaf/YwRxkBmjpjug/WTyWZtzfNfXwmy
NNaICfECP/YLjLEmmQon4s6HPriombqWKsGcxaY2+BcF8NPAdcHmsHC9TcXaBcvvNocY6yTRNE6J
7bI5vPhJWIODJ5k0iuAssHod8zeHRO8oagrji8PzEDdlTnWwg4gHSPwsE3h95BlZ/cQQMgBW+PH1
YQUMcv92Bu4BfARdNcmT6Ltj8J1tNMeKaVrUbXcHxMHtAYq/ylAvUbbGGllEnCVru9PfJdU4ICQT
6Jd8cEZxW1IYbAkVTkhVo3T0Jmf+xhZYOJKUXAT5tEPdCn0GBWs1fDcgEooKoLpvDDc1BUOiK2F3
UhzcNtgthMETYIwlQzZxmT/0F0mlATiTBbnV7Wdrfg4opQgcerDTrEhjHV9DQ/vtx3J/sxtMJgFY
k8Ze2U7CwR2QbGVtcFLV2IZP8q6U/M5pNpkjw6AY/T27cnA7ok/1bW/qrzvNZNh1UyMLg/nbfvZ9
pD7A5lRgRxzqSuBQG+wi4AfzfPjcH2aQTHOsCWwvRaftJBxcIE2Oz9ju0b++EnCTKVX00cKHzqJg
EiTBDO1m+4AsIndtqgrB7cCzURZjrL4h2PT7m8Aag/g1MATb178rbR/SDGydg8H7QB0Dhezjz/04
kUBBaEoPiNxtgIM7D76X3IeeCYAOSJgThBu7kGjfS6LEwgYgLtf/BT/5T6yTHyiuY9cLnjf4Le8l
/wjm9bNf+A5d+uP3O9jS6fM/fpOBZ+39Yg/n2l77ZQMs6//7n3up5g206s2X36FWm+vs/nz3gH+8
9N61vj/V9/85916yFTRi7eaLdnebWwjvf0fPbrb6dJWtnl9ydw9htkEW/H5Df8AK/8ij/XL8rIxW
T+4q+OgSCrDy75fc4t32ZuSNkfnlJfJ8FX4fpp98oCzsz6F3Dj/QKvs+TD/sFm82dNj5KmtX0ert
wLvixOCRvfCnMy1vk+BDL7FYhWH56d9WYfKfn5ar3A29vRnaZZmHXmW5yiIQmOv9SdombwePzVYI
3g28SYgOHfhsRWPr6rl+eUn23u02rTZ09PPVs9t+vE23iZuhF7h89rj9t3e+i36GDnxVPpdP7kuW
tXuDb4v0wweHA+jb/sAbPNzQgW9W/iov3NUe5nYXBQwd+9aDNXfPYKlbz3rowHer0As+Xayey7cz
svNYhw7+uShW2UdGfBcgDh3/4SUvPh29RM4q2Lv7be1y6OjnK4w5BqvI9tb4LuE3dPRZ6TN68fa+
fxTcB48d793xD2DH0HE5+H9071x4T/E33u5pHtDMk+8/xw5fO/h6v3IEiIV24K2hlzlHMjzbdwf6
wbf5vKGD32VeUu6voN3gf4O/MVk944j1zVQXK4eXMV9VL4H39l1srrWBdg19kP4K/at+NzoNXz09
wNDRz1dRP0/fB9r4w9syy98wTecvDt7kqt3bFcxMf+9/gzM5eQnc95Pe98GBIBg6LX+mW+5HbPDX
vO1jTqxnj9Wz78lvZqdPYA19BOjvV0Xh5X+4wu847KGX2Jwzq3X/IN/vd7OAdlcgShx6hQVHwU/H
/xuW0N0LW8t57+P/njkZev9nq2fm5/s89JPzYTn715f5KJL80d3zx/jye9fOR3+2Hzz3v/EUvKyy
f/4PAAAA//8=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6F07D4D5-832C-4933-8A0C-0377A0A3245D}">
          <cx:tx>
            <cx:txData>
              <cx:f>_xlchart.v5.6</cx:f>
              <cx:v>state_total_Recovered</cx:v>
            </cx:txData>
          </cx:tx>
          <cx:dataId val="0"/>
          <cx:layoutPr>
            <cx:geography cultureLanguage="en-US" cultureRegion="IN" attribution="Powered by Bing">
              <cx:geoCache provider="{E9337A44-BEBE-4D9F-B70C-5C5E7DAFC167}">
                <cx:binary>1HxZc9w40u1fcfjhPl2qiR2Y+/VEDMjatFuW7bZeGKXF3EBwX3/9zdLiVlWX2+rbmrmjil6ixAKZ
5EFmnjxI8H9uhn/cmLt19W7IjK3/cTP8+j5qmuIfv/xS30R32bo+yOKbKq/zb83BTZ79kn/7Ft/c
/XJbrfvYhr9gF9FfbqJ11dwN7//5P3C28C4/zm/WTZzbD+1dNV7c1a1p6j85tvfQu/VtFls/rpsq
vmnQr+//ZW/X2dq+W9vbd6fxTX4NNq9qA1/r9+/ubBM34+VY3P36fmvg+3e/7J7+D6a8M2Bt097C
WIQPuOu6WLr0/TuT2/Dx7wofSIIwl8RVD5+na56uMxj3/2jcvWnr29vqrq7hhu///5OTbd0d/Pb0
/bubvLXN5kGH8Mx/fb+yt/H6/bu4zr2HA16+ubUV/BKexS/bEP3hD/B0dn7yDMXdR/mzQ38EsWrt
GqaLeXderW/v6ujpMf596LA8IGKDDdogCB+0jSA9YAyOivv/bn73dOlHBP+KZT/A7Y+n2EXr4u+i
tY3es5mLxQFThEjF0MPt4+3b5wfIFUTwp/nL3+Tt70zNf+9k9dcQ5R7izTqEaLNcd3cmvv+D/z0U
+XH79CRfYQ67BwgrTJHaDj+CAHouxUzgB3Dh8EPIe5i8LzZn/8TdGb4zaX3/707a/yhqEIojgO3V
4wtiBxA7uGBk27OEOlCcUYUx3UQViDDb2Lzcnv3g7I7fQedf528KHR0DV3h6QK/gMOyACyUZYuTB
MbaDvoTDruIc0Hm65oPD/NSM/Vg8DtuBQF+8KQgO11nW3kexo3UdZfErwkHIAXiIYsxFD74ASfYZ
ixJsk4Q450+Hd5LQg2X/a50V/+fdC2zbj9Hek+wgdnj0phD7V12vs6cJ/ApOww8Io0AVkNyH0obr
YsGUq8jDYfJ06Uem9DNr9uPyeBM7SPzr45tC4lPTrKt1Gq3t7dND+ft4EMj6BLsYHOPhgcttr1EH
2GWECLYTxF5ozH44tgbvgPLpbbmHt4EjBob2itUEYCKwAjeRe6sJwQ+EdBkS7L7kUBu+9pyQvcyk
/cg8H7sDjLd8U97y5a5u3uk7G67N0+P5+96CyYFkFDFXANF6llykOFACc0Ufo5ZiT9d8CFsvNGY/
JluDd0D5ot8UKF4UrZsmrl/XXzA6gPglqWKPFcoOEcMHLkWQVdydGPZSa/bDsj16Bxfv8k3h4t+Z
KH6asq/gJvKAU0KUC2zr/rMNiBAHCDEqgDo/5JwdKvZTa/YD8jhsBwn/+E0hcbSu7LpZp+vXQwPR
A4GggKd0r3tAOkHAm6GK2U+5XmTRfkSeDd1B5ehfbwqVRf6aeLADwgkmCu+lwIIeuAxyCcf4wTt2
cslPbNmPxP2gHQwWbwuDs9u4jl4RBuweMERcSslGmt18tlM6PaAYkj2I7g8xbAeGn5uzH4mncTtg
nF28LYdoE6hFmtcLUhgWPxQWSLInkXgLDYFAYRYucfkO2V383JD9OHwfuAPE4vBNAbFcV+PavqZb
qAOkJIjAMN+fMVzIEoS6mLpUPrjDTs5+gR37cfg+cAeH5dtyiGWc/ZvWlgg6UJgwILj707c4wIRj
RPgPgPkLhv0AoT+cYReqtyUDH4IK/MoqCtSFnHFYPpGPHGpbRQEpmHEKOgt/zPg7QexFFu0H59nQ
HVQO31a9fnRXrc0rxjHkHlBYFIF1q/0six9QV2JA5bFE2akNf27Ofjyexu2AcfS2qpDj9S0Ija+X
3UGbV8hFEqvHdaptrgUFIYNikEJ2eUguO6rvz83ZD8bTuB0wjt8W8T1ep0B8b/u7u+L1EEGgmQgQ
rJTcDlWb6oNixaXY4bsvtOJHQDy7hV00/DdFuE7Wt9H4b1jihRTCiARRlz3mcbTNv+QBllJxQh41
kx0XeblZ+xHaHb8D0snbSvEna8jxsMDYVK+ZUdQBBYURasLHihBSxjZDRq5U1EU7qeSFxvwIl2d3
sgvK28rwJ2sbF231ejEMg7BFKAcxZW/NqECsh/V5ASslD/U9JJ3n6yQvsOdHmDzeyC4eb6sf7uQu
hGa49fiKLoKB6MK6FSLiaSFky0XUJukIyC3u42LjLiIvsegHmPw+dBeVt0W9TuIpr151xZ0cEBec
wCXbmf6+rZS7WLmPnGw3o/zckB9A8TRwF4ir/+pEv7+T9SFgPCyJbP3iLzb3gr5FGGYIKvnvweh5
8lAbTZhLKCL3qo2PfbU/tmY/FI/Dtgz/727SPW9vW+j9rqrxKVj//eUo4LpSYcQxNDrcf3aolTqA
mIQFiFvfDz/PEy8zaT8Az8fuuMP51/9qd9iyFlrgT6ENddPw/nqwYH7gciRB1trbsKVAgOdAiKHX
4eGz09v4EoP2g/L7yK2bhHt8W6nivLXJ+vr1AIG+E0kxomzTsfg8OLEDkEkkpqAA3392SsOf27Ef
h6dxOyic67/rGD9sVN/cISQ8JcR+HQIfgAgBLdBkJxc+Wfo8/m5Z/bD95A+7KZ7Gbf321/dPf96J
y+frFLacrO0f90+cQ1PU//f9E5fVhr6/JlskB4LCeg8shW7NN6CJgmIB6fAxXu/MtxcYsn/CfR+4
g8flxd+dcf/RLvOLdbKuG2g8ez3Xh1jMJIVFaaiYHj5biMAeAFiYQxjC8d4I8CKL9mPybOgOKhdv
ayXuY5ym8Wt2yoIoCk+buHhvdSvlARXQJgjt5Q+Q7CzI/dyc/Xg8jdsB4+Pbasu8XGexeXe6vm1f
z0eARroI+Dl6WuTZjloCAHEFoMV2iMrLbNmPxvOxO4hcvi214fIO2GP4qkvVSBwAN+SCE0gQz/mK
OnBh5wWGDZMPn51s/iJTfoDH73exC8fiTeWQ+xbs19+oBHnkfrEaPZaxOxshJfTccIALoHnIMjvI
vNiq/ejsDN9B6NN/WMPe4QTP9qt+3wXsQ6vf7H778IuP3t857HPeGfqobO4tlh9Y6+oWthi79xsx
4al/35m8Oc+WLLp/5+FTGN0+yx3wkF/fAzuAFgTpIkQFhT1PG6Gph/ZrOIJh3Q+WYWHzJ3SzS+AP
79/ZvGqiX99D+xXZaCESBEPEOAYXrvP28YgLS+Ww5xD2QkPJTtD3zd3nuRnD3H5/fo/f39k2O89j
29RwyffviodfbUwFfgldqKA5KmD9CAxxXTh+s76A/ePwY/S/k6TBAwlMMOuLRLMo12Uee5xGc1Rj
Px0ouPX3Z7XncmRzvufX4y7jCiEJF0VEwePYvl6YOUVesDqYMZvPlQj00DLfDF9qeRqRiwhh7bit
LuBfm7O55Mzrbeo3x3Ee6MxlXtN/UWRejXReR5FH4suwSk6EGK8j8psJsc7izAuLxHfqQOfhmlsM
qwR/dgebJ//HOyCYSgJbDmEDG6D5/IkFRZwrnpXBrIjGWZOWK9ZhHaV07iRng9N/TD72WMxRWM0m
XnjCyTxe8blMrVZh57tSAyZewsHElnlp+yUIiwVrPJlGOgmYH/AWCsA/sxjk/j+aLIG7Qg8rB5CZ
u2NyFonCUW4YzOqpjRY4oasujMNjM6grRyxVVxdnQxS5unGSVldqSuYGOd7Qp4dVY9OvQx4UeuDT
Iexxz7xmYq1O0o6upsheuZOKTySvDkmxCBpkjko5lDPk9L2mNF4Vws7NNB1C9exqYvsrHHzrZeqn
fTTrcur1Q6/jtNe8XoQ211nGNG5DnTRXjDPdNMbvw17XMvbKfPL5b0DANRm1xezELR1fFcm8oNYP
VDd3rnGWasaoHldjumbc+APtNG+Yl0ul87uwZl4QZT5zqE/Lzsu6zjtsyguYcH7fKs0qL0qtVw3X
Zdn7fZ96lNOTuBsWcWb1RJinsNU5T3Sl5RTpsOk8VJjTtKoOaU8Oi1EbTJckLRZuWB86TByHEV9l
uPyI6u6sGMSqq3JdMLqQY+eZLl8M0g+InU3TlUvIkVvK1cYoG9OFGzGPgsGSjbNMBIcsavyUBloF
5ngM0hnuA+2Y/Bz2Js2HmizrOvPNmFe6zZq5SarlwE5o0J5khdNokj9Ym4tgFsClOzc8ymv4v/2y
8RUzWi1p57lwew0JdOKeSpl5pMy1U31Js06jgfpJxrxaKd01p4pNs9a0WtbXrdP6gkVaRI7GI/OS
8bqf4HkWx3kxaQ6zv1XUJ8F1WAY6zjqfxeMsmYSvEFzIIcuKWG0LcFYW6rBO/F5e89z60VzBI7ZY
12yuWKNld4bK60EeyvCsFOHKTo2OY+n1cHvMRHoohllBsV+rD06feW6SeU78Me3zpVOdjgU4ZFKs
2tab4E66JJhReq1Y5kW0O5Gi0za8KTlMiaL3KG19mWHAMtIyju7vSiI4JsU8zgavKrKrerKVb3p6
Q63zWTpCHsdNcJUV+YIPo3M4liH1RZueZaONThgqP/QK2QVKGTzpENxnEijwnDY3c2i/FfNsMvVq
RHnlDW3HViwKHF12NcTC7lvWFUmkaScXLLIr5mTpyqZDCY8WbkoOQbF0Ctt7CWpLz4G9OZ8I/Mar
o1keCs0jPM3zIVqKnn4skzL6VNRznuJuxR031GPhcD9klfT7DrwvVlUDI4OrYSTzjgfOSVqLGxp1
tSZBVi1EnJUzXnDjqahh2jKfFNJ4Dg7kqTKMaIcU9SrpkvCwc/glTiA0y3Rs54jXwk8QBteUMjkc
mcsORYZHjwXO14EP8oNg6XHbt/wTtfUJI7WdlRG4quoTL85Z87VTchW4dXjcFl+iroiPSUvOuj7l
uiBoXIZpeQ7RpztxqA29Rhaw1gIh9JGCPOath7R5kxdjFYfR42tRvn/958nTu1buh/3+982LVX7/
trjLN3ua6t0fbS71/Ve/vxthQy++27H58ge68wNC8/Dqlh8cfDnbQff563s22ViwxXb+9cf3ZmzT
pYcTPBAdJUAIZSAgAi2BvSsMmMkj0QHJCtoCQFRkCEET86Z55onnQNcAR5t3Y4CGiqGJGQjKE9Hh
sE0G9vlJUCPhB5zKv0J0CIIuwmeJW8J2QUVcCctICviOy/EmSz6jOpmpW4iyfbtCARWjV7qmXLph
MiQeY047V6Y3vY6GPIawx/vhsCushBjZF/y4hRvmOm6DYE57VF/1o6jO24BMnyvwz04PBuFFnbpZ
pFXM0sl3RlWFXm0ELry+LYpMBwERkcfiCP2WtqQ0uohIjw/5RIfIQ7htplnQVOCFBDaIxRAOJ5bo
kCTqtKpNM86Qat1FHqXJCYpH58TKIPiYk7zvtDum9WkblOX5OOSi113Ek/MINrV8aqKgCSCqZs5t
qkoMSaRvVpbHzWU9NL3jdXnCwcooU36SxPFZGret8eIwrL+WOXfPYyqR0XYYqk/jEPZ3qUiU1Gnd
Z7eOtI7VPUmCsyFzyNcEBxGIDn3g29bYWUYLwnU5skj6tWCdmuWDCoGw8SKY18oO3+KgakfIICqv
/c5UndQopOOHIa+dL8oI+tlCjj4r6ziq/R4H7jyEB7aKVSg9mzJZQNLIm4+0cpxWIyesVrxtA09M
rJuPooSIgVF86UQ1/jwFSfC5nDIAum+s6nTK++4yEzFa9mEkzkWEkk+9SsvYa3hmj2QxRF8TaaNq
njU8OIYpYudoaEvrhZFqLwrj0JMiVeERvPkAraIBy3M2QErXWdkJqofRVMwrHbBdE5m536LYzadZ
GUrV+JQ69MJGATWLtmmm3/IwdQJdqBTn2lZBeZOWajovEhP49ZDZ1pNJ0QMZLkP8pUKDOYZOwazW
WcHjrxVwEemXNAljn1hKua5oPKXauM5IfNSHstF2wkEDGT2YKo1KmX0kUwVR06B8QIs4DsLEa+uh
OJx4b5pTEmct+hiNhZsbz7S0WvW0cN1ZERjSepEUjvQSMQQUqCJxzTcTwiuiVmVdM/dMoqQv0lk5
kVrNEyMieem0Y/JxjE3uD2EXQkLG2Vk18PFsKLiYFSjI1tE0dKuCpEN9nYmoQ2ehkGGnR1iD8Ghb
Wx8FttTAuck3pEjgtb2dvLqlg5c7bec5RYB1VSI8D9p69GxA20Udl5D8WUg1F2E8L1ky5ZB1BxZr
nHDlBxZe2MRjW6W6HxRONeZJdVTCzLpLM0EXIg3rixQAnyXdlM5gBrarLpnQCk3RGOqMFM4qbUXl
07SSR05WWC8xcTzrqhYAD0PiTUWrTiTNkbZdVh5XIczuKVDpTRPwbiGpzb7EDbOnbu4m86lR9QXr
6vAsl0E/K6QML2vq2nUUVMIv0FCu+57lv0WVOcvJEAhtEqc/ZFlElrk06jgvQz6DgGy9yAgyD8eg
nfdlf13Vtr5SBHKjF2VueVVF4eRnXd3duqwa/SmpsjMwaPLyjsYhEKS6n+VJBoTBETBRiUvOytgJ
joghciES4OZeO7mOH46JvIoFqb6FgUxu21YG36puqnsf3oQFnDGRhfmtc1p1lFVRtspdXlzHNCjn
cROFZ5hl9ktf0e7ILYjQHUu7b0Hk9hCVh26eksF+cFRS+2Ff4VnsdsHCjqyUWiFHHYZosCs1lVgH
mQtBsqvzbEmDKj+hkPj90ZQOMH6SOp/ggr1GmUCnnIXNrC5xPFMRYzflgIeV28rycOABmUeoV7MG
USh6CQkOu0kMfl65zSGWUXLbtck4d1kCJDPlqT0NRkx907lySUXOvhYGuZ9K46IPhRNbF2J82UMQ
FvFhGUzTynUosBqU53PTAw8rpbEfjWSy/kmBB/1Df57a7qvuZ6nNnUybEpOLlWjDLPBsE6pDSfLw
NKhzzHRAIG17Q9b1ZB63ZvikIhLFnjFZk3hBFxgH4G4C+Ikt+96zfeKEszITzSGbVGK1yFLzoalL
hRfwGqtUeIUZxxVN0nieTlR5iDrNbW+Ee9J0WaibyEF+2FGoAeGxhFfYQIXHEtUJHTtF9oE7ePws
w3Ra1MWQn/akDxY0ZsrozFT5EYun4Bw0E/eIZAn/KCPReanIRuPxPoayO7XJLMdJN48Yca5N0bVk
RkZDZwEO41Xv9PVN4TZGTxmuZjItG6GnySnLecdKlHtlHVq5tFGXF1CaA9dEfm5JetZCnApPUpxB
ZVEFBbe3Rdb2UBugxq3GBkqhyBmviAmTRA9T3varDuqtSqeDm6FZBCXfKkUOrXMdBR0Xfiwali6j
gnIMOoU1JThlKSFGgyygo8q6viyH9CYfRbFyG8eBe4ASa4aAX1xTIA5zFxMza5IumImKNcZrUdd4
ePNIoCJAR65j2w+ZdfMjykv3WvAkXhA1pSd9R8eFopm47HlQHBUlKhc1Rr02ti2hVmclVGmt1fCm
PX7r1A5fTmNUrBzYQT4bJzc9ohMkkaGrI91D8RQ4Q78A0AMPMdTPyxx9yzbZSAAkR84wkJPqPlGh
zgEascle2SaPFdTgdgFJOZKzPEdDrntcsYviPgtChkbjTE0YfSvu86QpN9W5uc+fbp+GqTd0wAy8
nKHgBEoIsWKVGhzvz5URhncd516Kcl14XwRsr8Ow7XqbE+Z5VUZJ5EYrieuu8QPUZ9yH9yeOZ7XN
yKc+b+isqPN4o1jkXCciRL/ZqrOXtnTGWRUZdItkpRIvo6aD1FIgbuZpw6alg3ng6gr1vAH9AbKJ
7t1eFF4kAlnOcBtnrrYSRSvWZrI/G6iBuZSnU/+5hgB2oRK3KoAk9kkeHhfxJE+mqU3Pm5L1uoco
XGk3IaTxUKSqYY4K4GCgXriQ40TRqdKzqg5O4r4dl4lpQIfJksLPC+eWNV08H6oRfIJ0w5INQh2q
seu1xO2kIYaEXqiC5nOf9SHS1J3wYYuSxIOJQedBB45sEU/9nE4FuKOaxiWIP06e6Q71nVm4ysZG
43Ai4iSscbhEoTJUIzs587rGdGXCvJw8xzgCqvKpWjoRDo6ysSbnyVjHhw34lS77cTaRKp3HccF0
KMok1m3b1cvGMew4zqriXFaIf7JOQfyOyNIrQxH7fd4HXuiOzQy7fDyXfYE9cOYNDS4yMgPWvzJT
DHw8lar24sx0VySEE1ZtziO/CUJ80VIjLzNwsaXjBvD8aNz4Ixpxq+NyCA/LSgbHdTLycwrM8LwT
xFn3uOSfI1h+Oe17p53FZTh+yKOy+gaVRnuqqEnjQxzW6S3lQQ4aq+1CZW/NSIvfDOU5iCipUBT8
tWOnxVR02BcG1RCamiCj00cxhnF3Om5CWY9wXGjX7bKrgrUIHQ6tAn3CBcIU+SQuBu5Fk4XLiU1o
dYZwWoOzxmKmSEmCORvoyGbjEIdmUd/Hcr4J6/Q+whf3wd5BIALWxkkv+vtEABMMkoK6TxDpfbKQ
94mjzMfhU3+fTgosJnDWagL5oQ7G8DTb5B5+n4ZSKoMPtqim36ArnN7BY26XUVI3WI8EtD9SlEmu
0wRnOs8wO2/HPihXg4zlMOtbZD9zlqQnU5jS0whU0YswUeq3tibokpM8OWxbOp1MTuoaTdzKfmR9
Bup1JscjBOHek2UcID1R4x5y2XdHEBSbQvO0bI8dhGuPwhrNwuQkBAlh7PtlY3h+hLIe9NyIqslL
aaG8sC2HDx1FwbwrWscFubbGIFGxhC3SdByuKjJWkQ6gNoh0bWW2doq2PbJjxpU2UQHCCc46EE8z
IMGuTjLVljrDPdrIknFyEaNArYu6HC4RHexxAhQEAq/Fdaoni9hy6JWJ/SQasUddg0PNoLP4Qxwz
A+ocG7vKryiPzIzHcU2XdGjGK1dWzmnvwoTXjg0Y1CRuE104NClPaCt63+EkuU1w0cae29TyC7Ju
1eipiKS6hDdURse4tkngUQJn1oVTVVw3sKr7VVZV9rEY3OqTW1EWzYuOZpGf5JVdOEUKNwfakPmG
Ymm/umM3GD8PymzUraonqDBJ606zgfbR9ZjkOPDyRqgrw3J2Y1JRT0d9UzB7NA7gnnPHCtF66RTJ
r4LULYSCyhHdsohaAakY1UsWDs4nW7PovOFWXkMh03yUHSvMLBfpYDxSZQyDfgSlcqxc8N1URWHv
ZeEUjPM2K128GhiIfXFX00yXRTb5g6jV12EyzrempTbRJuZuBwF7bDIf6G93Uk62/TpFhFyHTj3W
c5rAiENb9/GFBY9S8zQCUTKtVUF1lIWmnKUcNdxLi7BdBU6XdkCiYnnDTI8Sz7FDNnNAWLtAFYrO
VCrHCCqqeoA0E03NUV0l6iyRgbqoImxP6VTViR6roplZWGkis8oNQFewJlPxLJNNW3lQXcCOdOr0
C5JBHeYnjMF1BgRZCwJ2QnwO0zPSpUNqqSvSZmZmhOkGTZK0wcAHuK28zAWBlMZZTHx3yio7S4aY
Ul3akY8eQDMsgX1k1sdpG1zaoLFXaZmzbBlHpZkWJc+hOuwH+IuOp3bMfOwQ8lXyYvpaDLj+rS1J
/W0IXZn5TiNM6U1QuX5GA3RB6sSUCcj4rcOc47ptHeXFU1hCzqwSO4BO7cTBydQGmPiqdbpSh5Xs
T62KqrMUlXmp+y60gab9ZlHI7UMXiFLlktPSBBt6OhCzCnlfqMXUwiKMh/GYi7MSmbH1J5BwoRAk
PT3qRlut2tLNT12UDrpXYsw0rWivoLAuIN9HdVWHWpXOcJ4RHC3QkNWfBQmb2xBEgVGnwRBWUJ0a
UFVGcMI1lOCdbnPbCA8EpNKHG8GjHlgvjqYwGT+HfWKQ5pOjYq1gMaPVpIj6Gqq0FAqZEjxo9MJu
Ij5IzOUqmdrmkjKTIJ8GIJRo1xAbLkjRmKN6bM1MOnRYmJITHdIqJks7GTgZ6K7hrGlGmF2q2kSj
InZBH4AgSY5yAZITyNpTP3pFWtXdrENOHi+Gko5L64p80kbxYjYWEc5nkGR6v3KNmnRRNuHNVE3k
qJYydWfAZadBK8vzxstUOi2DIWWp10fUbb2OJqj0yFDQ4hCNbTH5Ac3Hq0IBiXDbJPs0lKq8Y2kv
oWZS9gtjafQZ0RKtCRbmU+86aJUj2ixqPvIZyALFfAL2+02iApYKQIM2sGIVpDzyJDD26w7m92EY
tfUR4gnNwfMFu6EirFvNVcEuRVdNhxN1yQpUsKTU3TC6p6YHzR68tTyzKo83taVJzoFyJ6nOpwLr
EgreC6FyyM8FUD4vrOt2zqKC33aA7PUkQcdPiQsLZCalw2XWDi1U9VF1VRkOkR7CbAqpFYTvwKry
C+ZAljsZdwsobvtJ51LYs1y5ItVRl8B6h+pALefImE+OJeqCJVicFmVfLMHuMoaoTtRV1JJ8yWkR
p4suppUfTCg9rlCW30V1BnVYITJSgZbJopOxkvgTrSp1HFoW35Sg4S261KgzYCr5dTPAuqA249SA
GBIF8ZLCovVxy8NxU3Gbq4T09iSyHV9gZeqlyqVtfZVb9cDH/5LMfpln8M+ufP5cPf/nf5/GvtWp
utULgP60mWBr38J978Dm97+r6dAzAG+CQgLeKkE56NUPbQMcNju6ZLM3FeboQwfAk5xOxAHwPWg0
kFJCIxZTIII/yunwWjzuwhvYpMACtHYFXcxPywdbCyDQPPH4/XnfwLaY7kAbNPQyQLEPbXXPRXSF
447XZhCzhkWw7DZN4/glwnyAbqzvqwx7Tr9dl/1++p16LBFOOvaDFTMQr0x4WJuEIS3cqr4Cnx0U
5LI+qLwGNaCl//kVt5f1f7/i5kafSScqm1LZpgGfZVWHkjNs3HL0IrK5LjFMVKs/v8yPnhvA/Pwy
NXd50oeWz0Bc7SiE4Em2Oppw/rBS9dCy/RceHN4+v1ClWyQKomOLCnrCFSSMi8axaDweZWOHhSMm
XgEPLQto9v0zpH50Q7DW8/yGCukWndhcsDNKDId51AZAHuo2imd/foHNjPq9Y+R3YHY6RWQ89W7T
EjaTsK6dfAriiDSw2KFSaJKoSClHrmGB3Awf//xyaLtD5fv12M7yEATLOmU1lEhtGHalB906wKWG
yutGZZyvbcuHxP+/nH3J0pw80+wVEQFiElu6aZ558uyNwn5tM4MkJomr/xOfs2jre2gietsRLaGh
SlJVVqb2ZkXiUYfWA6mQBkPyM6OkQd3EpSndGLFvwDTqTDdT7c9+MlPi4xrb/cknfSvsCSgIlT1e
7mRj3VY05vm6dTDWmeoBL0Hdh18zKcNEI5S/g5LZGoLhHmpaFkHvSj+p3KL4bUO74qHvvTC2weDS
xd7Q6tPlYWwul+EpOmv2uUBAN7Eytj7Bgs/ExzUrC6LmsESEx2M2Zsc6GCe8weZP1TAdL/e8NYHr
72cOQ9ZzyTkRfjJ01rIk0pFlduQQAMiu7MBwFURlDtV1GSSBndUqrqqqyQ7Kbwq208GGk/UMy2qi
CS/YMQvTwXOa8eivV+NX2UurunfFEtl3g5VH4SugZm5wnftb6XLPJ42U2mq7nltpi3hn8DJ0dLE+
hJZnZztufGNMvuGOemqP9qx82GzIvHQucgSArSmvdNyUQh6sGSCIvFzcne62NoExhVFXefVINEvx
5lma0ywdPiWqaLopvbzLNo4lz/BGrtcxBLAsrNEwkuEG9+rWThAUqAFzKYZZ7djrVjeGyxHdJJir
GppyUi0fK6nzZ8EH+dKXXf583UgMhzNXijqz7UcpsVSReA4e5vfRTHE+IY1bqesWxDMcT04zXtGQ
01TWnr61msV+jjJH1juplo31Xtm/zvdvxwptY4aCdAwFUYi9Ku9bsHQ8uW6O1m7PfMo4hR3q/IIg
nWosg6rmPsFh3tZx4Yz8yhlyjT4Kt9U1Unep109VkdSaKivubV0sO3O0tZcMG68iyxeRWpdASDc6
iXws7aSgfBzuKqtuxZVzZVh6SDRSNpYKUqab5ZEgG/jU68h91JNf79xCN1Z7rb86X45Q4/ttFDKk
k8ScpbmvneHYqhpwtcvrvXFMrojg8w5UoUUwEBmmQC4gCdqRMfCPPBpZF/cNQba4RO692OlswzX+
TR6ebS6dlZndzFh4H1iV8IQgjzU/1IRM0xEYscJ5qvwptB8ogmvq2+XxrRP1zt3NNayxVhlD6ABp
PbxCcuepy7yl/68nS84TawFs4RVR3zqD06nz4cFGOJJ81SsU6PVy91vrZ1irZgGuv8BVpE0IeGKO
TNRhDkJ+vNz61tXDNazVnwZVCCKi1LUxmGRx2DQkNCtrnWaIw2RfuOXNyEsvtPWfFF5w7SPBg638
Sivi+zvWtvUVxDiCaEsWOoViAaywPyLZcONa6hHP/q9eVH1Q1EqtKjiFXCFlGN5eHvnGTnIMuyiR
drJn1i8p4eU32yqsOBsVUK8eFzFDvO4QDfVOVxvOxDEsBKHrfFkAI05ny/+Ne141nbyh4m06zGGw
M4Vb28TwiLQtfd7NANvykPXuIVii31ypWew43C0jN/xhLYHG1qoMU88t5jTTc5lIQADeLNotqWrY
uPP02xqG4RBHRwa0LDMvzeyl/F5SYb2wqc523O1W68Y2E27WlpYVRilC1zbAQg5tlngspO6vc08m
LA9oHe0TJWk6IP9Dbr1wIOSz4O4agCxGIOcIEubZfwjT92RnZTY2FzE2F6JZNUxRBmlAWbOicSOH
x0uVid+Txl14Z3tt9WJcfBZvQbIpwPsqz+oqCQbkS1qekWPu8CuvocTwswGL7LZE5DXtx2xISRFM
x5ojEHnZ3DeW/m8lxNnBgVq/3FJ4EaQlQVUFGZzyyHRHrttYZO31rHU8RJEWL2AKpBdtbOfOlxZR
650V3vp0w7SdgLeeqrMlLUJreQW6GZmDKbO8vefGVvuGbeflOHBXaqRZWRPdWrYrTnjfeFdOjWHR
Lkc2a6jQOtKv3sFrcCHQdsV29uXGtzvGvnSncGrLiiFVhN35Fg1dmTheV+1c91cbeufod4wtObSw
3BlowhTxe5Fg93y3quph5l4Zux772neoG4hYuTNTWyfSantnm8gZmprRpQToDxjeuJOuf8wWclPx
sTmyTpKYq3pnYFvTtv5+1hVOfFZVjjukoiuZc5A+kshhrqr8eNna1k9+b+KMLeszgASsBfEnkLXw
uwHKWfHUdPV91FbtjqvdGoKxaxG4tSZnLIeTHLO5/8CcrAK4ZGzr39cNwdi3lVNMIpuISlQ2Lgfk
Ez6GIUcmnIXZlXvXOI2AxAOogLIpEXWOAG0/IjETRXsVUxsn9t86qrMldnnpEVbSKeGt9S1TbR5P
ffTM+/IO+enyOtdkFmNVQL1YVh/8/yF4BGBGf9ot+tpYYts0bp+ykebOlERzZMdkbR1FO9dOkGHc
lT0BCdyjdbEgEepz/ZLx4GmkFTJrASmvW2TbMOrc82mHQnIEVDzyu3NbmjDPWq6cfsOMK2jt0iJD
47SnTbJ4KOLL5iAH2cKlEO6GP7INI1YDwk+1rvDpRN54kfygBmAMem8BgMT70od2tTNHWx0Zptzk
nLSda48JMhXp3NtPJUpgfFWiDtK9CYpmJ1q89cqwDZPuFznwLp/HJCuck8vUA62iGwvJ+6CybjJp
J/nkvTaFfxQAhV83h4aN28wHrCa3hkSNGodfmdIShW+9Kn54lfMhjNRV1xskxP516KKPVIkbJmDe
QZTHgE/W8ShJuDOK9915EBl3zNAFhrawoiHpPCs4ZVawYvH78Bm+sN7ZbO/bOspa/h2AGj3SemE0
posDlejYWoDnQoFbHobHa1YCxa7/dkCEipqRZ1PqV5q/RdIPTryhWAtvcWJbRv5jo2mTXu5sazSG
1TsFI7JTzZhmrK/vAAF3jn1V6uRy61vLYZj9CESvm2l/TIfI/d5b6l71TQEAprUzVVvtm4bfA7yr
tTWkRW49wet+c1n2WgHsfPnz3z+ZgFX9dyWiogCUvQ2HFKnPJs6BcImnLn+baHYXVaV75Z41jL2t
ektGdBxTWfiPQtooyCXT8xCoL5dHsTVJhmUjqT3zHqGJhMgiaXv2odDOFxQE/D96p80c6IazApv8
v7NEizmzcEXQqccWO0WthDxUrAK8zenqJOsAkA6ZRF2JHLpHBYDR0RtlszN3Gyu08kafXw8nlHWi
CFwOwBSW7Enruj02c0RuLI26UUBUxp3AyFY/htGPoiZ2zboRiPnyuWoALIOuETBAJIgDEf25vFBb
nay/n12EGC1EOBVyTOeJ89iRy3PTcECLCX+BUtZVJzHIHf/tBFghr+BWM6SoHPodjD5wskKFL5dH
sLHVqGHvZCCDRG0SvMk0PzkornGX6Z6P6u265g1zX7wuKllejSlQ2l1Mui5hc/e9FvTKzzfs3Zs9
NRcu2qfW/FK17AQc+B2AXDsnx9b6GoYOoDTLBuDWcPRZr5MtVDxShQBbVyAjgILsy5O0bsn/fdGA
AePfBXYczsPFIhZui9P90HhxNnWfWIjaECGeRiJ27igbSx0aVm/leHLIDnNVjbjQsSUhbn9iTZ5c
HsXGuRQahu3xWbsKGYekW6YbOZN7z99Zha0PN0yZa38IAAkfU9cZblFlcNPgurB444473Ppww4iL
elD5OOLDSffB5kghR7+vm5F1PGfeoY5KyZcK6+p09Adh4qmKwqteqEFomO0opkpplEykui+dj4se
SFqObn+8/OEbGzI0rJYCaFUCvTikDnuuci/tAJykhKegRXklKLe/rhfDdjMyZBb3bCuBP35dHOdg
2cEPAcqAOLNRymjVV25Mw4ix6wVqz3An8JeZH5B6EwdvCucd7/w3HPSO9YaG9dJ+CgfPn6xEnWiq
bvOvgALjRZx9B15cP09Jm3TWsX6Vn1h33EswbFjECnk731l5lgtP5HpIc5E9Dnbx3c/6Ou4s9vPy
0my1b9jyDNSD1i3rEyfnNwUC9EdmAZyZU72z9lsdGCYtx9FGrhMd0Np/obz9CdgGSq6i646F/0Hf
eb4GSUjUJ7JxXxSpftakfkR99U7zGx4jWEd1ZtjOjKpOF3D6NJpd7yno/P5GeCrYsb6NQ2eVKjtv
Pe+9qcYNHIVuwDHHzTj+DJfuELXWJ6dw92oitxbAMHEVjd5cRXAgIbFn1DgAWj8cfSqX+shF1+/d
9ra6MWyczw0Q2CVsL/P4D2uevqwVujard677W80bpj25qGgJXExV6xUI6a9HslXjOu6Oy7CzGltd
GOYt8ylE6FrhRUHyB7mE38tifmQt/XTZ0ja2kommK5vQ9sLc7VMt3EdZWkUCMoEivdz4xrebQLkx
Q/VXNE54bPn66NnylgY0qedlB4e39e2mEftWqzO36VNCUDZLpPs9Uo64zkP4xqmsQTaAwNPQp56e
7vPavevm7llMzY4JbxiZv07ZmQkT5OiAGLZkWs3sLafBXV3aH1Eigxo5Jpbk8vxvdWJYcufPoFHw
0ImICvfAIn6DovVvQQdaiLY6Xe5jBUC/d3v0DUseOcqgUJ0t08Dp0qYH+Bf08Tr2Gv+XOzsPYmLR
sc3yW+Sk1zqDnB8Lm39AJbJIG2bvPVK2tpph6LPlwuOi4iD1cvLcDz5KqcKPfeR+vjzKreYNQx9m
t0cJQdenzHLTjPiPiqMauNkL321ceHzDyCdGq6CsPZnOQ5GEYHo7TKx/zVw5ovq3eOx9ueNNNkzG
hKsVi8d6qao+jXKO0jn91NArb8lggflnR6MEmdTArcg0byZQJ0kUOj+KgKM+pyQIEF61Dp5h8n7V
qrbqfEyUHl4sONk6976gsO3j5ea3pmc1pDOrVADC1gFiD/AoKGNtNOqTgFN1dyZ/YxOZ4LSM5D7u
MkSmted8mcvyDej9xLP4zh7d+vj197OPz5VAZZCd96lPCm9OSNVFwyFD/rPa+f51Ft65aXqGpXt5
ltGR1jJdlPVaNORjLfiLakGP1o47HmtrigwzrgtfICKALnqGYj6aPXajuhmKvcTaVvOGGddUM3C/
aJlKN/zPniju/JQMr042Fztn0lYPhiWTcLL9qcAGHWfdx6J27jOx1oeX0c7La6MDE/PWKGYNqs8x
BC+TMSQ1n8HK8ZzL6NdlE9hq3zDjQXoo2I2wAnCoqLQj91XeppSR6/aQCXKL5qweS5HJFAXQn4E2
fxOSfwim7JmLvbzExjY1QW3ANkkbd26ZghDk4Fc1nu3iQdHmYZY0uW6S1sk7MzWEXUHIMlvgawjo
lyALHjQQT3Ulvl7XvGHJTHlNBcI/HKmYK9Qxglox82l2GL3+Oj+6CgWcD2BwS2GVXSTSKlKflFpe
JaleUc756fIA1g99x1O4hhnbNh6HrW+LlNI6KOK8FLA01TUfLje/SpK9275hx2UZlctUany+4J+W
sHmRVDwWVv/TFdac2F3wqQjJeGiF64MCMxxjRGycGLWrV47PsHJU/gWsoa5Il0iSg9N7T9Oc7eFz
NybPBFqNVks7X3UizfwlH0DZCIJH/ptGU7UTz9rqwDBxT3d2hKy5SDXvB546jhA9OHE8sZfE2erA
OKV1Ba4h2TDwpfqZnYGeNuQjSszDWcaXN8CGiZt4KqchNqp9LZ6WbP6FyOWDCob+IJzyyZY2P13u
ZDXmdzaxCasKQ6WoPdk8dSv5CXSYfmwHvTyAAu/KR7AJrQKVgQNGjRaBrWVpf0+L0nfOQqofoCxo
95AYW6MwLF0VMpCzwlR1OVgchkAeeUXeQIR3FdwmIIap16SbGysceSpbym90b/enue7yndNuaycZ
hj65k6t5Pa8L7S9f7I5lYHSifC87v9W8YccuvKxPNJY4apnoT+FIXS/2WRfsvSI3NqqJxEV2tOpa
PvEUdcNl2iOkKSX91LXtD/CeXXmvNDG4YQXq2mCQ2Ebe8KHI+td8WL5EtE8v28HGJJk4tIzp2a3r
TKRhG31vu9mJc8/bS2VuNb5O3NlJisr5kFpjw1HjZMnvFsSpb0cw2V63fUzaID4MeRm6fpcyUFIj
omsfUeUdJNfNyzqks0+X2gLmAuQYKe2GIUa99m3V7oLY1kjqO87n72v7rHFRKGALKenSstSF9SkL
F0c0MXg8mPsW2KMr7y2QrdiHkYVUv/QhAzsVeL/AZO14o09Bj0AqB8zIEZt1iqIbd2VK1qX8oWjQ
lMcW8W4clNXQlrfNzDJ5lykUyKXWUub+i9tXyLxGYDefvtsD9EI+RAzsrjeB34f0WIjA1idQ8jlF
svJytd9U6HnsZfACq/xpZ0E1/qrbMEckrxpE8xQgRODEsihDfT+4QzsnM5dKH7kEN+lbpEAwC7wq
E/LktK4eQVQULdnNHE1Ni8IAHti3c8vK6LaDWiN7G5VaSbUEsxmCDKNL253l3HCUtrGcoi0G1EJE
mHEUq8Z+JT7LVjgxWPreLu+XrQ4MT2wXEjXkFNzDEuxQ2THSfndLgIn8hmdhdaW7tw137LSFA76I
kqdB1vgqya2C/+Zjrn6FFoZ0vDySDaM1wUZDI2Zm5QN2vlf/AWT0zrf6PTT+Rtt/r3xnG79R3ogN
5Hagq+lV3M0tosK6O1z+8I0lcIzjBMBWjVt6zVNwPXyfVPscOdkdC4vr7u1/8Q5n3z4hk6dqgm/3
RwZnX9+FHahMaLQz7Rtfb8Ie/Ql4KwcEYWB3iFTMrAgkRKr8BSKBnbN8qwPjYijtzA0qpIMR4QJ5
XoeTxJ2t72Dd/HjV9JugxxKF6FMb2jAxCJ+g7sWqTyiRLG46d2iu8/i2cZ7kQWGPLQFNfYhs2+0C
DgY8wqW3Y8IbcToT8SibbJrAI4yNr2R5AH66vMfLA5yxSpJb7RYCNJL2Trp84+pgKj7wcZaT0GGH
l3IXfGxBcvi1WqzuV+Pp+ZsGpfCfy4vy/pggZfHvMQayRTDMjciu1uAEpCBGLUJkD62APIhqccG6
Ulg+uHCwUD8ud/i+hfsm4m7mLeg4FdQUQtp9H0EkB37b4roTHzzV/46GhzMrlwyHsqsHeYhGJ8C5
P9tXXYV8E2gHoind+wUiXm1X13c5bav7oertz9dNzGqWZ+6jL9usYl0H99GO4V3euvZ3PHL1zn7a
mvb197PWQ9WAW7nHVbRidX07trREPn3YgyC+v1tRRf9v66DABMnd6llpQ++8mj/hEvfdLfTncWj2
knlbIzDPNvAqjwqP49TSrfs7R0HB76WBjsLO4bDVvHE4+MRty7yEKoQfhBOog6PWOdgMnL47OI8N
2BsUXf6dI1QmMxbUtE2B2Bqql6LVmh5Y2BJ+nPvO+ggC8CcLKgfkFAxwZHc00FLf5Zbvdzt7YGOV
qLFKjQU1gRk8I+kyA56I+vS0zclrkGePVkY+XbWLqbFKQ17LDByTbRr51EUdOTgrkQhsr1skEzoo
IbcIJirci2ctcnqwmhJR0CZveX267vONMzCwXfDRCrhd5sqyeQDhNUWYR4lhL6G7sc2o4aEWe5So
7CZt6rpOgRN8LmcPQSpviuLLI3j/FPfpuvhnhh70KyccQQd9VnztB3DbLuMXlJT8d7n5re83vFQ9
NHqIxqVNuWz7g8rcP8vg7337VuPr72ffnonF6XuQCKcTaExrUt0R0l91ufFXDafzpucQqjgtZiYt
dLc8ZLajjssQlR89mpOdvbM184aB96XXdl7rNCkuCk/htNyzgKT5uJdb2JgcE0CXKWQ4A9nBskoL
+jUsL25qDmrVy+u68fEmfg4aHQWdKrdJva4vUg0yw49d6U03eTi215E4+aGx971IgaqktRvcztoS
UCh6wxzyQejl0+UxbM2QsfUlb7OMRQVmyMvnBzpE9hHnEHm53PrWDK2/n23OaK5AwOvg9C/dHBWw
kMrwl9t8KD19nGurC/9c7mZrEOvvZ92AMIlBHSODiwssC4JObUTnQ2XZUXflSv/PKVD0YoqKJiX1
+FZ3znEc7LfMYcnl7//7mvrf2IUfGicAuEoGaksMwK/7I7WiG6edXoTXJHYOWu9OnTrfe9Qu+2OD
ERLFsDv9bi2PYeBtSalVAUsJ9SzXgbzTkJ0mbfEPbe631xm4ibWri9YZbdLXKSRGOKTXijrljeun
Q+HT6xbHhNbxxWps1rR1Oi31f52o7wl4HhGFWHaC/xuzZMqijRrcTiNoblNc+ml+QBk1h0iAL5+X
Ouqm646gwLBzUCMxBnqaOl1k+NOvq9suz8GGrnduUhsWYsLrvMlGKh0lpajq7RhkvoSbfwzHYQ/J
sH7lO/vXhNcVoNaF8se6BJBNQe0BF3c6H76Ws9sldWUFMWsbb2dHrZ7pvb4MYwc//qgWiaGAYfax
LCCWMDYSJXsOmLHAunNdVMUPDJOPgiXUfo8rvzMPjj4WI7CvMQ2I6G8vG/3WtjJsnk4z47g+Yxx5
oI9O5XrPPScgvEUV/ZWrbti3DgpkGmaoyWVOprq7EiKRT4SAYntnCKv80btrYRzfAYSlVRCM2Fao
cmhQTypsH6wk4H5EoYoDwZpccajgIP9uV2kpGUVdVUnz7ovjo/qN1xk/QJfEegszRZHq0kAGDkmY
R1b9lXcEnPwzn3NxGP1S/ec2HohseTnc6SKfULEHPvVoifKVKLwpvOVj7qBU6VWyfNHPuQ1A7FPJ
c2s5ug3Ech7dzpXRwSWsm3audRsLaAIB/SUQZGXzSDKGNNoUVdHDHJTNzezZ5Zer9ogJB8yt0p2W
aarSofQ/98w+Yv+9VpbeWb+tERhOB49Z3UAQqkrdpeerxN+tWIavkdh7PG24BRMRCDoeUFOD+xnh
irYmqB/SckgiDSzGcWmEtdyFqNmmt31kldehJXwTJeiIyA9AOF8hGGqBULea61MmmlMQIKk+oERq
50zYcEK+4YRyxLgdV7pVKnhWrCIccEBE3/G2PQVzv5e03Vofwwc5dlaMlRyrNKjH4gMw694zzTP1
Q5WOtRP92+rC8EI2i8KMcAExIOVWAXRm1ED/9B5fhpsCmiRkxxNtzZfhiYCVyMYpAHVLViA7chp9
5QDlhoIBEDRTcqDTbgJrK2ZgIgOhewUGGllXqd38YfQrYNLJsLh/OKjCleRQMqEJMEBPg9wLoK1h
v3cOJBMhaCnIPYVtW6VLa93kTn4EkUxsD/ZhEUOsnCYhUEhR9MpNYaIGQ5dVdKnD6AhWl3C4BW2x
f4IMKKAIQTZBE+Aqz/M/sEG0De790DqqbuQPkI7zDgJ03y81btg797aNO4lJbAdqM1EUGim0MPSH
U1A42aGw7L2H01br64Y/exNMBQKm7ujkaaBdepKFLqBllf25PDtbja+/nzUO3SfwV4dQMnOm4s5m
bux1wc7EbzVt2PzKWNqjeoeBxdxDyRRu5BC5ufzVG7buGbauQetX9GCZPVYFuZf5cBOJF1ledxp6
hoUDR2mH2DLsyMtZ3KE+sTypwnrLQGB+3dcbdw3mQ0RNuyAXVyPIhmnLod1p2X5SW/nvyz1suQ4T
KQgGXsl8sH+lbSt/k0J8RX3iEygVXqVyT8wKntWUTzGqeH43fG+fbnhGkzAvg5KbNUE0J601qU9T
x9SdI+AdezdzDshI0h1Hv+GlTBihpRVyqY0sQLvp3kvXe4Q61gPEARLfdVEtzh+w75a4Ha+jrfRN
TKEqbQFFky46IpJpzad2rVwB8SNdjpcXa8NOXMO+c0B1Re21UCbSwUM2+SfQzX+7rmnDunWuVNZk
uNjVA3Tv2rGFK6/9t8uNb62DYd8TKiSWLuvYseHhZzaHB2v6SvvvDWIVbkveJj1CwGcPTLM1SYbF
g/VeQ/yJF4j9ZvZxyPX4h8kWIgeXx7LhUP4+C87cYAS4txdWfnSEIuBC4sHJxcmCitY4scXa6WNr
CIbZj0HL2lC4EWrOl1hVr063l/jfwERC3vVfL+4FiwOWsQxqF9pyp/umKhv3RxgogESAn5B3ufaB
6rVAZQ7e3UXZ0es8yE4kIQpzB+g7QusvHXBBlzu5ho2hmuRtyoKIm02G9bkmB2iuTG1TnMqw5nvq
YFsdGPf9tiiGAMJc4XGMFsu/g3K7ViewqKNK/fKG2LjwmyhDOVTjAh2OMRk7EGJWbHopWPNUMfnb
t+fTKPZKODecpgk0xJXRd7nboJ9VQlohg1yVWRv3o3XTeOEOMH2rk3UWz3Y3DyevZwM6mca5iq3G
eSJLcasX50vk9Dun5lYfhjfw8hHsLCOKAUrIKLbt8tJn09cw8H8jmPLz8ppsLbrhA7qKUtt22ZBM
JG9iallgtFGefbqudePYz6iubM9yQQaDAl2ovMnsCVKdw+fLrW84GJMJ1EOozXUCMSSD3bdxETBg
0obIgV4rZC0vd7ExPSbesJCz0yE3PSQMrAefeCHB6BXYS7hz51qTYO88Dkyk4QJhYjFA4S0pJTbo
2IOd3vYfSQGdRu7dtBn9kod7xYNbQzHMG+Xf7uJSv0+KyGlOvt22B8R398j1NmzbpL+DpLO71NXQ
J6LLEt/xnyCsCVHoXvwZHdSrlfrX5QXZ6sc42MdZgDAu1H3CnPqtCLIXqOfe11w8e73+sBYE7Rws
W/2ss3hm3n41BpYLLXqozznPEilkpKHe6hmSSWHLjrrYQ6VsrYph4tbCG7GKDCcZapmg+77qOBGo
k16erQ0LMcFfC0pPWDHJPgk5+VnU3iuoLv50PNu5NW59vGHeeZM3Xce9MfGjPIwt4gG7v7Auufzx
G97v7z38bAlqpwLmssPzrGNQ00w0dLNBIjo2RXPSAanlyZOc7PHOb6y3iQVjk8s8p8RQINjwH6j0
HxEv/DoRP0P0gd5ytVfpsDEokwWP5ywchgD9WA2CalC1fFJcQfYtpzcUGK6rZs7EhVUlHAtdVhVY
rmQMKVUcUFJMMR3IS9+w6xLAJjQMkm/20Pi+TKZqnE5NTglkbsP6IdPQXL08kK1VMaxdN24QLHKW
iYNYQIwChf+gnfbQZPnzHEw/oYC2x4631ZFh7ksOzckOka4kimoRVxa/ayobOvR+9hwO9Z9WTDsP
+K31N+y9DXU4hJTxpKimPOaen8XlwttYBpOMpbJ3bGfDMk3YKvMgq+qUEDArBpEf6qxykAcpxx23
4mw1bxj+6OiFjTJD5ASY4rBCtlO7pyrr5gPYbR/mGVXjlaW++J66RTnzU1R44gQC1FWK3T8NvrKv
3B/G9Z+56GoEajzJxfAncGkBOjv+IRPOIwdFYCCuq+r3TEwfUhZIDOgoOnmWD4ky67+ubj9e3uLv
XwEgbvXvQVM5xGGVK8KTCMbm4Im5jaPZZzesb8b7acnGz0CMk7RqWH663OP7i+eZkD4H4p/dAha7
08JU7R96xxm6e0iutXTHMWx1sO79M8fNezrircKjE101kHsR1/Z1F0ovMhwCqOzEoAmanghJF6jU
RmF/vG5a1tGcfTWUWgqWhwLTslJ+0QylSY2A9ubl1tcP/N+bHjj9jdZtMP4vuvOOCtUCfls9tJK/
2EG4Y5FbU07+bd72AbNym8Y7gp/jpHzy7LXF6+Uv/3sZfe/TDWP3wZqVS7f1wOJNf5N69n+BeH28
Gxl0Ort++urO5beRy6dALjpV+TTeiHao3iqQJSVjA2VdpbsudupxOtSu9+pGAYnLqNrjT3zfo3om
CrDljijrsQuRWmnLr7WokRdcnAVQfUfceSAU+XB5Hjb6MZFyhVVxj84sODXc6m9Q1qvb32RE5c5N
BhnJ/HHAzWcv+EDIX4bDd2bd5NULNWHtVIoa4ptqhhaoUxc14Unno7Cqj2XtO9iluUDp3iGXJAq9
2K0WjVeEzT1GgOQbBFQ1upoHeXPiTlZW4GMVrHdueqi8iu+uOwOaiUd+CfFDLbNZzqgpKVznPsqh
V/U09Wx2glsF3gcBVJ0/8/qTh+Ki7mPntFLFE4GUEfiKbPCSumVjC36YnEEoftILd8LsqMU0Q7LO
g17igbKis2IV0vLOraDeDTwA/+SHEMiq60V+k93i/QHXPiq8w0VY4T0YuhsG1fHAX6CtqZzuDnRk
+R2fA/tRt9GAUlRdKDz6mqix+rT1mVd8nyGLad21bellYxx2srgDBCtI59ar09GGZCrpNbKJVYEi
lIXmFUQrGheMtR3kTk+I7o7ZoVRzdvKtxYshgX1b59HyNQcC/UvryANV2akO2tuOSn81scg91MWs
1JExtzkEpU1jOtqHOvASl0TFLYivppS2PTkBlnqsuP+LS/2Qo0Lo4ITq0Z3FyYcmeMKmOdWQEBck
Ekd7ks6hoOGhtyH+Pej6LQ/IQYpfpL8vu1nEnYKEM8iToQF3D2ZYUPqfIpGnvajvlH4Ds80Bsrco
Y7hvOpy4YKTOq7gYQWg5dzi5RlB3V9+9pU4rYveHEcqgff8zw5nTSPxLDM99pX4q67/eKX9Bi+Cn
a/1E0dfjIsiTolBQrdpV4PU01JgrEIeNwCTx79P0Cy/KQL3N5IPU8g58SrGUxW1BMGNcxoH+BIHg
Y770D3T6PGf5E+b8EdUKt776P4qubDtOHIh+EecIJAF6BbrdbXe3dzvJi06cZMQihFgl8fVz/TaZ
4zh2I0pVt+7SfxGxcVQHj2McmoI3+xNkE0i6BW2+XEDY8HpoXsDzhcOXTIeTFxAi+2ibb/GysDKn
crjViZJ3IGBTjaBrPZ2Z5TRUOJvQMKsWXSlAyGkJSMTNZluFfRQ3fLSkcLj18DtgPTsM7A8NyXk2
/rVt17SYHL/vJ32RgZVZS29brY8k5NdEbj+nTb239faPplzDMttWUAx20OM6iHKj+jMJ6m1d5ie+
48iNIy1yLMkORtdfw85/xyb6ZIJ9zbu46qwph+AeVuKrOkreHU3h/dyHkpCaHLKx/pHDMAeS6KpL
lptuOpyLfvsTuXYukLx2YM2I7ODXPlfoH4/Kwvdp49C2B3oizfzRifiVItSY2SkrwmBf6A4jW+Gv
PPmM0+yIIIKDb/nFJBkWSUy8b05fBdEvCnkaofUXneUHbjdERIxV1HdYOJxpKo5RHN903Vs4bM+3
GfZDyAeuVE3OA2lPMLQ4NGt+crG/g1vJg6pNMbbxw6iWRyhUVDU0w2Gt1RlBimXTNT/xuhW7lo9K
hU9JZiQ203KPf3Z79pRBFxelWQE+XRlw36MM1qC8Gfw3MtFvDazlCIKGY/PIhuG07IhJ7OwBPM6n
dY6Oa2pvCkeqseaA0J+DQ8pCPIu2mlb9qJrptOp/Wfonod0H9Dl3psmhUkPX2PH7RM5lOrHPpKkx
0dYF7c9WNK9JnpyJRdqNwliFLJi7hE1tBaXiJaHk2CFPqBgbPNN8cvoyO14Xa5J/hbg95tvwRFco
Du1Gv2CVDZAt/0qsve3fQRB+Q96suQTRHCcEFCDl1rjvivGGVKwn4/aTkslr73GV1gEiRGhT0c4n
Qh0YyZ5wG8ETxnFaDJTbY7oSecpqJImKFFoNO/cII9A7DsVabZidK59uTaEW+MutEWM/906aV+S3
CVsY5OHKw7om5m1tsW8qQKXJnpYkZ6+t9yIvMmfWVxM3oRrrAY+/m3SJPPcbCfIvD9NUGtiNpCW+
dh1etz5ETyxe4ZvcjAM4pG0U473uyQx1fJ132V3DaP3JemRhICUaCcOFrXU2FinHh/MhHLJOC4gS
4CPetCzroai3cilyuqxvbNvMRy8UPG5jhpJa7bBTG4qttv0hnUmjy5xRvzy4JoQnCWtceggSfKJ7
PqT6d46l+I88A8o2TBO9MbZE18QPrJROo4XaRq/McfbrFB36WKCd4QgYvusjvvymEbjUWWDNT9j4
JqoE1X/4MZh6/Vb9s7LednORrsnL0PfmXCf4jlXiNTFnqseVV72Ew+k5bcMmLraXcfcvjfi8vsRt
z169EuChJDrStFhsZH/Pvva/pUzMR94tBGXCsrPH3vQKQ7/gDxa3/r+g7RZX42zFFWKqH10voocl
QyLfYZlHjldsi8Ra6TmHfhRcLHrP4oEf5bKa6djqRaCWr8lHk+Ttz13WA14bjQvzdZnn4bxkcfM6
7Zz8UQoGFEh8qj29bL0Y/1P9TMkBkVDrT0gi/b+mbxHE7FRX7drQ8xSl7NY1PvlLk41ZPEdENquY
hFuDp/irA20JtnHLdNuQI/pHErewp91ocTfjYnrqWTq+wLPDvIZ+HE9sFRPeQZbmplyGFBif9BM5
ycHn571WcbGxPv9s8K3wlmYT+gY27+8zeBftfZ6k2Xlsx6ZCqMuvKWazOXSeNunLIKbm53cgZFIQ
4KJ/lihZj/Mq5uS8zMhzeFzhNOwrveEiHgMb8H4xYXAxBaYfU8SQHyKkmD3XjrsffR77dzaT7G1Y
4v4eGwB+bIxxd3apmyMcuJOT4Fm4oWBuv9MtmmZEUbi26pYlPzGFnykE8Ne+A5FLIfLomQdIMkLa
gtCb4VNE/YiiUOKa294nH5u2GtrAN6yCMkEve731vGyWQf/n97F/4u0c4I2+1Q/GuewHgtr7Mqrr
uATNkpaOxwb/yogbDBNgnSMttKNwy/qX1tjNoN7lBrEud24cp+nW5Cz25W4mlN7gNbUvcAnxUQn1
3Pi1+i0ntEDvmP+YhGCfupGkvo4IK1aQFyPb7cvAl7qpkEgYZ2VOVLydO98k/OANGhxZ+B3BIicP
ZXY47FBpRcW+efvEwf+di9hnfg4lYrxteoRNOratdUeUKjJkxcv/NA6qi5AFv+tRwXcyW7f1EHoL
SPKsmVvW6WATuLH0SDhHynyNAvHUwHKsL7u0wyUm8r40jZn7qUTQXTRv5Wijei0Y40mChtfQl6Zt
k1+aqlcOl6ByUWMkMXCO8hWhTNtWcCpT1D6X9W/eJ8qgAcyVGs9KgqG7pzVHAyOjJj5kPCxRSdBi
6wdq6GSrFVXwxUxKNhfXdrwUSJGfjn3wFnn02MhEv9HwrOFKeiWSO4GQ9aQtodAx7JJnTqz/1hUR
hq+uiyDAcPG8iHuTuHhioBbBQnkvt6QXzUOj1y57HhhCe4fCDss6X9yWhCtqTB6OSdPG+uCaPhL3
4+p4VCHqkZIXN9YOTmb4sH9aQIk5esRkI8gJW+g7ggParVQddUD3dd/+Vv57lHNZkos71o9mKBp4
Zu0FMYn5JB1ai8rXEtnSvfY7r2aGhrEnaORBzzSNuAl41oXKSMv3azshLOppa5lfDywgFPuQIyzQ
4zP3yh+6Pg9ZVTs6dScj4fFbhcE0/yBDWduT7eN2/MSzCfCOQbjjWtKmJmsp8cJvJRkdjNQUmdFg
xWBIgkeLFMgOO84tlUfoTLO5hGZ2oA8sWXJ9MhCerBWyxXZ2Q9Bi9qVng+JjQ1sPB2PTqC82CxH9
0blt4/fR7AB9cTIsrIJ7Zd6e5mlYx4qPtU+LJonxGSas3n9FcEDTRev3Wh74niz/KUdjgWQdnuo/
+1A3n3ix+FCNcNZ+zGfa7oCf3WxKWMr0SbFBQmXO67JmpMyd0LZExl9WHyEyHsIVipw5L/FXI/Zn
6ZixJUQbmLwtm7Z3hFKidEvYFH3tlvn/lpzun1MT66VcRQsjPjyY3JyQbReyMgttBAeGLtlvkHyo
4wLJ7FzZLc/yY1tbXVf7t71BgbMRr3dCRWtaDX0nyQOFWJ4X0HvhaxRCJZpzBPel6eCFDWO1+hwh
M/iOrjtSxJGACjnjxYvv1Ti19C/nCwYbjtXqL9k3DlNBR6O/bTrScGfTfotOrEFa4wlxCf5ZNmln
K62Tpvu21E9IkfUJyptKW9lXSdqM7DF2nbzFwxbdg+u1/xE6huWDg1fABuMHUYJmiP4Ohvi5u1e5
Y8lxXGLJC/io0h+oF6o/yiTV8C/W+XYbxiX7HdAWmaLGw6wrH0v2z2Re7zfV2HE9ITk+eZsQFJEf
mpghndB5vWw3XEG7LIwYUl+FeB3SMkKbIU/13CuQ2uI1S8qgtuxrn7qcQyJejxkU3WLuihxPMTnV
NEKjpeARsF3apM3ih412OLFes84e9ynGy4n9IRM3ukgyHM2mRl8pGSXDIaagaR4jG0iOgQjfGxPE
AOp0u6Okw0tNjrBm3rpEFliBiHCrPZnmElJDth/CnC47btNezy9wfd/2stvJpkDNJEl/pIrKuMpA
6MqKLIr2z6abhaxwly5g9LM8/vg+lU8QJsFrvY16G98DT0t/f7eaSYGGnC3F3BC5nlDiQF6ua9Ha
UuSdBaWbJXFSQHmUdsUueSzvujDZ7C6bBVgCzuGDK3gb1q9Z9/NSLQ7Wn9UyG/hizLQHFT/VaLru
u7aeScVw/axVltbTcsGrS5d7tULCB0IkQbIbx630I8t9bUqGgRKTayLk07DUpL4332arRSbBnCxn
w+b/9mmVKXCMzF7zScboPv2MI6vT2sOkNsPCqiQZC3B8V0Z8rXQJpmCY4fpzJ5XJDjved12ytsme
kAq6fAT/LQ6P9Go+XWT5cxfAg6qjqF2KMXY8A3yiCLAfGKWnZ9OgS8Loi6wm1Jo8Vm9A/HQDolu3
g3pAVbo31ywy0VwEBNJPEvDQknlTxLv9rgMulc3eFa3U31XarRvlH8h9nACjIDO8615ass4x0pzt
9925RuNC1iPHs1l+k2hJWl8sjo3dg/OzqnXhEQYtTnANAbjrYQOhbhwXs34RanXp1aH/np9njeJ5
3pbdibu1h591NbpEhgtF2vYTrGzV/DZYK7FpCdjcU9jKoMv7UzesTx/2bcjJDbjTJI+GRcl4P6qV
6Ryzul5cWzhPc/ZnblSjH2MKx4yzByt1ug4uXRrI7BGsinFJhGJ0k4jPMRXz8sjnMTK/k8bn+pJq
OgPaMnWv67/WTdNwWUEb0ZAHBLV/yChul2fd9by+QfnZ0jPch1J9XacEqdeHbiU6hZglovLfjqAg
j6F22tavDXHcDXrQPGbtfd0uwZ4smEOJKqBY2MhhtnCKKTacjOTVoAm5p0lPxzO25FtyJbZBmHY5
xVGHFg96CVeNfQYnNESsuH/AJXpcu4jRXGzRQyhPcXk3if7TJf3gnpnNEf2q8kbHrxz7GfIfgQAi
OfOIAQRYJryOXyoHpbstsm7omq8NPPUIHRQdO+/KeczYdI6jjexfML+ul7O09ZI8mt3N8R1Sjf1T
NizmPGPNsl0wI6T1L7oNqfwkE6fLJ/EBFG7U32jFh+6o2gGo2d3Cr7ao03ifSDEaE/WPebbs/m+E
/EYKUk5soBqtpDAN12Xm1Jo+NNIk4aubMqvuF5pDoQKE1xlRKDyr7mh0o/J/fFll/IYRWvrjhl57
eyJxlEdvZE5yeT/2up2uouHdXmVbTcyzhhkDhkhwGhEeU8wpNCf5td1xlboCvrB6rwZHds/LfBa4
7FDcI3Je5Ex6je0sydOhyNHGbYBTkCKIoYMCF2UnxV1qTh4Ma1aldR11lSG5lV86tQ5AB/WkH2+2
HutEFMgS8RZs0XRBWQOtysYPPG7Y9hgbAnP53da5ePM2geNaHnf18hbRIcexy0gEQmaT1i3cjTnd
gZqi/O8PVg9D5AHt8Uljl6i6Fl/A2Txdl2bCz/LNgO3UdUSks31DZ5ooW7AWNfQeZnvtAoqG+a4E
agIYmpaIikzpYSIysSUCT9bus+1AEOkvZpVTEEBacPA+LF40+jG1U6BA9Ahub1pmmg7kEzZiQdNK
LRlHSczSTUOCQ4gFqhltU7/ddR5vw09OJrcdk6zTcYlWbvb30aCWFu2QWi8C/bJbChqbfrvPtcub
oezTHktlByreUtE8jtdTNIedP2D/nPF3QoVdSbFqGW8v8EZul750M3xRLiwav8MXsWZPw2fn0Gq7
spe6xZqaBsTY36E9ZKCmLNiCPY5JKum1pkq4pzhpQwu2Ep9rDbYPhd/bXGzGduoo0P1kdxCZqQUt
ip6X9sh707QGd1XcAOnIh97wAah2N7nLZr1QBVpq2hxIG48Ev9iyiAPkbitO4jeIgViEdLYH7sVi
T5rpCPgqHReFJsnCzKP+xkW3GfNdkaihSZ4bt9v5YVtSwu5hPrHuAArMiC7CdKKvFskbeg9CIp0O
gBWmv3LvaX6PFrUnN4Q/zcux2wff4h6HZ/G9tHs9VioBp/E1nhNFv0LPo7xEGxYlJ9vYhl1s1PgI
6SIhCedE8A4gSRO34nGkKwXUtkQrP1BKVRWPMT3B1WzpjjteAxjcY7eN1XMf2/qkGr6NJU9InUKK
N3fNdSB8+QDhAnOlbIF4VH09j+kxYF8tD71yA972fsVcCcoVc0XUpv3+LBEPHh+Q5p1jZQEEYzys
QVLxBmnqqs/ZTurm77Iz4A0dgya3kHhFl58E0pLkOLRcLi9dhiHgPYvjdH+t453HR7VhcD4jCg10
DMgxLPJODKM9Onu2gGZPfAowFT4WEW75SZCSzltYPgA67esNujYaV7UhjTymTG+XPvd+PlNYLs2n
BlrK/hFA1/Q4NEF1B+15LI6zgvfbERdcNFdsg1MLgsn3nJTzjFa4LtyghauyKSfbX7PatDtgI/xN
S8EeZcEIl/PpPwBRXXtEE7P4AkI3ah7kguJ3qk3m4uvQRjn58EMkso+Od+LMhhU4KUA1dcgyBTaL
D1Sxi8I1IstuMk1WtX7gkMj5aW+BDyDl7ITlUGQK+Hf15jY1KTYz2xClqNfT6oEjomZ8pg6m4x+5
Q3H8AQNMDK/FkOU1fDYwPXWVDRSay1po9kM3uOMPEkZULytcRtBvCL25Z3DMu+GDZA3/wNCCGcTX
C7BMIalObm7slfwPWUBevudCbb+nBrYUh9Ur19+t2DN989+xXXlYfJYCl97SXF3kijb7oeN5PqNN
kIN592kPnIMlvUreU6eCZYXogmS80A2N1t9dHfLh1MS2k5Chk9qdGFD9/1YaKGpevHezLCDd9xNW
KGCoTgWYNfpxFfV0XfF3XeE0DeBwIFP7yZkU2L2Gp9yLmnqsWja5nk1YshtButhzEq+OPicuwUog
4VsOLDSdeHcPbew+AnbJ6L9Z1PtdHlZx6UnOf6UYlo988+HIaoB28P0ELJzUgGoXMWN1EMMSa+Rg
6jPh5gs2B/BaCVN3zaHQOqb4f9WS7nll5wB5stNIrNwpGGymneid66kAShn75wH8gp8roxmYB5HB
XwR/6FZroQEcr/2bkQGqCmhb/zHl6/vEYuVk5f5T+rAdEGVlXJFaIf/RNW9+NT7tjlE2LhhI3H6M
6ia5pDVglmLHzXvtckEX7IZ6To+wR9oeIkbo2ZgE7k9hZIi/g9C1VELI33ic0a9Wil4CpUH0ujNw
l/bJDsJMbePpP14bxAPzfTXvZF36x0FP/o5kKUaqemC9P0bJtLW4GJRNSpUP2LgxhYhW0JxZOIiM
k3twtPmZJFtzShpq7+p01JA48v6HHXd3bJwYD22Db1O0UPc2QIcZbbHM8vs5Cn3elYCQCZw/VXfr
Z71cRDK0p9asgFrg3Dce3EDHiqFzUUW87siQtj3GgXWao0duO3Il0A9cAH/Gh5B8g2TLHr+ypW8O
uFbyhz6JYwBeLRV/2z7F4MrHQI5x3MsjslzS12xvmsfOprCRTJKs6qnvsoItbr+fstgfGq3FAdF5
Bv6bitNyMSZtCzJS+PYOCxEor1vo4IMgKEPaxtzehaGHIm3D2fma1QJBYQM4TmBMKwRMEg+DSgAK
Sp+/YEjmP+pWNaJCSdC6FCmLn3hU53kRbzb700RwJcPqecNUF7TWxdT5vMA8YZD2JLa66kAeel3E
RDboJ5Lhd0SjcMX+QP4Srefnds/tUw93tvUwwjSx6sZlr6YWyes+jcgVIW3mv0R977IGPGdvHW7N
HI0zxk5OtzMw/gSMKgcoAltbCov7wq5qByRl4d4ONyK93nB5I9QxzhN1auMle2OaJA+0b2borbUK
ZRZvefwdkAkc0nQcdFYNYSKUj9xVGzKaLlOdZb9CHuxVtlij1V2f3SdRiIdCokm/SJD8DgFOafdq
h0syHEuxg9UwOyu7oVHXLcnin4DkMXROQ6b+5lq1paAkVAumjocoj+enHBPLj5oNsLeP4PFAIcJp
qA5V2sbf4iagfazoYdV/6RCEuBXBzGhdGIUFfkSy+r2NBnqzTd6NxVSn20VmWTjXo9mwW8CV/yxp
HL0S6rL5mMsBm1PY9I9Y52i3nIC9fYOtyYBWZh6m64w+7LT0nbttKR2eXcsboMHYksYJbI+cba5s
Abl+xV1wx2PPQTls9odo38FdAsqbcJzCVjfogAfaAsLX8bHNebsVE7JSyj7Y/mHOp/W4zf6HmsEb
JgBjMC3Y/JxCnv207+q3CpsHxayGf3c78rvIQRvfuXwrQUZYDiv2eXdEsLW0uF8v7aax9t2jjwX/
zKHDpEKQGPW1o+n+HEAdKhsIgaEnlP0x5jsSV6FUKaZ8Tk+wS8RqO9IIESZ1GO5GnU1HDRHsbd1c
D1Bllvcx9/Q/L010gzT2u9edUvcV3ELuV9MSrO9zchDdXt9N65Z8u7KsTyFvt1uaiQSYTs9yXZCh
NVXKSVxg8qTVnPXDxWdD+jE22G9DmTOdAH+LE0xEp6fU7P4sItFgVtt7NENieR1qhMNOasPGaG/q
8C+jYj0K8NPLkBtXGkynZbYi+YJTAdX5pKJTtI22IJmIccWSGiBYGP6Lh/U1R8g6VPTxcKyB1r8p
HfJiVEB0CxRCiaU50NRkUi8JLtojSbBNL/asjpsbALwRKSukHeqrgZUUf8LVPdkjPEx/zJiJVahg
h1cvd2zqG/zS295C4Ft0a80UPaCT4snZA7pLf3DSIvZdpSSsN9IxH/3wOgrDcWnTbYyxa5VevQzZ
4uWVIj0J8z1EtWo7b6j3i66wEwwESbADIKhqNyBYAjhVLHN9Ab23gflzxlX3N7doL3/BAHYLh4nn
yK2HXVfAI8obMBcaYBN3U7YCwEDTjgTQCwYZ31zxGfTJYZ8Rz8pAyZCowcU0Z0v8kHv4/L0zCiTp
PvjIo8MfN8ObUxhN3T6nEVPtf0hPhw6RpGZC2taCzZT+g6lJz7SIwzRsOOENjDO3ZRzjtagVjF7e
QbXQ6Z0EnWQ/J5DhZw81vCZaXP7zTLurzGTevu0kMPsvq1fV/2NiG3RTxAJv2X+GbbRHF++Q4HIU
25QmlV92QpFgkSCpxI3BDi34A1unT8gS5dPJtK3tYFUIKLIthwZFfSiRDT3vpw2TTP9c79L5u0EQ
Z8ALSGr5MKna1j/hqTuxPw50VhsBnNaDfDFzAx5YYYzOGUaw2mXR97DdZX96bAH8ekIrFRZQjQic
uh8J89ihAWkmfjjNiACwQPG0XH9FiV+6K85qN552hAMEMNctlpEc6Kr4KyyFD25vEpznHrkNqqSc
G/IxRnOP/V+IwxrBFGHw3W9gWCMuAyQbwc1+zODMfkrYOC7nGBe5fRd+QjruvSYMA+esV2vOeAII
c6niNvJ0gCppGMa/MLCb+3sv0WQ2RYRZafyk2vTZhQ9xtH/AsjKersngF33AwcBjLcEWxenPBf5g
qoFh9KpaOAy4+5T4lr0PU4zKVHSK6/gfEfvUvONNHLZXiMe+U8WVTPl0n8CSA+yDFDFeQKXzILKf
0Yar6xeMg1n/Bl+VEONinYZ5/cgJoGnwV4B5HqIMp/opHuA0/MxpM9u+QIMvA0ACYhZ9xUg7Rg8D
/KnCbVdCh0vmrR7hjZevdpm/R1ak/lBNVvWR7NLMByNJZ1Dgtyh5YljQDFmBnSfNHmCtE+zRUXjR
H+sBUbOoz7ZL1+uY8oHrAn3uHqEx0bJrzu28pOHPtgHXRX+ezT5+i2Y1rKeauQwUZezb0v2I/Hkl
T4GZDDAoFu57/A6rRWHAO+Gsux9q6jfshNfFvYuc6N6WkUiJMud+dugWmy6I5V42NKMF3TksQ2pM
HvYZ6xkLMHTMe0mx5eNYTowAFrvWJIcZ2rCZ3/RKnHBXPDqQ7o5zDbdxduRZo/1n1AcYjxR1vNBh
PQKM2oBfDHsad7/qetYteLSbwrvZBqnUI/rq2QUQTWiKHod1wP8yUMQGEdKDmHaFd5UDYcHICTLF
YEF6qW0LbypAT2v+qIUAqH4Gjc5iWbDTNpvmSm1iJaHAsj1f24PL2Jq/wc2k74FKTGztPmwEJtMT
sJRpfG6nVub/ABqL7ZV3DeXvdYwX5M2GtYtfcoIBH+9zDVOyLzi0S+/B0exnQFwwyPA5rQhPl/zB
2c2rS1d3eXqJ2d6Mz8Su8M/Ug6/dQetZj1jLEyJJ2Rm7zg+hyUN7zRLQT54lt85/htXWLfa/M8OK
e+1zbJTnBe4EPSfZ9rZriMPKbwI3v9Q128nfPP7Wq5wA1XcZFvwyTCB16Ag8rzxZ7WmkDWfHBMG8
7kvMjrVYTQnJHkbZbSB9WDpzt51BVVECRTglXBYLkp9iQKdYSk/lZGfly0ljAAaAt4NPdg/iBVuv
AaFbRj0aSE26y8ynNf8YJ4AvBfN9GA7juizuAI9SYw6mC+QCPgR5aXUNkoyYQPyqmjjyv/poAd/I
O6DvB+MwMcloV68UG3cEhIUeu2LRvEQKtQYIbJI4bHBMjGEQ3EHz8I2RnBngsgDP2JV1dw7nfCzW
BQLGeyBhVD+EJAdss2wjHQCpymSp0uBALvSJjQCIa8U5rgiAY09TAm+dmwDsL55sD3xiK9mMwAj1
iAEqm/oLfBnTgOgwS8JOSgSMpdF74pT/shrnLC3rBTy7W4Q9A7g0+6aHCvwoJ4soazBPJd/nVJcb
YrYu+VDvmC80BnsEDbcEFJQU0QslEfgdMVqY9O+mhSLPgDpZfdQgdH0KDSOOR4X184D5VlhXgb1h
wPWbAlpFZEUlCfaPMgEFpBigFrYolbyJUb+0d9kvwetuf8faDtjvHCACY0G47U3F1P5CcubwJJTA
z4SpJnO3ds9MfqLQ8TU3sEqzrtwMfpy7neJGv+vabOSXLsXvU2BEntOX2sRRKGS/z+TEcMNgP9bM
mGeUdu6HjZjU126U8eekMWyWqp2jsWgTuSaPMQYrfRmnmpmngdCsvYNrxQQqRg+uwk2KmspympvB
/u2QSAIg2cPY6zSMTQf19ThiBsKu2eq7bFE8fYo8yKUlHzMHZhN2S4OtBo6klnLpeQ9rGTTwKMId
T1+ZzchPrPj7FvCMTWWhXbfChS6CDKhYjYqbauKjxISR7uGV5cM4lHtG966UQP3SIuCUknMQkn+2
GYPhW80iQJ4RlAHRkaOYw7d1jLcfJpuBONUWZKOsSOdQd10x9y1P7tbBD+61g0umKjB5wuye4d6M
jjWE8tkzN3kd3aFBxfva+FZuh72hzde+e28PQLUlKTjMFcjJ6MXuf1C2Wlmm7H/OzrQ5bmQ5139l
Qp+Nc7EWAIfHEQbQG5emmmxRpL4g2CIb+77j198HrXPtI45GvOEIx3FoRDWrgaqszHyX5Buv6jak
S4Bpr6KugoSh3Ld+0fDfpanKnsXUNsnKNzg3qZxBjYB2LEOFBI2Eqxg23ezKYDH2imtjND0GanRn
4VetfstbSyg84jh81VOFGR5wB4PKjYWRqO5Q91PuEt58GiIZXT+XAruOrybb6MzzOFTqdSdCk3sl
j0BMoGJP4mD1REOv0gc19CzgmP7aGMUYeE1Bu2lVTJF+rTMBCmg1KWZux6pZcm5NFgW8GDWpLDfN
52xgwXTwd6aSitExqaeaIxePGnthLVL9rqzhIbkpWRF4d8Y/kCHMNNpxbqik3EzNhmBrFJJ8stKi
eeYu0JS1nsLVdHHL75KV1gbldTfC+/WKVhpTF+jGvoNAl0nOoMzxW1eaReYkYTnZn2eojK+M/6Ps
MUWDfa/bGgWsWTmzmEQU2ibTBoq+kaHR0fGR77UMiwIas0YF51apZYbzpgOObzedKiYZZQLhb6XP
fr/k662ie1FkN9+4ceJ4TQdZh1gnJPU1HBnYCCV0aES86Vpa8S4GX3Z6XTPdBbOjAWmDFwSdpK6y
YZhrpmdM9TXuOn2xUwJpOtW5ThowTRW1GCX4HN4R49PgqlBCrrZBUTPTg6UQdyRWAPTsFzMf7yS4
gpabSQk8OeYL97c2JZPIvDqM6/lbaCb6gTEA4ZsIRhptToWQL3MVBFztSwdWai2+kozpG5m4hj60
62GsMQIoqI99YsviyqfxDlw2Z5Jbx43Zw4SxNPGA9hMIstCmMGeYY2XN5fgsjdxLjmQXfjM5gYga
/2Ysm6p8HCv0oRbZsmYPKyWjmzxStIL6gne3tLpjx+AyBrLXfRLh3IFL3qHLHOSuqOxVPuoifG6M
bkKHVSiFElXYsBGe6a0EEN58Rj2avaR4tRYm/eT9G27sNtC1aW1gyKcuV8QMGVY14a8EzO6u2uqY
a4wJMqauO7STJK+yMAKybiRjxZQc+PWkOvCRpPLzMJXf5NFq1wAz3b2cCPuavm7/PPiq/TkdZCVx
5Lmni5PIySoohbKuKnXaQgTKD3OKv3LfwH2XTUV2Ysk23NiaaOq2wBxw1aSbDoLKQdSt4UoNZJko
zoDti7LTmMJRLv3bQt/SjCofUaGXD32f9V4YdOZ1RWajOSmsCTq9ND/SYRzohUf1I/SqjilCQ8M8
QZFttb70v+hzEKwtWcmhA+uT01O1OG1t0O0o9PBqNkk2lKAsHlPZrr4GUjI6lR4oJfhaMUHX1eiT
Flripr0iuaNFX800QuE2flLDiR5vZ0Q1DiXx7Pk0/D7r3TgeK9iceD5G/vbf6tlKSz/X0i0UNp1J
yIEfaE5VVwbsTjsmsvxe5nLxk/iV8GSRSP6LDkqQeGdF3qSrdh1sUfVt7bX6KK9U4eordUOS7ugO
gsxN4vWuf61eW1tkfSv9e+kSkjDe/mAdfyOYeu+6bKRaP4KJpCs/eJItdmx43cPj+/2X/BsBo269
05EVjJWw/cg01wqBcSUgnDIitIjgeDLc2AkB5b7CdVV2llJ1K9K8xClztMYDlpWFY0JH3rYJlC8q
qI/XtIgWf/Xg3wnQGJjCBPUJJaA91GqzTltLDz8X3Oj0XVVqLoeG9GxssYbHT7hvA7NzoTSEtgsI
XHQfPJm/UzlpP7/9YJzbMZJqc01NyezoKBTjrelD9iaB0rcwS4W1+/07+LsX/E6yVlfN1OiaJtYz
TT3zARvNOPOUDJrCNokK4NPf/5q/Uca9t6kGZK/sbFCNNYCCClNIyVcVyOb/8ku8E6CWtdE3OFIa
697MYCwotAKCzDHLj4YM/M1Dem9R3VZBlZWBj38RPQkHhczOt+M9hrMf+cX9zeN571LdIv6E6iiM
taVXKzSgcKuRVX+wmf7uw9+FEn8EWzUo9tcBRAHHqnsiZEjL9n/1Zs13MlM1KTV4uzwbdc6EY7a0
R5u5ePj9h/9aEA6T4OdzIGolG1D9s21CuravTR4tyZmYsGAFNUD7UnaIxulZtUa5//2v/Luntfz3
fwm8oRXQLGMu1JqGsfFVr+pmHytArr//dGU5wb8IL+a7k23Gkyb6KdDXXexX5qqRK7twmYNlJK8i
y8mM/MoKWsiPZaPeAdzN8bPSzLLvCTXWgutQj8vgqLOsyAONHKTgx2v8P9/Hfw/eis8/ltD853/w
5+9FOdVRAJr78x//81hk/N9/LP/mv3/m3Y9s3or9S/bWvP+hn/4Nn/vP3+u9tC8//WGVt1E7Hbq3
erp/a7q0vXw+K1x+8v/3L/94u3zKcSrf/vz08ppFuUffoo6+t5/++Ve71z8/0UlXQFz+5f0sv+Of
P7B8iT8//Vf++pK95H+85K9/7KPvxeml/mPXpPyx+eUnvb007Z+fbO0fNqmcLRSNMlIB1/j0x/B2
+Rv1H7TLNWHqzCYzDcbxfPojL6iS/vykaP/gv6g2aJyumzKk409/NEW3/JX4h2nourAtU4GDwU8o
n/7fU/npvf3Pe/wj77LPiHba5s9PFx+n/9lhpiVkxZRZmcLKZOYlvBMMNwh8BBlNvbFS6TFVhm1s
ZCfAHOoP02ycyKpow2GZ7MDMOpVi5UOBMoRypdqzW/iPsZodk6yzXfgCqgPHwp0i1Be9cZgxbYcS
SY0GNrq1JnWFOOsank740SFZLp93X8HSbBkUyOSJGfa7r6D1OP0pScBXyHyaQJK9M9vwlAjjwGWl
OQQFCmEpOgkqKXyTesjnTiKq+KN1/BwLLo+SdeiarfJEKajeRVA1UUprwMsBKEl90Opxq81j7+Iv
qYEC7Qrq5LCiH1PY4NONsRSsVF2VVXuprn22aXb/y+b856v+11f78zX0YznC0mRFN2QB5+2dJ1qj
R2qdZmnFcgL8OBTz2IXGHjz2g8v6Yqjw/vkLC34DwJttq+/9CCFMN+00MbNVj5KTUj1XMJjctBpg
8+pihwDYs1Vjp/bU5qGPWj+z+ep011wkla8lI3NQH3tzIaPI0j4ridjOsZM2KhOkI+MQ5hTX9WTA
RXqa43XTznsBLT+ZUIVZdJPzNFllviWtdHtaR7b4hta5AfhnJ4DO0BLEa66JjWEVxWeSxmanWPdG
3sYQcZXerbGIdJcKzEEAt28KdMFz2j1BA1Eo9UtnqKgkVVQ1VoHoN49O7dBiuaZGq8Fod5psfgnj
+AFCuQB5jg1PluZ1XfZPy3ZjTAJEnLY9AMShfD7C1bY8lMh4NEYHyzfgocnqIcgly9GrnPJgeU2q
mTVU3zfN/FVlCKI70590+owt1CTWTUz/zi3VgqmG5He5hGFak5ybTHEScyq8rnxK5+CICpyPlJIb
aRZ7o4vPtpS5cEI2xMnT7/fYuwtq2WSEARmRiyJ0Wf9Lbm7OYJdBVJWbqrY3RbtuSuIF+HLExuYh
oxNyokLsfVXlOYfBwvItad5JlRua/vH3i7kYbP68EXXcKYUJ+0a9RNSfL+UMQRmcBYze64kBKj4t
JQW5pquZ8qOqSfRlB2lb2TVy7glpmNY06Da1nd9Bae4DiImtJYJV08mSGxvNdQcq7w4zPkZ6m+56
uJpO2EhvaRiANohTGZRHAztDkm01gRAybIJ0PBUVIyc1wTvMR0Talv2toCBx884AldSNHbLPhiJf
h+YAqfeD77+c6HffX0A9QmEkC1uY732R5M7W+4nZk5sOxu/CHEKaRgzPUvOowX5zgjApXa23kZ4P
VzNHyAmaamXWxqYSaEtMI94GrQ1Z/yFb5DxFJnvNzFss0e7RstglV0MSXHUpM4D9TOwukb7Tl5EW
N2bDgTMUHkdT28cpuSfvOg2Wdewsc4fubW/q5jFJcMcX/gfxR/m5Blv2IFoN5nGCAsFq/ItdR6vi
NVyDPGwGqca/F4jEwZ4p8ZqyXqsQwNFbl1xFvsQMDs6ZpKfqB0v4a+RnBboKciUMRf7L4LVORSqK
7jHd+H2DtUKH/NaO2o/MTn52nfnxPQk2NpQEviQx/eftnaeM25CqlO/ZDliMqsXd9NinTpiGm34a
hw0I0wc7SjEu08rf7yndhpYEywXDm/fOmkVGxy2EogGRNj3TazuLhW0xwCehXwx5KgFE8Yv5O+yG
jWiI7EGuNfwAvre5vbXpTXtmxiaUouCEW8Qqnf2N3RDz8sA/ZrD3bLnbU3XAdAXRKriVG5NwHEA3
H6UXZIahB3nNdpNER2wRTnDpDQnThvZpUup1ERqwcgIfDkTHwbLShwKq9o+wruXWURLStMa5ZU+L
6DwP89GYWGI0dJaHzPQwjbe1xbkwk40KtB4u52Mgz0lidBapjVhEYXJLEt/J6bci8Wn4+oULaYZL
fKqfQLD3Q1LdF8jsoN7w+6E75DBojpIVncHDcwdqzvlyK04huIBUPtnk7sJqGGoywwZX54WGpWiH
ADPulR/Zn4eoW2eZ4bXlfZBPwkNmSf5lpyqXRraV5+ybqjaPOLs38CwQVvhtfMrm6GTE2kH07HzF
5oaojTMQzCmTw9kp5Ltmumpq5X7wH32NZ5vH934Z23hshjDF7RwED8JnzD+maXV5JwG9NGmc17g5
nHuShkbVD10BC8KwrpQW/nrS086k36LBpQbvYSokBOr0dFmBPmc3DCGk3fWtHahRtcLTG74+wBIl
idhdYpLUJjeyqR3C0npprXhtAxS4+AM9SUqmObdcdE9K3mCQYfnCVe6F4Q97v253SRRdfS1HnjUj
k2FLYlPp6GGzTXT2QBOWXyvRAdTihO8qdb7rTbLUwPzW3ecjD7KGyu6lA49LtiY3H3JYk8iAwIBK
19gqwPh8KbavwMx8l5Wl5oy+QgANjnLYe4MhH+rIum3zCJqcmZ7ixj9yN5+WN2ym8XnStZ0ojesQ
leCyxDTjcWY8qaBt7zHOf/PDAGM3OV+hLLopSmOnxw13j8XVYozGpo/IAHTuhQr9fzHsCrV5nUyx
sRVyoNa314jQt8sumoPkrPuo4sD4SZOSrxDn9kyc891A0wYUWdy4C6GSfRw5g1qvl90AKzl3jEpE
bhhI3txIbp+E58TkW2pReiPPEfICg0yhfKxanBui5TRES9+6V+XU0Uqf1pZ1Ve0Dv/wqMeKIZr62
2ATxYNHygGlOyXnW31B104P1N5B+Tl2nbS5vdMiKt0x6bDo4vbl9Vyij5dkjnwEzI4SoY2wLZLpu
KVu7JchksNjIEOyrziIdzJJzaub2BoUx2LrOihpataJIn6I5WGMsprrI4gg4mn+nyuZ+audno9Ie
lIqEAzGQZ8R66NZSsgNRBCRj4LAP/OxYanxqRrb1wgrOW2x5kiV6TH1ylgLpWJvjZhl+50xmcM5G
43B53y3MIAa+mE4lS8nKHOeDnIzeogxJaxxWtGk9xlPgjn5wLmw+Ow/JxpZAN5V8bFjc5CHA+lCu
w2RJgefsxBQ/pA/5iz/LpCUQraFcK7Jr2PxnEc+228fmQW6NpwZbcWZUn8ycgTwIHWD6WkdBJ93P
qenx03SFbx4Bno+jrx2AxMjA1eJrHmh34BBs6zE+l8XrLMMAIo3fI0iH66sHZxM/D0cxWu8SU6aB
gzctficYqYEO6eHDDO3R52AaAWHGJHb82JJTepIHc1/UAVqF6KQAUxELuGd5Y/WSOfj5uG6heRm1
tTVkoHQlE5tlgSWMG7DakB/Rw/tL3DBq46a08+M0i0el2B2ldFihiPCo5RvP6Jc7JCZIEL1UqJGk
5tOXy6HuIp4yknsY7Rl7GcjyQYnKR7S6MOBlQhw8M0LbazYl4UrIfHXMtMnBJGmlDH6E9gHahzxY
V6nfbuFobi4PoW7Sq1RCkYRc4QFWqVsDCADW8N1j4W91v3kMUrXdpX3mTaG2nvtBwF/jKc+z1TpD
r1xjMmOvjTR8GKMRg54RPcFMW9DGFVq1Ezcq7YfA4qWBR1d4CN0tG6Rd2PCLDm8JxQ2UjUZpn1P/
i4FJhCtLXBeJUA7FUARu39rPMowgRw2j1ZSAOGW3GZf0qBrbrM2+LTdu7x91uBb0OA8z1wwhI4Ha
zCIz2ThgEF8YyhdcYjC6EZtld3SDfoALsPermG3J8ayN75LeP7bMrnOsni+fx7Bf6Sw3ToshhSsE
O+RYKy3J8ZhujUm9pmWBqBFLA3esQBvi4U3WtcMSgSK5mtdoi50kT3rQ8lF2JV94oaEkKzGXT8bi
R7jkcOkMW70Z3csqzeSsGkQtkRDqmHKHYIetr4r4DImCEaIYimP16lWlaL2MesiNBPMW/FS5g0eO
pmo3GvDQjVH1yqx9xRr2pryHlf65i+yjhcLKMU3ziMfVgcRio2K1RITubrFg4pVDkWXJWqMdKpwl
lSk4x3nztMTqHO1SuchZonINw2a3XMBljK1O2t2EsPfzoFHhaQ4ol+O7QWru56h7wrAKuvtT1Il9
HIn9ksVc0tWE20XNg/Xocx3UI9XTJe420r7z1S+Y3cVwo4kGCHs5gnBu8w7TROVQRcRe+BQdcI5A
IrFaUkBRmPvR5IMSzThMNCb9XvWWELaU00sgMoV6uFxZS142tjQiWn+XdOV1PpJ+IeA+S/GADMLc
NzI6A0yQyFSKiqoY7LLJuWuJ1IVSP6EtfGv9L5e7W/AQjTo+Qwk8IRovQOPNg9LsbHt4Zbb29OPu
hbCuuqgyjsVkLAoU283sgeYQkRBGHBi0393KBjREVFSun3VsBV0cR4ldrqfjDUTyDkN3/RAksCK7
2hodqZzvYlxFSvMpg0KeKua1AjuD0Xp3+Y96HWdQZdrWavvg44plzAUsqeYpwlSDSofHJJbSBVMn
tS2/KFlx7uzqSZltsPwVtmWNh3Fx6ul+xnrxt+DGyOqnVHtIhLzP/OymHcJzHxTfkCWGYIp0azEw
dzLT1RJWTVoXdsqw6gdCkKw/Ml2GEmlk4X1zC9OzdGyZF4tH18TlY7oMvLmC3EtjI5qVVaQfL2kX
bE7KGUk/ZJYWkCW/+bMKjdLsf/zrSzp4+XWpYEM0eco9rB2U2l+pY1WtmqHbYr3Fjph4czrhUsWu
ZZwJNWGpcq1ZJNu4NzjlqodBiK6J017bEe+j5CxnPZfiJT+ckdn0Vhk4GmCztxyDJq6fopybIQnz
G4nB4BzRfVtm3y+dlSpY7nROTiu4TbRYfx4UxDwTnwd/yXaKRma5SK0HtliHRsWFYLRYUDXtaslq
OT1x7wOsh0Qeoxsb6mzXn5orseQbKiOXXTCjxJP4ARcp2HPHHlnS4sQ4Jlb4hK7ScoxMaVeyEG+x
xmDjkLW2y7HEEehGDYO7yCTVmKCKhoFx0jBPZC8kp8v544yfkO04VZl8yXtxXPo1BfoCVc72sAk8
c0mAJ+7PISD3FeUXa0xIiHmavhDPqhZBPWjqp0bTVqj3nk2d1STKwaaB5AoJVw09ftXGGF2gXX9T
6Bk5FswFfAQRpq4ZoRpgUodFh7pc7FVvUThgyd48tHKECdqAxXk87XXDXMdVhWxPRcEFZHbb6W3i
ybX+Al732itZ5vZmGHjMjUaZVgZf9GHZggYwzKiFo1eqqe2Os3RIusHiTbyNillSHbVgmPVbGulY
STE2Q0oVAmHFhS1U03el2JS92mqfjHrKuNHlaitJ/Q7/dcgmlX5jx6q5ktrgOikUw00Oo77OuokF
YiSxwU0idhDKQfsfozNjITYd9O4Q9jkWeDm20aO9Czrmi+itvIZsSXDHz8Vp/I7UqGOe1TyR6Y48
niL2aHN2blC2D5rMdMKGvQcNDwza0IIbGYrgZkiUr9DRoNXoiHRIFChfCo3/MbXIi1EaE0iCW02b
5W3AeKch0Z+bkf2hhDdmX74Rz0fEsCt5kLpNKpMmVEzdZis89DDUVyWscydXpq9cowg/E3BnWkZu
FJVPWR1e1yr+enLa38uyM8Va7FxiHaItMj1S3bnel0131AZtbaJtcKAJQC1ZPgCR3inhjqiQTbA/
xplEqSdj9zXXMqgyhQKBRZOjfoMuZAMC4M413KySmId5BaUq9UeWWYxo1WW3MMvEQwSQeGIOC69P
UZcsSWuHgyrzvPY92mM3wKcPKYIuOVMaY/oTR2495z44nf15bOB+TuZtb8vnts82jdz1xFxsqhF5
c0V0AJ6jPmPCXb/1xXjX5vIunVVcEWliLs7MK55esw4K+hXyRMavmvquJdCmXBNYHZYkRgJaxAWt
Q77+1GtF7yRyY6+H7qpEWAFRRPe90EK+m7dYV2BWxi+f887p/c9RaPjeKNIjXhtHpbmLlDp0BxUF
JyBZXsAt0pjNopf551DjA+LiSpKCGcsPP4QvJr6X5rCKg+k7pCVMR+rRlZQQ5xCJFQWj9Fzgz4gi
KnW7KL6tgvFKxaqBrUzla5dy7wol28axDruJnoOXFd9KRX6IZ/w+zEk6Zu2wiw1MVKgSh1w9TJU4
4PZ3KA0SZBidqz7AiUaGRDgk7lwKzAesyOMJI3ki7cmb/lodvmbUkoS5W2mor0Vnf1NvpoRLttf2
Bab6itI9XjKiJXJP+B/FmXpXCm4NLCxvcCWI6TFjBSTd1WaDy03RPyad9KJIcGLnMv0Wt0vLuKVZ
2mn2NYtG38WosPRzXMs3sM3fwq8Uakd1keuQyDGSkUKMNmCgNi+QMm14eGrvjRcJacD+qXaWSc2a
ws2UYfnJ85yw26JzR7bPOUb34ROlQ5Jhjm6QuBxPz4gq+o2SdAuR1fda3TxjXvHSyMq9EVvfBgw+
IYLryHrQrSdJd7fYTnVBzLAafbzK2r7d5420KnFgdFWJyRLQcdlg1UyR1agnhABPke4fsV3ajVKm
be0lO7UmQnIeUB8U7bZs/Ft7AScub1aihYHDByZN2AYmcOm8tCBitYhfUKVyPoj9ndZymLjMA1tP
XbilDbidY44tIiekA/CfVB4CDeMFeVk68mGyV6LmGdIdN2D8hm/iovJf+jil1LiR+W3pCltLQpKE
5vGCIBhgvB6iULKq7Gn5/wmVAQzWl2dVBKecLFDr6a4oOG+5aJ9PCEg63L16SiEVRpWj+G8K0hpb
9E/I6VHsTuaxpphO8v4QWvTSwl56C/PGdLR4O5MmLk8Kr7BDU4ymwx6F6S4UOr5LEwI+/VfV2nRK
eArVTV+Ex7Qd9+Rh557mCK4z+2pO1y0yYXj+JMDoSkNXQgnJCo3O3uTyvDTQKEBoNp/wgFWxrxH7
YByKVRBcy+pEJYxZKV59nDDlxe7qebnwn2JSaisgXw2kZ0qQK8jWKWhGrojjULPnq6TGLaVJvCzy
hhYllVb4qwJyOH32/rYR2WZ5bK0ktjhJtTbrK0CNfmQ6FlJjtzLN28vtnxeYGQFTbpolJ0P8SP5o
a7d58y3s1KvsORAacunsJlSkcJtXofJjwdmEFlIVn/FcXtdausMQgTu6J31c8ot2uQYmZirBHz0Y
VksW1gWnQfZn8NaDVGmoCkq+HQzUI3S8fdfxnZi5RRqG0ZNWhyDxQLJSG/G7ixn6OH/VSV9kGqYe
e69xWzO+VhJ67WZ63zYal2DWU6YnqraYhdT8sFWslSR9qZvuHr+BxpuytnJkpXzwGY8l80xpmktu
VvX9OlDGtbxAJ8MUnqqx/mxFPu1/vSVDkap7dcE1cRB6ok/4hIKNvsD0PJr1dSUoXUyhIQvLKUzS
L1MXe3jcQF72h+QKmZlwi2eDqQorsXQ34MDS/sIiwBPmKp7aCeVhzXWCwwjeT4SkKMCm2ayLejmk
O3UWr7i8SXjkK9jPdM0uN2Gz181noLBz0DZPdd23qyY39kjEaQMr2urHQcjTQ58090tZm/f2KwYt
V7GladuS3iD6crrWlGQB83UccpMvKAzHS7PkgqR9jQrC56CO0a6Mhq/qMOZol7WDndKe0sOtTu5q
Qkb2GPF26Nr7oHxhKljgXhA4y7Y2upXcYENx1FVjEe/fam107S8t8GCBxy4hKMQnxMwJ2X39NBWc
NqWcF8LmTffZ6NOv6vIuOhRXLn4xR6bBNF7V9QQ2aUd240oBl9AItWltkixHUot35ZKz93mvriBo
foF1u2qS9I35xDe2jgihxqzGtLkRCoEkp42m6ymCY5vyi7gvfRDbAI2MHV/bFn/j17tWBtJFzrKq
I3Kj2Y8iB0+YK8x0aBXF1RFvwZtO6pDnlYKkB6CdqiM8z3FyJpsDDkFBD0YCQXQ5enTARKghkDGl
7Tg/BeXsBSX74ZIcdUsJgmHROuSqdaKl1QAb6auub0aLoJBSF9j+uOub9aXfI+XxqUIY5iwHvIps
VP5afWd2xhWeQaSZqbi3xmgjbA5erDM0OV5VwYQhALfvpUUWi2t9NJ4XJLXvWB3u03tsSJnsg145
1xLPlMR+jhTXaLRbY0Fqo2zcL2u+NMrMgNjWFWpPlwWFaKwkd2JTa1W5jsd8cgqB8SMNSlwRaOQ1
lu5I4cgz5ZlADEhW9DAeugEnz+UpmUM1Y/CIvC5AUzFI1nHp9DI6mDq90baNgld8/7icurwCiwZp
g+a/MXChwxHMPLa567fD1eV2llUqmabj7YpM8YoAo+ultrFHbhPUqB9Ar79CHgWUXlOz6Jag1fkZ
mupU7E7hGSWQlFlrENMUWtq4eJPTkOtrevQqJaGhH6Kl1/l72BOA7Re4JwQEFHYqv1t+P9a9j3uz
D2L45ksYaGMs1Ir8mjkNFPht+wQLmmSNZ6WO5v7yGi4grCGXW5grZJ8KxtIRMlG6OULhJOHVa9hp
QW4mNikazSxQdoRgt5UomC9Na9jjdOns8oTRvLsUqjgTSaulBcKl9BnO1rrKxkcpzlcxLri0Vl70
nj5ut6QsS+N1uhrn/DxE5a5ftiH6pB72e7VK9fmxr7vDpUEAwfSLH4pNXobnS6/YVNRXst6vZoAm
rurwA8m7HT10tBAZh2QhvEAfeCqb1i3kflPrsAYqfdxamvnahfJdpo8A1ahznS6agaOS8oAZS+la
sbxWQb0sI78OBTdDBwuexsqLb2wm2gBeqy3Hgva2U6kKtq1kYo3MBXRpbZv42rnwsTkBiZuksSfZ
8rfOehVLSAx7WUWycswbckQ9oNsyhsAMPjikE1UVOTqtZosBdk2dfE8UiBa/3xsqBK6/QOI2AL9q
QgyQIVf8vDGR2AJTspKN37AxK5VWcqHJT0LD9q0kkVv6f7mniYFlEoxj+V6oyY1q4G6bDHiMoZdZ
8lZ8+YjJPip2pkTThusUx+eOoeW9tDF+v2Zl4Su9g1yx1hAmTgwam+89jK9ZVmVEatJtWJzujEJf
50klrdSypkEvSbyjCqRCimuXtmi49uOcmTft5oNV/OJI27JmW9B6DRz83s9CTlVN6aLE7jZWNfag
+hVxY+o+++0orma8OQZ5Ujxt7h9Sy0IX4OSwVWBS+DgR9o9orc9yiV6mL7LHqqf1raBYbSohP3yw
zF+cfVtRDVOHdCUrYFg/v2Atb2W62pT5lnYcKDZX3eJygXrnXmcpdjRDlC2OY1PTK1vA4njGBMDw
0+t8MrByHNVh06cfjMb+BVAPDYplgeZe2H0/rykjydXaXGo3TR145kmrsLpMAPncocuOlV7upez+
94/hl7+R/EFg4vkLFp/VlqoBibDFSZjxznqJ2mxxJht19VzhFkjTDrvdNv1o0t4v2IMwEQybLWmr
ClQg9edvWuGKq41W1m6Se3/MZCIc96DcWsd0jDPXjE4XoLm1yc1nnyYhtWMx00gfrCNePjhqLW2K
pY7JCivxCpzUi0re9CPwnlnfNBKZgMih1VqSsvKzg/7Bi1J+QR1ZiJl4N7DRoW+8u7eGIpMqtCYd
drPBNwabpxtlHHY1QMHm0mCQSoJGabWuGpnXWPA1H0yWUv/KHDEMrkwdkpBlL1TPnx9gp5Jc+DlK
fysy90iAaUZ1882QeMqkHRY0R857r2BiBuCPDOgtg9FU1h02/Ilk7DPL2C/1HMY7BHU1eZ0ydYtM
6AbgfvEZesoQn+PU/hHTSPysOFioKIYBac/gvBEHhPqecmmN5RSYQbPJcEJcCC8EdqA0aanU+nBy
5pyrclns0sLSW/WKCfE4ddTTMnuZwpSrbV5GnsmLncbCnJBCZqNEUvFEY/c8QEeItHUz9N+yjGIw
rSm8ax26B/3npI7OIb7XUFOLp8smWnrdc2vuFphGteOzht9roT1kc/g97Kx1WeKDhp0jeDLQlV+T
gCyN3HRhgPY64JI0X+mVFXJPkf9XsbiPQv1BJEuiB2NrsLKtOo1fGcrx1ADM49Byu5Ao8576EZND
unu2W+XZTjXtjZDmo5KQBv/+eF8olD9fCQs/2EDZIrAUF+9ZurbSj0yElMtN4NOrqLsIbRW14QJJ
Dgjxgf3nk8kQh1IO0beSyTMuAIQut/eByT9YnlBv+6s4wZhxWrLowKczf6l8FLL9S+fHr0pUo4Id
aGbchArDSPqlkFfx42JUWLSqs+xGTc3rSfhkVkVtOxK2iwuMxkC+R6mx79OUF/X7r/5O9bNsNdOg
KgY6NaAWMRvp3QnpW+6nuodhKBYstyY/kR/1SmLSBZtg2V/0fTHdtGp8+2hLLPSAJCAfskuxi+rs
/Pv1/PW+MQ0bdFtV4XPL5vvh6KFA5h+IoNpkJk9j4FGqbDul/TANuHzSu3duyoplm3B4keG/j63Q
rvxKTZn7M5cHCwSiKmBIYcXHN1saIePAEauNlUr/fi3L9M5iwzpXfftiMkDSjZbn8H/ZO7PltrF0
S79KvwCyMW/glgQ4iKSoWbJvEJJsYdyY56c/H1hZp225wj51oqMjTkTfZFVWllMiCe79D2t9S1mm
FwaR3WnN7wnqEyCgtS46tkdDyaiIGXOStoeIzSBvYAlLUqJlVEr1HvcK7Iz2KKPxYZn4FcuMbFmo
oeo4XnZnai72i8wV+zbEumW5rBkfTpCM/40HACkjElNLcOpQHv/8AORtD3ZrjsqtEPTMbhG+oY5n
AYKmbzkgYUbSYyyDtorlx9gk90ubN5GUseqq6AP41x8sH7/etUJoFiJLQzfMXxXzmd41otS0cltD
gFwVk3EswurB0hEP5OLUZcwf8fn/4Yeav95UQmASd9HaGpoqPidaGYXWOiqsrO00OMLLwJm7JTGL
l08YI9ibpXXXhmBxqE7AW113GR+ZjznmU6BI90En3g1HZ83eDQ8NKhJOuxHsQs+XN8lttmjzU0U8
YBfAjqqfTKnlwK+YeVrz/D73x8vAqAyRSVFJfHVm611f1ER6aW/1Xj67zfiFUTxbi3yB7vV/ePH/
QmXMi7cWTa+wuSU/S9lra0QWPXIGQGegvmB4pn5vqV1XKmMJhN1te7QBeoawQ6hBGZ+w1Fa9HoP/
77/8l7i9z99JtKY8j7QUlvX5248R0RkKqO3byzr00guaBQsQ1dG9HiDqjuef70y4SZrilEjZE+Fj
+k0W3xG6xcB7EVst21ZgRI8diBKnbfk9l9E27LTby4bzooUx8q/k9gxdy4g2Y/XJtqRy8fNbcBeW
EBjmkvTxbcp8cYCigNIZB/wDZow38h76KPzetwhdqknxL3L4GAF4ZFNhGVb7Inp7r5Ti4TKhzxch
FkRPPWvOLekx68uF2w5M7uP21rHus4wBpKlG7wDRnmWI02NS5Tc1FZB2K5rHGjAqKw/9RiZMokTy
lKom68uG60XC3qJpYjtv9vtS42YJ08pYzVr4kUUm8F7cqQGw6T6KCP7pdmpbbHMT0MblZFvkQ+4U
PkazhvAr/YCXhCqruTWGBwVz5ToFbp6M3Ddw0lEFLTcP//gGbzYIsj86scxfKx6ePcPELYPSV8Xs
8PMpVDqAu2pa3a3h7Bvo/OAFkoMh+tGzGBbWBoMWadYvugUpnVrnspJPYlP3u6nRV3PdrrnjWG1T
pCw8G5zT9V0PPMMjuSb1eSdsgX+mo2cmQNfr+uy46FfnpIY52ZY3o+GwjrBIL49lDoRQrR8xhZVY
r6M306WvToaYjXw330OTWF90pbnLv3iGxMf0eVNHo0VrJFlJFazlAq17/P1X41/c0w7XIU0YFhBV
V61P93QdmsbQsl3a5oKxVzcOtNWNE26TMsBh4TIrN/VDWLty3cxCux1RJZqauTGdQMBvAn/eB7vf
/0oXu+jP31ZHxw1o4EvB5qR9NuS4rONdprXFVoVO7FH/7+F7MaxQjY05IDCxQuWEh/ZKiSogDCga
Aqsj0gjMiK+Y6ATcEvq3VT1r81FUlQUHi0+ZW4HEMUW/ushgRgUNQofSUY0MyONgHd3cRd+F9URa
wddwLtwt5Qv6ZabEalLDii/sXS7qlyRV1nGhrpfuJw77l7ZgSoyohkiklW07u26Avwsa/3TZzcFO
0IHSJkSV9KxaC5zMQ6bewW/gthk58ebaXoaNLJslu7l6RLgzYela2x1L36zgS645NA1DtG8KdFtV
VcPLFN0KPf5VnkLlcq2Jh7KPN6jZHgwDpaDKYsuNSUvDfKgzdyX6SYmX9bA9Uh+6E986ByuKLM2j
2ptbwsX+0J4Zv05CHJ2O1tEIpKH2s5fu6QeXZV+xR0iGqNiWKUqMnsd80Zwwx3I8Q2OemjhhtgqW
HCo1iIYVAx1RrtOEQ2rhYfDak49aJ4NsSW0ou5uLkmlmdb2O4ICsICOtLwu7WaeQRAKyVpfFQ1FJ
pLtZ+5w9hhN1ZG6bBDeAEP3D08nv/vnhtClrOWZVxj2fBxcdqAW4D2GxVRxzS/wR6nEO55kUiOVm
vZTmGfKi3//QX/pNwReClo1hiUlFrYpPxVSkNWCaUga1Khw4YAuxB3aK7cZsfovljA6EolI6zpsk
SCntqLUZ4CDMHnSvMgzC3RYd4DLHrQLxVU8nZGn6rSOal8s/cMvxFmXsthy1W5bvf3TDfq6BLr+8
xTHM+bL4ez6ZiG3AjImCdnALxelehPZVWh2toeGJpJgFp0IU5ZLcZp6xxe9//8Z9Pv750cvxhr/I
IMBB/6UCSUurQdUG6GnxAS21/6RQ+5ssSdZMev7Y9VzOph8fD8FNwXGKJxVbneZePsgfHn3iCQob
mES0TBwDP7NMGs8FAjMVPYpJsxbeaCJvIKFtDePHU9VBPTJox6EzVn6ck+0lAWZswhohcbGPrSEg
1YrkkHAi6BHeZbrCNVxy41Ta1pgEu8UGllDDEBqN2zsEmd6rbMJBYp3VlK41txGwHJyEiHlspEgF
FuUVMHCUQHP/0Ap9O9ja1yYNlYO2y42EDX9bwPvs5Fs8t/kms7BF4lZcQQyzFxHOLZla3XKBfynK
YWFCvXTzEO2k8TKx79j0Gr+rapL3JUKz3PX1zPMo2+dWb3oINzNDrhpDIXWGZ4YW4i9kNH4z9Y9j
MGxKK638yUI8MjbvoXib1OqLyrjZ7w2Y2eGA2rZLz5Or897hkHOEAZfXYOVHw0X2YrJWbaTKDEav
7EpJ2Nk1J50ILxZS2W1Ihs0mj26lrUOIBOdMFDNpLU73NrrzcySTFybuiMM4Ol31RWUfwgCJSD/M
9Ud4Bqwm3FMzE6WnaXtJGY/aCZZKadaEO0V2u4alCsKWtM6ojeGd6uWhBcPaxTZUh17dA+fmKFfy
LTKmkjLLfZmXfXHsyC2I+8hjcD15U+O3VXTT9rRJNjFPmxpIeGOKejuDPfZZvyNGUmniqSAIz5sj
HId5ioo2MLZJUOqEJ4zYzYdGHtzxXikD0FnKfdma5xBGNPy7TWjFwZXDtAPtDhipDsywp1Tq5JPt
sdelSZgCsyNkHbx9f/gifr4ThO7QB5G9ywwK9+HnrF03xGkI8tXZaHMbrgmCh468DEUoTW95tuhS
G9X0uQ1xKKkM/iFfrTEmkq9oQKneAMn8hivn1pgn07fZBfMqYowuqelhg/9+53DNHPSqiz2RnJOu
t2Ejk2uj4HSIs2iJ8wQ9Y+VvDjIe/PeIvgXZviY44rUuI6QzToJaDd7g1C7pE3W+mVMw3qOqHCDr
Tb7KLw0xWFz1vEEr060rn1wfm1pjMNdJ0Z7bSH9IWvtRi4F4mS3/mG7QU7dDbDT7jArdtYa7gK7Y
VwvuYTuUp9+/w59HkpgnOeA4XTESckmony7doC2xiUHb2UT1vK0Z5tHc/6mn/+VDXH6GEA6zFBWl
mrr02D+cbkRtIfK1yaQfmuEoeamromfDOiEXWWWWuDMc+7ul117pKl+NCaD9pCDu+/3r/KWr5IVy
EZpU9AwWONc/XSeh4tgJQUMwXEJobACEEfKBQcJTPA9sBuwdmLJbS6leHcMJPB372BY3iFcQu7FG
Y/knv7b+y/VmUOZgJKSPZ1HFSPrnNwVKGvmFknBsCJjKppSP/Fiwwa2ycWfERzR0ScKPDi3ovMAp
GQJP5NrJ9gix+67RCurGXDLhdFVUbWL2ZWoQI9k4PovIcfP7N8/+l78sy1adEQje8s+ollSZa6GT
HLmx8ZmSjCGf+6lqdoNCMB0NCYTqNEFNqFJm4bY+aIVG8Eeee1mluqshmpIzdgy+urcQnKzrKbCg
9mSQ54zBRu/YBffVBMyNjBCTRMPp3hC2r6Ri9ojB9GWtobWDVVC19V7rK7SRi9mXoCwNpfwg5h02
JwPgdvil0zjJUdUQbl0RZTt2W6bN1W2ngbmamr2kV5VRRIic4oRepKtksnHTaEQW7HhErwprmm/0
OQfezmCrY+F/BWSOYHiCVbdq0tMvF/m5jnMyXkmE+8MT6vzyVaTfNG3bNgyD3SVV4qcnIm5ts6KS
Y16jJ7u8Vc7ToFirzsKvBCAdj7reMUwoX7MA+/fl/REFAaPUKifQiA4qsiBdCbf+aIjexI8BIToP
y6eArBK8jbxZc2zOVArjIxixuzRzW8LMWJJHjifIpvDKseH8lx9mSWM0zvqHnI3XenRzTyGMj1u3
3Ok90ao6ZgCjPZBtZPjoS4g4m6hhBaqMeV7cecRtgHR9d2RjbecTc1rW7W3sQ8icV6ROcimX4Rfc
XT3BHTDRpF4sa4v2riv2VavPa1nqoLZs+xYZFH49mN2w1h+mLmt2Rkn8XYP4mTzl9xbhjecsj95o
uQ/VQOkk5uALKedPVox1P64JPy6T0ptNcGdNH60ERfixNgnsLI3iOZXDSsZkkgxOrPzh5rJ++crw
abLV1Tn4WFQan4dHJUkJ8RyT4trl2TVTlKukU2pGJv0xDod7Scwc8zMQ+gE9Vlrx9MdgDNZ6y9vT
pqEKAhEAXkp4JmbajFe4pEPIRQXkMnlB3Y1U3Gq+9RMk36w4kSBV+IVYu4U27wV9H2mdL+rszoc0
dLQdGNIzJ7DixQZPALE01jXQUhiyw4ZH8mMa5CszLpVlHq5CeH3mqrPPJNEqm1bnV7PjR0TJZ6UI
AqzuWbnqYwNF8MRr+P1B88uKTiwzF02YbBk5Hn8p+qcxjtDv8K71Ga5WpLLA4dl8T4DkY9xoDNC1
laa+kNVneBCG/qQg0H6Zw/MLUKw41rLu0gElfmqZkIhIXe1ajuWwu3PddE9Y5dlI4mGXtlL101pm
Kz0IGzT+ubYuhQiob4P3KNVJrRbtazUXDRKtkVYfNjR2B+yHitxVxKqu2E98AQMPh7avaACBpGL2
65/Z1RyH0D4Fs9WQpgqp0L5Syvrcl2nJVG85GJP2BXr0DSjgVzYSM6lbIzlxenWsEy6rsI7T9bIL
owP8GO3B2rT4xdd6/2rFUO11UfqIrnmGdGQkyWg/jaVGVVy64JUzytp23xncx9RVGOcx5+jZiO+t
UW0/DY2QlRp3JYyi+liON2lbJjdE4Kzddolcncg2Il8G5DARym02vNROCGjAtq5TU4M20ANagAPt
FzGcBiXuT7pJJlyCnEuQdNA6ebNzXHdfTkLz7BpPg2ljYUjj/jVrIw3GvnqOhlQ/LDNNQArgKKHU
oinVD83yytEJ8QIwsjPqTnufA2cl4uBd57Tj+77c3DpZvHxHSR9UjStwy+6mliJhIjRutcFAPUi5
KxUz2msoLEgdkb4FENjD4xF6iaIiy+h64YfRuHFNglnrXP1amTG7v06t14lqTWurNinkFcLmJ8n/
1pNg6I8BlVtG5BvpK9CnlU1lc8bhdjmNrkDch0HkaNfMyqogwNgAeh5UXGhs9RGZdzuk3JyO/qe9
4udVBo82XylGywu7YCk7fr5fGtuGGI/3fOOwFV3Dkw034S1PMmO8jNLaLDxh0Q79/ht9oQH+1Nqa
GpsKChyDZEqT9fvPP5VYgclmswWHTYfKRRbDU+ryunU3OgTx6KklsLxMIOmQcVpv8rohzsfktsEO
nAEw95PFe6I440mOswFRHfVb0eAgUFzldpqr6BCC71gVdQHt0dIWPMC2LhimJbDFVx3xirj3AQAM
RHogMMVLMHfFptCyehPmY8xVhDU6Qp2DpTB/13bVfqLA2iQqLTHBYx2UI45Noxhv0NiRPjBaJEEt
DJEoESdXw3l6ObG3jgr/N5X16zgR56zp5v3QGy+loX/UEoCvQHcbf2Nk2qFCto7W2DlbAohpCWyx
JTCDvMAwBgjKpNzPK+cGuycPNsMdP7DTPUz/9UBcEw6ADPN4STTcrOQ3qkvafNR39LIM/reDVuz6
NJckznBmErVOvocqbyqLsVmsjPIP9Yqm88l9+mQ1FlSmgwqFo/rzwJWduayVGSqaSfaYO9WUKmww
yTileCKH7aEJ5+9zZe/naZYbADEIhxvtykyHP/wi+gVL8fNvYqgWz7TG4BBFovuptnfwmFV6uADU
UIf78UQ8UObmpT+kqbMKZuJaU6YXa2XRmSaOvSo7hy+iGfsd0hlYrIeEYMFNvYSkLheQp1FxFpLP
UQx5sj411hisR4aTDJP55EkLeFZ7Th+1MGHOBeU90V+ZV1aSD740T43sXu08TDbMLDiS6maVOIKk
Idvaz1ZA8I3KH6uHjR3yvlh5QXQtP6oyudJ1uznGOgcrwX+bzpX7ZDlFE7tlyaVjGw3kndsmRKYm
1SbicuOLgcDWURsmxc6JiADDH+u9SgPhRO86kxkKL3lvTsVTl1M467i1fAV3/XowupcOoe0hvWVV
A62rGyXFQ/3QLNpXqME6iVMPom7pMPpyXabU1HMX6asIrg5lFBtJOdgsYYziXpHkUQmI7FL0h5EM
9LWolXtrYLAKcBxfh6mxMgPYUMIJmvFI9jlb5v6bJFkPpkemHvJ0SaULwEegUMY+Jynp+GIywcbE
sW4cHJ7xSvfdUd9nWuis6hhbMTPwNeEII3FQiFEgLCf8P3EFz2bupT33QkVyoMe8jApJqRONKiaE
We+YOniRuPTEFIXrbr4huWfahEp1G8epslGNegeSRSBDoerqJCmcgpxlciBnr6wdZJhsowDK5vgN
SGzPE0TnGTxtkR7kJAe42jYEjNp46eW9SLm7Gy1BXs9XnLrK4JZpmt1U86f6wPhGuhxjg5g9Qgy6
a+W89X5WMgWrbAuJdzvOHuoQdxMszJ6w7K/suN23dXhL/3LmOF/Fqh1B/sTVbge1p0XNbV2J1tNC
aa8D1J44Sd7aFoVoh9G9sY3ZUwaFuHBVPerLxALG4CGSGgnvaLvW/Wigc9Cu+LCR5i/v/OW4IQKb
+r1uq3VPbpBHKESzrvrmg/BePqpIkryS6ybzkJiv3mAysCe2ATNDhuR5IhV3ym7CMKx9PXY/YAQ9
qXZ5akNuG7J7Z08XLYHZPE5qpU+bZMK/WGWKR0HOEY5Np7OBUrs2cYpBKhacmHq+DMNKl36GN5u6
mR5oCgfbjyN+ocvt9X+bfHiK32vg5h/t/wD0oW5D//vhDv8FfHjTfeveo+91Pf3IOfz7j/2DcujA
MiQkkmmRCoaJ7oZS4x+UQ2H9ZS2bBgsqIOqNyz/5J+XQ/gvdJmW9rqHtYVfHffI35VBT/3J0B5mF
YVCLWYgp/x3K4VLH/HAb0EIbglmWumDrUSk6nyoOq3QntaOF9RXHIguv41gY8HyAlQYj3bP8qbpx
E7riWObG+w/v1M0/fsiPFL5Pi4NffvSnaZqeaIJMITBbrrlExUTcPFEy7/CnvA0VHfrvf5rxaWJg
CvgmGkNRqivbNPULKPqHwRrwC64GM582vSKZ6JYauV/gP2hsvsQiPNUZQ3es3ulmasoXNSSEFs/V
mjOb+jLrHF/DI1A0CqmjSDO93u5orLQvsfJSRWeY2k80sFwqGwB5J0Dva6PLLLR70POKJ0zAZEUr
N9XQXkHt28UFYx+DPJrfv0Rd/dRH8xoRYDkOogceKJ66T1WrXsuGxNrK9OkyZjNBqd1Ldufo7m7M
zlKw8ik13prwkZAme6W0s4XaCdNLI7DJReULxJR6Pyj0u4qyDYqQMPHAOuOUVz3IUG+ZlcKhyTZR
9JX+CyghcVFCvcBiFKSVkWFu9SJ9sw32ZnmCqaxi/UMC8xDWGIAXR1PiwMQPLQ5i1RFXJGH2+9wM
gfZN1Z7/We7CKYq9sYB8SDuPHof4r0bHha18FGgxJpQNCgwBHUBbAtsj4EAcnWlrwmcjwHKrhNmu
SQkZGiK/76SHEtEHM0S4h3kV3GjkOSIGIkazWyeIackCPFvNzqy+NdpRHzm52UR/7YfIOmhhsyP3
Bx96aKk7d3bJgmuLq36ZjBGyucfnojIPol2K7HzbEKjtWQ7vEq6YJxNz1VYqDvrISj/bKX5BrCnE
vMPNsqI7GPmkGaTaN72fneuc0LH1kBJe1Q/p/Uw2splnPt+KbN9J3MDggBBv1NlX3kKb27PcZxKl
S8TuuqvhBoE7S1ucOFMtsPe4euYTz7oX5qNKM72pxUjH1gZbSwncq96xB78tR3PlOCmjpFgb4YvZ
q1BlL68VhL+SZb5yENF7g4xbb5jT4aCatL0dXXeYx8XZLJbsJdcrezI706BO9rltfx3TwCXLgs0a
0lh5Yh1y29F7+E09dTs3vRZg+fdgX+w4ZmDlMm4cqC88NlnToR2me9Vpmo0FrWYFj4QnsUdM4ugl
kc38miq8fsLPtE1hJ0ywJCVV1khlE8fJN2ecmUolWuipk9KCDn2pipbKsNL61RX9FWyV+tzoka8S
71lMEalLwTYjFjd2oiv837ssJG540F7qNINlQkxCYMysix61xnHXZRLEO7KYEi+TTXUCmOyPXfEg
Mp71339zLxqZH49huIT0e6ho+O6yYdA/aWjcsNCqsp3Iakzdo05G9NXYZKClLv/1H39RzGqTat1X
oc4dEluTwYk1XOdOWKIKX84mZM97Y/xKlPp4HEaoinZujntafL7yZur4GTntV6WDM70qugNvmLFj
v/c4okuf+yA/ZDVVYUkg2IEn8zXKW+uU6dmxTJ5i/YvWWCAsraBZ1FLf8MF1hz61mutYIKxoqq47
1UNeUfHC1AmxXm3MIjhf3qT/Z/XFTzTm/0H8ZU3VuOgNrs///U+c8S91yPVr+Lrgln+sQv7Pn/sb
t2z9hU4QfR4zhmWL8gNu2fiLYoLnD7sIHSrVxX/ilnX7L9Ts4A3dRdxFkcK1+ncholt/aeyoEF2j
6+Gx1cW/U4hcXtCPpQhDFkTcTBKhILFYZnX28/AjTVtRGM0c7jkujBNrU3sa63UYZ8qzUaqlZ+vA
n8rBCJ5zs9rPlaVtQYAheQwT0x8SI/BVZTqg51RX2gCeKlN0xsCx+11z0hDfl37XqD1qncR5JzYl
xSEvirVGok5KgiCJnvI9wCCDpAcmQhnIfSUR5xcRVJlg0P0psaady1RtVdEU+rG0270lgi/zkLrY
kWwL5Eb1Oqu1tm04hldm5w2RxHaIa5dDnkjexeNlCC+33OmgmQTaOs0hy5RNXUWPIsFVqdX7aL5X
h4xBRiJ2yDop8PnirYZB21mGva5r5jJhnV85PnlnOH/nRvpK3MFwJO+XkxntVRbixTYCtq+pCGKf
RGrOUIgv1olwWOGbGZvpQMRikyftazin8THNGaMKLczWjRkprIxbyc7DsXdGh4xWiwblAFqN05tY
19ioFSCRJoteRi2uKsi3RzRzhcK/2ZU9fqwqndVVjMDuWibgFxorOsF2xlI3iqdRaznUS8y6oWzi
s9Q0nfFu+C3SSr/s2uEecr/pqeEYHBIUVsSfYBLXYDSK4JxKPtcuwLM65pKoKqgecebuzaFkBiZt
AnsM22uAcNbxRmkKeDaQ2720rh6QBR5jIY19mrfrvGyfrdG+Lsf2GPBhpmr/RB4FB1+httRrgDEz
18aUSX5q3aS34PfQohxC0CpBwybOKrur0YAdhqg57XpvirtDmB7zQk8PTUdf31YwWdA47vKYv4km
BbM3qLay6r7lwRDiKA7igxb0gIll1y1qOrBIbdZxfhsBa3MzXcOEsjGps+c0noqJJ1VT2WpBZapY
bZ1zojv3tiIy36zML65ddhvcjukzgzzYSF0uD3L5W7KirsM2JYpa2dlIXq/S9giy3LgCl7UhvFxf
S4uLmI2yVUwo253HgY/6YLb9wVYH+A+1onok3GAtceJvk244G6NnJgDI6M4e40NhZvh0dXHlEuDc
TvXgN82hdWxMwVFQerWMPxK7TO8tVipsAD8UoXU7wUR/m4S57SdzpkHySF/z2u68VqQLufBLOgh7
T2zVSXH61jMJ/aIBac9F8zWUxM0niyua0CrTLyz7GFlPE0i9u0FCkIEMRMRm0Z0YQCyA0lx7rMKO
HrnU0HXWzaGMBp6sWzsLw5c5hwttdBHohgkFeBT3Vyxs+X3wcns1qg0yUlfgt+oVlm6Tf0l3amsA
OFltvyWAk046sls4MzLeyFSDwOh0W7fO8btWKTgpDHUZoxpyYpUSj+SwpfXOT5UbKXsQz9Q3Q3Ss
lgBhgqtHw/zKxXwetQ8d8dDgJPp7YAVs/fOtkA1RQ4xnOATbdovJL9wM2PGRGWJiTXItP8I1bvZ9
wfAUoM8hwptddhRyedOGuzlQCdUNwfuMqfImJ1bP6ZBMaz0/SpecY2pY+FFuH5xJ+75J7PQL2BZS
+7D/rcjEvO31Ij5JhqMsN1ZBDawISX3kZX10NY6ETDWCjmKMpxcznf1ghtGTTietrt4za85WttF4
ZpOCiAwVUrlJvdbaeTfK9D6zHGsP0ZEkyaA4B1DKDVncpawHtxozliQLMT3pOYIuPXmadSKQB7Iw
fQGrwTcSIpzy5DUew+chW0IOG7KwgRo6zFTGYtup8Med8K5WibmoU+r9AbNhPNlsBhOn4f3SN2Wt
HCko3xsSfykZq4+GIrBuke9p1jDextxSaJLeUmwu60xaAucg+i41tz0zZf7ej9EGH9UXZZbfiS0O
2Lca1rpa8GPd7JOVTMeimT0SsEBD1CzFXpOR1xZ4iTrjYflPwqyxZCkkHpUJEK4wGXbZpL05pnpD
9hasuxg7U5WPt+mofi+yxTwlsQa700LcYjy6Zw5u7rNpZC8l05rPf+/q3fBlSm+m0UkfR3f6OpeD
dkat8t0iwpelbVS+k3hn8wgb6lElnGzVQ3Lb2V27d2tHv5/wCJ8I9uRzU9C+mYn6yjICDFWnittE
8gpF2qS70D1nSa+f8fmcYbG42wbrydXlLyRwhBzbBQzDfrY2lZZVZ1eMjK6YkXmiHvjb5S9dJp7T
JJ3OjYGmDOW3eg/SSG6kwF4c69WeB1Db90o5ek40K69zcM3ULn+3saatZWcCsxGJs+71+R6eo8OM
HFNBrMnQM6paWSaE0W2cWaNfONWXmdhRLx2ndFpNeTSeoqJmOYKFGP4HZoPRmhw6OyLouPakdWJc
Z+4K+D+rlhE31uJvSobFV8L6ulcUgMnI09MDiXgVpHSU6jQa0xWbUdrbtOKDH4KZ1ZfRv1nM39bQ
MNwqbO/zKS09ndXOXdPDljL7QLsKyj45NBQV54Frwi77c4lrRawcrlxZ43nXQNhZVddeR+SDeZOB
S6+PC+LjXIQ2ljPWXyUqZ6MYuvs05QiVWXK63C1BlCekcPIXcP/oNMhqz/XxziykfZCSTV6oYVdn
n5dcWWPsl/RFhfmq5AXKgSnNrhDRHE1W9T7nY3uWBVyzymrNtbH43129Lk+YonlEIie/DSd6VdUa
P9ytKWsdrTF666BDrBAgtXTTcZvCjVililJtmyXqsFF9HuNkD7dxP5bFSOaXwVKNyf2dyHqGDDra
69IkjLuxifEdOAm0PFCQ0XV8PV25RNWkwUoiPEZolE+3ZdGcCFWLnnmIT6Yyo1+IYuOU2ca4mRU+
dnLt3RX5KcSkxawhZF4q3FTI7GXEOEAh+WbHLN05xHN9ctLa2doz35cUM9WhTpf0ty67nSiLD6GI
Wq8UCIeg38y3gHMKbkSD5Qdaw41VQ5Oa5RSs8tpgAAG++CRLLOhTHaENhJwklfEG1UqMhENUWwN5
eGw2xrUb6NW1aHvWQFU9YDwM1PuiYaggZiBakw15rBPp/DC2dLnE0Lt3ZYA1dObbAwxBeGrXoD/J
i/BIQLas2mqbuE211qN5Wg9VcFAd/g1qgyS9de2dngaEqkd9tc7zZ3s2Kp90v2N8g6uqPGUR/eTM
2plt9drIMEyqFTnsbf2W2eWVKjq5KhwNhUMwzGtU/yh8SoYOYz6ve5TBLEGKbm0PFRSu8eTGxKAk
IQ1/0ORs+VvxGKjVcA00bu5VEkG1YmuMqBOtTnV2KE8Z0Idvk9VTqtfZPu0dNonDq1MbAyMkar+w
Se9VRdtKrbiWpBX26ZfeGjh0s9tOkr9Vk4W3EpFzg/H8Xu3j+aot4YFKKSAPRhk84vxbUqHZn2XQ
esZo3pYTEehmqgAmG7QNIRQzb7V7TzHzTIbaQ4Xi38yJxLOQeLTJtFPDJeR7QsXAptMxEJ1FDkvU
MpfXsxasLRMpSblEa8QRADadJMhU7aK17NMD8Zv8+W4YPI2Ea2SQIwoinEI7NJvvaZhkWz1Rsm1c
D9axG7k+J42EL6ewG5/+XNwNdf9tCWKN1OKj5zDUxpGPYELxClA4OFnl1//fa/9Xso6Wafvv+myC
jqL69X/d1K/fvjfRT9325U/+PfI3/8INLJBwLsIcDVPUf478meujzjVsDdEa3ptFqP/Pkb/7Fxoo
5vAOu1nEpfYPI3/9L3psd0nwwelBtNG/02h/XkXT5jtCs12cIw6NNmCEn/tsu8mUXuuSdoNmfWju
MYI7D6IjOdKL4ra+0UcHveSoRWSddnlxa8bUg4ZuBBtTbRM/I9XX++Et/BeLAM0RvwzneeloV8Si
fbYNduQ//06qRSWlIDv3ITw1T2TEd2ja3GDPlrbcA2g1btsatFOf9sYV2l5ra0kpt8rg4CfLc9ou
cBXGOq5s+QSFnAFAMMVbpUQ9ELLuP6TaPPistetj5QIWVWTzPrbd5LvScCMa+o5pWqXMDJPDLPDb
RsTvEd/WF72b6fqJ6XQ501KMMe6CcsGtz8UydAQr1oE9vuqGwVUwROPAFZ0T4GIZGUM3OG5w013O
CCSJuCa/aWltPWQBUD83i0Ok8q6xadOhuYmzBdrbcDh/TFVPB5wvAg3hNHs2evW5TpP4XEmoqDZq
+g0+0PYmtA2Et10u/Am27LoDJXYatDKU27hNcq+wVf0RApWymRk63mJYauk1NGE9NQhfQElL+Ep9
9rVRZobWBlQqEXKWWlaWc4K7I7J7K4cDbYZ+OVSlL7qKrJZ0UsovIaHqD1bFQMYlz4rWTXMPdK0h
vPrBIuNydp4jfYo33GTySsrafIwcI35IwlR5Hoaq38yuWe+UzHFXAX5GrypQW82JOnwZ+rrY5bNq
boygbP2wceT3wFa6kyts8FHIvNaK6HEyMb3ZCNlFJ8am4TVQrGSTImR9dgKl9qKkHf+DuvfYtVzZ
tmt/SLwgg746vV/eZYVYKw2DLhg0Qff1avNKek96wCuooIJwgIMD7LMzl+FkxOij99a3XZ8P+5BM
/x6wBmeXm2YvqWERjf0LB67pFBJ3S7n6YgC7WVb+qNGfPrM87fcMTxRLp2m/didQebk28xGdiVOi
SeVj5WN2iZlISJlF5Q6Tg9pqpOMdLE2HBGogNwFplGva9vF+nHT6sQimGe4xw3ylhLVeFWUjQPOX
zq6gHPVxGZvx0hHl385pb51szvmbFefmySsJDMVCALCv7zAIaZEKWaqOO0IYPk++3dMtE+dbV2Q+
6rtu1mlBZlaoJsDPmlHhRKjjw8QLONgubKyTM8bV69ISlo2irNyaHAqNkU1wCKoU9G9PHeskJ++o
W7AGle1VuO7dbj1JcEQ57hzArEJPJ26VyDUTV8WwADqMCzvash0By0WCistZiRP2l3Ly6qHGms67
I7nPRtznQ7hI7P0PuSnd00zLEd4S8AUc0aQA47lpz57bDrdpipb9kIO6EEU/HrSftufJVcnDYpfT
ofWc4jLXrQQ+xboyplZ37cRLcpmd0X5YQrf5THn7Hmay6PjRknJDDldf1ehBpFe5PNuF5jurapD3
zVCmZ6Gj7BTkvX/oR2N+w4ZqnnlBRsehz61H7ocVYykNZXEaVBSIZAZfcY/zAMBU7rew20JjWGDJ
vlkQCa2Qnc3M0hf6KsVZj55jiF9nDSV0+9xy3Aa+fIehUUZFyAXQJe7CbLeshX9PEmp5T+wFfjNF
7/HY82fJJKKmGcJrWGHl1jCzcBObV49s8XsV8wu/lxD0arPEin71QeoKPDx2JiyH1AwwLVTzI8g2
y93OSZnqk18H5XdUsimJwozK67Z1b57XW0gaNTCQsay8zdBMKeGXifzttnJic2j8xSlYaVES7Voh
Bdezl32pDk40NMq0/qyVNHvHaTxWgou6JGMWreeqUkcp+BM3lkimbt3WWeat3JI6mg2lQKwmgnwe
4oumuqP4G5CjN888NN7LlMbckkVpAenqNbCtjqfyO0mEeo94wM8A1QCVUu96HXMzT1sdh97fudQD
9m58mtd0GD4LGofPfUg1AG/zBv5SNlgxDcNdRC92cH/+PAczFq5d1e4wD8c7JDjBoiPKv5ZE4lEx
SJHlS9919ZFXXPbSLr79O03lrLboAcScBxZZ/9AxXXvrD735sjI9/c2qvN0g8xWbpVTukRSAdyuy
SfxxxYB3WiYQ7FLkvFvG7/JXsfClUnXd3oY0Qvexx957XBSEra4Q9iPWvubZgyL8MldNc/DoUZIr
zs+ICvM68MkqT619SGo6qBZM7KvBq6KPjD8KEFnYrjh9uuWtI0CZnyKWTkcExGxjS+tX63id2haT
mwXPvDezr9HPDdMbVt/fvSXMrjMgSo99NzTpg/GynDltIPbYzGgdq5oUJq+CGXNqMNXU4ThW+iRH
f/ysImd68zo7fK17pzrFaNe7TKlxz0U822k3FSTtwvnWxd3wHQxWy5BtRgb0Hr0UBprazjOTFpZn
HKFxZD35s6j3c5AjKoT8FHeUumBHFzSBvGHYv1rMsvCj8kZBRB5bcWPiqvyNhuONPAwoH9VigWMz
2k71CNF+RsoZ5FmNY/gZumm1tiRmMlUBoUqJXv/2qsX/Y/oy2NRO1GyX0pMNhuQcwdaq7z5vXJeY
r4qk7qdz6jEcYFsr9PRd6RGsc5vlQ/zumCR4rWo4o9DJR1p66UTCxuNuhckJlkbDYr6nKeFkdnLx
HLfdxHZSLTs5TP45ymJ1IZVjvtJwzDZxNTjfQ9cApvZSs60mbkhywBan77uNsmrfIrtKDziaqn07
wl+rqDelzoWxfAlra+1E+CCznIpn4shIyDP/l9JufyBfPfV8GsldHQp88jQ4oQ0EGJ06IjZgvd2f
JfW+WtazRI2m/ojhCHSMfu3T4Emmr605j033p+aMdAy8gzqGS00Nh2uCpxxOQdzJN9UgD2ocViyl
LvPsr8UkLvmsznUG6L59rcvrZL30Sb6t7yWZMCDM3B/C0j2GJO76nADCNNwM+qY943+jpqZzpju6
CVAeBjvM1hs1gfUW8hjh1wTYvja4tyaV7VRp7blvEs8WTGxRcrGb7Bgsam1b4dr2xk+ppr9anKmI
v7jBd+ESf1/0l1PKM+kgWBRIMnP3xDNfIstX+77oD60dsjoijWb+ae+v4UTrxiePv7jhSBfquU0r
omykv6Mnn49mFr+V7QvLgvsKm9HhtcxgmE9f9jghMz9KbICqe8hJAjvFdx4NmwKZAVaU6z/HHqlD
4pN2Yg87VxXRB7pMRV9C+CgXYEyErP4N0xCtpO+RevSaDRZl/pZQmEgS6INH3jYRUDfOjD06SL/i
1brxgglrbPYjglIdJ0Bk12BETuoSakNsbiybLsOFBqmDjxKJg5cxG/GzBOMVz+8lKJb61ZsDon9u
R3d3Ux4sNzCnpk2cXYeBfBdZBXFQ+85F6aonsDnOZpxBONdLfXWsON0XLj+y1qKDIuA+7JW6o1iI
BOIVSc/3Nqpsv2Uf0dTYzdCT+Jhiv3OGm+TQwzpQ4WmjAEZRDzrZoj75vopIMVXDnpdKfM2EmfGC
h/6t0ZZaW0XyqMfurxqtR0779DC2xPxdV09/gPRk3iHX9fx3ENT/rUn4h584YvFHwr1Gho4xmSNM
8zmaQzJ3oU7QiVCoUPWdHpB6MWXCB3LdQfRb+VxZafwr/fKIpYB/MePvhQ+j7R1g+fC41K3eBU2r
eM6oggzhtq38njDKilo+/IySHOgPoiLHVOnZWwy1XbwVnRbDJQBbHexA/Pc8G4qfaWGnKeuyPAwJ
9tfYOzmbpL9apDF6M7qpswO56Hx0EteGCtzssER62vdExn93fk4cw52sfjubgutxLdRxMXa9tnTf
bsOS2SpqZ7w5id1i22wj78P3K9S0dvJgc7itiXdepdledi6AW0/m81OLW4qntx04VmOPAi1RB2tJ
fphYb8XzGA2RvEzwGgFXhyZbj9HSbRy/rt+hUi3ohE17HzQYBiFQVx1fhd88L2PgJVSvCPcGtB+O
AWGurZjm+OQTqX7CBJQ/5q5N/NLT1TpIbaZWegAOPu0lMMYS92hHht6BmKzsV+014aaPQUlkOiWQ
liXhdaYU8B0/H/phO027KlfJzqFK2lsxC/WX1k+Lc1C0qK+5vM9+YN5B/kpxtD1/5gPvl2sPi0RZ
l29lbNtwgWznQaS24NfM7ayuKwuuKhngrGUI4greXvMSe9Uc9OPZz+PiwO1s+cnsfvo0djnvRx3Z
xxmqPs+aay0kPQXA+SDVFyr1zIorpj6gx18sZ3wcjCqeybWygw3G4qyirF2xRaGOyomGmvFwCC8V
QSbM7JogDXeEeCPo/aTgqsxZH/K8VAY83OgeeockOtiobJ9wbp3NjD4GIK0q9mxjxDG2oi86j711
5I3NZqIc4AqZ5wBdfg3AEjD9UbRhvYXw3G3UshhNi40PpD4Rzhe7yY7u0JzISbD4rzmpdXZho1ds
fZT0S6RYjCw9VVBZ0ueHpOiyfTSl+VtoxXNPk6jhjWocBDOZNvGn7Wtv74I3OPo6zDcmnTqAZzXX
x7oUvD0654MulaRitlD1ezgK+8XNbOdotX2wc/TQnsDCJGzZ9fzmDMZ/LtjSfecuEjrRrBYaLGfN
VVZc3222Jr8pw1ZHqtHSHz0LuaMjQW/RKKuLssIMBSLrgN4N+OLHuDtw0obHVuLf4kC2EE3n6Hle
SJs7ZC3Xad8DfcUcfJnseLwgDswQXbDlbCirmF7DKcu/bLpQmErzaevQlLrtqY85VWmBITKMPrGh
XTGb/06MSgAbQy0wwHk3o1PCECoH5xBMEXUD/bhg1V/kFmhAdYj7gMUl5sETwAN1CKveXOgidK6Z
Ue45aKW1DQnKHqYuTd/R+NtDi1JyiiyKJedgTC40vQVvsW+J25wnHBbJhK5pgv7HFTkVQeB9lnU2
sg8rxrG7+F0dPpVUWhxLHHP72uqCQ4ytIlnViUpPMAQZY/J0mm6LWzVb7WT+W+Hn8pIPvf/BZMOd
JDARl7slquo9HdB4F7rBtQyBpMrhhtjXH4thpIjc4u4ZR57vkAHOgUsJDfABPKtuA4OvzOuzHKLy
76gxRrGXyn/RVyf2RX3He7nYIVb4sdkJhmryPmnn0nuqpuKnbiGsOmk7O0Y+43qcSKhFwlK/idiy
B+arTi5o6hN4B0MuILKCdidLE14LNmGv4TDG21SkcjtWKPmlceRW2EN6E0lgXnzuuEfUdwPhJlf7
Avg7jWrE0mAjOfYfy+rdS8c+Zsc73FqHjhRgPsdhW1vVePNHI7jYNJzedLWKDQsL3udB/zdukvjK
t1Vvp7JK//rxokgEzdnjNAT6peFJ4JTV3aObxf5DmYYN4bvhzsy590C5DYp62l+iOANNSkPcJakU
zrH6LofY8fTu9aO++Z7OTtjKwpcxr5lJJzva+RWGGSsLsa3TlLZOjCx39hJQsTbTgsZIS28oU3K3
a8q2e7XmFk5F2qcPuAPFVWTdcAygOF3hvqBmRLp7JQCi9kF+j3DoniYpi8N7243Wp2sK+V1mTmO2
qRu6ZOFn/ZI29fSJpyT5ZlVYYht2q+phKNmNjGmEuh4Xy2OzDOmvNqjy61Dkx8TR8W9ItwOk2yE5
apHqgxumVYshRjsnPx3YgBes99MVDMn0FNeqZbFwP7EC5L2D27vNrYEB/wauxl+pptHHO1B6R6FK
vskkzrlyxKPiuGx6rAWm0wrUAyPtbI8vpKJcvnX2HSy+G1aFWXmOXR29hQElIM5Mhx+85XmT2Ewe
pnPnU99bxT7Wqj3octRAuSnOzGtVvdSW61+iJA52ceIGv2TuLg8dBAHIBxntFBM11ODnMO/QhaqY
V7bFkEi6pOmsE6dltuw/TOjNY+LSg1akdxxWBqf5getzuq+Zx8WqDvvpwfJHt9+6qaaJZEK3lDR+
h2bfAEf5cBAXb2OLc6OWBdtGbxp4hCU31oWwtNx1Vt8OV6a7Ib1kY1t+lE1XcSFv0Io6y3FeY993
ZvpbCrrqyrrKL1On0nOYaOdAXjo+T3oheT049AiuTOFyZMgld27VKCyMB6ELghEqi/0R4pO54k0Z
95igrQ3fFwYMpDGzDu+P8Br8uwc6xM7rR7vPSJVK1+I4a33xYiqRnspZiFdeA+ohn5wWDnE2/rHb
pmEBU7nNrrZJ/Kwa+KHHzArtl7EiVLoK0/uHpuY8+HYi8q45rq525WKAwPRgT1yhTWH6H12wpDr0
+Fs+LHiBv7RooyMRgOktmefxJdB4Zta2Q1AvXXR04E2IqjMW1j2q3/ofM+6fW5L2zkksSX7jXOw/
7EK6+9IuuK8A9ciem6lJxcbuW/8bTIYuiI8m/sbp3ZSOvTE+uvlUXRyf2qaiz8hfqQnxYzBR/Orw
qiAdPPjBL0xFdAg5Q6l3Bhv1P8+SLbvrojoL+m9e48Z2D+0yeTdVB9674qm1VlVS5lQ66mRFicgI
hNgk5P+drgHZZaWngrZ2yCyjeOly215WClhQtCfvV2MKdqrlmTlNf9Ltnp+ykdF+jUlh/LMsWj/F
SxOt09bA8pG2fJ1EnnE/oPItXENtsw+BavtdLkMbq28b4RuGGuVN605V8SHUMSrRkBa0UnkhcVwL
wWzvxK1+M3XFHYHQ2i7Q07hJgPJulBu1R/SMFluvVW8Be9bgHu91RNpV7M9llzy2y7KcDLGIXzQC
U3qlpuQYmsrG7zoS0XeDaNsRRz7rTkueuaQ40E7fPszQtdcw4NSJ1/Z88Ee2h4tMIAAy5L37Ig/4
Yp1pwxWuxg0ytbtGam87hyPPACuX4JrFbvNHqVz/5bRcnstQq4tHCBL7FD9ybgZj80QBcvJcdzSO
1146ytXQDMhzfQqTlPm7OCF5xPDjB4tDsmejwpGXVgBYqekKzgID29NEwvR5YAfDZtfvByintF2s
2JyzwFUeXRVOUVt/OGABvFl9R13YMAxzux1defefdTkAaumHjb0aTKd/vGqU31Td1xfaUYpHySb7
MArj/7axTA+0Ti5317/05MfCEfvhsy/hAgq57KZ6Vx8DmbQvpGFrnHWzmt7LsbEhr3UVdIwp6u0/
SzDO+pT2Zedu+K0O1qqlbvsBV4pPgF+7dNcV0rdXy5TY1VpQ60vsThcdW/Mx6T/MJBY8ABlwuw2P
lXuuSTJeteVF7Vq4i/8QBomIthyxIe6/nI9rxzr6PAisFPxN/GcDOEe/4ldQTy7Byk+kzJ5GEu0Y
e6e8gSh2Aykdso1erF0NrOwVMQ1uQuuJHTupewFlnogbF6ng2dKzgaRC02TIPzP52Q9T/1GRRTgY
WzBghjIL9lY+x8RD0yA+GtShddMV6od+nullDBu54w4bIKYkTYKMgsPsd2xPlMeEwSRx7McsuCN8
iAeXPSITAW1V2V6NwH7hcVl/KB2YwRQ1WE/lOPND9k3LvqWhcpy1iO3T1TT61oS/Ui9QC9x0yY6e
zV+2AgvYnFohYEXl9EKqjY/1jewHX2t6dPWy7Gdjq4cRv8f7qMZsNxgcCnatyc33zheQT+um2rZ6
x2zhIThF9iqM44wnejHeBlcLjBAmY8z+AxIFHkYQM3R4F/JTRCXOLiJzKZdeYWdnDLQUElQsQE59
rQkMsCTz3owuKRkuPf/t/jumxI5AERDuHkhXjr0WR1oalV8dzDCQKzK/lImLY498+nXGzHv2NR/n
gf8fIn46XIvWUd9z3cnvru/DQ6F1e+aEytjZdPYz77lhTxcdUywk0/mZb5WPT6/G5AUZL7iRLCH6
zAbIeeQ7JTQReLO+wpP212is1rhdWokWOFAU8C8oCqfcp7zBkaowjZ4ScNVEh8RQvfkWMmRsmCKw
lAZHr7wXDNuBX5/N4PXnrNOEimxItJsmVclJpEH2jqEqeRoDhFPs1OZPWQWAKawyOZQMdxTXNTQX
gAgFik8IcDD0DaFkk0nFqrEKi8j9CZfB3IoxbcoVllB6omCKOQiwImHA8zwu5sSEs2lrjQKiZ+sM
1PmiyK3ofww//SLPEfD8jhCuHcFSsznLF5RjmT33DREZ+m7YEq2IFGHuWawqe/ULnz7H8W4RXALk
zLVMyH5TNyTzf6LGlmwctqOmuq90fc6mp6rEEA2HBCMRjW4+0c1eugDg4rYolrVy3elYSxUDg5wW
8W2wjl4BxHw1SNRvpKJBqPE/N9xlsj/aG7pTMt0Lvhc/W/b43eWT1txw8tTvXiZvDPbu6OSH2l68
f1NdiL+5Cdo33rXupUrH6TNqy5lfNRkajCN2CyGHxTI0RrSw+y0TokJ6v4ASvA9wbszDa7NY5etC
ze+yXtyo3zldWns7f5ofmPC5S3vliRV7/sMsIukUqp2E6anjA62wIw/RDCkuTYd538BKeVWEka7h
0GdX3ofc8MI4p5gv8Nz9gIGHrSMVxXskGboTLR7pWy5GRhq7rdgR+HTpJXhP8RTWMcIQ69eAZ1gu
1yxonVNLWuC1te7xlz6uau4cBVwWh1yQdBS2ZgRPdNKWDBD/qjvhh0V/JCWrq0fhLzS5zNn4qxki
dz2ULqETgoXRk7ALzNsj9UVPNp69Zx/KwIuwvOkRM0Lws4xz+zXUveLWJNNDRnvDH9L//Tam6+mr
JR51SIYZbaal/ezaDiHNej518KgnHdJ64qHQ8Lp+76qpnDZNNOVvjajU44i2DuvdlMV7iRHuFyoa
lqSIN3bY1ve2ot5sC2EhTGsZeI+MrGwzjVtF4PUqDZWvjc2J6grzBHa2IjFVdt3JT6z0ligMcTxy
7oeyYcfUWLlPevHqAzh27htOp69NRFS+SJPmlXbX8NKH93Lhsm3skwqzktsvHYnGZCPeS7b6V13p
gc9gr86qqXALB2NQbml5KH9JAsuordWdm+pVbyjvBTWSLFDoH1MjvfbZfMkc0SCCBPEmUvFyCK1M
IRHGg4fiqFSxVVjx1k0wlruUqr0D37Mi5IDZnRe03o1Fr7iNmFnYgHtd1rw+Gw3eL5RTDjpdXmlg
tZ5166R79Fv/EI+CNiAP2zSinPbX+j7GIOgAURj6dLoh9YyHmL7SZzwxWLCixHlh1Bgfmrlonx3q
E7lzYHXEV5ZEL6LM4g9JwPFfgMX+Pb5/FWgppoSXrIoPDixK+1rt9gdfeMlhyvz4AyMDlUFqMeea
rd0GqyMqk/LlMR+BOzZk5Te8e/IDb4nxQkuqOdaQIOCz0pN8HOymqVflGHDnyLiY7SL6kJ+seHQu
BqkDjWCeX1AwCfgbCn5JfYeOuDLiFT5XUZpjS6XJ6ntCLL8yA+lu1S5RfFJBPsFLmsuUmXjKPrnu
olL6ejpmWGD8TSRqvuXeG8Vzohus/1iF0W60X7GCtnBS+DaaqDQ47MI+Mo8QBUPSmjS3nHtJbVjt
uMOLUu1wnMScPDRx40Pg1WV1qHqiMKKh0deBW4JikPjqTUwRV0rDe8VDHcFWwcVtlTkMzisEGe+l
MpFFCBLHw0a6fvuQNpPz7avB3ToFTzGtZz05yDCzLqIP8nUYZtS19AbUmsHZkFEjGBp+5i5tmkuZ
2+AsIqzo4r5Y0HfHOO9oIx89P7OOnl9YN0+KX7qvBsyuLrIE31hQPKcxTR/wCuZnlWQvws7FevDJ
n7bsIY6Ci+rWHyURi6Kc3rJG2jtvqQJIXFm69sNx+hFJ2W5IxhUfca5ZdTVWIj8HwI6gsst83KGB
dHf0LdKYRTXVLrRd7zw4ygPC6ZD19BIohNx/1nHe8GKW1fzSqYFI/SzKTY6ezaYJq+U/skKgXevU
f1ka6FEDoK218Jp4Syg42tm5qh6WXM3rhtzvah660GYoMNgrkD8i3Ne+tYsCFLiWrfcdG0Z5dRy1
+yjNrD2NauNLN0z6FPZLd86ky1SL4JjEq8Kdxb9FejmG3CV+mKBNrvnAZfvBMgGPXW7aB7vS7oOK
myxcL0FkvVEPTVm0hKv12c8+5dlliUD9XyLERqoCy5mN4wgEprnL2RO9P1+FAd6ALswVmnCQ9RAn
HIFBQ43GOuLJeieu2Tx5vhSXwBq4L/8fsRz+3xTcCxyP6L4NFuv/P7m3lvK777Mu/W7/Vz/h//sv
/z+mQs+2PR4jWskiLiL4A/8bRyCy/0P4VG8Aa0Q0xMLIP/nvpkLh/YdjCwfyuM3Ti02Kr+V/cARC
EAN47qIAiC7Gw9D933EVCqx6ePT+5wxrcM+dAy8Wkbj7Hv+/5EqoqXQw5wPVgIYlyeJD+kyxV3DL
RI4eTP3ZzNiYZoy/R/mIvO8/UGltdhLJ6GwJjgO68daldPI3PzZPrRzdK4KL+8iOYb10rb5hnz1h
zooeaHasqZ6ud5qMxikXOtkV4784IOGSYFXhj5QupFn1U9oLzm4vWs1dKR4nRne3sbpLwX1lNXnT
DjniXfr1wQq+aX3h9mLI9bSPsFlvTWZIWAEASZRPluTfjGRN20D01iZRQFt4dzf4YWvPwCtSrtCv
WBZ+99Wc7iR5nTp4Cv0hIWn7nwhG9wsSap3JX2ZKLk3pfXhlSqFSzqJAqStxAgqgZgdOnyDNVpOF
Uu60GUWGm60bLpHTv8sIr0S2kJJi8zJLdsooyecRP4Do/bXNp37FiPJKf/XfKccPGccwzWRPkHkk
El/uwdgl+2zUbzBZj7or4fpmcHrEMK3DAYxUlvdYiTqX8SIsvsu80Rs5ORwmlTj7F2yOw7oLZrl2
3J5OWslxpep/Oa7vPdzAUsm/IjRii+EMiSnFjT0O/CR9Y71EXfPKLTM6Fwmssnmu2WsHOMu3OvMe
auQTMDYzVQAZGNEOomob76e25noC/WJVaQ2erQ73qMD52o+9t5pb6IqzLMQcBrB3pjzP5SWWTrzz
Q88nx6FEuCoCd2fico+bgEGwa2BiJilvcBn/alu9Qg74tgk5rwYaJ9a81/fLYrGy+Rfn4tHtAmwU
kG1VD+/SNtMRb1hNQUP2aTwK14casEMowUph2E138SC4WtkDveCNYmKvgk96/I4UV9inCTB0Tzfe
1cMDwm95erQ7QJ81bvmDY2NxFDK8DEk9/PD5eHUB6EHsb9+aQoMrxhb2HKbhY4GV+NRySw+qbe42
+lfHT1zePU0IoMl3lz41WfM6lSY95uYV32f+Q3Brbft1c7ab7yFNPMwJFJyhqYp9j7R+7rvqh3Iv
jl7pzsckWaZ1iQeMJV1fIWunlDRGJaqny6Qapel4LucMiAEJL74gycKkG9ZaQWB1k3Q5VOhnJ2vO
YCuGk1zhxhz3HZwZZkJGXFxbNCuxfIG+hVkxtXu9ZVfJ8uRQqvI3gVKxc+wSJxlr3HWCmgct4p9p
x1sQxZeYn9AKlMCGLGu1ziJhrwt73KrAHOouw4SU0PWhSKdo0awN53XgPEzstgw3VB59whhMkth9
mbq0XOlgPHBlONVlRtKRB7SPsoK/I/gq6c56xhuwajHlbiV9cPuy8Wy+wfsuklTAae4QlLmRroNw
wQJGif3A4n2d4XyJaoZ9juzyly9GbnMeC2362fgb7OmBxMZLrKgbGxkoZP7q5jQXgunOD3aYtGch
JiK3/aXjxRDWDvCthttAa33XrnUmaLQb57FchRU9uyCuLhXh3qVwH2AsWut+iftVb0GVjxXqFTNe
mVDbPqcz4lndvi+EilVwzML6OgnSmqBJJIgMsgnD+N4EpkWBJiEUhM2D5dnpRZaEjzKsGQcNJaFL
/OsYj89kWqpdx28uDs1DMp6QUK39FPu/Y5njDrNAY0ae8xO2DRCi0T5Lb1oObiBZNIEglxHbv9Sp
xmNdpiiXvjizR2Y5slGh09502JyKMKxuGsvaOs0JYk1UiaysJcGu2Y4Xt/QgS3fHyPbf8j7+mjWo
v14G5xDrQwl3akWjMI1n8s9/5jllyPwS3Q1PqcN+JcFxdE8jwYMLCQbtS79vdvk4oD/E7Bmy9jEH
zLmpEcR2iVpOqMm/IyOeldK/sI3+ATF4ba5A03+blEuw6KC6N/LTxoS+uO6NrjWWseTnaCzvyaCX
EYFi3lnnSI8MhWl57pFRj3Xe0//n4H7A+cpaxsPeVoK4VjNL0yRN3ruBodg46AhJOlS7uE+PXpqd
TMC9se+SP0Ow/B0nGk7mnHJOm6nJYPpbyaKpAPz33EKjcM0c2ZKYwZzq/1n8u1FJzqtoGf/1cjxO
TvleOAJ6NJzfbqSDOWeXp63xB7trvQ1VwJ85m2Ocs9cDVb/y6wSsmM0+HuTZW0qObhtUCweBeXZR
nVaOY96tuCdQBFEP8jt9PTizehpCUMjwv7ECPCXRdA6tBptBQ1Vq3aRPaTbYt1mxgxVeprdKZt51
yf2rHSHJJ4Pv4z0mLANwM4r96Q/SUb7y2G1pXXvvDPnEks2UfnkhLu9br4Zb79XlczsGNW3gcjrX
5fLszBYr0co5R3PubkTi9jvb6k8tZtuTaWbGPWt81Cz1Dmk6YbBGMTmWLugygpiIeuFSrnXsb0RQ
U0x//y+nSbyby69/Vp8JBtLXHqA+mni6swrOilA0yWFwgseoUeW5Tmr6YwdBrY9SQIN8VR482m4x
27MXbGCPNmxgDrTuNXhhyu6dHJmzy5tO7mqWLYeg/c+dp/0jZ0e9TvIvnG9YgG0NjX9ir4J7hU6M
qIHCBiQTlEOyE4xpZ6tU9kWxI8E/MpoDLyr3HBJet+kYQFyq2nNteY9sYuPzkrp/hwX+n2wo/TSD
dbBrxH4zz+IaeMAM3Po5drLlFrYPDWrWeez0H5PH+Yljjpq05lElvgANXvxU7ddsLywoB/x4orgG
LbFQ5lZoNv24tyGr4VkgcVUqyP5d+mynPhZgC3hLX8FwbX37kcjBlyvVd9HIEm50Y6gjGcmaU/q8
TYvhhcIJ66Hs5nkdm2Xj8FytLbs1J1HYf/yd4yzTob4ffuuCQFYEjPCz9DFPWISurNp37nDFz0xo
IpSWT4FQGm2KsI1ZvrhiO3pgs2szE06kZJKMF7UH/HYsgpl9cW/8craW3VxCU7Qb0epiPcTzco6l
/dOhOOy9yNTnPkbmCZGT/itlZ7YjN5Jm6VdpzHWzwH256L5wJ52+x74obogIRYj7YkbSuDx9f55d
A1TNoIBuIBFIKaVQyt1p9i/nfKfQ5Yw/0tOuSN3uJ81vjktXp3e2e5a92US5q+KRP+bMBZYe3RTT
Kp+TKNCLmQ7ZJTyK+avyvgpdOyNGfsCW+djU665Ki0vte6yQGrZkX+Wchrm97Ad3/FUX7jtlEv62
lNTygSExGe+IofPS0KNeiGfLaODu+a63ZTyRImWQ3aFHZndvEntu9zAJG7QkmwJS+TYg2uw+0EyK
P3a4dSusbVHPT2Kl2BNTklyrxH+Uqmgfu9Hsj40NqRpBPiyj2kbQwtzi2eKn0Ly+OGb/sXr+dMQD
kt0HELaIK9h7hVE/+Bi6owZ/PYbYOok6BcNVThpC81qM+0DLA+QZvn9TuT4pJ3fvucCPMNCu7aSr
Z5Wm14k6kfWKPqKeHFW09MtKCYv+LGerEfv12F2RyTYRYOYU/kOj3Q9t9ZWKRX8PmuqcZKq/zAx3
L0LLh0urrd9WSf8+j1qIS4cVmwVQvZpxw1BhMivjaHxM4ZZsi9KfXxOeCDY4s3E0tOpFTOMzwnNS
qQT7pHZ5hAx3VYHB+YhQbTuo/sfn9Q5NZ1ngC+aQ1Tpz3DBEpG73wpHVdqfe67mD0EjBoGnUkiyn
zrnK521jBC9BQyw6voMPpAsQQ9YhYsj8q1bdFC7ZAi+pYFcvdefV9NXTLbehaExJywnSd9aTez3X
r9PQvSTBEnuOfTHmtXzFggxaiB1+2gwnX5LAnnhYiBgPMI2jjFZBXRGO2X5CkiFsNfvxCjSCo8L/
kbnzpdHFrluxWyPVhiuZouyY/iRdLbazN75W9Xz2/dtegAapxCl8zAHH9RnpQ8q041x0AUwtgCBq
ZfTmIx3fugbWGtwhW2sp3jWtz+9fA+bC594vslgEPMMWIyvkw4aK2Be7G6eXBL3k+obRyXIYyTRN
emljPnbD0Vz9qzZtOL4yQriNF6i4zc501UXPMQrfLszEbDEUtbySFsVuSjsxWdX7kOAjScHDLANr
1SYxo1zUjxbSfxj5yXvJ1pJYnXO+1M+lMR8rr3w2remJyi+LE5GTLEe2etJRGFGplfN0dtzxY0gs
yoNgpfDUrV8IlLYauqI3twwQSmpF8QjH9sEW+RAbbWnsp5n5JgU8Z8mqCFi3S51TPmTEOJ4BUQwx
S8pnZ5KIjo16KHdF3pbbFZXvzudwP6L4EXe1pE21tYSAmVSwZWe0e7+0rM513Bq7XJjTiWUXyghr
KwrHJB3OU5cWW76HCqRo+/QoubLi2mQpzEReEY2e3YsObdtor9P9VNQDZdCfupndE5EQEA54ix0t
v8VOGd2jc/sizfmrtYxgm8GFBcOb3ijAmfvGknAvUZ5cgQ09C9Nv76qAJJGSp5hPoDojyzpYrGag
MyxTaBdjGyIAm9FG4aldWfTt0c1PNADupVIzs3ujb+5aBa0NIZhlD+PrGHuiNy4MKcD8zUO9WZXz
zCKDol37mDzzde5N/gM9Rdkur4WTfXYmvO9VB9Ce2e9JwsS/1EHvGHU8uXPxXqSQI+ohyHbeOl6m
VqKbauPBd9bjOg+INeok9icVD8Spny3U3OhMu6gMGhVBZy5AtExXNJPaFj5DT84bWyqF7HpnG0xv
8UURu6a6UDHTQQHv6OL2USc000AG1gABSaHtERqDT8LPaHdoDvOQo2R+1pz6V5ZZVSy07B18oXsm
ZxfxugEyuTLKAyH0Mqq0vjhq/Yq0VZpuZAhkgl1WGhtd77SvETcQHFj3FWEODKTJG58bWUBkMJc9
XvUlrAo5HQta3L6ho/LAeGydxJSw8eSxSBhdiBUXHEZznPmWRoZCZReHACaeVlbZ01D8anCvY+jU
FEefd/VTqE0WGwHktijAp3yYGaUz7e4KT157IEK+pU7F2rXnZpimS5GS7jOxhNacZDm3/QjFzVHe
VpskUTBuN50MR7sYTnJfu0tzRd7vgxbJJAHJY7HrvOwzd27b9ZTdxZQE1Zt0NXtbU97HZcAyol8m
DA8GfS7Ts8+OAp7MxaG4RyU+HpyV8a2k548TV2hhC1Y9mheL3TPn7aA7bPgQGffdRKNhIXHTrZ4I
SYtiYTBt3FytAD7rFheiHI4S2EaQ184vN2jilA9LVlbDZV1tJ4YR24QLIdYbWUtxzPWqOvjK+Zx0
C/mvIVHA6H4SNaAHDjcMSGoHL8jOmH4nN3LIQE9coLZ4g/pDA6g14qNSE1uGtTmYqOojmEDf9VRp
R+BTN6sBAWpMnldnQ/tmFML9WCBrkIGEZLNmlMmD7kT5tHZ3fVbfNawrY8RxPuowwz5IdMuUn4xC
RD15sbvU6mVaIiwlO0Ds6ouuhYTTW6SIk911OYfPRMLnLk20lYs1BW0XaJd6KYzzTAjsUdrpuZhv
o71hmfe5yStp29qPP9OXtEPhbRrPvUuHvgjrmqI0n0Bhs0MiCsD2jZPZTpHrspBk1lTvVkGTCUME
SAAa0jtmEY8V84W6DOp4NMrhmDRI1wci7MJGt/sQEY2iOs10ygW2SamRw55e4PJmtsSh39KkQWp4
ZbVk7fucqQBMRF7uognOktFMmlTaPkmrKYbp94x6BXoxz7RZALFSC/uUglnE6uWnzH8weKqflp4B
nxZQSVqyeZin6phUnXG1cqZGPVvE0C3Eo9RpKzMrsfdsSj8Gcx5O7PYsWBSkFbL4CMehNl7JKEi9
5RNacM9McIqHzKM7gxmFqPl5aErnCmmL+CoO/7ODLcMNHM7ptGB30xWw/IppQxlyy57kdm4YJCS+
uNjoGmrPFk8juiowgunDYt9aOPNJ6VhMNNN6T4dF7SqLqwq51BWNvh16Bp3uLFM/apf+h7RH49op
1Kz6Y+FVbry6/XgCLXbHHtiOMwDrc95Quam6jpREcNYh4MA0gA+yKLXh3g/8vYfK6OAQYrOhJloO
tp9RIMuFiV8t+bW5J89oh+7JNC6I0RENm83paUpak7UFUR3ItZqE7TBFi81MlP13yes1pfUTONdP
mMjlOU3YFek2whHvJMf5tDrFx7gexBz8bqtmjPRW/cyqx8Q5EymJhvzUkPMa+9ZOtymEZWVCxk8A
UC3+d53n7/iH723YKaH0ej20xmHeDlNxYh/7sOBp3qCSRxjik7IY2OOjVw5wkxKmF4Wd71qsFFHN
MaA6fXv7n8+tJeym7mk1+6c0K2C5IdVQmv5p0EDzkUyfhlvQuAbtaLWQayCc/ALI9q3Gboxcxlh5
UlaxWg7NIO+cObkzhp6J8WDsK6KG9lnWQxX53fWw9J2UZffU7LrK1fcp4Vrk3p2L0ibUC51cppxY
eqjtmfIbG7f/nl3K3kDh6iHqyw0N09jlLmKOhHU8d4p8Dow1whn9tWakt9QfHsIUr+j249xMLAsl
pryaAWypmXA2rKd5kJwVNHpMPdxfPXK37WToaXQzn7Sj20bw63ezH9wbb00qa2xjQDz01jpofTPt
SgcBmJ2cmMFsq/EbtBEUYwxe6XottT+jS2njlt52xja4tcz0FRDdWy7A2AEk2/ZW44T80Z9rS+vB
3I/hFsEIoz3VXKYGcJhVGRe7kFfLTr7zourvi26YNmXH5J0eF65NzT3AtZI9lA2haujRt0TJLsDB
F3LKeq0Pe29ZjuL2pejSg1nRIfvYQmu6VJUV9smzW3pxIzSF056z4M0RVXeqAUfQF3cfSZEJgHqK
69k3vwPoXpFUQONkoGK/tx5mZfG4UpqNjFamW8DS1Pkqspm4CFBcIWmmcpcvhNN4KLa5XqeTuw4/
K/hvdEsvgV59jt1yBPFzTshH2cIiRK3QkMa3LJfMXT4SR9w1JkR6PTtQAl4Hy3/FrPikZrjGhfQu
8zh9LqKKi9l/d21safOuWsf7rvuNNZIirYFfYgGMmPjwQEs+eLzSqIgxC676b6cu+qjHi77HxUTt
tRBSQ+rZoUDt26UMR6eWflL5fDj48GaG94UgwqNTxJa5jGOy51w62C0+PbQmZlS2+Z9ca99LxT7F
2y/266h5fDPzoVoxOuEvjW2R2oz6+YZ2mz4Fi/fsgppCW/KeGuWHbwl7B9niRQT+XQZZKuvMhzUF
BGjRpZ+EPX0Njv9WT+27XMlFHRoqMUIcdMDts88MWo5nmxMedM6xNzo/bCaOA6LsgGxFOuzesHBf
/Ibt0uAs7GM7I/RHVaM4b+7UpJGC5yt5IuoVJpXeGRu28dMVhQ5unYG+NMVctXMqs2e25/uHZSJZ
pknmZxk8lcAcN2ZqJ9fWaN+tyjHfWNFBr0v733Do7V1ZTd9kmABEzMvPvms+IY+UD78Gi+q/EOIm
LJrcq2SFjV7sUzf8lhdub/R58zwG5aZGlLLpM8LdpoyHxg8wU0IEbY6VmBc+SxQL2th9G6DToPzq
MjIMUWDjyscQbFaHB4tuXlnWSyvHN3QrH7OXE0w5o1q2mh+to0wbenZBecm40gPvgD/j9vkZWOr/
9U2t2y5+KdTNVoEY3ffnuwwd/c5fFgMtLwPMpLToMjQzGlhNwv/L9wRpmGcWnjHSJftk61gON9N8
6wLKmsxnsWWfVJ9ThrH2wO6EyQ4vx3KVaI4tNWrn3JE5l3LNImxQ/ikT2OybqK6QOOSrflgt7dqV
xgMSk/SyyOXMVqS4zEsb0a4Z8dSzY8Fjv1sgi51ED83Hy4E5Zt70EPjWFfSDE8+JYYRM8V/NSSvw
OFtYUsruStxsegpcrd8LqbPfG8ptPmPtJ+gNrGbAFUMFujd4v/krA0iBPJ2iesZLCErOOvC5jG+C
/L1nu7/xY4ToF7giINhdmGtASqh7g+Mf5anVIRkGetwWBZeCHjy6rs36sDLb69SPLxKg1RH7gxnr
g2A21ekXLt7iKWit78pS5JfSVG9zfXxFkZG9hrpH0HNtsJDAFkb9CGYrbspby6ZzrruJ/ydIPGZ4
dKK9StbvsqQrluXW8NrlRQ7UdUQYlTQ8AJAswV+xtUmhmGpWoImlDK7atopqwqgZTvUomVO558Xb
dYt4YpSfEELnBIwTjh3y6rtOw8cBka6erI1fgQjPCiKGJiQWHaipio6hUuWDqSb/CHuexE8fY/Hg
6X/WlFAwt2VZAJzlboRqes+a8VVYo3GWgYUMujP+9F26nJzcYApTjMeBlVXsOpw4aqjP7XlEg/NL
7/QXXBMRES/2m5eYr53XuxFj9+7QtZjsTYEpuGT5H9EqRuXUnuHXruGsurMGrXkhZactanRn42Ob
Geul752X3hXwqZiPJsyTL37XnDqEK4h/WuibU3W/lkdUItb9OBawtj3gBiqYtpW7sF7o7QCJiaNH
bkHoEypvn0G+uCFuxR+/nX9wvxvkngKeVcp/MwLvtTWL9V67ATrY8/TEfVripe70zWSfiWaRWKPt
ep/PCDUNTvnQGZzPFBMbFqrqz+w2VErgr8TYTnFrDX/SUWMZ2fg4lCq4+blheNuFTpCxGuL6gCAg
OHMhlIBHtwEOCh+IqdJWWORO2lxrcbpWLJDGZqsERMluYI+INJaTghl9vcqf0lVOxM7zRjR33Bxn
UdpjZljaaSM6fI4J9HN9qccz8xDyrlMyUNQod6XhiP04gO8gUmUl5ZIC2fwehKI9ndMxXB185JMZ
cI47rJSk4zc7hzd8Y3ZewnpL/djBHAW5n0crtouqCLyD5l0aux1gx0xGxJRyP1h3sIaCvS6W/pEQ
IjuuhnEln2u3Vj8Vz/2TVbw5qe1gmPePuYOL32xbskAS/BdFBWx1KfvtomZ8xATLLHPxJqtsCTVm
2ZHju9VOM4WJ6VLOG4vVdK6lIob9PMW1zsBqMRd0aoNM9rVxQ4FOaaRWTx6d20iSXJMTwwdWY0P2
aIDBDR3yAMOBJnnT2cEXNPYArbkbC6tNI+nqLm0Z8ZnrkibEi0zEsjZ6jDH8z3rTNiSFSbOLNQXP
HO4hh1dKToMWucGGmEb7zaqdI5Xc705NK8NRxlWz272lQQOrnHXTZDAparJseql8dYn0WlhPvWEG
R4QNeITb5ZQvUBqqQZcxLCLvpaicbzzkm2LM2YDoT2nK+qle9UtZlx/a0L02K1K4EX7SNoXfvAUz
OO7E1m4bNn3WgnqgMU/DXL0U/VDFK6NvNAWEfeUmISyGItbN+2x3i+nKUNhkAKXoNQI/x8Vc1erS
VdDxF/E1rjzCCf3JDOo5HOBSAJP2dppWm1sNAXJGVOTRb2W9lZ58chb0ZboR+Iimg3d/ojjLRP1y
++xvqqzOQ3tCteF/WQ2bvKLBKOWmy1OnW1+o+sH8kHmkZwWS12F4aOfe25a20mKRVL+9pcP0hQTW
zJNX2y+mh7QQF7flIXBS3pQefS+uYLb2+t1fjxm5CjC+sv6QdVjQbI96PqjmYoesOSbHzr7USp/2
kwSDDWdUbudX88ZTIEus2fYls0BFWmQuTvZ/dz386b1n3yh1S1iOi6TA/lOvjNlmwKOb2cKJoOXL
m1PiSEL4PYaAeznK14BqKa9uKJLplKrEx9T4zm7ejMmf/Fma1IuwrHNoLCxsCj1OqsWlmCTddO2T
i6/eQZN5sVE71iZBNrfR2iw4Qw7cmjiE0F5ylAydanblgubBSpOjltqfloGd0SzsAlR4am57ntx9
6hoY+BqOZ8sgGLNljH9ylCwvWg8iU92CB3F8xO1K8kJeme8UNPpOCFqGpbOMdy3Q73tcTRGxbECy
R61/6mtzx1/7K8n4uNgMAe7seeaygL88ofUwh+AKXURj4zGnMZazJ6BB/TEoC1IczZxlpPLWOyrd
a38L0NMhgJ06Kvog6eenTAMo67fZ0bVIs+zqIuxlMdwPyJsE1OsDU8N3fjsXyjA7EQYxWrARodR4
w0DYXnKUnhgvK+cLlJmJFT4IG0wPdKgt9aS7zpe/vthlMW59nxneMib0k7yYAUfWkpv+WeKcgiqZ
sdeeqJK6BZk8x4BtmOvDkugvetmjGJ+6JkZlzEqHXkOQeXTqze5LOUl+zErVPzB4jAdEmhek7Gks
1oGxJ0y6zVxBO17t6bEHPYAf9Dz0+pVOANMQiAIHAGqVlMbZKrvHIHPXi5Oa9ZYqZMQINw+7RLd+
fE8Vl4XnxFs42o3mdoikU1gNTndu2ce6hpFfWlFf8o6atFpXMwz6cY4Zdc9hE6ijYUsjalZbv7fb
URxqnTIun+HfBXX+02rBq2KSenZSVMC9wGwxrngNrco/gl4eDnMeAMFo7Ri1MrWtI5ZItKw1J3Oq
956qh23HBa9W07pbVYapd835GVvfK+F5B3UbPCUKrUJNIum95vV/UCOYIdxaD04Dqeq9JomTpcCJ
qqleQmBWsM5nISMrQJqVF93DEAAUsOr+WJS9DTdZT2Hwpi0q9tjNnfxuKkzK7xGJbaXG/A6KvCLL
y30r9B5J3e0LCWBEzNr9HtTl1h08xSxUR5ysuOZccS4Dr99XqJh22YRCIMOLbxfVR3JIZTtvMyzm
0Yoey60dih5rgOyWMPyA/PtBMVvuy6VSG/+mg0H4HJFT4nL3rPNOsqZ1u1w/gI9jhYuC+4glMiM5
suOl9d4rpFQp6qfnIecxAYC6pgncUHExy+AFxUnJlL0wLkw5vb0WSBUVsnvAS+LdzbNj3491b8d9
4IayGj6Ze/aXprFyqALix6z1mqXWFIRljg6FM6S7jFw/8Pdw8ZVBcXb9NSCGt1/p4Et5wHxPaeIl
9HSFF5Kx6O2TxG225pDIN48HG31iVcfdoO8cnFQvLY4vV9fK/ayzNsghc5kguvdo0FnSluSW/AUw
lrO9EL9GoMZo2szDq8csp1rujV7tRJ1FkJ8Ikx8pMXuDKVqNbhtwgcEOW1sv1VIz42pW/wbdKiM8
hDJUXZ8cfZHWr+SIFWhPOuC0iLJGe0tXynIKIGpMlOlR72fUUMQ3gobHtsvYEX+3SNJ7TyF4yAd1
Wa3skWBA/5Dm9QaO5LrPVfvYGm59zPv1fRFdFS/WWMSgVX4xOW9C3D5NjB+kuZgMsAfjZvpRsG+l
3tUhyZ6sG0VLMGC3LtjDkke0jlDLlj4SqLfoMPWz0HHaatn4XKzij/MwJGtyD5rjvsCjS48j5bM9
Tr+bXB1WRn8ucU2pA26MQzTdjW33R6MoH0znDSys2GcFDNs0G5C1aa+8w/Rht/hLyzfjGhd5WGsJ
5HwDz8boHROGwSV76V2fkwSFd/UgWEYuTZtsXK9o96MtLxIv2Z3wnEuxJA1Ny+pF/aOduwAJO5B9
/ZXEAvPEKywQnmA2F7a7RRTvH4ZyX+GO3WDBBMvHrJP7cyUhQgmWnhksZJsl5NY3kHD1fk9xiIJP
OutZ11NuJG9lrgmfAztXaoTB1EDW6pGXAg6kHCyxUK7rhWxzucHJmN65JQMhY9r1WX6sDe/dXnQv
zPHZRN1Y/TEDKgctQZqpmel9uTb5+RakZ+VIb1ewjljy6FceSSaPYXNn+04bdjD1UKR59atWQndY
89/NarQnsgfFxD2QrX6/d7RsX0wJICCneF6qsd1WC2N9sOEUnfMn2YwIJ6vpXLHFUjXIkraP3Q41
Qz1qWLANC4spyOtNsWgxWQmnHMUWj9epTTU7ErZxINj4NZA2vdK3PeTlTgTWx0y6AQ5iUmXzgFxi
Rvq6tattcqM8X5EySZzxthSzsx0RY2Zkqo68wSHiFMrbW6IB/jVW8As2cSlPsgi+LYbbN33Bjz55
2i5d1BtGBhmyxodYnPSgV6CPIAy+kcIK44+zOsd1dfStUc9+SBTZFEWjzUu/VFwg5mitR3+5CoPw
dhA9I1I/3s6eoqpT7GBKrEomGDRaj1G0wNLQuNlDGybO+CKSwjoF9fAFYiZkZ77znPaR4szddhgY
L+wwqYxXetiuwl+e+ecC3+mldJgp67mzryBtb4m0BFkgbi/8hCbN6Skp2U1UNNpsD1cPSwYcQzYN
qJRFoTZru5CQqLxdqtxHK/9QKrFP40SVX7GiLKdxiqrEWSjacamlCo0uHjz0EYF3D4E7+5Rt8emV
6GksUB9jIT+NMtnpXoofFjrE07gSstR57WvK7ADXzD7IpDolg/4buwMvYe6IXzC7fTnG1DXNu5R0
oyVc7OtQBXufHiB0nWDeQ/1gJW4NQwRh1QqNrDqVqpjjHrc743YGKQzxsYnPtAS2RCc56RnTdoCO
zI/V8pD1AwkGyjHDv34IuWN5sITOiCipNVRq7Ff8pgUD4/tPfYAzx1ffLqM/Ith8glnMx1l3ThoI
E2Uvw5PnDQyJ5SnvhHEyuuBxKmswF3KqyaeFu2np6GE7nYqGAboj2vITwDtNUkgkgPrjAA/jGqX/
X+MWse3JmX25b4skiZKuOpu6avYI5TG7SbnvForqrr2mKzHBKfPB7di5RwdaXTQNbFy0JoX1wt7C
vcVi1c6LWhGPGfSzWv8nv7Hwm+5iWtZhwjf2DKaDwiwBNKfmpnsZUw09mPBPzsAju4DJv3MaNNnL
2kVC9/39UrraARettSV5M5o8FFWODyckG9fzbKJ9Xat2ejZqr9ymS2MeCGJHVGOvvDGL0E6Z0Q2h
xlhlayXMfjWKuA0Mhjwe6mtW6Pbpry9oKps4E+optz2Ohd6/0PJaJx88ZGwtbE7/9y6Uf5lQ+U8J
Us9tzT//b4jlP/2Sf/mNbplXv9tukWTQDP1//vVN0p/2Fuv0Tz+I/mJWP4w/cnn8IT5m+McAqP/p
f/y3n/8J+Zp9cEDi0r82qtx957id/xF5/fff8nd7ivc3YiR1sipdoiL+24Tyd3uK8Tcb34pFTo4D
bzq4BWD+X3uK+TeHn/wH68o/2lN81kiubkOqti3iqv5X9hSe+//fnsIQ3UJp41vQtf/CYv/+fGTZ
2f/H/zH+PVeIfJnOrLvW0yE1KBcNQoeknU7tRWu9t3WQ51T2FynXA9Y8OIENS3dKoznvf7D1bdHY
yI2tAxFOWJpPNxpbnWdd3HT2cfGGkSudTrufLtW7rthWjvgSEl87oTXtGaNznNqaIgwJnBwUYi9u
gonNGxVlX6VneCFp5DjNozGiUoDt426LpDgNLcpJkb70CL/hISZPYOTyjctDnjPR0RRn1DKvv0Zg
jZPRUCDOGmFEmLO2zqwl92Na/F5ueUZtKUp+i/Zj2Gi1UpIun3Rn9DgDx/zk1Q4JIcVhmTMDcXCu
7SfLvq/hsdytcu8YynzSbKLrCfQtPLTYqeGN1KrkMK6LILCh6O/soEUII145v4mF3oFOyR8SP/iy
WPxgRVskAR/QoXi1u5mOA1E+UoYkJPrE3BautsUlTvcscicci3dCQ3YJvFcStQxr4zUIHxNBmaGk
/mqU04sVAPsS8m1wm2dHTt84jS74W7aN7VxZ82R7X2B3HZ2BUbxPbFBQewH7VXd6XzvCJhbWaKM5
/Sac4A7DldrJWev2AZEn2xRd0VXo7p3klDo0bGFIOOcyX9lSlH2hHlGT/xjuBMSklIQIuAxdO1AG
O2g5iMN6Bkd9LR471YnL4OtHBP/lhZm8v+tQcW2t1X0zlPZuQGDfS4eExLFl6lyjnQ8Hu7kZ0Y2D
n3j2VpDUs+l146MNGoonXC5DqdJdBXXivhVK59Np9xhx5rs8QekmVcrcoaS2z4ki3ZlL+qw8N3tY
O2rWxCTrcbHzI8RSRD14m6RlC6ajvnVHq4CZYW7bsxR9skdn0mxbq44gsmp39JLLZhWwWZNxdR+w
MyXzJ25P3PqjMHBJKGLY/FZFs87gYFZfbDhV5I/22ZqVs5sy996gBYDvyPITrAqIGW5hrMzAW2rr
1KXuuxnUUDjTuLHsL1A0iFezp0zSD/oBph7bvBuxBUBle5Km5eyI2ub6dJ8WTxC6KSyImit7Mrhx
/dZ1DH3T4HNjC+WpLWhSZ5eSJrkNkCOvJMyEs0sOzeI6H67XtztTDT1CAZBNhjmy+9GCD613PnQE
IRsNriWaqWw/ckPXQ1cdjDrZJa1GOHNFkw+vS5P+0dHN0O68L/wf3GjWh0itD9Lnlk0XspAhCsOD
o8Bc9tLAoEjxSDlW/qsZiMxqAALqOi/G2CUPZrJNQGAB6CteuuJ7qsm17L3yvkNxhw6exZPW4+5c
9OJgzt60z+xhG6z1cDTYBpz61hI72T4ydCKvayU6whJUzn6Baw0/Xvo7TZ6SpH0F/6Md6nU9G16N
IhJ4uOmUt7rG7SI9g7/CALJ9lFKycX5OWsvdrKAwj8KAEgAF5NadW2APU/uRdkuG+XhTgg1VvZ3S
djmDVoiLllz4yS6K0ETGu8/17jsVo32vjTTYBdF7TCgS/6y6liHd7d9Ks2VJaGAyEvPNTk+c0Fif
SjOvf1iqPrfkd62NfGq0NE483Yz5PLzNJR63eWW66CM9LK95i83JdTAgmFPGtgna/XlMloA8HAZ/
UMb8nXCDL1Km+uuq6s/ZFjc/QACfXuEaEF634N9eVUTUSXdc3fWXyyTuwubzTK8zH4xkYJntWdnV
SyaKHIqZI6mrERSM9GNAUEJ2Fq64ftCu5sL8CPhvvkWPNnCqdsjXHHlPQ22GGBjIksFEjkxrKK56
8u6sSXscBxZvpqfBBlT6aayMmJ1hxTxN/9UNY/mCFCh0H9JUGF8J2fAY2zCRtYbTnZD1Mu41/Hmv
L2B4LAuIwM0qocH+iriev1gcQQnj0kPDDkN19jmvZ8nfJrcmB8OdA7ZfM+4huqvzNLjP4CEMDHwM
dYcJ7WfX6rvR1fSYs+Xk6cVJJ8Y6Fh46AVJN+JShfmem5rS7niiBofOvVqCpQ+W79qaQ6bc3Mi8G
NqMi4Zqkp/v2beTRvUEY+d1bBbR1v97bUv+uV9eGULOi6LEapNm6SvZsyq3Ionq2+uZdIcQ/ZpCh
48wZj+AUCdyLUwzNnrLeqxULqcmvpjsSV8YQ2dRcaxCnjDDdnWiZMI/O5L6iL9zI3vo9o2m/qpXt
Qp82Fw3mxcauiz3TMrHzOPSuuhJ7BeT0zhMJpA0QsVGX0bvqELtpXZAL94rjxodfidiaj8lfX3oT
8/889/6+m0mUyDvn06X020iUUjtoKeuhRoa6IeI1x38k5ziFwos4wH2eNBOTe6C9NrVF3TEkkZs1
3S6QuaJaL2DfrYJF0+2HWenC//MGj2AOFqZ8M/skV+9tNMvqwpaDfSm7siS3jKjWj6tkx8koZDrl
JlY33WMPuvIuhGZg/qpLSgF2XGcPY0+Vrf/F3XktSY5kSfZX9gfQAgPH4zrnJHjECyRIJjg30K+f
Y9GyI90jI7syr/sSUpVZleEZDgfsXlU9+kn0pNa/+hwBd+zaakVbncH4DWiV+Dw9Nth/aidm+5el
X1VAbN30Q56Udr5PPeBbeZrcU7gzKUDA+C1x+DkYZAE9o1iNoXaPINR0plzNLs7wWLTXntvhqu7d
26zHK9I3/UrOE5FXK9FWDojehQwTuYxap1tEw5mfE5w5EourMope4jw8Dnn6nGxLW+5aGVyzuSdW
Unf+GvT9Q4PMZ0JUctqjremQsOfoh6IhShFSoJEav11XzaMnomRD8W/WnqQdPM+lu6wDMa2xTQ0H
PxzGg9mZHPVMXGaNMScnFtnBhjvxJcOJX2h4czBnataui3AnkhmJmlTchE53CqooRdaGxfUbjnuD
OMPd0FLvPo0WKaqCBXftVdxjLyKqzc8m6CGR4UVY6KKhGFBMgqgLpHbMoYZyOHQ7m+PFBp+Kv3D8
YdVhadi27WyvPT3MLrUvN2M3/2Whmu77JmSrWmIZIk3EY9zksmcx7Z/dvH9xerBI6mhrKScJjU+s
8ZP7TEZjwbfy33rz0Zcstyq9ATDVmfUS5YrtRFyMR9Dm7c0fsI6S2Y5WoH/bLReKdkzTiMRQ/55h
TdqUQ8wyJ6UEYjYt7DauawEpmldDpGvfBQYct5UWpA7E1KmxvmNclXUWJQQ7g+7k1+YdKJZ2iCuj
XFcBbcgp1uy1yH30umgsDtg6bia/xruY73VHcgBPCv3uDoV3iiJXQH/rXKoi5+fdJuJ49WV08r3F
/MQGHsAwiO++sqfPj9ngeGaI6r0NYm6iSaNh9hlSxl7+5Ci845iF7cHh+RUeJtj7rsJozAae9rB2
UY9D8CfLik+7mI0X1O+FptvNmkhWxHE+GN8jWvSE1Ku729kXbIyUR+otvQ8p2e5RS7TT0KC4mu4X
d8gXzTbTK9g5hKgu2Sez7t65VgEyxln1Y5L69YKq/GJT4S4TH6Sq0/LIaQbzMuUmLRZFon02MQ0p
pNefyWipWKwfbbnj6juo+Np68B8NKYeXNvRnkKQgvt16tl8tJIBtS4Zo2Xn6Teq5fCaoWWxChux1
A40OsGLbbAmms/4vHJDQujSfIom3poIgu8iAUzzxd7/kbegeiz466TjInuepMG/q3xCOjWedu/gN
U9kukoc084ZT0yUfHmrgPYF+sQb3KVb5ILA8VAG9oU7vVZvf3/aDbD7C9XnS3GRYtVRJrzxn8q4z
cZjrVGjxMZX5NWnzF19jD4hgmyJPlQlWlMaiyrSrLxZIo53Xll/6lNaX3y/sbuehCq5UHzFUAeDr
67m8SfUFpbS8QYh2kcAWjtNkh1mM5gOOl+JMOLce82ujWe60bMgVZIm4+zBzDlo2tGsTyOgmbhFr
2YvTeMECe5dnVLCUTHob8ijBbs4xo8Z8XhoyP5VRWBS1wFHRabZ0LTC3itX35E6ZsZnGwF/FvOyr
A5hQnzjkjKXsf4Ya3blig5Di1qbzZtFYo3N2K0/cJNGtytBfiOhP3zCnqNC92HXT/Snd9lDGA3lD
Wb460oeQ2Dof7jDYG0O9V4SAv2xKDC880XxR3230/H1sHXqNhzf+5AXIBoQjvOrb1qFlGY4sQUIM
qabDnt2y4mtbMxZ5YIWePZk+N1bdbPJMS1Bc0uzT6D9x3piHFMFfgcasg19F10467sEqlxTt7LUu
nleYTFUGMyY0UxhfOQv7ZWOU6SbvfKC8ZvfQlTObeAvbdFrU647RwYq8pZx8UBIi1CGZkk1xUloU
MX2KgwWw198P1TiecsfB9B098FBpFk2Xk1CoweIbRPBiPIbLcfbcXU7SD6u5sUNPza7wXuNTMzCB
O9ULfhZCFnrwrvEWPDTRTE2PoWALU69/FMbwauMFefiFuzsVP14NaMcHqYpnOOM4jiOgpnoDMv/3
v/dQcTOrLn/UqFQV6PyIlm/mlHMr35aZ49+6FIbxRCgKDrN3NjmmjIBadgJUhelCCEtrk1YR2l5W
Q/sSuKik2O4B4lm8/hHvAtcxySqytzHZ95Buu6UhR2eXER3nSCGjbUOgfRW7bYHsZ8KXhOBzSTCl
g8kbQ1cdOPMLwTJnbbleso6ydHqLM8hIRYK50QGp8aACPNM5zonYtcbcXWLWHxsc6yoi08uLxP+E
AEO/i0/GkhzZPD5VlL7cge/T3onlsBOvbSmJgLPN5cPGwMFT+J4NuIdwHwz3TiPQ3esudzY9TI41
vRZHCbB/2/sRn4lZifGiqJAz+3nVF0ayqwOAEa5eRc9GPmFSEOljMOkX/BhIj/HcrWsWvEvBIoEd
Sk09QiUY+G2l6Eo6cToCYUmZczwD3PVYNTDLs1nPNpLDBtH6rt5OhaedG3qcz6bDqOANLovaUJOg
AbL2yrqrWEQW0JOqnuDdApXe2B0/EGXnjE3gZp0evfEZhxFOu1ShPwhIJKs4p4nSZvbkzhuRGSvD
c5JnaFDj+N6H+jvh9nzVJt4T0gGxYYkFLDDibd4YZwLIWMidvNuyoKI9gYxB00zykCThMWAVw0K2
v+WiAfCappCqrRi/ToOoeEhkCsBTFKWywBaPmVUd7e5SBMhquOTzHJa8L7KM899ULfgrI7ckQ0QD
saAwyrf/kBfYJbWLK8ju2PFnT4ZmfDdyfodQkJIB6d+vWWB8sk3aCotNb8p7mZI5WvTuCCiOYTYx
fehuKXEsEhhLXv7fBv1jGcsrrXKfg5PLS4nHdqNZ4YwgVZoH7OSnOqijl4Qbc0Xl26yhTyDHeZu2
uxMtMckMWx+A/61VG1+CaaTx2i5/GkHsuXLCJes6yRa7p6ZGFvYxET3QOxnVpP+6/Gmy0g9hz7S7
W1mx07k/nwYawxr/mlJzfAuowp0RZg8oltVRD69DXmaPxModDmc8E+heLLi71zdr1vj+Rgv2yyxe
JrYb65Rw/QLEXnZy1ZcB8vXp9199cJIQ+Bucy2a3CUZ4c7WbwWRJ+mOl8owJD2mCes4R80yzsqIR
wAprf1b7lB1gQ85Im6EoJ0NCpkpgBIuDaDPnhbMlxyoWMr03UOQfjS4Kjw2eMlwAYtUZaFmWSarV
818aq6k/sRIRFcDgOc+5RtdqnTxWSfsGuHCkVdk/gSl1nqqeJUqHbmDk1y635kPWmPFhorlijozs
JJrumTWBCiljLuPOzKesxNs81KTjyXZFe6ox0AfHbHgF9ElDn2YG98Kx8o1ls1upSsLvVufxVG0s
50rhBh1YdXTw6YfiuOxZd+iVe1MfjfPvL8VuRmO0zp/T7+Is6y+mmZEgrIuDW+rNUXpmttRHen0A
B59JWJqPU3VysKYNnmF/2X38IaRoqBpKRzzVzZYFnv8GlGJcd1RODXUWM8VXEV56n8s7nhDTsPJF
mlrGEs4jav0d9m8UsxHDZAZym/zg1pibgip+Q2Y5SJ5Ffej/1EbVLVLfS86BiqqU0bsoB8rW6Fhb
Bz7NxGwz2cJikXFZ6rnRTxtig68yeH6o6vnZ8NBqdQ3HKltDAp5bg6XHomtqSERB+Ta/mHnFrrlq
u2WJZXOZUkyyKuMakn7bfpZxfyLOU6EwmtyJcjbPHj5CDZ0nzMC8ZERwliI0/joieUhZa28dWVDk
q6YR13+MYupEmxRXsigEBTTtfA9yrFh1Acu5Fx+QSMdj2+pnNwo/ysIuLsSKpkUkLTZfAYjCKjXC
VW9MBYBD+WkjPD+3lR9sS8/FlZoUG3NyzpbdV3+AOe1US+PfccrX5eiyIrJMeZnDiQ/gUL82ke2s
neAch2O2ivUjxdXxgSB9vMx0YkShUUxX6NHjcdDlJ9ZF5G4kgHdzcKE8jyuN8Pdo1hmJ5DdbyIGY
lgH7NE3DZwNnD1GTetxMMfTmIHnJMRvF+RdlYye0V0zYONMW8WzsEj6ZGO/iA2mvkWWRdg9dtLUo
1z7a2ONDVPncyFusbEhyK/5IdUaZb1aefQdh5S7iEKTHnP4Np4tr8LBK1Akpzzn7SXMxNQSig5o5
NzBMrO9imVXmqumNj3YYOO+Dr67pLtZD0E8hvmwwn9g9AmMDm9g/xKYZAnEaIyiSqbXTKy4gxND2
wj5Gxw4XiOMU5oTpuRJHqb3Bp0lIGDjEGoXzXkOKZfPaa7e+TlAqp/nQjw1Wm6nVrk7CeQJLFLfk
IIPNXyh9guPPyu658oeQjmEZVcMyUX0AcBuGBycUwcmp8MhRKsePTdloU9Hrm3S0chQCetxN5hy9
TJMbONjPuHJe3dzsOce5uPgGN3v2Rffc4fv7FgVOOy34Zu8/AL3p/WeZiEc8fJtimOY9n/P8Gg/J
svPBgYWDtq6KMD+M7e004/F0klfTxLgz+LQI9PJZdoiqfpsRCwXre0rpBk4CMLZFW5RPsvc3Tqe8
fgzLq1LKd5l4+Sar/GQrsKWSCEjeE7YCD/jT5rVjkRKrJXKDySlkP7mG+ehhtNvDyeNkl3jGihVN
vtWFdWypSLlZ7ZA9VzWcaNGLfQntZlHm7SWm1WzRWmlJe7oYcA8B4+Ci9k9jFx4rXGY713WeC9sp
VhmJwk2sF9UShTY/6Gq2Qpypf8emg9maIIKL/uZuM0CvgKqQRNzw3DqEgjzWYduc0BJ1AxznnCHf
W/0+sXNG8bGMD6J6LBLKajzc3ICDjWPB1VvpvX7+/WJOqnqmvZNh1+D0EBgpgv0Q7AZo7me8zOa2
kD7xRh6Ric1f5Z9fQgqa2homtRNkI6hnwzh3AyYG85uZJ7poWeRu7Q4PXNHgxssGWlATbmwj04JN
cTO4RSc8cQgk1tqrcBovbdSGQ9VMmL5aJhRoN00/MZqh00dKxaYgm1zjqKqp1BHO9THGSa7nfZxB
aDFVs8mcZviHBSnbqOpS1htsPSpXMBQ0bF2xG/D5ggrxmKfcxnr8HLigdXftuOaNslYIYSQ/rw5i
C3emdZ9Gr92UR7dxHKNbV/OuwRo54MI8R0OvP2nYS+92l65YO89LekIJw6oDQNJSdZX6xuc0Avuq
VeaXilE41785YJUIDlU2WOt7SMfF1lOp4Zr4cOGHBzuOaa6P5T5KdY5SRcPJnXYwvH9gmDx0sKX4
O1qg/ReS2ZE8VnwsW8bsjpls1UdsBXxJRxDkqm4fwjO/ZQ2LLL12Pw03chapS/9byhJpHYyFsaVm
Ckq3PhCbDjjHTaOwbqLSPjqDstXRc7micCo+BkPJuGl7N6Bh50iACmvsUF71kOhyaZQIOpmYTnBc
FpCLk2Ui8+HcJyEtMml3TGcyFNbQXJoBH1gYJ+MZpzclWsxOrFpRl3hqX8LWYfGiouRt8h6oaLmH
WX1QYXNdxc67uoeuGSNVFWEJN43cHB/ABj8GsFJP17NdTIY9VWH2TMXajXrczUITCy/EiOsXg7vi
Eem8SLX/V8F4Ci6IyKuwfNMQmw9UgD5VUXqqepo1MKd033U0uoCBPcYpzRzTpL2yDwHi7eTvIs7H
J3qUMKqkOKEAHrcbPu/ZfrAcYgsTMshsSGJBOQeKBMwjdYbA9kgf7PEH9ns3jrONO0mFFeUpBGFK
w9nRXXKFE0gUWKBUiAGDuaNV0AF36Le+whBM8AjsZMRfFG0tIwJUMHdwr0EXpCEQA1hiyZuEa5DB
N9AU6GCAeAAmuV9kolz3hfbh+f0Le0Ag0JzKwlF/qWv/owjFkgjiU6NGJaHACo5CLEiqFMPupXKS
LwuzdB/GBYnTWtFNwYxEzrDUhFXspEI3CAVxMBXOwVRgB0MhHnJYD76CPsQK/4C58loZACFcHzKE
QkSUjJplwKaKfBLFhYpqgdPaX7awJfDuVg+W+uIo8EQDgaJUKIpCQSnM9m9oqa69uRxutWqy5wh5
DYqevKSEcmVaOPl7KyEllBoLay6vDT+Dc93prOAsHxjKcJxSORxBZwHMsAeVdEjCW5LyIQYHDoNe
AS3A4tRXj7D/gS1WvsF3ly5HkPg0tNgDkBG9eUoUsqNW8I6oXOUK5kHfp8OwCuCD+waLRwX9sBX+
Ywzje6yAIHWLP5CiyuK1oDEts3JKzGpnXnSQRByIIh7ljH5AGNjFcty4OtpCtAxdJ9ya0EgQp570
nIcblBIPJoQHHy513LfGMulPhmcCEG09y4FaWUgnnUKeDHXyVnP9kJ3JVrYfyzUQjHMbkXlp65ob
Dj5Umos2ZJGeDQVVCcdFryArAtoK23CClcp6rOvTnpobjp+gWXqimkjFPZnUFnBLoxAuUsFcAoV1
uc1hHN/cLHrLBzIMNTsxV2FgOgWE4RNEaqLmTIT5ddsobEwEPybVeuNQK+Smh4CQwpgZ3O4lJ4Gw
pIvzL+eYUw0aTRq4sZseZiSiQZDPqrwTAClNwz8V+TnNKT+B6GUXKJ00EIK7UaB5wFGNARfCb6n0
4MhCUncc8/TFDM1zoI/bISue9WK6CN27+ZQsLTSXQIQJHhm02KNZmS9+LiJFP28preUIQTfeO/H8
tVFSvukYwXvVE0RIWvc5Bi29JC15CkOTdC3En7xCvxZ0HKQ2q5xVzzXJ+oWbC+Vx8BoUNshjs76q
zOqPrpBClBTSs6KJi5END8HIKSmqOwzT7RO//UzliThoClGUKlgROGd7Cee+fjAVyihXUKPCdEGB
KNARRaWrxEsYR8rxZ+LZd/Yj2EgdkWcCjRTOyUZ/a2EnJQqiFCicErzRYu2q/U+kYEuOwi6NCsAE
BhGhT0GZuDjaE7aZsxVSJTMDIGKtCyzFtG8kPB4dBXfyFOYpU8CnWqGfSgWBguESrHMFhmIIzEir
ifxuQ40CNvvuK4zU5AKUsiBL0YD13ABFxLuhPYYm/L4UO8JmBrRJ5yX1aUROi4fRcR4qha3CZByR
2R4fM4W0orMrZKGiM5a4+o3hjIdSNyFnKhiWgIrVKDzWZALKImQaLsrE4LARgsUDJf7EHlNfF9Wf
eAbeiU3a7AYuXry4uTDfEKveY0D9rdCWpffpwzvtRvslDeF3wfEqpvKhhesVw/fqXeurZscxwv3y
FAAsMkGBEdXZwAwID2Ap3VMEL6xW4DDTOY0KJNYrpFgCW8xDML7EOrixXIHHWghkpkKRNQpK5kEn
6xSmTChgmaPQZYyuJ6lgZuyJwJr9As4SbkKU6eDHVfgzMhjzysmgybYmWZs8yr3ViBE/MvCPCwhq
gUKpQRVKjyl0NY5NzZtObMtyOklfg9+MOxJvcmRxHHeHKMSX7kFrSxW2TSiAm5b0j02Fx0dMKPKg
RzpsqAQa3R7YbMNzPcPYEleefUaOwjsteOQGYfhgyuzcKIScgCVX9kDlZIefgyTDdZjC7MxSyTG0
/JFzUqXnX7MRmoSd61vLvqRXyLoRdl2jIHYeQ56C2qUmWFWAIqDdjTN7QdKnCoHX/8LwJP93of/x
Jt0/WppxE51fH72+lRtikrtZQfXmAbwe2irW69GfiZa4ydGzKRgsBZTZIp02uHbNraNgfY7C9tUK
4AdFCwN28RSZ+hdun25NBRype4X9kwoAaCgUIP0PdLkqPGCtQIGjQgYCHVkbCiJYK5yg1QMWtCyY
+20dpEewLDcGnWAXqmPuoJCEHWxCTUEK5+INLj9xU+CFtgPG0FRfwGmxcwBx6CjYYa6wh4ECIIZz
RRRHd8bd2OjDrTPARsQAE4UmD6ZCKPoKpsgrPRoTeMUKziLfhDWAQi92CsLIWf0SJ5eStcSchO+j
WrpniWu+DCnQBTKuC2+sxx8bi4K04mOXjPYesBBie22eE6rJzmz8KbRTcEiNj9kFR9fdUeBIR4Nz
4DPkZzWIg4QNd6swk57PowjtfiEUgjJA7tFhUhLn0xY1lEobWqU2oW7r8Cu1GZAlMhL+ZAW39Pg4
S2iXqLgUWTeqfbXpvuCkosQzbUB05HM06g+w8V7Iv+9TR/7FxDji8HZ4Ov381oWELsO+Am/GVkez
PLApWp28RehRVu1wwy8BpeCMN/4Qkv6Tj2oyG5MDXKJ913NikALcZ0sKdxE04Wvju8ae+QV7rDJx
dTjRIZpQrZlg067gIe2ZM8Hfj90ZH0d1tDKbv7iCjvYKP6pzTKSGEySp1x2c+ZUlc7A0WkK7JezS
6ixGOKbwTF0j/9Ab/UGWyTfv8UFhhDa91lqrOLzxUACJquCoqU30CIhziLiH04dMNFmEE51ra11n
UiPpDlkrDbjeox8O3WzACxwhDkTWFjLrWIFojWG10if0HOAXnF3ne4ymE8kNyTFY4V1VwKZUyNdE
wV9LKLC5Kxpuait37B4LhYklEvag6YBjQ5RJrmNkZDchqx1U805zp6M5UsTRKGcM0O4jz1jtMoA1
MjzwtP5w0DxwtXSTZApfSxz6AUOLffYN+gZhDBCGZPHZNuGp1sorbDj3ULEEAGPQvcBgpYAWVC7l
FoCAkuKcO/sJlq7ARjUquG4Fwp+Ub0rvNeDdUTjbqHAwNigo7wSdF00V5FB2KkpOahx5eS7pw6aM
g6MP2deLCOn+on4d7zTQmmByyc4KBkxdKpUcCQwMiXPwKSNE6xVv8P8fzVahhBVU2IcubBlghh0F
HHYVejiCQezOFagYkb9NUYejT9nnR4jFUqGLG5tVQ2To+iJj6t0WnmGuNahG+S/0GGwMwPbkZPHu
MwH3R07IhxJScmySyZ3D+smNFEAbtJNEWRpggcVqYdbufJ/T2YiSpo1gmC3epbmTO55g68jj+2tW
AO3MK2AAM1PY0Jx52ZcQbrjqbLMHcM+jHrH+59BDmj/+1l04O/l5sFB4YljRVPEJkteLAYY0cAJU
UqjSCB49BAXFg8DrylHILQ9NRlOvLJ2APWcJ+c6AzYIRly7ZKbzrrtEfC9PGZRbHzgI/p7/B8Ziv
bAuObdf1ENCtbtpPER/IiOKdysxSxtjeILtI6KZTAO25/pxtnGYCsvaEJfMr7VSkJdzHXvGE74ML
Ovikjb5achbB1O6VH3GE5MApBUPyoSCv5DM6PxDPAgmuFc0z6/s9/VJPSep0X4BgcMwncg3kUvBY
iItVLMHUDib7CVvPzsIBylNS6cqKaN9ZJlErYOM85RJyC1AR4LqGMOKAkqMP2Avmm3QVQSwniMzI
D8M8VzDzTGHNDR4VXmLc9OGvSeBbNHLr0h+z9JL2t6fpswDx5ffOh6ghF3ox0F2thBUOZnZLqGMT
KcC6mWEqtQSxmhlEPi0/7LbjhIJ6DY9cDQbU141n+DwJmivbni4tNxGkUpDpqjM08rZ5jPGug49e
QH8vFAbeT42rvtKpiuPRAwSuZUnN1cvuMy+BbPrwCbAxWSH3JeRLImMKOD/2wU+Rrwh3G1vOCn+1
gcOezgrZs7DlkZkEWHvsJopTmt5ikU8NnFfFn1GP7bo2K2SsGldGljfjsi/8pYgCVh8eb2tZPOcK
md8ApWWBtxMRDglUWzlH4yKR/Z+yap5mhd0XSMI9JyefsfXIxTItWm+HARYGv9GQKG9efCFP4ejX
KzyZq4GBMh2higNfqHBpQwbLi7OuqgB459JtbIvXnBtDOQXv8i+F1u+N6hDwVJtAVDr3GFKgahko
Yu3DiDGr1vqkZm0KLFUnQa3aCRBwnydKqxfed27pgNUyfTnR5bDOEDj6C7V+UMSQs7OyrRZWS100
5tOXwYZX1HQ7U9aUObWFjaCT0kgfd3tN9s963FmbfOw+Q/hyzD86n7j2HecgNA9AW555Rgnrl/8S
Mbj9sz3ifxVdfivjQiofPhGEfy+V8OEVUBvq+DqUEsdRrv5/ce2z6K1z3ifa5Yq2XU8GBbnZ6Hob
wq2jj8hiRY5Y9Y2PMqlr4AjIMpl9+Rpg4nJk0v0zHUIaA+/Ef/dyqMv4Ly/H1U1UE2BkDqF4U73c
f3k5RizKOXDTcVtabMUSvDsDUMg1tbMStD3TtVWnfxC+eFiI+MOS2rmqAUZqrfPHLTR/RWEQb934
7DQBl6QhVv+PH5fz37w+og3iN23h8yz499dX2TZr9LydtyNltcvUxQZUWUGx81wL1EPTFJuIbd/C
qZKbRH2gVrR9m9wvI6l41PT0/kWRvaYuELpexBX5P8/W/P+WmhHW/7Xd5X8jt+X/lpn5/R/+GZnx
nX/owiQjRtcQXhSu9P9sdPH/4RKVYdfmmPp/icy4//Adl9Om53jY5yxh/WdkRpW9GL7N7wiXGYMp
7H8WmfH/PTLjWb+fOZulnuHTJWEK1fjyL1d7GbkE5bQW6BBnllv6MMo+PvB34RI2rPjsfIT6PK5c
w2FB0c39bqqHaFvl4skiFIGQE8wXHJjvYdbMy3TWDI6Gpg8ZhaptWV0xk+UXzBdL7pMBheJ29jIO
Jo9H0Jm0goHiFbR4hM14gIWHGF5M+wzUz1Jj+D9SDR+fsIxfIOGqRm2etIlH2NpraW91hihbyADE
mNtnAx53WT+JWlFUpCBZUjQbSYf5az5b+7aM6BU2Yrq/RXaqmhaxUP2TawX92uAACE897Q4VwHPN
RJ0m/Z59j8NdEgKBTGRpO9JtrSQXVzjOuLJbRUMDT2/a2SpXLQhZwAQ5WNNtltXCtpqJ0DW4P25d
ZaUT06nqF3zz424QV9+E2NiNllhktwnCe5eE6cLNpFhVVf+FcXQ92+ExLS7gCvo1FnVivnbzRBhr
Y3ZFsyLxgbNJLiht+9K7xt1YtfvuGu4eB50NFayjz80D/Cwzdhoa5Cycu9+o4yizHFFBTbUU2Ity
GXneQ8D2dmmORxci6lhLoK5K4TNnJkoqJ33OGTU73qxozoDxOJX30S4i5b0oy8lfevhCO33ScIr3
n6L3T1MIv883+6vfu7rCNayL4j45JaZaHkVDWU9LO9HOSWa85i7WoD7SUbcIim/KVidcMGJTxN+S
T3S+dtEG7lqxnPMM8PNWEy5XXzqtS9v8kV76F+DTdkjak8bCeR0Y2rTshJYD5BIZnbNUIYBVW+RZ
oJaKb37t3gJqdnwr7TC6ZCRl5tw6layoaTSgOravfWtFBISoQCOXQ9u+IU4fEy36kwY8HCNwRcux
6y+WN5IJ8+ZxicMkWxhIngtR6ESHqDZYAoZlvRNgLTHf65iBzZ+Z9eaS35bufbbrH7yBmzyMznKq
P4WNKWJO14hXcuH00E0i89SbxX7SkYDMdh/3G8OEzepl9AVTIuwGfrgeK+tpFOxDzOZYAFjyLe11
rrOra4APw9bTahFdaEN4jeIYoMge8WzTi1uWYnOXESqX1vVLOU6naqQGBK8avgvtK4CPtXbZxi3j
Gm8dduTVlGo5FWjzUs+rfaqNO61vP3zI7KMhqDJBaytsrVqzEy1ddgKelx/4SSzLOq1Xpun8EDRf
eACQF/lzUbp/XNZmBkVzi8KoWMsGORzqON73wHjvICh2aUvQIJ29m2pzX+YT1Z++v+9VnXPp2Rr5
PWJ5qdSpq1ADgZuE+s4L+kNeExOj45ZoENbVIOrA10QVhEZzyFZMMViXK91fOWPabChwYo1e8t+S
/cW8nNjLQQm7rYb4wDegcFKvxbafi+OMuYcdMYOdlkNLzaHCc3ScYWilzbNAUd6WmvwmSQsjKzY1
Tu0O6HcS4NAOZsjKcX7UGf0pUtLybaJIWToSiWMN0V4XATnwIr+kuEiXoW/SyMMIg+wqQtB7XTLt
ICBboOGiQ91QGOHqTzaRih7ThmgQGoH5b2jY86g8JONrjdYd0IRcpbUqBR6LHy2CvY9IQLpDRvR/
o4NbjvuIo+zWRoQCe+5Y+FvvpHngMvTpuxF8BE5+QS3b0qb7KCNNJ0ig2E7aZ0oke1002X60+xBM
fvI14CDLJMFgV6lxTIfbgvzB0jZPRiSGC+6vZ8NqMKKM+bwcBfCYqZjPddoeRynpb5eQQkgez8sO
6As+IBve9EBqrIBcObtdvoia5lBH3VcbMX7HVDsZCkzuIgDTs3jpnaI+0+IjgGEPfr2e9VeynDUw
IIWQqr0d/VJUbKl3ma3zETvStEx9fAwFcj5CzQq/YnjyjL5eeIO36p24uWdyhHAW18GDXzOC5e04
P005f4I2wWqAal5uA/btj+A4iVthP4OIatSXxGpNLMjTllkJC6G6Wsamnm7WxNSdG9E1l/FGN2SL
cu3aeOmMYCFtdgFDMjOd2rQUNk5eotxNMwgbDrWhjgowdT1IQ5nctWROt16gAXZGtqS2t/G20dyc
fcqVYcvmHdizTi6p3DLu+YgNvMJhz30fJ4lP2etCG0oqgvoAFlramucytRWE3Dq3thm9ouudSwrr
71jGWNYFuPmJ6YGkqzt2WEYRaAv8a+0Cyplz6PE5PDkqrYNTW9MS4yFyfQ7qVTmS7kz2tu4n+xqK
X2qX7ymqNeNUQMLd5wyt1WtNLZf0CoYhcSK8X/sUw/xfCzeQS0/6PQudijiCqJQDs8UhDmEVLExC
lN2Q15LI/bocgpOFeRMjVqeTzzKtTxgtEwZW2P6Q6XPKzfJ+2g5T7xzbOJ4e2BmbBOwOUVwkRy3i
CwwxiK5ZctZbDfSb9LrHrjSgooXtB6YQuUpwsB3rnHhnNqMPIfvJS83zY9Glw9Lldln6Fbv01qn6
K4NfMyX21a/65AgByTjoVH8SgAych8aoqlXFPvlRdFuBkR0Tcj58DamAMYIUHBlpi3gYB4oc66Vr
abk1OyuZHlGU500uO+ux0aHVa7Ot/UTzxgKOwaNYt3b4BO1z1Tgs1jLD8FhTkpbPMWQsWHKP59+w
fzrlGY80HkkrSPbvNZj3Nd7m6N5ogwZlq+GW2hd0QM6xf5hd8ejqpbdEtevAq1MWINKx+C6qa0o5
75db9eOqmRxBy2q776qQQxPOMmpldP2xlbybutdNV5m5r5RM1FdHfdFKMpge1pNVhYHlio3X3gA6
Q6iDok7ELP0/X1rb31IrdK0C27iG5c00IPuYtKcunSgkStPS/YxOqn9OrPsBfM6LyYPbMlLS+1j7
3b7RXX8HywbR0YdSz666eQEJZVGzYlgPaI1iZRGDCk1czLhS9tAR/4O981iOHEub7Lv0HmXQYtGz
QEiE1kFyA2Myk9Ba4+n/A1ZZd2ZVW7X9s5rFbKLJrE5mMAJxce/n7setdRfodP4Ymj7PEuXGntLY
h4Vf8wpozWMca+ZyRoLH083vfd2XNP4kfzzMsTUPWxql5Z3cVoQk+ODPmJQ31MWFEHSnh0TDUUrl
Df6q0dqWfqJMSQ7yTcqR00H1Tk/uWhFJmXRDKDgyYL6F3tbA57VyGhgis+qlSqCiijZdNPi8JMnD
r4EuNNzlDo2iKyuOf9I2RL4nriYxtE8HSsL1sCQ3BYC9DcvTqJX1lVJpb6+ZOATJH8z0MBQdV1Me
pjj656+HXDPf8ZOb14jXIW6a/oUpuYBg5BUnI1GDdQsdEljlKOwbTryLPFKKYxRZzhgl/gPv+XvU
wwuvSzxkGO3yFX5kkznU4JOe4u6BVEShjnu3Bm9DD+DADD2KFoSKSF/Uxrc0zMNNM82hZJiK8Dip
/ZWMm5CDsqPKuJjnFsurYbxIulyuFJ+RtTUAvhp645krRbJzSZStiAUV675V2KAxId14ctTOIp+b
bZNL8pJuCm/jtVGPqIuumhDT2kkMyFDEY9kGnakcxqi9JLLsX1X+RMVuflLq9si7r13KUN2rgnps
Ss0gqwEEWxuseitZJHbckgwV1rhtGOa4R9p1E1unggNK4hHcVlOQiFlHg54rVIA645NaB+yLs3WF
REDRu2bEM7Da3TIxWEq8dji2bRnvfC9WFgmRWaqL8Gwwsx8/1Ji+WgbYuHv1csPofkSeQaYwM0IN
Jvoqw09u1oUuFpc+9MCA4xVeDcD3rm2uQwGRRlYCKqHZqBfKjiix/PtDUsJ3CpOhWMgpmPwZ/+/S
kSrKBLNyg/WPDnEcMfxKmPU68vXCDyhB3kqclDIs1Zklr1XNx/81nWLcSkIM4TM+VJngZIVx7pqV
rMsTS9Gk5BtH0Wyk3zijt6zDndo172rvvuJLtWZhDMO2r8Gr4UVixqg2CxkUQYEvdEki1LcbUSVP
JwfVIsAosZE0W6ll86wren4wMwvseCxvIq+RN19ffT2UEQ4NUV3U6BzccHCXK0YUz7IKkwHdwsk9
qzc5n10W4i7Zh3LgPYmnLnEwGI5vMP8XAQ3e66xbtkrdnb++k5LsVfZZLXVTDmdtEEg7RGSJXC9f
VSwMk/wkLjvPVXaEdv2VLKCah7uhU+YN4EVR8V4hBUMdVpsVeziJC45SRFd66NdyrB8hKwOhP/BO
dcYuKdfnwOGwo9LRZKtNjuFkdxdI+Iq60x/yS3FLbuXDhUUjnhJK9Db6Cy0wF/doHoWEwSoyVsX8
Ofdmu1A4aWdj7+2Ug3bhRp0njlW/i8dBONfEN0XExmIKM6jf8fjY+tHYi8wDH37F+PBRLZFv4i0W
dhUTgq2wn3YuF+L1wXTHvuN4hK4FO+cwCLp0buuLJVSnntTWTbYy/8qG2o6RnC+kie2ykItrkuE8
6UUy0JApyqsUW5yFZHmtJ4RChsBybx0nIfzc3g+5S92N1NQVOdG8I4LKaWPwvVvBx6Y+Dzc1maW8
ENHXCxEZa/VYb4JZHT/ms/7eQDeYibfqlF/0/Kh9mh8iGYp38zqeKXgmp0mvCDswe8F9eAlIX6Gi
g4/2dRghT6OcwLLfCdIwH5k4rOJw06L/0Z7EqrZW8Kf67+pLiYVkP7zoVznYVcuVNuwBpvLB6exD
2u4IeFLvXQBtfdU+K2FvfvSfhnzDn2mROiZgxS7mIR9T8sA78RQjr2Psk2O7mBAiqzA46sHByA1H
n8e4wjl+kYmbg9sOfackyH2BBjqjgX5RIN7FdH8JA12BCPr6RdPE+atlcpGQ3odmhEXqNQkE/BHk
yqoln2rFIsx9KD/poJePyl65ePeQfxpfPRKvsEr2g56vnawX7eAMI6SSZuzI7exNvEs8S7piKc8s
ZoHk3okozy5uKJ5xEuw1ZZ2X8ZIAU4g7EJHOcBgB3bB+udQ71VKzxk34tDxh59b87CopCS2ZIH0T
EHDGWWcLMczEY0ws/I3fivgnkKV9Lb/XT+p8+eGPTFuQ95JgiAWuLSI8W6tcXFPaYNePnI+DfKxp
hkg5Pagv1dJTPrJ+GT4ljXi5re+US/k0X7035dlGR1F7Al0lCYOXPR3XUPWcmLdvK588YR3chUt2
z+7FHukK4gkI3GUNDq1f/qB4dxHNMI6emn4jEh4GIEUIjDCNr9yLO54BO1yiromdk5q2pL+BzVj7
2cGmkiDYudQPaTizPqZFk/eKrbLpbXu4Qem7+tFGG/M6vQDuzbi0T0FaENyh1xQp/aaxrW/iAds1
+sk+PWJCyQvXybyLz2qdVUT7jYWRDna3LNSLtqf75lQ+o/v4jN7ya3VOsXWox+mX7+6Nfhj2qlkQ
PnQ4hcRxff9Qwkkt84g4lgPufvqX7CYY5KVGD1TFeZbcyDtwR0hm3Fig/M6HJzKapnR2cJU9oJTn
5IhB3M7PXrkROZrX5HYv/dsAzOJRXsBKs50Ot4Ehr5pb2hu2ukTO870VNhfKGIKYQIXqrnN4KVK3
5zRzTUR3jc38jH3GNI3dWlz7m745+gtTdfArKevhmxczVKLmdcTrUAnL8t7eq6u6q07FzeTzmT/M
K7tI7cWXXquXKLiDSt1CvRRIZIdYYMTapVyoULfY1GkoDWNHEDcEfbs9/VjBsoJkwfI1Qp6J7TLf
Vk6Cey8wBXhYgZ0eIpYi/AU391oCL3kG40k3V2jWokuq4jPHVcee9Jwpup0rt2LIlFMXJWwLynl5
drdaDSuXJ5qxfnk3aUocMNnSjW+amM+kfXvITv0jueX8iFFrN/UCnKAjC9BaM9YYQgVV5ygErIPW
XS0kjAuJ06efHG426jgEqyK0tFUnWDdUcNh6YSAufE/20Y+NbdTEwocSQwaUhuKGMXNLi0BLF7Vq
bMbBI5EGHX4he9Vw6zu9tkVakU5SR/mUKYNVIgHhXQsqapw6huER6kONyIADqofvI6aZfszZ2gVm
pJIpc19j0BcvbnGzvOI9zsxxOaEbZxs37Jj1hom+ogpEHfceMGuhk4VNfkkv9YPCJVpuGiCSdt2I
hq1/hCCP+KMI+vdL9SJn9B5gMD+Kkfhwm1jBjSQxvi2yb1Ujbs2sUz/6pnmS3JSWOfa/BT3M/mGK
ojphrF6Z4Poz2aILKoQKcvWj3OH+VFwNPt8VvlNsey5lar9/qeeaP1dH/6GOrIhmq2wXrvhQ8GbY
COZKvwhl/mwUbxyaAWEDkAvXqjQeiw6z7ErK4QVAF5YU0Wmb4YZ/zThAaQBh//Ul06Vj2Wk46EHh
23VqdLtyevj6yjKTa6Bo2You1RmkPH3Wbqoh9uaNJJYz4BNqQhFbERyg3vWusIa0cdPnKgjW+aVR
THaSopfMJVeCNthTrSvRx0PAoLHzunchDAkogK3Qr9KS65zWuXBB+u7qh1gjwFp0xFZm5qi3S15L
eLODlq/8hNZWWQJAnsgSnbvcepy2t5KDhcVv5u2kg1TCguiSd91BfJQ39VrNwzu9rdxiKrNcm6W6
pShc3ZBSaqdcVOeJVMaQNSmrNxuLAMdCejdldw1z89m3GfF03OqDjsGapu10X5VFRkmJl4G3iy99
I6aOgZeSH6SNS8bO4C3a+kqpqEXH4xRuAcIL7l2P6Y94YhX8oUq7ImMH2VX1m5LjKieHPwyflefm
i2qJXiACK3mRGaQf+kApqUiyPmNBi06ZW/DKlUZLP1TKTLUb1qpZhXtgiMkq0/Af+0DUNrR7ZNQZ
kS+w2sLdjbpJjrkuWK0bxgOju4875kkqCVK1n08y9XRz8u7m6/gteiNNda5PrCLVQhOffG5rKT0V
uP3DlOZ5ucXklIWWXabxCThOfvKKfq+bsbs17gyK93E/3AwhA21hkOeSm31SWoyKvHXcM1f0pQFT
MNyOWZu0H1qLg6YKMwamIcI6oU0jUMa5p0gk1hi2EEqrD35kWESacYGGfT9lJzhTDP5TlzoR6/RJ
k9RvJQdWu5FgEGJteu0KYx7nsWirNHMZmUE7AjFEY1JVVOPBaelNplHCxKpixTAdU82jKi9c45qw
CQBeoROsaQWi5MqgDDYqlQ/Zytd0LjAJ8UcOUMlC0MxDwdUJVQTHBxPxGSa82AFVRQUk1HxTfFMs
DJ8todB9Kg1LImH1zjD4VJsVGFgaQ+vlkBL6L96sWljlQKzX4wYhW960jKxmuNO7kEbtUpcvmlXg
IVTvQ9NEq7pNuDlKnyoFcJIV5mtTst6Gwp3RQFgtcCH7mDaLuS/W1dz1Cgbp7YRPUVmfdO8S6F51
bFxIVKwcQpRYCzPDTKUl0tR+1b9ItfiMC5E+uRZQzETExUktMKCjixvNPjFj0vlNOU9C8hl6/4K9
1XJ0+MfRRsGQuci7JJ/3lWyXqnUazR4zi1It8yp6Z8cpYLBfZ11PS0TTB2vl05cA5btKE7zXAJXN
GrxAad0Kz6R31O9WvVC2606BOdAwkgPZlcPLdH3Eu+hDwbPel2ggHePAmRpgWOjoU1r2mK6DSOhm
Y6pLmCeDcOWlKIQq05/KMAQOcIyApvqfVGcM1bHceQ2AJw+ibygETMt7UbLbTDsD4SFVqUVLYSRR
JWkYXnQrGzcBWsYyA3Dc1P73kmAjJ/NR2jCrkDZc+jzPEs5kMP2DvSx7W7Zu/kb335rGu8Ziry/H
6U9DgXylRSEYApDGkZe4LmDUdEeJGjS0NHzzrPaDDzHeoYEPDLGMb3CUcDlNbRqBoIMHLNgQds2w
dE+E7SUsG/TSwbSLW8uYk9ZhDeqJ5llJSGTBeDOD0dumdf6a4rrB3GFoSxNvpssOLO8aeRmHeEMD
VuJ169VbAITpwxq/CRFMWgEm7wKv2m7gxLisPT1jHQnsRCgflZkKi4HXhtkPB2mgEfQ3yJS+ac1U
m8O5HBZVMsorI4b2kjDR3XtWuRbMuJ6ROJVWvdy+jD331UoRPOyn7TIqK2YpoY/fUAhGwHy0FJfB
vqB6BkxtcfCgeFOszgzYyq18mb+38Jdo95KeXhqRuA/l2sa0ZxdhrEE5qCkxY1SIFM2uOBbv8KrY
0vbc7Hp1Aiz2Ei2htHYcu/w80vmxi3BdEbaXYtzX31v1hiagMI7PZUSmRKKg3o1v2AfVWeDr5Tpu
Cl7FUtQX1FV3W2N6AOv82hSutu5NYoqJQGJKMw2QscqwExkDYsbhIfEbsBVD5+BmFXHa1uOWEkkU
1LFFjQgz0Emi9eJnDKlda9zAUaK3BI/mAjQKLrVcaxaSTLIDtY1nIYyTC3KnpY11hukc3/JenZv8
xdXoVhV+tEjfpLF/U/p8TgpIc1BlqRWDB+MUpKgY0VkOHpzUT3Lidi95bkJg9JN2JfQxHrNGDR8k
ICGvShx50wgLkOADeEnDcVmMiszWccJOeFSWaJK1EBRgP1CcFpHc3XIBUTfAskXJuzCjxCwisP+I
NRXKPC25emayhec3xDAs88NcKmo5el3rZq71fmYbnf5QE4AAnpBR/sBZ1BDVNyOQRruqmh0LZ4on
rrxkQriFODfLXFqFE4W2FnZwn7HfEwfXyHrKOy9mpEENQUlikDQIS1gklFvLohsVgwLWL4BudK/x
y2jgF8wmPZSut4lcX9mAKVBnhgSSetQtZlgxBrqWmlxFAAnS6Wyga790DGDrdYILZ5SzD8IUCCcq
VVDp8FYX6pTnjHQAPW65AgMT0KxG/UGYk5VtqnPRBtou7CqojuBQehomYutzTAUOugy0rQI5Tcya
wBax2Mw60eQ2iM88mvdIReLI8UBqCo9xPrsbTAU8y6fbadU8MzoMBuzUNy5QxYCM1FYxwC2nCXnI
QHi1ykw+5aEITtzKDM7+/Ra0W7cn7L6haGQTVyfqD3pfw6CeeYhGU5F63gzPVPaHtdv74H9LOmPD
tsXgKvc/KgozDkRmzumrMmb9ztCNfmd1WAFal0tdjBMu9Wolp/l3VrLEKUBg3GW/2NG1pq4Sajyd
xDJPdVIONyRHfwPtvVvwbufvk3GvLdUWN6mA1gkMRlcJl/gyhfXcizHXhWVzoKC1m1E1tSi4/6Kn
Gw2OeuSKKs6TtRkpcBrygNZOkf7rAcZQRDizIY97kjvhzrFEX3KX+BB8E0J8mYNDQPXIiqx2WpxV
DGA4Kg4pyxBR1zl3Z2Pujib94Erq32qXv0TmEFvcJMiRrTROYDGhNgV8a4yiCi6t/Pnh68/iCF+l
/fVfJK3v1hn3UW5eBLg7UfteaTX9E1I6rGSE9JVQ58qTRDG2bOk1Sl3rlsHzsrVCkU8pBc5CU+7q
JoY020TGIuikydQa6lsdiWGLetBtOlisX9/VfvIjiy2DWIiqbXqgRaktU20zFJsmV9pN1kgyW4xs
2ZoQTfgg3SyBVrBBKWB7GhZe/+lBNeTPALFy7fki7AKruOalicBbD7SlEXnjuUqsPBEfejGuLwRV
EKH86mh4xkcvhuabILEF7rBhG30M3k/GyK9gyrGVzqifjPf9btCwDZQxgERNZHlmRl8XRXqt4/YU
F9mujYr63UssmQMTV83QZSFREUM5IAi9RT6Lv+Kl0j1Kkd7AwDP96plqDNUo2Eou496JMPNEgQJz
pwbdGHTeD8FQ3uWxSM9K7O2Nok4cHePmTmWxX5ZWoh4NEtOcTw3tHMln4uDWAjVMXJMt0F5LRioR
7KzKbypGCdJDAiN0yXCDgiJghpkMMVZj7H/51q/DmagMkdMZ7rhppoevr/79rdxK0rpVcpSXPrnU
FGdG5gkz/rIwZXOvN3QVYGRwIaeB6+2zUnGMtIUeiJNUJl83814VZTpAh+EUPFNOwqgcwKvYndRv
c9B4vkXQnFk0q5+fjs4wIcAos5111ENt+gHWJF0D8NUSXVs8g0EoHd+3aLEYyx37FmGTpKR40hjv
SGlJd33q3MBzDSKfwfWkiX+YPdQz9R4WMudcqWQ/ODzzIoLC01vQL9Czy/4z9sQaSi0b5oQMltXQ
hhZJ3TM1Q+OxS/yLWTCO9zSO/oQ2uAn0Fnm3jo+wm3qmrWOYnslRaKFMWdRlWRoWLmbGxMchLxXm
wS8HfxP1/n0IA/2sEnImJxunG6Gee+C/j0pVPRQJK3ZOo8oymLqOtcjUAB8Iax3PAqMEwbaQMjSN
doqnh9NnFtAlQfaXYlyLDFnLMH/IR3y9fXUoqOdYFk1y1PlIVKksO22eXhBRX0rspbORGWTDXa4l
9YoFbW9J8ncp178JpfFNV0WoEhxGHGwih6ZK8Hu6EZ9o8IMZfxD34mfcmbZBcBHhK0hOYNF4XhQp
s6WpTqDz8lkRZ+qHby4UX/lwpco6GXi+nNBNOioZ1pSnEV7xeu9UNf0CuH5wpSWLERFHAvytsoj7
K6BEI2z/+FZzyxz8C6DQNOIeIzeG5gw6rVNHllllPxC4AGEdVET7hbuXEZjRcIydvLrQTolZUW/S
vNe5kXJ6Ao1SCiK0fCUelqYo++t0KK4eduwDd/h6XrrQgdm5P01VZyimx+mM/nH5ZlEg1JY4gmqt
L4/0Y2ibxKM8hN6m8QEhtGkYLSu0EBzbKPUuHOpu+tjOwYYkTghxYWPkFPiMbNNmfqNtDH1IS5zW
9WuSdj35AJMfwTjnUCjMqhuS6bzS3Q2PgbUL9UbckZdEjcK57YpvsqCg2hq1sad7Fo9M008xA1Vb
jhY+LxUZfdZUVeKUqV8f09Fdst9exy75l7hlYKmP6SclWv7MsmTN4RZRkaTNpWXa0PQWt8atzw0y
tBHdHv0mDf0K8J032Egx4TIRqFFs2ecotA/OiSJQSkTo3SfgO0YBCD1wMHKabjWhSRml4uWG5RG1
wzZT8pmShtAU/Goz8rTU7DZwxCRtfStGTaEgQtmopjdQ80eKuCI2K2ICtTuTwFXZPbgEWF100FNe
0q2GcSjYr0NUw5Y+Uyt5YHlMCOrm+TswdHgbg7BAMimWYQKrUz3KVmzSFcrQrR8qzlmiV1EGVzou
V+HS6oZtPWYqgFEMBT25cmIUUGcYfRpatW3T+iDGEtIIViOGNPUr/Z4zfs1jytb9bui2JWjqjv54
CuSdNIJbVsg48evUutRVRXGXW+trg1rmlZSABq+MKR5bKqReIluoo+BU9+am6sXoIbmAHDE6ZmvX
7ymfUtQlN4RETZ9RX+tLFY/RrJUniViu2Wo3YDEROUkeEcgq2IrciZz0RGw9OpfMwlypFf6nSAdf
Sb7TsXoT+K6X84PKMVhhuBTyUXCahuKsUUFJaXwV1YwtJGDZhEVtS3oOl9To00Rj3GKFYX19zeTu
h59r4MBGOVrqufcteFErVVkXlVFvvx5Ybwrwnmdypt6lVDM23q6yZA7lX+vMGue5lnM7SeXmNkD6
Uoo+XydqA4c6ctOrNhBSkmFLxiMQAbw15X9xkMuTQ/x3H77z/Z//+Kvnd3KY/+T5VfomFbMMnknw
SMKn1yER1mxM8M51KyrUqK5IwleyIMuhVedDBUWaoo5U+K5zxWDaIQgRFYRA/t7XbvwaA/j9WZkq
MxlVBuHNz/z1WRVZqrJ8CWgm/UFc5dNNG5HoUW3wTpxVVMQh/QEzwRYBzudjNi/Ki3juzfeMtAyk
yYt8UPfKkQxJcX4pPNx3WuQM4CimAczZPeulfCney2bj7mEBnpKH8tI8hkd9q08GhVawWb9p2s6j
4yXN7WXS4G5bdmiwObsaQwDWFOR4JxvOH8Qhhou/hxB+PmuObNGEZ+cQ407C9u9fEsn8NYswvSYS
7nEJtLOI35tvf31N8BrINVy2xhmPMqXydK3bJTSD7NjDEKSVG9HPZdtLtBrAfu4EFhWdAgcxu1al
uaSZl4F1LLXZ6eE/HOw90esQ0fBcIB/CYndMXp+5OQmLHOqmUi7D0QKYf0dKJvN2X3GOwYQTSYvx
JO/HaMmTeKFMtSMoxv8wKAvv0K3FTzE/SIE9vKdpPIeCk84NdfdmwrYi9Ean4n4rIs7sgkfwPhZ7
5SV7r7r30HSacU1mfx4KsAk47YgrYV2K45z+D5Xpq10M8jx5ADTxIbC6ZwGKD5w3sjzF2XMXmJWU
Kxn+jwr71ef0z4vH+lZdKLIO5u1xuC8Ryx4MQXbqOQqd6Q2veMPLm1fO9EdzLtGQGyVr1zCO2IXl
okGbIpyRboJ/thFAeSOda2GT7us6fM3QL4PjgJYJHtBJJ3jKDCsVWieffA/l00IBPVdooT6aaMS+
z0IjFdFKx3v6VqKd4meawYE9p+iea1bydbz3UVrdAzsZXmfhJl/+/vKRdekvH3RA+CgJqkWOwNL/
/JFiHx0JOYN4J+zzRTY6+jBszeZuvsXhGxz9lzkr7gsvy/vwqC7dob4yd76nqGg4/VecF3y0NSZQ
/IJnS3WCxdAc4QmtHf458O52dFbWcBnWN2oe5G5foNvF6HeFykhNOiiQvnJMEDNvHSKDyo8hUlfK
Dsamjen1lr+O9Wx4U8xLc5bQCn18n2deOzs98nMnNfGqoyxSEDc+C7TGmhU5YpGY1TIAQjAQszja
ySwmy7CVBDLu/rwhv0+7dY3XBUNJe4+zZZc5yiRy7mv90N7lp/Cqq8cE9sI5u4ZvwzO8F08A6Xvp
WERXdUXo1DboWMyGRW3FtldxaHAdUZgBh90HyK418ivcWfvaaQ4IHj+yJ/zOU79YN2ErnqNHWG+6
T+PD/x5/N/MtuAI5ubLl5Cj6PZxk342+t8z3eT0cmk3zTdTfEkSWztHIYlKVS1Pb3VPucLSSSVBe
cACy636jnfQFoBtkqe81ArRiK3WI6WYeEqrcp/f07l78u+CuJZag3lh1G5Pt0VqO5xBI4ohIwbOJ
jtMvb7wWT/nCrysh6G2Cp6cCrvkurtrktYwJBagzzKRcE9pLqjPHNNe5Y5LmnjpRGezYMSjzhfRC
5S6l4c9Kfvf3xTZBpG9Yld+mF2CIcaefhatLtbzqyhkw0gYLJdIBG0DsbY3Shk5cqK9xoRgkPPro
4KE8qWmAAz7vymWse95ccwd9VovqKRDh9xANSxdWyiCPEc2n5RnVRsiqcE2r10xrMQVA7uzgZqXG
uvcb6m3+VYDzH+Jgyl8DMiRjRIMMjyghbWo02/x8s2Tm50MkbHghPBmTbIHI2MoPJA0ghR6OoTfv
vSqpt1NUrsLh0y8gg2LxCcYERlVkay/lrb6FLT5eTM68mdI+WpdE6lYUA1qzI+N7hHWXPV9L8gxn
VFxwWis5HxgmLk/gdUzTZBpRi/CSlJgkRuLWt3JiKAVmMnfdePlffuFf82XTPUchsApbx5QI7Rri
n3YHpet6KoJF5dTKJ5YqTbf3hSZgtUNJM3qnosYN77LsM2fUIweSZ9FvhKvE3RTO4qU8DQcd9Vov
PuoiWPkmp1lW3o6Vt7hIWCS0XXUW0L8zEYmIkbL/X26a8n98/pJo8X4phqKq8q9vGJ56OY3NpHa8
2rCFq/JipdlyVD5b5ugDrSvwZE+JLVj6MnlkD90v7eoRcogLbV3B/j0aM3PDhr2E5B3BOgItjCJB
AOXvX+b/9DS5rcPN0gxDVxWNjNfP15VMVXuekQJ2NNNN1j5GLX3voQJLQhits7LVNvC575B3la0K
l2CxNTSvspPgudeImGw9MTpnVvhQRQg/XzI1Z1Z1IZbYWYrYcztclhqjoipEjQo19fD3T9/6685E
0ehs0mWJ8jORi/HXp+9FgRpqoxY7MmOzWdUW3jyE+DXqM+rWZ+yQEKp7cw+cx9wTS3ISJsWbr+++
/lxWBCfApbgLPP2zacoYk2/KxZHQm22wB4wSQbvkvlUdfKoAsI4WK5FAGjdn/O3kto3t11c5aOmt
KgrrJg86BwOStoPlpe2+vkKykuacb2jrzqica6KBrSWF2qZE9GNSlHuk5WrSmLOtMSnO8wDxuWNq
kk1qtDjp0jHnJVRqo1S38aRbk3jCO4WUXa2VSdfWHApHxEnrFtl+5jkpt1FPGVuzkeK8BKfLDfBM
WOyo7RAK2CouuYtEmd8tcQ+ng9zZ3qSz+wju8aS8J5MGL09qPH5tsKKTQt9MWn01qfbmpN+LCPms
Pcm8nrR9WuzQ+SlKR/RvJ/WfkAxWAGvyBAyrv3/X5b8shpIksxBatH9x3VKk+Kd3HWpvjc03cJT4
tUjplxZXlckU36ykT/Z6aU3C2WrfhgnI3gk70oE/sKTJLW5igziEepYBfLBfli2bpf0qpWo+DxsR
SHUeWUutKwfcHX5z9FDfRjM9SCGjZ1f2IXwRafkvv8xfLmH21myef+8m0xTrT59AvfCp3fIa35H3
hon+7ru0U8w0YST0Jlnu3nObeRHKhaM3lbjJdSRwJa6wDSl+toMFdwqaRZ0+W1mtFv2hPLd3dhTf
jNd/7eSmirh/h5LpiOP7nyvjfv72/9yy//suul9+0OpHdnhPflR/rrX7f7CwThK53AyVk+K/btlT
f94fbXfTb/HPf8z89/R74L2X/s8Z3H//zd9zuIb+m8k0y1INUrWiqptcub9X1/FfDG7soqibrGiK
QQA2zcra/+c/FPE3w5puJOhgimKZKhdIlaEpf/0nornUuOtcQRKfBv1/E8NVfr1lGapI2NwSSfzy
LETuWNM+/qcDeeProAKTcFhJeo7zN9Jww0MM1GfUo2uww8gY6jrZBRGpyxxdYS+KgMWV2OhOtSB+
KxOZtlbgEltfjtlD5wcZQfnQNdUwkwU+d5hKzXlW4b8PpMA/awTgGRp1FIm2rjbP0yuJHCYjfV8s
NRRYBpntsk1yb+4WffY1m9UV5U70rlmlkfTHyf//X92MJ7lA378nE8ujqsvgo/75GlWn/eTfXdr7
d+pT3yu/Ln/pZPzj7/3RySj+ZrGOcVWT3p5y5Fykf1zY8m86OwNN4/hHwJur9V9Xtiz/JjJgQfIG
3DiRDrjg/riyJe03XfpaEmF16Ao36//Nla1q5q+3DP4BlQ+OAUZBMfmcqMaftpMy/KS+lkkh6QCB
Z8zdrM1X9ogDhbn5eqhCwIoSDVFjxoYyyuuzZybJTg/qe9BTZ04VcEirkR27vnlBWJfAsEPT9Axp
L9OvZ4adeYC0y3ugVYAqJNxq7dCceAHoRxA5xvHWUKsAG2iWZT7Dda1QF109OAQ7v7vkivc5aaWl
3KkeUiYHj16L37ShPVcMZjfkEcSVnxdbSgLybSF69NqY4zctqYEJhg0uBx0+oppsRpN6GQnHwKKO
NcggPs0hftk+sGZXxzIXF+D3Di4mA6rXe6rHWushkXl19E4aTgiAFDg2OAN0hp/E+56jWpaO3DBG
ji2UhJ4XeU0yyWToA7+hqblVSonW7oFCztLSoHMqoyshos4ZCYnk/UD9alupzabHMUSHcHJQK7qP
Ytw9olHBpFTSlVGfvEYVL4ErxevenRWGTrvYaOrXLhSrSyN8j3ElZULSb3KlzrdpMUeobPZfdUNZ
klv7r4cmo9cCbm47EwKsQv4QYGbRYohYeBZz/KH0FAfc9jXMSDX5kk0Cp9f0A5IUZBldvdJAoqg4
14eQXaSQ6mvyQNqO2u6WusaGDRBb/VmRx3eol9Huq6e998M7wYFmOZAv3MgJlU9s8L29p3gxXu2s
eEsJp0p69z8knddu3Mq2Rb+IAIux+No5qxWs4BdC8raLxZyL5Nff0ee+GMYBto/UXSyuMOeY+Yfp
rb+OW24c0evXyRufWJ+h5wpk+RWnwwuan/KTdE04MK5eM3xedpMt0YHPRu4Wm0Fs7eBkNp29QIGD
FsC5eu/BDh2G0FT3uJzzk7D7v5X3TS72/Dv1TLGht1oVjzVyrEj+LRmW6dyb/0YNKZyl/2y7AvWi
g7suQAGaF8w7DWm9UQOQ1guvbukwku2A1FRXOupq61t+eK18sK6/pY0nl1NdX7x+/gpkIc8EAd79
xuqO/L8WcJDy8lHtfsSILlqNa2vgCB5jLF77JJLmBSwdu6yB7D7TX/yGHJmixvyuK/a0SQvrLltM
A0fGGvYgj29dVQ7XqSbfGmkVbKFMeMgJlHPuOJuVOxNyxkrDeIm1bua8oegLkQw2APCUSZtT2CEX
Y0WIVg3Oz+MPYiI32VyBYivDhEnhlN78soSaHoAFcKuuJWo1fECfObcV5OgAxvE2txOgSbV/Yw70
pyFM8cJB4pmJRbSB71PiHqpAPeTzPeiK+zgNGOdyxAMCKn5BeNDvUCZkvzBw411Xr+acnZ4PcXjH
X55a9hgbOYXh0RRZsAlEXmyFXVgXV9zIwyYF3Zr7LwZ//9IYZdbsVVs0YcTi/fDmHc6jJHVsoAvY
+j3ZYG06MxxwpqOf1Qe15ObT5epYZR3iljmte/RV+Y7ZlvjsluKNzE9zmwLEeRUbNJJP5M+s46sT
3cZZii985M1+GOzx3IxeBhNnBBbuB2LtJ+lwHW2bxCTD/54ZvYbk14DHnPNnXhbJRqegBkU7EH4W
4TQgEWvVs1xGTKdOCTywrVXm8z4oZ+AAtjeBvtM4vVD8Fg80QL8TGcWIRm29dzsy27Di7PKBiZ5v
iLfFymVdUEY8zdV26UdG4wV6NhxisHRbfCjN2M5HgBc5muVrALHCRJwxfKDspAvICnZwFRb+MJZc
/SqHXeHU42eDnTqf/HYltGJLG9v/zX53WfC35JWFhC+Wq35GmENVf9ZNeFhUcK9sAib7Qe+jLEYR
1rzYQBj3ZVA8O4G5PFp6DrfLfvBhV4GsxXz8MmlAy77NZ54sSEpUfSMzJV4LGwPaJG1Giz6iTubt
VPorGH1vvaIr1P4M1IfSDBIj+iY05C1jAUfjQ3E7/zosE7SmSO8deN+QHVn11vrN6GnvuqSxOwNC
cokSM3Bus8sA3bXNl6vLH8Ixo7VTpH9DJE/ALUF7jcu/WWMxSIS1kZoxRkugeTGmLqJQsJnS9p/y
Lv/T6CdMa2AE2tEcRntGDzq8V07yscAACyKMGi1JgUQg699jMh3GHPBukepqHQC3Yzj+H8AsPjyi
/lhVip2o+KyTNL2khfVuBJ6KOCdPMmIQNXvTyQj0tkl6ymV2DWFRecPjyCTBPzzU9Wl22E28AlqL
oqJdawQ1YBLtnXykHWUJ4v1o9Jazaf1P2VSAALQkxStKToI3w2pOH6zNmZUs1Ml/RCIy3Cqcdmua
n0YCNvBzLUGldIwIgRA6BcpfVbP+KARBBPMpT+27ica3KQxeqig4TVM8IiS/jLDa8nkcye6YVoYd
+mtB3kLmQTRGpsmyNngOm06vlh5iQaHE21AtdzfKdm5E8KafiqOW6juwxPPSKwTCyMBUDw0wywF0
hcXRLRz/jGF/A5EO+x1Je+yoHtJong222dpdz6Otd66Eo1yb2ntRcWavjDd2hzTPT21deu9Asjeo
g8b3gB0AWD7UVJ20t1HgHL1Wejv+0d9hI8zWeChfVAgUAM90eRvzPLua4V1BJr6ghx3Odtif8uF3
7lb4dMdpwvTqbktRIrlRXnaAoRqd4p7BW9jqvXZa4DX5AjktNL9L20aInQj0rEVUT2sL1hqGeGdf
cdzI1yqHWywNiE0723sTzIqSicdLmYpVPHR/Gj9qX5gSMQ6fH3s55pVM6kugkygOEWyix+fUHbKs
nB54OhBnS38zoYsjcjoVg6jfB/8+zXW5z8uGnUkMjlwC9F9PtfEuGCd+nFF+YYsdd7GYurdBflYT
QbDcjNMtLaBFj22BQMa4xV7bxyT3qu8l7KZtGQ4Gmm74bQ8FY/eM0KLhUUf6YPfsAuIE9eLnaFVy
TzbjLrOLbF3D+TnHE17zxNQ9ZUmKiicoC9TjIUIc+yGLiQUMfyA82wByOF6g6uaB2NhElUTlwCp7
BaY6SALQJrq2nzkYIkbxRiZ0R3KlHZobqlz2GRMSw0lL0v8EYRuixgBuN791xSbMMRPtXWHJbeb1
EWPy7KqKIsflN8tt6SGx68hmmwIDC4Wi6dQX9ppSmcmrrzbA1NonpvarzgZ54PCVn6N4h8BEAh2e
cnD9IMMdBdJOuSQxjBLxuyBKej9b9Yc7qek+Oe0qtdr6Lsn+4pXqb8euBiPsFAnLe8jYfD4T9g9N
1HUcMwRSzyKgYvLD/4K+FmcVIvW03W4EUFMdlizV58J23qxBZkehO+DDgkErKuOt7pz2yXjeobKG
4WWCscbJb8DPiH0/EtbieiMcuBm7VWjm+jVuMANQojo6n95mv5d7u5rKDZKptWcp+1fkPvqHIr5U
Y3fzDU4aNJI2z9iwNinwTCz/FpPTmmKftIUq7OW6IvoM+HMQEffUEIlYI7yx56g9eY9CBOKczwXp
tts2Zj8fDsPA82kR+ic7kotbeShIfyeYCXyhER/+zPHKiFh6Uay+HopbddVjmSIMnlJApqG1CYkk
WDeYtWe7aJDiYBeb9MlB8flmDD91OfnnJeKWECa8V8GvsSjrU8QPVTu9e84d+ccUVn8ixBVkX+De
jQ0+YBAB4hel+7cowoFcSkS4/jB9hEtfH/8XfIhJploDlmx2mKGazQjEoF8uOXFzJrTmp8Gm4EE+
iDQJTdjSWEdIC+Ze+v68C7sBXm6jCKBcgpepPwRDWj+h22PsW/1te7d7mopHgsH7Q8dyM1Nx6pss
vM4EaW9Ir2B0yZRt7bR4KhDKUbzWan5T5WvbEBwzz21+8IpyQsM+WBAy6/QcxmmxoZXYpT6nalIt
bP2WZi7F/r1KEGmsIyN/uY6PtzX3mYukqPm04gmaQlOvx0tYNRKWtr1srWzH2BVGULJPEtcci392
h8mxWWp+8XA8kk3nrKfS/2d5/xZbqctIguxTJ6v/VPJpo0jpYz4Mn2hiAtKnkDginKMiemOs4uxT
Pp+X+CrtKt4XDQJ/21/2ekBrnVqQdCzzgb0jw+nf5CtDDsQWzdKBKAFi0fsJ4wuq13qtmFI/T6L5
mwY+4rMi2cw6/Kpdbl/OD8GamXPw5ZhvCXC8JNFibVOV3nDUj7d5BtZfoHdfSSrWA4xm6KILs363
R51M+2Q9ghieA4Am72X8tXz0k0rvop/h9/slgoG0x3WTe9d2sAHDDxG5ngo3K9/jhsecH5e8kI4Y
Xr/HJB/L8SSmND8wPMOSESfx3k5w+NQyei9N7T43cbqfaTS34xBRjCYNxdbkSxbiwbdN9/8U9JSX
+P4vTsXqbvSq9JlRtV77+PRN4F6QS4qt6aobIITswqTYbNrHmRz66NiS5XwIlP2tYeIeK9GATxkH
xvshagGwQxcLUznuQNxvdGRbokjHPYBQZ0eK5ZWk4RP8ivw8Ov4+GBJoFvCI7125IK6vl6NfYx7N
H99iQCpQpitYKDCueIXnewQrxIYVr/64uC+5jzaWqyZYZ6aJnpiTCUAzQ7yvw9q6VZ11ToMSd1sM
RzZpEZc7mcq2SMzys80EHI1rVxwqYd0ar25OeURyyTgx4sttbhKFEKwubjTMyNkm+sIZy3tgYvck
5pCYEWfIt1kB4yp0kugYud6XGFuBtykZ7nVhtryT1dH48lyxOLnIJPj0w3I58bYD4vY5ZPUpdFzz
HUlQrr0T5ywzKgy8err4tmRlWfd35o3kPyeh/aTjEV90/QhY95Z2X3Yyv0BjFkdCmzMchuU+HTq9
jbVXvpIUNR5dJy+hUiRgMdGKHggo+OtMC10qzUbgjxjLjHMOsF+B5E4Ie4zCEzSnS1Jj2Ryw7q0x
YR1B25wqWV+EryG+EpXsemWyL2aGOGLO9o0fZ+tEucdRFxhUf6JYvqZ5fLH54PCehX+z2kV7kJjn
hc5yySt2ewYLGGiUHcldwQrT3swGBm+gvkPtU2uQBb8edAKCO4Nb4CJmKavlNTN1eB8OGb5OxCbS
h20BoSuxU9p1zKuhklc/DOydBXdnXTSnJid8kEYXlNL4JaNZr3x3OZTjq8IJGlC/55j3L6aUX7OT
a+zc6j8r1/s+Y5dqALfB5YTpQJF9NLk696LbWIUdHYeu3ycOPmmAvxkkiXLtO/NfQI0SbEVSrj0S
dx/aabkNMuSAjpvugQOhHTBoeKguN4vnJutSB1C17d+hEnIt9PROktveDha9BRZoDSC2GFGwsC/B
nLfej5zq57HfjEv92Qh32HRF/j6OaCfmA/M9NB0tcSQMB85WUwM1MDuVZu6mIzhrQxV5FTYuyLh0
/1loL330B0KW3PuDAtXDf8CebXlsvi1kxgvOBdVgt/e9PSgDdfQsUimyEfdVYf/8b/M1WmF8y0Qs
GVIHeosBCTXS3M2bx52w9kZginLmshmGsL/6iMSZE+ZfaN0lHPcS6cmEV9PLl+6EGhtsLj1knj25
PbnckeyuqW8/dSrCVJsmDMO9OtqIqshu3dy0rLjSWylLuNrzwy6GYbqnFwSeHdqTv/NGGjWTZCX9
ZvOXqT4r5Sw2TzYw/q315YboOjjtF2Gm16ar5LkAzL5LZRuuXUMJBHmIZzhu7HWGVuvQpWO/hkAJ
fteaxD2cz0pZw1NG4z6QY8acrUd6KxQa7Wz2HnnZ/cYjuOOII+WF6eg3Ib5Y12Ky0AEjxo9hf07f
36ablkcDO2H0pgd9p8bF6J5i4JAKQYkh9ZCXE8Q0XSUvS4I5pgjr/o0XyYZ/gL2eCOb9wIzo5E3j
Jhqscj1oPv6U+kuTpFBjF//EePPitNZLgmhx1acxCuNg0BtRuqh1xVeah9OVXgDWATfgIvlgfGuE
kMwmfml3/HxmR8CBvS7r6QG1xUBLVgytFP0PBWDRbdoeeOQ4FC3ymXFRX51Ak4KXIWHIGvAqqnqc
lDFzPfa/G8fvf5SuwTCNCLpSHqLlPznxovW45Nb5AAuiS/6MfmgwZ7lfGQLXWkkX/5HC6Z/koA4G
jV3Vqw98H1j4wi6imKo7trWeei1i67NAC9bLLP30R/8FySyaeJMC4HWffOMVt7YjJaccLGZLjcub
oSuAyC/WiwFTqHLkwEO+G21V71rwZ7jIgifioKcNq3MAOFjG3OA5sQN87r4P3UJ2zRmP/5nY9/kG
o/VI8UyUbt+q7Zjkb3jphtViD3hnux8nQL9rUXm2xajfho4ZD4JxRMQav8Qc2neddIe26JN9OPNd
Q8rM6YrOmUUmoSnJH0YAB70oWfaNDM7kcLdD8KEjm3cCyW27hWiutY8l6Mvy/V3ogrlp7W8ePYzG
QKdWjJyj2zAFRC6BTuyX9ClJjiX30j4Isi3GH4THlUOa00z0tENYxZpMp2JVRWKPK5bJZ/WWYCO9
lkQcTqo0F5z89OEVua0cby5VqsCHJg0zSkvclBnwIBRSZjsMU/9cxm6IhfPfk6rlMZvLm4xB7lWV
jA7Vcgvb8NaqdiaSNbM3YL9r+D+dhSJ9UtcFKcJmjjf+XPW3ol7gL0bhJzxxdxV42QfVe7Zuc+Q9
vEyUtv8AoGT1izBkcPlcFXWwdlBrxMFeNBwZ0rv49gxoupJE0Gy4I211j6ztmfOgmw/rBccMmFrA
o/MOVs9pKqjh8rlFYyDivapQbrnlLvZhkFmNtSaRCJSskTak0PE1YWe3a5zncow2FSO7FSoTVIZD
I9cPQJ0oW5Lo+uBIpCJ6M/znncEa4bG3Q4yJq0Dg7DFJ8zbPTGWYVLzzTkDkLCA7ton/MkMsUgHM
3yBCPp5j7EyHgQenZPBETz5XGYLuov9p49Q9E8L6iwYcbIHvryYyNQ/pzjMzeSY8gW09Bge8cp0u
kA5C8oaSSJJAxxkplX1CScF106OsvXKxTVueNsl7j4sgysOTysS/IESNa6kFaEjcaWKkBqb2Gu1Q
Mo8f9Eeoc0bvLwxGAnKIvi3mtj1TF5IcQrvkoarolw5WAjqxjUjICh0n3EoTKPdFAvSsHTR0oC7Q
83LrRgyuCMoQXr1sBWO6eQh+ewEp5WHw3+T5h3mp31uC6GvFOop0pLOGSCZ5G4CSP0CX4y1Rh/Zq
eOSGBA1auWLqGSs0MRzafZcbpMz8VMrY322UkKQKKy3o52ptrPwtM7HYBFZy0IvsDpq6Cpsp5K64
OjOi/dOCWS3y+n0Z4FGKbNylgLcOyJv3KauglwR4F6IFvhx9J7k5X0p9YQuC5URWF4dShiNR/cOe
V249ksLwnsaf9pSesJLDiWnBL/fqyTVIy6YOcVpbDYy7NdkCUfo76UYH7xMrt0pwElrJqDBr+Tqt
EXxCWOt1mOT9ySbCRzFuYvzajLQOmvoO7YoVvBi4jMc6/iH8FRlvdwglGy9bR48Cel7NRczAOg8c
UHkdnGgeHUZeHfidDucc5IdVHfrXRlSM7r2WmiutDhPeE/DHYoUX7dgCqgCPRVsbtZgBPTc8ke92
jdvkc9DQXdwkw3EBfUXYUmywJ7yXKum3YsKfmdvNoXP8j7jOv/qq/idAkuwsDxe6zy6x5A0VGkOY
5/KH7VPL9AIIm6tgP1cWZq9Xt+v/PeYBb7rsGC6CANOE1VhLv80Cpz+TQfVau9F8a0UHmqDPeEk4
oEzskRn3IExH4nu0d+Ep01jF5d4KUE27BbIaV6T7iWUXONblsxRBcUrG6qWjIjwYRvMpPrsjT/yL
0f14lSMe5CZWOP0x45R+CI7OxbIuuim70IadmoXcwGqUZLFEg7fGJNG9Z+TP4L7Gd1a8m7qLCWYh
A0qR0LDFgSY3xWPL1lvL419v9kVMH9kL8p68ISTVKPDnbVskICm6cad1m5FJUr6MruWdm3C8kvs1
r/8Hm4SwzLMAW3ztxngqYM3dGXrE+9C2skM9pGeG88uvpre5zR5Ybwsriotx68OKg3KtYosQ7ToF
tB3G23BioCy9rD0WQbecOUYRy4QoJdm+BK7mmqfCnetr+gidmTwTbSABFpuhKv9Wpas3dhd0iN8J
EI7ofYvO28+T7+GNSsInt22flwgkAs6VkNIFEEITBxl4VevXbF9Lt0t+yBolbp4wLLIK3qaWaKE+
/Aza+mRR/DB/z7jrgZaeeSLsY4cfb+AG3clJBWigfWZahL7kD2deK7P8wNqHLeFjkdGK6tBEEg66
v6zQesit9QAOREeiL/PflnKuiklHRmu2SyO2tpCKLh51zeC4Cr27Nnt7URvWpv2hGTrIMjhZ/vdH
V0cfSyDGg699UCqCXQAvkHQ3ozd9cmmNW9awHjYgIiw7b0uVdRoiAhcyndbPHpzFfGpamI9IdgtT
zBtfPuJWLVZc2eOahg/NrCxpnE2rm39lpuTdGgkUggHiHlIvlUeRwyJMIjaqbHn2ZnHcp3wwL6Nk
d8QoHHJy5srdyFiPp5GSoRejR0NkPUsI7sfUi05FAc4g66NqLyJYN5hhBNBu9YGaQP8lBJ5bmHQg
NSDQapnV32s54VOAyMVVPeHKFtO+WBbm2LVusRUWV2D6+gqSaTtFurlwB5hNnHfTmnohJQH4WTp+
enX64K/TT/1O5jWhewrTWpxgwCbS6KVeBmbtFfjYkpwdSdAGMapMoAMLTg+9gWde5rzf1wNLMIB+
zsapY2vnN0N4jVpqA0HM7lI5+tQ7NaId7Z6l41xwJmGchiK7zyqgqU3p/sIfaT+3zB1yGe6L0JPn
ziLfY8wGdjeBJS8JkZqvATSCIW6fUCnRXmdMG0ByTNf//RF7wADYo6xHC+Me2fLmqYSh7Qb2cDVO
hmuUi1rVzBZUk/IRkGK3NQQMXapw+myywDoksMSyyut4ZeoNeOLqCs3vpC0GVHHc0dS4LMweo12i
vqL9rLxbVBc2R43HpLYrjzhp1Z8mi6ktD/a+YD+MStO6cVaGt6D1Tx6tBX2teHISM+KmaX/we+38
GXgpMHZCET08vW3k3ElLdXjYmO5XWtg7WhLnE3HEugRqgehi/AhTF+NeK5iSk8oL2GOMt2k8OahF
ZbLrEnTs1sBC0eVknj0RAuxKvG+Mi0eYEr9dtj6rUuo/mLsfrTZDDOLSexxz61AtO+VA+cJDT2QG
z9wYhl9uETxLIhTXzI8+e90QVFttUZ496WKE7AsLX1YPRMy00Niznm/H7puGFy/lc+glH0pDYMFI
L7wJT1MWkJvQ0irLR1aHnz+Bg3qfOyCXKrPBGhvixEdrYD8q4NOl1X2OsP1VEy+QMjBbVbPXG5OX
IJvSvc57/nX7GFKPqUay6Up2ocio7aOApc6QnXClEaIABpmWUNqbJY3wx8z/QCjA+koghijWlE72
0EZzJ2/LnNFipf9jFJz23ps31o+gGwGft/8vLONXj3Hu3orFJ7E2gO4qbKVJGex78V332BZcesnV
2Nvv0WNzO3UWOlH/vylpNhGRmGFtfzaT+cFYcI77DqabhTV7+pHBr/CBrAHOzQsR++k8U26odsu9
DTr0AaRia/vVmHjNTgyYJuFkts2ecwro5DGrbnQpzvkEV8/4BI+iJXnMYw+9319wH68LwwGQM4KS
sCHhi/6eVhBZ8UGT1GgKM23DcHlbatITcY1fGVvjEwJzv+LFml+z1P5VOcTEMoQZmyQmgxS/iU7v
oWYJW0Wk9Uhc/F3f1Hz2w8cjgGvblPYLAChwhWlPbJI6Cb/+kCh294PCtYnxn6k4Yj0BuoFxKXYv
p7trl/gkq8vf0X4kDOXwCjavWR8+ew1TedUN3aqb4e5JsdI9w89Ui9+iC9+MnaAYf1loKRoMpHXC
m3OB0HtLqHcttBmqIIuRRrFHfr7uerq7xcBhMciTH7fLzrao8pZm0etl7Mk+sx6VI/rcDUg/TMLc
WjYxWk5J6TV78Vvn/snTod+SqMsGkFtcdeJX6jmIZZJo14/+T1wGwypFC78eWucNKgIQuVmJlRC1
2vce23d6TvweBeouYFQWXxm7XZ8oggwxtCJncRXL8N4u3HiTcJtVDsNnbh6xqt78VkbOe+o4GH8V
u3ynwIVv3HbeaS//GQqm1IqTRFAToE/HdU88bNEuxXz++A34PSPvW9vn5NE1NyTEI2FnDs0Cuu4D
clm7DcObTyB08cpXDPYTUa08f6632UT2kjLDb4iKXkLvlKQT5C+WS2urxPighllvI4yp9JX1Z4ha
bG0SEBTe9K/GYMXkhbzyKIS2PmZ3aStCRpGzkKr7xyrEDecxUqTMfhqG4Jr5u2z8rrviF4K0D9/O
gguHxpr/ZKnHbjzoyDT0sx/PAf1Tt8MepMrTki/qIOH6LxHdACiSBpmYqvnKEtV9AnW8EE6IogeY
08b2y320qPe58G8k8g3rRk3Wxm5AO5L3t/FqhpxDVCG/yKcNTC962/GtJ0QkfFmw+SyNPA3zmKxl
SQUIOTOZgiNijEulitdZLPClclLaF1xhtfTljur6lOtIUvi3aoc9cY2qqjl3S70f7QwhK3Ioohlq
uCuxgCUDVXPpvB146b84vbbhglGtMqyXHY6vb5JuMxFIS9icQRHl8L5MnP7UNEh7aH4Mu+EAUZVc
9NFr4Ph4rNi8ZnmsAte5KdUlRyJEXg3dyNjm9jlNXLHRoHXWQ6k1xGFEfQgGvI8EmZ8hRBgR5it6
rutS595BTazVktSP9lHzgq7XvDcBNnBFW3vt2JFOQj3KLcjlOaL9iVrJ9nsOsIoG1qSPP+wucf7/
by4BLEbRafel/xSTeANaPbzpmupLNAjjoh42jXTNC8ZN9+C4gz7q3H2dmMPcPZ16d4JpyPfO1k2U
JteM9RY54Lzb/4d8hnGzHRdHvEwGUVILkX49VJRdY+DrjZOoY6SDHydEg4D64mrzEa5JvaIlc5mQ
JNtaOM/0advaw/5gETeaNgvWdnMBPUOgpCwb9C3BwYBfX5HDuU25SzdO9VAeRrx+lrqFvu1eQqWe
FrqjNYKH9pLHLKmLIryTPkpAHMSqi78f8uqEbmobCjXvQygcfC0LsYcwHCAVtO4G6Y9fc5V14ff/
mM9dUB2qskQWuPZC8xQHAH5kjKsPbH+hiO/Ll+FPIcpraCu2CFG6ntOhOrAWyiDVuAVXEae90ZLL
byjEfUlY7LI1P7Sd12IZzyCqFppdRYHzQkMPrKryzMjEPhE2PN7iTMLzbYhT07oxe0CAzU4u7ika
weu69vA4pwTVtghFkmVCKUCGQuYoe53krjxbkT2AtZUhKKwpXDsOKQuegPFXIYKcVQEWYLLMg7lo
tr50Fljn1b4EXnWUvOsqn/DEICAlKYqYjPFExwfLHr4DCMUdasEnMQAHyBbIbqGLwcwn3kS2DKof
xInMIFkqRXhsg4jaOAUylnXDAd+fc+KUAUQbeSdN9SVTjF788e6yQXnKCVRZdw8SBWNg50CT5aJr
LQkIdrV7iZbwJei6+lYzHdkAbbvM/Na/NHMgHM4wh2xIcUtAOqhfIICxKe/wIJY6ugU8w9z0Qb5t
YodlHqKg2pPJfXTFV1l2ApPnAJES2ySeZ3bVMX1D7xbRKigN2/NQnMXcn5JGFJsKN+wtcwjAHVWD
1wRCvAIDdmqn+nVBX2NkFIIUwO5PJbVQI+rdqOPyaQ4coCSjJY6AQ8NzJBPUQfGzh7ThterDD5lP
9ckJymuV1t0bQY3i7IbLhzeDGuUFLreDWBihxb3Gs8TyTCX1QIwhoc3N1K4AaEaHyY3+2L7t/iqi
BR68bn90x7IwtclLgGHvTCDne7QoGys36UabWm0rVX7NvMlcAL8RU/HFLz5ZOH9mxH3v7Logq3Gu
NtUQ8zKe2PZQ//wLW+aUcHXvBPVww+rh3ikyRIvQ2HvkF/GmK+Pb6LUkslYi3LhTkh0J1qXHCuOG
+S+opoXVfDYV7xQ3ZPgmRLdECWbW3lj2S6uuBcOncCAjiMDGkSRsBoR6xmidzvPeFSdSjaGZWLAs
yn7asuyeDx4tVt6pu+40yiu4DrU1gieKmDtTHxoI0I21HwNxV3MzXFpP95tyGq+4id5x4Hn4T4lZ
yLjccv2Py8dejV3+nRCtdnaOyYwrnw0UggRUpA2DKlnP067Iv9vU/9PC8jpEyUEa+x3EDJmZi3eo
vTS4Sqs4Izorv7Yd4cUfPLrBKv/O/SH7LU0DWoLfYnaM8+rDI9k6bekiJQWoZHQd3y2bvV3rcJuW
QniHnsd3iN2ECmQwRyqIN+U7QKLNkF/auIAstpQVLVbe7dNUxasZX9lLln8K/W4x8iS9wHpx7PZH
tTGpEosbcPSxuy1y3E6BF2wpIFJssh4y6qBh9lE82N/Qs3ZgmfgMHocw6akTUyaFNFFlfRmGkL69
Ivh3QmS2dhEBwQx2bj6aeTcZ5lOrln07lo+4+lkckSTpvlEnvxrMc+nXdzvLkjMbMVwfTwqk1otf
dBla20IxzCXvfdbsJRbv9th43f73N9lyEdCjkgjKVkV4UpxZjP1GbKn37szYo2+vIdLiYpF/mjkd
X2XtvkoxvBL/mFwYT311S1Oc2ljqddw2Pbk7+UWZ+NZ3+RZLAH6zOhyfUFDS6k7lcO+dn6Tu5Vuc
hR2aQ/sB72AQ3cksfCJwJ9wmE92vKuJdHUKNYGVU35nQ0CWgqNi0XkbVGcb9U5FYv9ixE4ZOTOiB
1HGsCORMRTp76POmS8KH6HtoIGH5PFxu1jW3CEAZAmKlnPk2FqpFKhpbW2XVcK08XV49J/zMBWw/
0CgfCTEV+97i4ZpL+a0f6puobT5URXZHOLT/4omA9jbJ85ubIHHyyrja5JkTntLHHybK8n2hnNfl
QT2rHvyzJJb7bvSQpw/1ThjH2nEfbY1PROkjr4SMU4Kf/fg9jar+TlAVDe68aMh4Cyci++UyhlkV
M32KfNR0eVzyJKeaHqBpkp3Q/VYPRm6doP3j+xrfEeQgUSa/A2LAUPOwL6RMl03obJSWn0APbPz2
yQrY7K+szlgB1QjPETFpxJQsVehsnSQ7E0oAUDygBYqjasNqU7M/WF576pn12BLztbThyo7lcUps
8J2ItupMDMwSQ8bqXHowyePctVelzU+vx5l9abflXFkZt61XqBewuMm3mFiksQnOCYsusoo8NAkx
lvgudF0ohGzLbQ/c64ep058o3pejgeCY+vqjc5mlZkpAKYKrTJx7PH5y5axls/Ad/B97Z7Ybt7Jm
6VfpF+BBcAgOtzkPSqVmS7ohbMlmcJ4ZQT59felThTpd6MZB3/e+2MCGYW+LmYz4h7W+5S/2we6f
abTyl9D0d6MbIo0aOnlEtosSph9+WiIWDxlOitGSw2GBG0kDoaYHevVnFjLZk0fAOQdAf4xzD0Bo
KMT70oDFrcKCZZC2/9SiqqAdOu8WogOQCZlKSVgSiuBZke/ilvuuM+22Dp0vsisAvsIpf6F+TXep
znglIL+iq+DcD2gjZT4/sDpHlW8v4RYiFp20az4IZ34QNaJYKYJ063YgBlPShbVmnF6zI/JSyOiO
qJ9q1fFJ8aggTyE7zCxSkUryNogCRhboO2V4lBN7PjW6myZJxwM3La9tY6+b2bUf2G9DjjeBx3I0
7+7Slm9qkpXJKqfkJ334PGXjsm6Cr8Ilo6rn2L8wVuA7Q6m38pebQKj03sDq3i/KiU8MFDj8Heab
Nk4EbxoctPogjDnIHuqmDy4FYtSbMqpq8jsAsdnz0GDhLkowWSr5gpB1LCdFJjtZD601+9tweB/L
gVQgonw5luejozGkz+00s5qEoR/NJCfLnsgwy3wgpONIIB4HWU5zNGHzoyfgYh2O+0iQ0bsMn1PT
9hRruFiShBiL1P32LB2eIvbxxZofmB33TcWSO/PjqLAOpNmbKst7oh7sgiUqez5SFZAh8p2vWB51
qntsbDqTwvcJ6PDnR04mbNGgMbvhJwSvkdycOOVoBwM7IN6GhYScNEFeq6kb1jn5gToX2VPAYN0R
w4tcdEf2tzed+V4OLzozoKU9p93Z1Vl70bjPWutTuixG3DzoTgKnRUQcm+x9Go8IznfR3ABWcFEK
vz7XU7YjDm6jGbpv55YAtSI1E5MFurXOaVlU+uik0ZJDyCg+c+nz+mpwoJOGs+0/eCjvytlCUAC+
XAzHjtraqU4sNt+kZ15aQ0JSDqRolVFB5OWmCt171rYvXVwgsJi+8yI64ahGn5sIfD2he2GEyP8u
tj7TdDibWFzzDjtCSbDNoccbt14c2BVAJnfs7cvtsrRm7TShf+3g+CmWVluBoJMRGdL02zYORgAa
mLhBMA9lAduarSHvKHc6nueCyO0Arj6JzjEoqSQQILtm4ifaZGeA7iHLZHhMVnceE+oMV2IbjFq9
YoFp5/TBBNMuaPGAFVBlMzizqeWy0ZuJ6JuGE7SR4Bj0xKxNROr1Yd9uPLHMG7pned/gEUu9kFAP
vJtkRhDQ5fR46DLP26t4diGQ/Q2nqTywGIhnCeIbrxF6q5IqHuaTOeaTPvVFq+4DhDvsG9Ayha5N
qmPCJnhu7bPSAT+Wi0xvoGcPnZnWwogXV3NOcu2Vh8mD3Ge3eqXH0dp2vjog/ewRtBbi5Lse5NAE
HRXcj953449wsFeKKB/XSEQwVv3iTs1msYgPBY0xrGtWSJdl7MiyiFi45LP9C4kRpWZPnN3oTh9R
qsZVGyTpKbSbz7iP+s1fAlOB3BUzii6sU9WabTm9CFrIM4BHFnZ++ZPMAObPjf5A/8REvam7TYsk
eMUS8yNFuXUXtRlhlB4JI06SPP79F58/f61cfkf8syYWe9xxHh2brPPvq+iuxIm3NUVibbK2WQ4D
mIgRpdeWpgGKzFJ/cA3syPw2b1LKU0RVBqFA0QqCHBVx/dw4aEGUgV7MCjFH2HqPJh6giKxd0t8Y
kIeLZn2cRKjKNMlYRVJeYcilO+7mwzxMtzFDXiLqJF8BF36CslPWVBFOuJVb0BDQI72GmVKCNQMJ
pM3wFZ0kSXZmb/rkJRoFxO0os54dOXYbaaZur3E3PASGL6Zdxyj/pVMfZJ9jabut6p2l3eqcAwJJ
34fdS7hcvQ1lrRYzrOA6uDOQWu9IlFUkd5LCbelhvAP5h9jLpBFMOTjz7joI9XAtCjDOs+NfCkFm
JdO9amNBzhEsuRjgW866HvOPsu36x56+mwRaULAF25lyGsYt1c91/uEq/4jnLPhpk4y58hrn4FO4
HX0j06eyuhRSmGtuwm08Z/GxyAHATk6Z3FV9wBhW3twcVhFwhjAdiOKb4E7Dfp5mac42Wb2UJ13G
inm5HxZrORk3fQ7Hqtn7gIl2Amb1xqRNtJq8vj+QeTEjTXT3XZruakyqx2Ra2bcT2E7tFyeug73D
Kp5pmBp2TqF+s+cBF5r4x8IO1K5rll+cnHzlxW1zahipTi6XcccQyrGOE2NbtPqZc4egaMKS9rLQ
VPNpgOu7Kcv6hsdIiDoKnaATd6GIbHaN8mjjPHv4+y+0dR9+nsOhANGyAV4Pp8DlP1Op/UNr5czR
MzD3MlXXVPdX5EHzmZ6dEVX05SwNUgi3p/oSc3nOPNRCdbAe5sJ7NA1L5sUejsUUfoGKtE7MXN+G
AE8pDdrVc8sAHOYEa1R5xT7Nok8dk9tTjL+U127tMS5+DLjfUPPz+jhAbd8N8hrlufOnXWBdFJW3
yaViGexR1/ZTcZf3PqLwCEsmi25oeRaaYkoW5Zfmvghb73RzJS1QUu/h/dVbuNFqLYohvUOTsMs9
PmrLUPlmnbdv4GOtA5leZqpm0KQdAA2bWd34IEeo6JhbjlXwUTo9zsBkvCgjvhVwMgilkMGK6jh4
5ChVlIz4zwIWzGfjp1dAWQvTI1JbOMM3bq6GvZUy0vIC62YtHPY40eCx5X8GZe+daiaJARjntuEM
rFGzuzTVTQ8pl737T68NbnHH4k8zT5A/XpROHmKNhgms46qaZu6mJksexs6zrtpK1MUQ1OBqMFCS
v/CqGEFHSamaayYO0vI/O+FZWBKd23NV+zFsPv9OaRB6kS2Vtw+oDOaD1ojAOs6kSCXp3dT8sESP
TDUKIXbK4SOmpgRcRnJIVFZbPbVY3BSOhJxIM9+Ej35sfYQlI+UFqzn255Db2obR4vg9bph8Hncu
4/wLo+4XN+6SEys5St9CMvN24/DeI6iaEdYmVtDdHC/b1Qs+ekSczETZ1ncg3TclPrFdnXjVJal7
5E0OuOoSg/fQdeYh1Zw9qMtmOt/iojO/IPkrV0fbqJs90h3WQVwVxwZQyb7NRbIll/DSh7egBgvV
Kyq0BwJ/biTl4bkpp3ZttfH7EiM5axOQfnjzbsbQ7WSxqHcq/C9x/xbk6Xc35Kg2FdklGa0uQoJb
95FK5C3+Xd4Cy8vTMsMg5j4xGOi3JKz+JMH0z+Tq95HgITt8ng0+kdSdnxMX8Q7d2pdEuxsYJixM
MpuNyPn1Kpouul+ORTGdbTTXyXWwPHC6Pi+zDmekIctzfUW1r/fEG5I6OAbcBAll2OgSt9DwIzYE
tDBKMasJnOaq9gzALJ7NjC57lfq6paAmom6OsmebMN5BkooxRXJbZAZh0s0BWALCWXd9/6iz3TSa
pzTqfhWj/7vM9I8kQIegUvT0g9g09S04DodMWF5JOWU6EDr2GhwgCVL2ferx0Bd7+SaCeJ81xZ84
64hQtesfAp0b2Ph70U93kQhsTp/0aYpJxm51pfc6xvMQprwwtUvcEbHRwdBiRqGw9LBN7W/PQEz8
WFDWURMDdEYWVBve+duPof6AWLpBl8d9pydin6p8DwI1YvMQ3+sl9bfDQJ0ErRqc72wFuExWIuG3
ByjvN3WpydOphvpoEZIIB2YbpKO1Js+AqZwJvjVxt6uiWU7WUgQIsiHy9x1JWV72Gnm6YoLNVii0
gBwPNojKzGWU7bVi4wY0pV2QlEfQ/JIdevveEV4sSCkeMui+Js5aopOX95pZBMhVerpbFANnZB9C
u4NV9rMxz5lzJmdsov9VEw0AeblJblF+UT6VxCuQZTRegPJ4FR5b1EZiY5ddu+IMuZZ58u17fbwu
lPwa6gD9SogN1C/5jCaPQXyE6k6r+Rm8GbnFvvs8dBUCZW5Bpx7Fhk6C2MfU56iM6msdvpRd8SZT
vmXO7S0Y/fRb28CViUZ48RiVGN4fpoxMowicyDgflc6+vTl9QUaL/QVW9RqML7LY9spG7lcp+cv2
sJvXM68Uc6f13HvPKILLY9zmdIxV8YnX6insInHI+w+mH+6alos1RA+TEElCs0mFDRgzE7tCVVfH
2EQ7WeLgJkatXawUyHHtHwAycEAvNFRJ1T9YDHU32HMx95LdsHISJjChtK5K6PuGFcMmoDrazhbj
ZYeldkQnsuazNegqu60R4jDY1XpO3mf8vusovs1vJsP2SgX7IF2CFQvA/agSPsscNR+rlTsGg2TF
yHnVpjOtGBfHmvEWC6qVjL3XMMu+TFvxklXtKdTMN3knrzGx41ZcvQS3j6823aY3Y38d/D8x1o9t
a8JyG6JzVHIh8drGMlTG/PmqY2gVc5J5ebZrXHlZYtaVIsj3dl+JTQBN0/TNi6f9y0JM6hKVwSdZ
FFMQf1iOL+7aluEz6oBorzsF0csPzjbTsdJtg8e6PE1lnVG0YQskIuZaNAl2NZcQMLuG72gTp0Fj
hDml2cUuXw8pPHFAKbcWAftb3BCEiKCotDKFeJ+iKEC1BfZ0XY5y33Z1spXBgCAR8gTkGV59DEZU
cN6yMUn6zSSNJc6fEVZhiWBpN4whkpDGf6pwF6wDBiIrbwh2PUqUrSf4djRduZ0T9l68J9UO+86q
pexdsXNAAtPZZPz4/croBmm6k74j31XAsOnzReI/6jnYTPwp69w0t+EEcZ8m44dOMxSrDXMCgtKx
0POGjxGisLgfzknDtmTuQ3GwfZ40tTXtz9DfQZACWhicDJaRjbtwzzIyXI+OkAfMid1aOKVDxiJR
WlDG601FTFyJE3Vnwn6gbrDexpaznrVjvocvZ++4CNuTXz2l7Il2aZeh7xLZK7vvm0gEaw+ZCWbV
2gS2GLhtiBz9pymqDsh7GOMH3HxuhDKsybChq28lLY9RWfKgjfriUYhNzgG4xgcuYJUBwW1jJqiN
j/Lj9tJ05fjLrvV+WojIQUhsZ/NNth8vjPPUY5twRZLEzLEHL8U4Yb5f9AgYtnahQjB1HWxid6Kz
Nyr/UfDlRbANf7gekZz71kzN1XabcMgku++tKtvPwR/dB8rV3VxLSSUMHmnBV9z4DapurOn7sO73
QWS94AthQ23Su2JyPixG4/uJonSVR2YT4vaaJ3IPe+tZ++yIR1KWyOhoK4ATDeWOGwKj9d7GbPiE
n7rDqzPx1Wl/hip+BSPjHl3b/TnK6MGUU0yKFa/736/z7Xvd5qzCPdlNu9G/1beQw9lt99u622e0
UrfmlnEnRrU1Vt8flKAfKk2/OpF9kxAD5wy/5yZ7XaLxcptkUkz5WItg163Vwh0qR/61yZc2wrXY
I2Vk1kR9XVBJ8tSDcI2nAMZ3q9+NHSLpUvF7rLXHZCaRqBfFM/3ouErsaoOUN9lGIx/+YKwTs6kP
q+L+9RSbu8iYEI3RUu0qFAcEUYG/Ne9G4bhom/i3E48YLly2DUnDX7ll/7Ya23bP1yTaoIdoZjVv
M6z2wRJTXmgsSXAhoAd4VL0jcITEoYKSKV/roUXDX+Qlq3K8h3B+sN3N4fSgsee23EODQVXcjeQC
+PwWU8KMEa14+VsTsKUlK/XWunYR1wo9NUWb5I8qJO9fMODJRXUB5lKsE8Y35AxwYVjWk7EpeyMk
4EPlmz3D+3rtduhGFz+W21AQs2AVPK2ExRyMLawH2+m36gyou9FLkGnM+7+3cq1gsM8dZIwZKcdS
xXsMp9nart0XaPYX9ECUlpIEZirfhqXO39sxKSdm3D7FPkNuSXxQ99mHZJVKjoeSQg8Qx2k2GV4q
BDop0Fg49VyDlIpTymFk9+ITIgIc9X4VjS4mP1Yhfx+GG8ffNKV/72Ur6wJe8k0EGGabhA6LbUq0
OoSAwbbwmNtwOfObDNks3dqSZIhZ+iJGO3zKRLEZ5WRdco/zaOmx995qXYvjQ7UzMirOpS4T777h
kh+Vw+6BDr05gDPu17GfWLu/HblDdNndUNjXv/+FlAgeAIVuCKbF902/qxsqC2K6hkLsXKdrecOH
9Ti3J6L18rVl8/+MpX6Zgx61za3Om3NnH8mlOTKyRZUZoEgkcyBsGz6UmDrWbsanfKkedJ18o7oG
tlLCdVdMVGACcemwksYWn+OqbuiEhXc/YIJbdZrkICrMbF7el06wTOjqs6aI3BBHV/WwOdsQ1zeR
XGQB1AkJBYQ2cTOzgeCUR25G4696Zp08Hu9W1eE9V4yVcu6QGiGhCKxrXhffls3hVEy3aajNstnC
PYadExdQ0AZoLznj1n9LvFyI4xBz9LmIvTc+TPvEzVkCduj13Ko8hZWAqpuveSTo6nA4wAjYVPXa
8kDdw+eXyUSgNZ9n3uA3wW2/nTze1MF7DCMDzAexKP2qtekF3cNAR1B1SQ+yYtgjCPn2ZBuso1c/
Wd4TRRlSxhxUcxI9YXe9Ktgj41jPa3yCa+NQZ4/ureyP2asSxBW3wVsGsikPmRYQBSJDwKstdbsl
KV2k4tkQ53G2sUkOmhoX5pNao9NmjOg+8Xbc3yjnWxKgcNvboFAZ5qO42/SAI5BbIfanKNyJOqw3
pIWy4IuCp1YW3q35NRyMWfQgayYufnEs8/wzsYkvG8x73VDLJ3Ao3VqqXWKRzzCZ4e/pGEq+CEP3
kOvKEINGq9m5H50VKjZaq2memJ52FORWmH1bCZbngLcgpqj9+345HAxMOs4lLCSWXhQEJCXeXglJ
3Qjr07z2GbpyLyQnc7jDy8b3JBr5kAee2+RwmaYpqZouo5Wgmw6l8r/6nMp60cOD0LdxkuJLWzTp
998btrV4CmzeoUrIW11NmvmaBMmvoCH2njMUUSHlIRY5L/Weo3KiTm94vOgIafcqDkW4W3CjkQI6
WOGbieuy6llXTzWCmNnjOgv5NqxNzUkz9SUC+mBrsdRac+/y/ARFGLq9nZ8SDVeUIXfErdPscoAC
kVWh7bZdikwSD6UrKy5L6E95el+3Ha3VUP4pmbMi+GxQcVYxF1qEEySUEYZjtgre/N5EwTn2vPvW
oTzvgoDYYDZHS8crlvPL0+J1WzdMX1JZYVIY38FQ3MUjW2g9zL+rqLjvGn4jMZYBXnhzyvi20TcQ
gnMrrkC19FuvLHeWAkSD2ApwHGPkbQ0pyfNqpII+2wGhKwbzOOrmaXk16VRc0uCSl+VPOQgm5hWr
TJR55oWwpXSSRLxzEG51on4GEd/G1AZn1mKgOkgIi3yJvqplpMXLCWWu8JlVM29TpOV5HIrnxeNr
NaXwoPoh8//Zsua0ksxhwlviUn7fmuW1hCy3gnvUrpt4xlUMc2LNXQGoJIdai3XMzacKGS62OjOK
foP0w7lixebWpCPmZf1Ryprhru4SShA5HSw1ifukVZph7VsoCS3o2HJhh6SdFo0681b9s/4IQp47
+ke1Kv507pnTL0d6i/w/WxnJD+s2BYWEcwxp3JXfLUfT4AKySQ9Bq6qsTSE6/lME/X5O+RB0HL6h
MYAV387Psrvtf+dgtyzZtGuDF3HLqizDimfYD3CMJnhTrfunDZMcEgVnU+r8AtDHy4WNj+nZMU1t
8oeb8QUDSvQUU2B5vDx/LykGB3yk41wxdCUSjIT3xUMG0IFHC/RXHwbiYEjDQvgc/EbodeF1HnfA
Rla5OzIKI96VEXa3Qd5HFeHRMqV9wpqm7uo9luDXJrVszhHH2fY0Xes0CInP6Hq+c02D7tP27Gey
q2k47foBjxjgc9GydOVe6sYy3FtWOZ5Hdz4KMn4IyeYkQ6W1NyS3XYJ45rR3uPSDwPO2jN2Irc9s
aHOaa74gj5LFVEnsY8eoR8uOlThJrUdjAvhrTmhvWffm9w4dYVyLfxJ//z+b89+wOW1QPoRt/N+x
s4e0/Pmlfhb/66H7+f27/9/hs//8zf9Jno3+IUQo3YA0Zy8EPQsg8z8BnfIfMoKOCVbMxXUQ3X7l
v9Cz7j8YP3AK/uXR/jd01oUVHkYuhM7AofL/f0Fzco5Blf3vGBg/8h0XVZlDcHoEGDCQt1//F+rs
bA1YovNE7BlAo/w3Em+RP2HugdD1MVV2/DHIfDxH+G8vsMfTz5TgREY/tvCOhdVQzDP0p1rxdYdS
orK7P44Kgmfdme7BogRRK1wowO4zm5HkMpttX9c+r1s1rLlvZg7opNwbP2OijSLqEEFo3kggJsDp
SCMMEHFSFxP6xlZsUh9pqhwGe0Dw+HN1niEEldneRf8L7AjIj+9O/je8LfbehFb9ckp3vPfzIUXx
IaLdAlnq4KBGe6utLj6iYPCu+dKHd9YwVAdETRb+gUkv6CcGYrtYumAHAJyGIsZhw2QPRJrqEh3W
AEcOl3LMLZ0XnIemgFQx8ZDPYR/lB2zjTGzdfBxgzMzQkxKrfB4caXPe+tRibVF5fzge9MeMJ+E+
Z3hlCKty5Bu+6eko8rn5wx47BX/Tuo+AeKaXMJH290L18oZe3/vgNwdXry2Da5iTCS+W0iaRItM7
9knzU9QSpRnAN163eMoBFsxV9IhRUKFCAWww6QoPrSpuHYAHSbBxRyYpTdI8zXxeG+Es9V5CS/zC
5i5f6laAK2CF5l7Z/AP1s4S1M5Pi2C37SDxlbBxd2nz85CAgzZkkOJ9IjhqFK6Sqh0DOPYLIIHRJ
KPcRBUhvzrfwNYqHUUv7NAuijUXbNNMenfTMjMT1z2NvW8dlrudjPeXOO3s/7pQ6xEDQxKXaKSg+
DOp8xPWKd+RUcZW+R0uOR1/nNuJ8iN7BFrdIf0XyRb/q2XrCrHBjP6z8vow+cPLrP7InbIjNjihm
PhjWSBpJEh4c3fL/9rxHmffJfpSt/cx2MNYot2OUIpj6YKrnPpN1BXeKPzxaIlB0eWodAgff7Rpz
l0L7hPv80UknWvuGZ7udRS2vPXrxeBP0jTesheigqY5WA/ExwilzsJxuBgcPiOBXLiS29cKghQQR
OMzbdsQptW6Gsj2UQyWwV+QkTHd+0R5CcHl6HcFUcNZs9KYd9LKGGt+Oe6hjeQdkQfjRyeKFOPH3
Zs5U5x1LrLoWuFHYFHpQS6aFuYxjbyjmzDGKeBMJFWOk1aPEFnWArrwMSMxpvBF8fs3spg8q+xLb
JEkD0hguGFKdH7jF8mbf9arfjUz8/7ReNDzgsJNfaWbpK1vV5M1invLs8LfAk02M3hOniWU2pQBl
xqJVh/S7yr1nNzPCxWrzS1r3kFQ0cVEdyBuHKLu5UacGVcb9ME4RHBUdYBprsni/FG17ngM7QBcr
5C4l0wr7bhIiW8Jid+ysBkueQnX+kgBUICW+J3Gt0iU+H/xWeLyN98w2x38wUSjXxaSpTTPYij9I
YaWnmEOBhXCEqVknicTyU1eHyOnltqcYWRWRYZ/rE84LT1tHB1Tiy9aZ0IdVufJvmh9CbMHEWN4V
ilt+SE3nE8/gJzcjms3DYyQtwUE5hN/Ms+MSjtfkQBnm8DiEYfcQFJZVrzFeMbu0s+UhTSzxUcRd
9hwumSarAjqJWnD88qxC/zEehX4tYmIU5zBDeud2uPXhksr3chAUC03OBEw4/kH1YXVQlT1ir+qD
s9OwBlxZNOVbWpTuGtsQLHrXwThT1o65EII9nnSSBY9z6oKnRftzW8jq+6XyFvAztotAL6qTad82
Jt8BBBTvYEi8U525xW7ISZ1Ek0/UU4Vc4AbDAS/ikk3ZT0Q+Lap0N2MbdVioZqtnTOeW26CT4dl0
NufYmHbFdRy85MjUhbShxrTjBrO+8x53qDBUlZRfmgvhR9yL7nc+ENOStdGwRWxOOLSHnc7PguZX
lkn/OGC1X2GndRHCc4xGjkMzIGel0i27pIhtgozlgtxu0p9haxvEJTkcaHSE+yqDmcGizN2nyDkv
tRfKU9G15uD4if0+D9jBl9KvEWFpRsOu3YDO8m9qRd8tv/vKKveyiMonLDXDY5bmlU23rOkOxsqq
n1BXOi8LAsGzTgJifRHVeBa8Ce3eV23FJ8kmGupzKfzqR1bm5S7m8e5SoZlRzVNUkFop8cyFdjTd
MZwz75ONQC7G232CGFnyKpDFZ6YiPuoxzM6VrTmJWqK8PUswyyvbiJF70eVkZS4aEQNKBsliEcyx
H7GmzZ1sixIbtS4HcQoQzyQQkpS5M/bc7SS/ApYe6IKV8WQ5lsPbk8Eu4sRoLXCFQPmZipFvSju5
SPJBk74lhQWLMEz7CpimryZ0a0x999lSBvc26+GdNXYhzt/KBjDBAq5iiLNF9Gz2Ah3pJjWFeJvx
CfMACWG49H5Z3yWe0zw2N/AGybEpCaKqAhjncUUn/J+c+cX2A5SZwVCWDLSYND+niwg3iTXXz6qZ
8FyOOOv9jTd0YbUvBYl/UctlKITTXmuNh97LfxEyspkT3zvodnK4E0YnVuRfgdPpM9Ffirqqfxj2
lo/lAGViKS20wVU4Bz+IFx7vlWf1GP4XfZlqWCX+0kdPnQRBODYsauH/l0u+6iUqhcafBxivQXJm
k9W8m5YLeG6S5ZwWDRgUC6vXPlREX66LpvM+GKFlbwzh880gemjIlshOxKGqO79ABxqqDJpQDNu4
snqwHhlZqdX4gvqXW3qYlwveb/+pqHUKVXXxYtIHLMZcvQLmUy4IbbwisGJ2AEp8pkTirEwnchDE
UoCKLZfp9zyDR2wabsBoadTzMvvcx04g0cf9daqP4R20wBndV66vkcXeJPTnZZ2CcQWf4bma9jAt
9FNrjEFhMY4E28juj1i8elf1MFrzZBj3BZCxi7RvaCQlwDv5Vpc/gzJYtlMzZO8IOCVI34mFSn17
hVcD3tBr7kQVRevcnHKvH/cuxqbrULOxWUclM16mF+lPxMgkg/XAabaRdjGDONWt0XVyAAKplaEn
qYuaoRyMPDIZO69JEQ6DMZirlHR6bwm+BpZuisae+9qCP3HAtAT2gWEhgem9Za8gXMAd1GTtWXC5
76PcHa75jHFl5C955SzFqi2X+bQk0K0URqmVcJLppcnC6sG34hLphjNgYJ0CdhjWsk2NJCbTSYNp
lcbZcBCOLu8UcljKqo6Rt2VnXrVtceg2kCniiqQgPzRvA3MkJkYWTjbLR1xXY2h89QbQ1l4KVlLM
PntQfIXum+0n87owofxRcoJRYyzzodUpKvKgyQ4NKegHuAMYShqN5gt/QIKYXJaHkhXoM8mL5cPA
Zo8JahkdpC1QmQfqrUWjf1PwFs/2zMXndUzocPDUb6iwbFQtU9Vi2o6yX//Sn/0fkrxwq/2bhud/
pNc4QbE0OoQa2vXRKhw8tc0ZymPrayg5sd0RzlMjmJgc5hY3rnIWzhPDrumFvCEGB6Sz493rQV3Y
VDBLQaGlYVqzJac3yMAsQbdcqPjrCwNfBPn5pZ1pgqZJmyMzkItiAnzom5hPEMQiINPobiyjcr8I
jODoJQ9gX1/AAb5X1qx2pdUZ0JRD3n6ByADT3LeQSRg7rPMQiKbfDoiow6k/hZFC/p/2ejdHsrpD
KMFOt9bLJarieW9UHzyZxS0/DdEf312lmXcmXBnIPcuDWcaISYdbXQYPea9fj8fEdpi625Dsf3iL
mXdiTNuDQu+z1p0XnPykjb6hP4xcR2qO953FGAUTH3q+rnfSV0h+8WsKF+1dTEBF0MexfcFitXQ1
KzY3AYbOLXmcHVHt+9slnjjFBWJeeHWLWG/hU2DnUwJYSyejTdZJgxehXx6kMfsFoTWTcuQ9LJ+h
B8RFhYFridPmdVrq+jej0+oeEnp/Ym7/svQi+uHQ4z24QesBQEetfqQ7iV3ugfq26UdFFGxj1c+I
34Ci7UOWy2ufr9+7xVz5RHEynOxxWqd2S+bmot8dCrrtPGIZb8vM+YUkWh3dmaheK14AxULyDa8E
L+GidOIkPLdp792hu3aeIXHQhbjxzVnNeFFzTeTLhRxmfa4zp7z4lq5xZaL2Q9Ja2mnAVqFXy8IS
mNK9A2vyCjnS/WammqIqMjM5cEU47obYD9Z2p9Kjyaz2FyypYgXUOdooFhfv+N8w+t8ahUhOmMRw
/LIAK6dLALF246ExxpZjQLE6kDBoBICUt020czvDBa7610xEeiVTu3zx0NWtujD6rKVbfZQUVcfR
CYlc8AL0PkVBGGYXKoraiTDAkg00XGLvuyzyBUJnNG1LqX4HqZO8qkGPC8ZvUgBz2SF1mJJLg/P7
TtdL9C0x972ayUbR1tjcgUNROweWrv6L0TUucCYT/TkvGXW5kAEeb9hqtkG1h6cRrXPzjUbu2ncQ
ADCzNTuyWp37xZ2BN+OWZQThdvvG5ad0HX/+4Tt8hVMRFa/yn31dWT8xgpY7USqgVkFWvMSo885a
cyO5EdLXxWtnJBUF7qCpbN/DOhBv4xAtCNfAFfQjOIsFLg7ggerVZv2M4b461WRcA+O1JrBSsz28
t2aImJZnCebTXF556uEmz+zxbkxmbxcXo9r3S60vXc5XpaGZd0jqWw/wEfH/gWiEaXlHjQgEtJTV
V/H3kGhQyGzTvP4sKfpCGRxdS6FvQ3izNV3+sEgkBT5D1XVVpNsSo+kOKM+lufkZjYVSRmeMNt1+
b3JxbAof7Vrlf1V6pgyvpyc750APpV8/Obdm/N8cyv8zHkbQuRF5JFxb2hHTsNuv/8sQKibATdPn
xfu0SyCIo7DGkutEUzlsyrrsrxisMdyVztbtq3fsH725d9lsvw/LpP9QiI5gaKri7Hdh90o/jehx
+A/mzmNJciRN0u+yd5SAk8POwR1w7h6cXiAZSQADh4EYgKffD9k10tUtszJTt+lDdGdXZWaEu8OI
/qqf5jM8e/i0l2ClkE8QHJuIO7tdYveSeoyFc8kfhcNR62qlVExj/SRhd8xaXISGzcVqq8jeVdFg
a/nnf/Pj0sbzF83Ns2nzpU7KxvxGEQzlM/+2BYEJNOPYthCE59X1Qwrxu/zNJ1hEOnNv8fI7Hpj8
wzEr+VPmgarDNG20B0IM/Uc2eqSyCuhfEZS2xWA209jfbanRkzqQJGbHcpmibxl/K3T/JOPIC8+o
Os6165+EU2Pz6qRytO3vn+pvicRXPAp1V//q/71W7F+6x/7rErP1L/pr79mff/Fa9fUfv/84StLW
X0RVL/r5Yfgp58efHbzN341pf/Mf/lke9t/ovxa3vr+8tevf/i+tY7C7v8m/ljn94zf82cnk/2Hp
lIlRv0RfqMln+z8lX9/6w7L4yLtor0zDDIc2pD8lX9P7wzFBUPposUjBnokc+6fwa9p/8DtW4VfH
XOIZevB3hF/cF//+KeTvIdeB+9RZO6URlP71oWtHt2CoVVpEA+AtKbXzkTjCLMFWtejBxmnr4cIF
42hokNdjl+PtWGlRPf8mXXr3QAzzky5WesCsbSXHB4hI0C1zg6uubZbgkwnRbEdfGVQJWPOplq48
ts6qqcyMTdEHzmY5RimMqGvxQjmgBX6laRPO1k16qC2yhKZhFueCEa/W6MOxVvOdMTkqnMx5uc29
cVBu9hPMkPPSlOYPE6MXCezlEaztTwx87rlRtXeeG5Y7XUxH7NEHbI18meav3IHAoxHJ7lagj1C4
VutpCi2DoEEQNwdXpwkU28NtoDptQxuKc08dMT6E9i0wB+farEZ3Hbsy4IAoYCRXQSrQF+oq/Phc
BZIu9xhqlC+ty2DP1Rt0todxuUFp1u99uyb6FUuDbpzybgDgS2KOIu/cJXiVkCmkxiPjODQL2AfC
POiJE8oiIPLfwbbqqLUYOtWeA6+4FFib/FmMYdvqAm3SzKO4wXyYpj2pigzoLip6G5nUDW1cGxpI
jvl/Uxg+M8KUkoqJKOqm8Kz0Aru6X8nCnPqsITmbQv9JXLHZ++QcsRvkhIdIKG6gFJAd8ITNMAvX
EcqmQ6k3+CNi6ffNQA0GyGEaM11AVhRSXJw42NXgHO/tWTfuyZp9L0XgRW5vH9qy0A5qWox9bRow
w6HHtASYNrVltadm7WWRqxuR0zYOsBn3TyGBADV5885NElv5rD1NddbuayOJw6Do4Kfhq9xZlp0d
0GUDjEd0E3XTnN80/BdmDRUSfAtfnO7X7GTzBQdxvYm7XdpAVXcyDgWjV48X4PXkbFbxXzdhQpex
t/F9c9fPQ4kVtwhd9gt8OuTQSw0tWHAePPb1AubOs79gMPE9JFTsTOzgZ+bI2xyhddfEA55MaWOF
IsYVunFqHgOfyBXzItyOrg8KUsZ3rixxA/sOz1G9TBfFKZf0TnKKdQ+YeIklguOYHbWrvWVOrOGU
mlS+mF5yCcYi35X47DckZMi6aehKecURz3Aw4bdrsBdkgYHQkF6zZVpuRS79gxMDrUSqonM7vlYJ
aXMotqRraQW5pJV/B4jMPcUkaUpoXhf0w68EQ85u5Jq6a9ysJLh4LtOeQDA1PLRixNOBLL92GWoK
2nqHmFjlyh8rxBEJAiMXnKlmyA/DUnTf7LlD+Zb6cCbc1d7E5P6oMkJQxNjKR3whb5X/JTIkXM0N
rqQmMvRmiY/HH/qDAB4TljbnFhJUMANm93UpDJxHomygYZP+6qRzq3tmp4PKzr4lrrXoxVb0nnNs
LHQ2GmK4yoB6nruL03iRHLvLRFz/0kjBzToRDzRdse7x2aWdBevCeLBnEomSMKWU497TWhXpWraw
LGLmdAqOq3N6cKEt9kRjy0IaWwR+bQvSBAnVk9fJas2NlXnDqeqem9ZJHnWiizwweRy5cLA5bgak
s/UmQicboGNYtAu0Ga6+UuzhgVYnMxjW+54WP6XO6ooSrthT6yUP7RsHuflCMemzPhJ1GZ32oYJl
fz/Y3PqHEVaI5ZeI6bpxaqdEnXHXA+a2karawjkwyPiWGf3wPMLDqUi4m9wBVdWMoTLs58EQPtwY
fIip05BfqUprw02dVasLvjuzMx+LGnTjOPMSYDkfzyTUHL9+MDV/7wTla1c7+XPv/KjAgCLXESzl
lpfvgjx4zwcn4eJYfI2UUEOH19swZeWPagM8kpvN3SG1Z3ejp5IJFTRE4Km+ScrmwuRpfNZMPjsN
/mUG9nS9LZb+Wk+YAywrUGebmNkuk0ZwxtH4PSvZU0TRlmcfa8wIFfdYzaie3RB/i5OkuYeDuU1A
0IaD3r8MiTsfgs6YsYVTGCPbqolGHHoTrKCQNq3vc1o+Z4zwl9iAcwxlzQz6fRE4B6MdPrGuqQPX
cIp/Ku8i5I2s7wrNC/DF4mNAB24IKlXd1Sl1iGQiu7aY2Lbg65cDEjwq07YnVx8Oo24f7AlxxwAt
DJ4c761p693WVoncemse2wWbStOvG2Dr4MtgdlBXfa6Mgd77hxWsvusmE7fuzMDJLuYM4prS7+Yh
jY84DjQCAVkJfqdk+yUazDann2TtcEViCMh7hbEVPMwcLhNcjZraJadJ9AODtLe2syC2pUT2ahkj
a+5tgkQA9AntJ229XxYOFslbPmgk1bLplGoJphUt4aTQ0Fvm9sO8Ja+QM2HK8510oIWWuHlcp/tw
tEnbsvwvEYmiMQTzBropm17NwVekoDxsrj5DLE/xkur3swV8gwk3WRXJhVgj+ZJXmnFu4GjCemA4
S2Xjwagr8TyRehIRVD1cjbONu7xY5g1U8OAW1z8AGNMMTcFm2BW+9b6442uc4Rcth/isrbG/LNev
ZUFHRlzcKyNzj1QZJXdi6B+q1MC0vn5J1PQALzpmQj2mp7ljfjlx0PZy/HrcMg9LwJKK6Cr6+JDJ
htYLUA+wh00IA944NvfW5A88AfKYa91HodoP4mWEvKtSXX9/YZ69zTpXHMwiWG9skU5dycZaxhtA
XuL+kBhTX383S2DoHiFhZZaP0s7xa5KncEwAsAA9nqijwgF41osFjGPj7iFmuWTHKaQD9n9McNli
pmUCb6CEQA59n9+C4NQYr57HBCy31RM5FbQogMcEhvs9MQ6siWXzCWs7KpMn8JtsjxW99DiIDo6r
16yB1us0TyoSfIdKl5/DWGwmdgPqxeCy4ZsAjairo4sIj9AOZLQ4FClVha5b80G1XqxZUuxDu1hs
9xw5c++JMjPQN8lzh0gA4zV5a/FuMlTj5bQMqOrOUzNYL5ogAZ8/zFdvdt4wmYob7YTRhAL/xTbu
blRnl0+25vdgCSznnLbde14CAS/xJCI3UeDIKkgtlLJUpBGnO2kD/Dmyl8ULWsO4T1u4VH1Z7IA2
tWfVBHje6D/Hw7X+RLn7Rb8EeFT8qnK2Hqu0+RT4l0MNvpgRM/ZAI0e2n9uw0asbFr+dCUQ0z7NT
2hl+SPkjZWMxGkhfwY00gzMhhcvsZV9TJX6lS51Ga80YYnTJZjOYR0wDW416csLFFCsGROaUlX3L
MCctFTQjp3xdPPtqdu6e5gJENR6cx9xjtud2+bYzyoTUcEGnggHz0quZJTt4bUM7H4+L37ikocgg
spzeLM28r2u8rFY2nTWdnzzjLE0+lmykVlgnXWesVHjVfEJaYCq6DBc8EQPeKU5khhm8mPJnMpnF
kaUEz0QxX4gUgK6aHlKzmR8aSDIhpCkT8gEmyT5L5OOo4/D1MuenlPIleRwGs7mUSm/uf39pAwJB
2YjlxMpvJNJzDi1y3uN6Mx4Err9to7oepxcgo9n8kOlifk99ujQk3OQ7lC+Uexx5Zi2u7Lo1BS75
FpwgJ8Jk5cLmhgU6mQ5VyEnMtVrw0weLKrgHSWM8BbDjC8/qdKc3Jv5vs8f/TesCKWw1X5WByT8o
eDs63V/uM2V5wBNaRqXrLysSIfcVRJrd6FuYBAlmSU876SDOwA+jm7E+EB5NXgxKgQhnJpgoGw5b
IvgUZUVfnWJdxmXDqiYB2rTFgnBXbHRojaS38utU9h86eZVI6NW27LNnikZIgUlv2XJhpd2tSXbE
OIGdeam8lku6Uz4fSJcM8N4yncesdz7RCnIe72BbjcV7vXQJK+21batbkczHEl5NWJTBcHBrUZLn
mSbgivZjXQZZGHMT27jK6CO9SFoWd2wDFo1D8Ms4CvP3xx00yK57zRM7ZuYyYwcRMuxhtwPy8crn
AmA4TK8GXzqhVkXHiSnkeFYmwxEe8nQY7h1Whm1gx1cOcjETqyoPrVLdcWb5IqzfnrlxWZsuxR+d
WUwUgvheqppq1nFOoi53jG3Qzgc/iz/QjedwsjDEdwAfBiBA+xlKxobQJDEyDdNKypFTmHm/cTTn
hxV0w7XAIRJ6hrvW5t2bnKU5EE6/bKt6q7riXUdyKjs1v85kljJHXRxZfY6tNnHPyoCcCncrE4tF
a76boD/QebQjCToQX+7Aa7Ilws+4jiLo9rL8YTpH3uwrhz2H+NjyNsr4h110dwSx1Y6U/2OjLFKS
GJfTYn6ZFJDmClPFJjYgk+eQxkauPth07O9kDPm8tOM7TAVIYdwBEN73/Fx1OBL7CW3ATMJJ4e2P
gNn1rFIH7BkYnK3xwoebRiLxWkpsjuwVTp6Q/UqmX1I09BFYyV1dmAET1f4iGhicA9n3lRVv7guv
3y2pR7q/WaNz2upGkBmZveXR5s5tyH7E8KFvDOCMF+5XhuSssngmNQ/Q7sbKpmQvp1Yh0X46qxWG
2WRJBpscCT0M4tpLynFQwvpwXoI59CgdPsRqa/D5hJGSc2QfrQtF01RCqvgdkYUdHVeGGXhvRPbX
soHkDP8nsuf0y4qTY0Z/6EE4yVm1qYNTjZ3HkTkOIQfivVe/ctVcPTdkx/QhdQ6xObpMs/IrqeyC
HFz/bFqZfzYTdIWAV5A/t/uosorU84Tbn3fyWSSGcaDkjGbWYImsWqE4ugMtv2TopGDoMJveHY/N
pVbaA1aUmIsMmc6euVAIKQP3lcf+oSe2TgXpCqgR9kVUlzZZLIjVLclJ92DgTaJReqx3rZtq+8S2
3oN+lxo022Eq+chmuHnUTWphTaqUvZxwZpzYpPe7taUqPYtu7O+Fn4fZACGytTh9BBY0MH9sW17j
ut9VFuxQmFzEU0RO+UeJoJkmI9XaA/Az/SaGFCRVDmhkREfxJSlvQeCCwRJe+sGkJ9buPgQOJgot
NbVVyQFqqi2T25jD5yVX+ag7LcPzarlrJ/brscVUR7vZweOUd0alb85jUd584p/rf6eZEh82W67r
R0mS0BmeAahpsQREyYsHWyXoSpdN+6lxTKAiLRvU7JXiOY8BkOYGOleqgVCu4AYqAEERXQvx4CeP
xhcZdUdRB8NgMNlXo5Xv6BNj9lFOv4rW+GmNLJCUnRUksDNwLMn3Nk8HgiL6t1TXb52LUOFg3NpW
sDMOPSMZc+E2WNjJsCPiRTkUdDFPQImoDFLx3MhLGy5MhRyNZjNBeK2gcMRDgTteFfAzGsc/uKbB
PMYlKDtW+36YfnWOM760U+vRpZMfncTJw4bWUx8a23068HbVjPG3ic1CnHaCYgm7IIYApoZYnPut
t+VK6ccfxud9H4zxheUgCTnyMx2dPpjzp6CmHcheTGEwiYaaPvKMTMWWdxmUNY05IMmQYXwKrbo2
iMbaf5Pp/DgRV8bXNUL6vpRYzrmgIQZweYhD0Mcc+HkvbF9ZIUlZ2hpdPTKo+eTTLnfC6V8qCS0s
yJIPxHoVZjbtY96m8wVje6d86gqwFYGeAV8tzx0DjAK3fqOnY9T7AkOgn/JhoYWmXOhFYTZgbL0u
4ZaU9douJVmLj3q+X/gspVjhGXDzwMw2rRSuvldT/KlYSqIkq+5q3N5E8CVAcUkL2WhVmJa6eMex
8dXTHW+Ps+wJJG0ZSh3MuKfux9XiwrzG4EMOOCBwGML06bUfPPZVJvrFm52+xkWMRMidOG8THkGU
2mNAsNHIWbhwMD4TjWYAyH4cGn366RXVzrchLZEPT3l97R+EgD9TMoTZpBGbTGZQZw3shsIPHWM8
ZxYvLbHCkay2Vm8cgFjkc3kqG1xR9SuXuZ9GwquU25wzZDwe3Ip9MS/VD9ly99TamxuPFmiYYdo3
BnNFwQaRDKN3yAN7X7cLnVpacWxLXyACgAjkBkJKqce5QqD3XE0AcDrJZyNR5HyrzNm5DkZ4ww0q
AiYAKkuX2hoFWYMj43hhGS2P5aRFKJkMP70iDisLAQrsx9nKWz8yuN2wLxWHANbZY9/TL25g4qG2
HiNKCUpHJ6d4GvJjS6kNoRzGpRjZcvCkzRf4IjYUX0B/Kg411wnSQm0t6Fxby+MhbnLIocGXG1VD
npfEfAsGO55clraivwSNdRMx7HEcbhC5lw+GPB+xX3Zbc8DfUU4JVUOM2pLmQavN+OA5ww9v6Dle
peMxBWmy9bRPnLSkMDiTkgdGZdMhmtTYWihfVGAtTziLoVF3e/DjdP7YL7h0HquSXToB0AMnixni
zL2rTPZlhsSH0GljU/SviQ/JjQkzxORigdXbTLdB0H9YyXMZQ1W2guJ+GbM7CTIomi3GyD1rmqKH
bLNodB+UVh9EflMOZMFVs28njph9kI4Q/1fNduB7D948/MURDDOHVriSTnTvo5r0kDjCxyhSrghD
HWY9pYLmYlwkF0enU0BwevLWsQ6GqW8f27Y30ZtiDAGl9WSasfYoWG7PFHe8JwG3OZsVl8D8jqry
l0TgU8N3x7qMcpAY6pMCVmu7pp2k/+7q4JQx1jzhj3qQmvmgOfVdNcQ1R4Jhfe0vsrTutdbpDkGc
YYkZSEpSYOrqJHt6ttI5vvA+gm5IurCOPQowsPrk7hPdVzARcvVIN2HPlJ64VdI/OpzYOQmhxQnl
sY/oTTh7DUomBTdzoEXcNGVUsbFFdDeqt5l/uB2V01HaOwKJLrms2/Vj05XqVpoUO5fpeDJMz41s
j/Ukt4V2dWHdVIVRRaPCSTXUtkP5Sg4s3/QWGhviEG2BDtB0uI/j5Z76jy7Muu7W0M9Ch281VFut
mGMCIP4107Ph5BNFXRYCMJMgQZ5Y3z0s3Bd0JUoYWgrRrOJESVS7B18FIqRhRJBmNIu2BwrloJRr
nBGV/1qIrAhlHN/5ndtfaiq5bFj16FHswozp8bZ2YocjF9AJIgMuDibskvAtkrciqU3ayHBCNVT3
UHHrrcFBBITEy4Dj7oA5jbeBHt+qRDMNvPaZudC4cfOA1Bvum7Xrg3icOHopDLiu5KkrMtMLRaHe
S0C+Kj/2VYAqiD14LpR7xKpM4nPkgUROOukrFNkg6u31ENXN/o6Y44LS1TZh6xcJeMINnWHQRoZr
M8AAc6F6bflxOWt6NC6iWmwY3R38QX3Q2zafFWfpQG+qB58WcE71UdsKqk6mcds5drMTGrTAJR5C
T7MftCUPh56BxNSRdWOyQW2AYFikCs6fPh5JGIE6USl60LZdTj0WoLEwK/uopJyEBgP0d0My4AB9
tLD0EyZMomqZCAR5KbYGAJ+yg8TPuCHf5cb4nJndD8HF7eLLDMvQfPQ7s4wopigiS8ICaGCUUJwH
h3v+7rE2zlwb5kEDsYnZw4CYg2rJCjnmu0lgDNTrjLsPOKpSaEfBXthkaQf77C3W86/CoLIbPj6g
Yozre81ffhk2pvfGtnH8t3pCvSENGloi6ys1sI9NUzuvHdTTKCPciGRS38zOMlh5MxkJRw/2DN84
xqCGPWWk3jsF9h+Bk1aOKcMpBmGEqQWIPtbnfozpAcxd4pl9cM+59Tr180dhAVkyjLcxl25kkJBN
ZwGw0yFK1fcBJxuozmbyXat5lzUMVpWXvXGW3Ix8dGilr9MDWSvAURyu2exQ1Npt4ULUyn2YPrHN
6ELhFO7aZxM8DEqWh3lb0975WAX+nU7/BgscM0B1kFfjlTJP9HJOJqBdt9i8IHYP9Q3xnE9jXked
Sdmpy9ghdZ8GImEbcxJ3CueXP/sg9xmgcvBwHoaO3jHdDAcSHRP3Xq7M1bFhFLExYOtvdU2cjYH5
Pyk1LZ2xxHTeT6WbJ8ZXMAHZYDZI0oHwv/wVcbd+YEbN/nLK5Vs7aQ+m338qC4VgQHjaqJHSLLD5
C/R+CjEfacSyLoXNRjwY3icmhpMwmukD+SaU61W4sT37OU/vy1LmkOYsefJN6No5Ra1hw1Tz0W3i
BzHyMzE7cW4yX5xnmpMjP19eLE5DB4qfeRlJ+kdO0C5nm2vExhy1dmPNvfaopdUuL1hSOcrR7OX5
R6+r6YS31HWu0un6+3+hkE7XQQJmoFLr8M9/mJijGQaq87fIVt5NXy9GBWeH0V5+uhx7T5moKSYd
4MfaU588yHRM8QWp9kYNBx1h3rvj9OTvucXtpgWh0eiy7Ejs0Oa8qQ+PIFLGxzhODhQo0TWTPCtB
5WiF6TRzzJ2ZcjjdpFWuH2hWIuTaj29ZbZwSSTDIpEn0Ligwd2re4m8XZZqITzyd00xJVO1nZNtx
GeFZRfG0UkADFOZySh/Tg1125d6zVXrnmwer0sy7iWzmReT9ta9b86709EujZnmxEuerX1SwG/Rh
R29ZRDuauR8XtYsDKw1NBsrVQuN9z/R1wGK+VQZV6wXPAmp5hFBzBWt/q2rMmk6P1i8tFsix2aFu
VMcxyOIN1lL3PqWwK1MFNE4tyB66hBWUaQ9ZaCxuJXMs3gREDOZFvBX9FzPBo1atwZviMytszO9T
DhDKKQmzIsV2NDVsFmbrUT5ziMuL4anr8neNKY2/5AWvDGo0Of3vbcfJ3WnKFzhMDsYe3OWzwUTG
1490tlEn28fHrNFPGTGJuoH43JJ/ygKZ7oFZI8Wa3tEYhoZOzkTt0Q4EsZZbqthEstdlsjE8WPWw
Izr2gE3LCnGBU/TdUFzYnx2L5G0z0jnYTM9NY1l7I7GT7ZAZNz8YXjBuqb2l7PHASBWrL95npizV
ci8HmiaT8ma7CkLJPGf7TB/eU5U/wgfp9kzZKKkLssNg0xcIbYpDdTGe4m+ziuNdGWO0mPulCtuE
YklKZZ49a2nODQExP3tKlDERDkD9dwcST2NvFftEDTsaxZ77cnzKHbAXidcMjEyYZ9Jd8gDEVNtq
qmFqYOZ5aBdWcSG2wUSBVrtLslDN4ns2gwlx4Zwa301QYbYW+tGuTBgCawT5u/rbmLbFY8XNc/S0
t7GcIRQuOuXvOnNrl0IdC9gCApfDzQiSNXodJsVp2S4x0F9Pe2X6z+Wtga45r0DOYg42ZXV2PBLI
GmKaTn4XEPO+4dpP0n0UoU0/Im6oJQLCTU8DHHvqNDpyPdV3EQAPHlHPZkA/8OnhqJrs+6bGjUMk
RQfEGlvFWNKLxUqJ2K32vVow0FLCFTWpzcUK2WhjAjhbr/nYTdc8SE+sts3xT+gT0ezc6C6/v3Ry
bvZ5WaFZSXB8tWDSBWv0oR+z8bQI4IUxXD/Ebdqiac2SQfI5NHBvTNFiIi/k1e0+cytuvhIvPjEO
JuItHdBiwzsGgtUQau+GwHmDCsdowMq/egOwYMFlP6KelT5Eyr6uavwQCSpIH8x3DMF2eiKbyO4w
rPu5CWNF0gWVdCciEM7JxdtQ+zn9kzktItyUN3V8ncc+eFJj/Mub3X2GKr0JrNzd6zbZDuF9dW2/
noT0bleday5fbjcBXFvaASs2uqcpmFN1C5lzjei6LkcefpGQN+MYZqVXAyE7FIlJvJxMmQ5fi6nZ
8rhUuPLjHoZmEFtRneHrAeHV4vJ3J1QOroNtzS+pmWWlRDXOJw4Kps/RuqxaM2IZRhFy0AQmJly5
XX/qtv4xEFbCYtN+D+rgYbEnDdmgf4J0g6dlSN60xsG+AeSRl5VgU/yDlzaL6lzzaUhamwF4B21n
WJ4Izthog7a+5f9CO5UZ+xaiDFUIr52i1Am43A9PBgu9FJTAlIZz62TxRIUmSj1FbMAhgbUx1NU4
TcOAsO4p1joo6b0v5rthiy9XgUJg+IwAwNwGoERw8zLGB4wF4jDv8FtCvjUbdhh7rMtNA1p8G8g3
n3FIIFDGaM9V7+7CdKIW6YXSl2NM3nAzzcFPQDTJRhfyrhXpa+59+p7Pva1yP8eKBJ4QepTb2o5V
ciHrYTTIydE4uPsZi8tkm5eqL8KWVvd8Vldhp2/4kiGLD3yTBfW+0Ib5paMSWhewNCX9AnK2UJ81
Os2m7u58CxkLyvxAhJIIfgERnvkpB5pyuTkiR0Hnj+86+2rEItvqUl6TtmWjQUTlhgB1qoOmwrkR
KM+JLBvZKUSlUbMi4bevLgSSxrkMXCkGEzFrJIMvdBGqNHkuUlCWHgUMlu7R8uLpxyrpKNZ23orF
pzuXsGBNSEFfqdLaWbTLY618MhMnWurxdGluidbmNeGgyQ/TNd5iQI3MpNYyE6uFC4FthpKYT2GQ
0w32rgFtRNhhldCkxa3oPOVMmJmEZVQaKajVcywl4lXyRRHOtsJ7zAi6uwXTpVihE4uOKDr62nOm
YzOrp1VcmTP+xSk4ZkNMLNrbZ9bAIG66wjxntG/EnLes7735WJQlnbjNhUwuB8g7nz8/xbxsFLDy
PJKLeTcdMNfcTHxC6Qzr3oO+mC2AbDXP2teDwewP3TPI+Jv9IsaQtPptUi3Gt1EcPQHZURnFRxPE
l8bCLT6HnHq3A/omWwqPtcWAG86C87p01EM03yzwytsA+ts2Bg7L/ZbLg6dfi3WeWXek5zpu2B2m
fTqmqXngPs2eeAwGFwY2+pdexaSNxrsxa++Vl77o1JxXkJlxMwCjacoHk1Aiy3pyGaEc9tX0kPlM
PvG40PhtJwyKwLjKPjnmklODZoOlIcThm/VdM7jc6LWePNKYAe+17PNaiYi4OsmLZsSfk93Js+tZ
Z+Yu1fPAd0NVYZuFS29EAI+G00Th4GUiL3DsdPHIks8kSLqvVe0vJ8hsNBkF8XFxrS/4EuZO9PYL
S0R7EkytYHTwXVcrZ9QprstaOMQ2tU4toWY+D4w27CnhgiW4+ZeHhkkwry64f9+uzovBhHKYdlT8
cIZPpi/pT8wZysUIS4ClnFfgokZelpEsisdqp5uVSfKXXG7XHSf3jWxCcrBwxZ+I/qE7CoXOULQv
neuLfTMa+UtPSqvq2BvaDsucr4+YEbxOHHTLf64pxlkMIU75BHbDyylQHiqCkvMEW9VsIdXOPeTA
MZA3e/pZl4b9BD6Sgai7nPqE4ZUxuW44BYkZUr8NJh/7ZLboV6LM4hYw3CDG8VhMa2pQmMwzcbEN
ucKkUN9heer3vFnml08AHXC4fh+ApqW6vsWzJu8k974zJE6hS9SFDr5q08JZNrmDGxQMYC8cuTz2
szzrFejztUaKgQTSojjGS7LjYqztRTk8M6rW7oesObq1VAddLS5uPRjuTmbclwFuVItXpZmTryYv
WGIW89DSTwK1K/SGGBZr3T8ZWA/PMuFy2DByz6jDOeDzweZYjvSL2o2xc/OlIMmacTBw++KEzKor
Dtl21flR5fHcaYbRnWAWKDS2tQLSJm3DsK4Lql+0Fp8MOtJ5NsXXlPrfPVtQwLBGgUT95Ojj3k78
rT0qSIui8Q8wQ64tSOkGOA7eCO5MCcYX3TgqNiSG1i8kwi/UvlTrvV/u59Y9j/rylWru67hgaCtM
JPBHzcFXgEvAuU0pwurMtAOq6Vaiee1ol0lCGmyOQ/umLAx8uadagiHeI6wfCu1wp07CpmfKRVW1
RfGtzYyjbXTXpC8r4vpzGRa++dNsFieqG6+IXEMwvaB24Tjm43Ymrnnx+hWN2FDlSdD2rtaLKyEb
bD0m8wTH44MHNYnkvV0UXKzkrzlvuJGm5UnvqUcDm44nqD1oYij2ruPQMaTLCa7kV1PM3sHhArmB
2c6BED/Di5PxwBlwRHuCye/JOL45HRPXIZ8evUxEdRGIPUNcjt5U90a6kTHi52Bde5Z/31WwmRrk
4GNN9h2K6Y46FnC7Vs8d0m1+lBVDRg18KShpdJeeLTSz8uPft9X/14b5v/rl/+N/5rzf/6xv38qf
3b/b8/8Xeu8N3cAiH2CN///jV65iqeW38q8O/H/+tn+48APrD9vyHNfAio/R3nT+04QfmH+YHqUQ
tufBnviHPb+qoVT83/+D0962XF/nP3ACDIxi/zThG38EMMOdAO+8we91/xZ9xTCsNerxT/yK5zuE
8S3rdx7E5Vs0V5P+X5IvVgDJA/A+3tLcem1c/dUUAwCGRR0VuxfMvjTBa8khpHzsGZWCOeO45DNF
7WLtWWf5AOUUFSmmoWQaz3GAzxs/zBF95FPNLfGVOX1bcvOj7RzOy8HOCCaaBD1Yqbk7M1L1ONX3
yxVNsgwTo7jX9FI/aT2sq4COrl0Mvp/ab2dibI4xP0byPybD9yyWl9Ihy5qIkUZJ6e8Ufi6JZtY4
fNMOCKierFQixGcLp29fCiNUlot/Ln0wc/uINdymC1T/7uIcM6X4aEayWTZu963o1v4flPmp87EQ
uWW1Kft4wgKK/ECqXNunCnTZkHOGzT5pjXlfjLFfj3SMQFZ/owS4HuqljAJe7WjQqu82sc7N4EPw
YPzz1TrTJQ8gDNILsmCJYsK7ahwKjzwTXuuOlPRPz0iPs97BmnjOZ9MJzZgKo9R5yUBdbFKT7dL1
tGpLOAuHMW1FJq7YhPxhbv0wdL4bodbhsvnZZ9yBuk5S+XlndRjxXenA1JPBNoCvslFYu7FrtS9D
AUJW8151PUj/H3vnsSQ30mbZJ0IZ3OFQ29A6UkQKcgNLZiahNeAQT98n+Jf1VLdN90zve5PFKpJF
ZgTC/RP3nrvy8FayZ1ykNoM/05lCfvF4aYtppwWWVVUbR9aUP8gfe/MT80eikKnmtU1a1nC23Pw4
uM5T5DWnsG0fReA+cQRunA+zndfKqqztNJJFV7Kt6UwdbwdHotVmkMJS59im6jEYtd7q5pmKcloM
ffdGCYtGIPuu0xbEwn0rOTcA7Yv6Mxz8jqA99FmNkS7NqXmXvjq2Pei1EJ2yjWocB8Fj7UdfVQxW
cOzQyOuASa2LFJ44ItJ1kpVZu2TixuN6NDrzUTfmNbTZ0XWjveps4nc7k0ZiaiqC6WL9SU711fNb
Bu75tCFSAqgoddYCPi8Zq6WH1QRaP7FL/klkeGMpbFHY56Cwkbm6tnoKxuSTfYaB+Vteev7JgLc5
JnxsYlqf+3zm4LntRTQFPRb6/GVP4tSiMl4ISytRBzS/C4sVQmwHJyzQm2IcLyQTynVYPjNF2Ey6
fcwYKxvTEXXGu99CcQkRw7juwAPUNifbYbU8l+ukAbhswY6sfKS8Wj4CWGO5Iq2b5eSv0T3MjaGe
CvINy7uIHKLkofWYis0rEuh2lojf45iOpLFlt4GWFC3junzEUAno3KeAN8pqmSXTaqA7KwZyKYeg
+ugL5k1+BOZcZi+If1Aq8mjUAlVo6dTbpLGYpowYWcOZLsoOSo2EMGQLx8974b7WAHGD8WXKf8dT
+jWo4BdW6mvZZN9otp97Wz+HGGgXhTtvfI/JDLvwcNFzp6fSU/ioKXNq0qGUnl+b8NliYbAnSx41
m4IwiL98WEUU/YWwlzqIDzJFc5pCE2GeTdcyc8OS6A465ceUlnjxqxjAJ/6Q4TepVsU6nsmUixUd
DBIqQjPIBgna5qk0TFzd5i5is7KKAyAds/p2NKnGDu1EYauL0eiTGZMEHKVNueqj+oZSkNRkP/mB
ueV3NhXruT4PTVH9mknEgVftM5hxIaugo9la+RGb5bgg/fSlt3nlTajFax+QCaBfYIhjTApy8gTd
gdWmUZ+n2j1lKWV1Tw0op1dW3x9z+qPFBTqh3CONNmnXSPRsMT/dP3UzZ/ui7mCVTFKwCSruTHMr
+mnU+il3MxMPIFoSNQIb6b2DSjSu15wq18H6UlZ8Ci0A4stuCvY0288qpIImVbNAr39g1PmaDisI
G/e0CrIoZCmQYjNqFMPvgTluB4xmSxLC/CDR4oRkORG70KzBU3SAOWeEYF0KIRjJhtePCfPj5k5l
DcBUuf2K0GNvEapb6HJHGW1fHVTRbFFSq0VHKDOGxp/N3HzAp7yQkkpLL1yW1nO6raFnVtC79k5C
H+3wESRhO0c/l62V5G0C0cLx6SRAmUHj5LweEQnNG1lWt6QyoKkGjwwCOJQI43ViITdmVL+reVix
kfoeBg0c2tH3AL0PN4zqTUq6zoxV4k7DtNZmX9/8CQBU5RhXAmke7Sj6rXvA3l50GCYf3AzcxFWt
Ys4sgz5N2bI6puSpjx2Dij41O6Q5ejElykZqbb25k7vv5ojtLFhJquZ5xmJXiG/Xse6YQ0HMAJ4y
xu3Oktnxo4fYa1H1ks1X5m69vEPtQXw73SQ6vteMaeUKoAJsQm/4VKAobEBejs15Ukj2Uc1sONxh
JA7RgmOac0VzraRtXQgvycrZfioTFy6J8F5hzj+YOhPPk8eMN6r1vNFgLBA/WEeNY/aXMnHajO5q
SH1v4+AHXueQBHD7M8iuvO5I38YN7gzVujLmHNCqzyvuiOEwOtm2TgwTk7Ur1o1UchUIaNSlVY1n
4e/VNMgnYwDDakbB1fLmnL7jIMCry02Nn+ohgRNf6eRWq+nTClhQydjHNjMW+AnJdmRoStzpHdMD
ECgNfwuSOVZeguCkCCGA64pfm9U0dcrY9WCm1tPw6GAa+MTXCL6BNc08pP3Bkpm39BT7Pt8W2alu
2uz050c0gTFurmhZzGrPMGx+g7XfgJ2FtylrSrOiq2/e3b3fB2Ce3IEbEcHOfEg9FKOiYm9CV6jR
Kw0XfyJRpWlwJlfK9JeigK1V9tExKOPxUGuS8epkoiPL9h0RuSsuj+x1dFnXa+LixrrNL3Zw6ac2
3gsm4GQtSnkM53xedsP0g2dtvpSt5b50xnSL2yraAgdFXkKVsBoqNPj1++z28dkl3J0Dmfji9GF0
ZPVA/DEhfqzXT5ZZPTpT3+wKBHAEWsM5Vqg/uD+9pVPI/lbbVbXtWYDjucmi5yiwNq1iTPlHQNL0
dfxoAdZq3e7454vdKmunc7BiSQflNgPwvpIcL009HWtUx0dOpahpH5sCo5nfTv2KJlMDRWcRm0Sv
Dnhl7nOX2XDV3vjdI/EPZLrgtvPC+jDI5lCg+9xlMzUi+SUotu3hAreEccocU9m0rAuC4WblFq7E
vEApat/lhKBg7IB1vDYkqlhFaubg/9Yd32QheTSrutmUfFY2qo4+zPm77wMWEMr4SchNtfCsnGHo
AOkGo5HaO4ZcOpl8j+Ks21s+GQqOc4tFcisoJpK7lJ70tG2aoesweo5HbOXMVSiqzZb5euxC2bHS
AV/XhNvfc/uT0Wf6VMYGirrfTh+eNRg3kisYsFnOzzowNtbcL7p7RJAn4t/TRKllQOGTZkQKQJ32
aymmk+33R+x6D0NOGCMAH3wBrLGHsd120n+sDW7efHCWfozuquxi6CvBtoB3hlrHoYAALoo29B5C
zQ5b+8xDZwVSiBw8AOTcCgCLQfXmrM5Ay2e/aVqo9pW5UWLeYYl5DMhv75vxVE5AAJ0RYrsYXuAu
v1qtPAdT0sN9afYQtDcoHKJTZKU7SSrmNhPYbPuZyeiM1F7SAzGRnr3TMFysKsBIxipVy3iX9uKG
5h1kvsv0FYwK7GRvo2z11YiZvYJC4TOubUWwNMLDYu1MYOfd/IQvUbkJedsMSAbgtbJKnzW6BYRw
DxN/WONHP+A7xNCouCC7+o0F78+aE2ohjzFr4iUI2Hh1N7tkwYRluQXfMaevoYy38Vz8rCv37CiP
9MTsp7LvXcHY3MoCiGzdRLu5tT4dA3IIK9uX+q5H0dFRNXFLPEn6yml7a8Q9S6pyuDNy6428NjDc
7oPJcGeZuNjH2LQMpfFcm+wEXAzHgU12RtZUCIish8FisUBY0JPnFe9NB4iWWqQgV6OD3rydbbKc
TCgOkPHHNZU4rTFi8DrB8efr29S2b04qP51g/O4YUc8xqpv+Hn5RqMoi1ITdRD75DIEq1IBtfgK6
tyrdgukWCY5Vh0Abchn235785sF5ienkV1kVoCS0hFrgowTNiUeurIf5nqhULav8s8gZIJkeEa89
1CrRQsCYmoUzzDR2ccHB1e7qZn6YQxAGlnPTKnseO+PHCAkFjsWwEpp4ECxh+wp0/FIol1qGjLV+
Tr9mNk5skAYcac0t5eRc4QQAGO7LCxmLS4B672X4gtMoaaeXUk6oo3mlnTnGyuWjFbE/QfZ+K8V7
iBJsy0h7OUf6PWlVc/AREq/sPI3XSQXVx3MlcyJ3ZxZM6ZA7UciVhmTX0aBZ8rn2ydYlYt5MOMIt
ecKY/MMp54ayK3WYrt89qOy8N7VE6Y8/75c3oloz1S8ljZO2kwOGBQaYgKtaI9wABoTQvZli+ahV
svd6Vmbwbj7b8N4UWPO7Th8mm3c29loG/Eg3WDIYp5BZN59DCmS8im6F8VCTq+C2zVISg+0E5btN
DaTn9iQqCz9aOTygNi/PygxQn7LDBlWrSJJs2Bk6iKkFJQfpqDcRUUfZo0xWHaq2+JpWnr2peptX
kv4f/w0fltQ7qRRyNuPF54QlyEIB6AN2We44GNsj/KUl0V7Luoc0Rde2nwteXne279bOYmO51bXJ
vCMGBHPhOfXeGO9FbALRzkVEU3vBlaRbuSYeFZW9QNEESSbqg18WOlQwQhCzEZUtkmiy9kK+6wwf
JwG6+zCUHzUnBiGmfhjf0Z2Ac+Cihlu3pqi03btI0ln0dUJiyrSJhtd8hGOO4Ri9PCC6ONA/WLhc
4Pid7LD/lo18jJtJIRHoH0i9t1BF6zVuHHvrWTRMRZZsoxBsbdyQCRS3Ny4o6ql6ASkJrHyFbI4p
zAWxCDgEcj1A0JO3PAO7Q8iw9L3iq4v8F+1tndwEge8RRXVH463OeO5UQtJ9FaIArGXwy6nuh7Ht
QQnX8157/DFRjzQgML5xjMLyhNxOOAprBwWeO0R5zPoOQxTj0DEyf8wamxET1A8eDlhD2dGiel6a
Xm7SsY0rUp8pZfLv0vXPowz9zeCTBa4PWPpP+WQT6kRC62qSuC+s2dyRN2btwGNe4zm4dnXxxXAm
5KGj12Id/I7acw24jMQiMsG8lkbSqX/2zMeWnj9sfHekZcij10in1LbRNCw1+86kozMMfHNgeYgZ
ElgRfsHhR+hN19lJzz4OrXWd/s60OI5Fw1NjwYEFtPmHGvrT7uqUbWDEak9KwlYR19l9RzVuRFtL
B78wFOTsSdOFbqxdZSIH+N/57R8Cy/+DncIgVkpX/bf47NV3FsX/aXr792/6G5vtQkqh7LYd7z4d
/UNK+Rub7fzlCWX5vit8aXkAzv8PQ8X7C5r1nbwifAjef2a+LYLU+2TX+wvZHL/LdCCf3Oet/yOG
ivkf4dl8d6hvmWkpoMQUG77Hd/vP6W1coEfi71dv+7Q9+uDHHhL/YzDjFHxTUJ3V+JLbzXNb077P
RNCwR8RgH/SIXxIrI2lkHEC9NcUKX6qxAaLWLRhADZci4qAIaDu2WJAfJsX5bQ99+zIEyfdQue0L
oXI3uPBL1i3hQ0u+S+ak7dI3+ifZUIaxAWFRNK768XFwCjT0ROUuuyCD9lSc8A3ixLJksG/CsGCQ
cc2teXqMZnTASIaSWvtX0rzSlagH9+Ldxarc6E1GU4EsEUnXZK0MbFd10qWrQrXuXrf2r7lX7YXn
4aVDbvCrlceOT1wt2jdSteuto1jsz+G4idcyAVwwBeM9bphpS/uD0bw6STbWaVyvA41iqiQCpyBZ
wPP6N6Q+8BysgZbDA7xl4keOsnUkm8/CZxca0ZE72loVbl1evfwHfMb3vjIs0u5oJfYW+O41epmg
Fgygq+7EpU26n274DiJrk5Xju5vetJ4IMJiK5eiEH5KODnU0gZY+M2ga4TKbl+DCialo2BRrjJKL
LGK+24YJNNXcB7GEVKUl/hRYAL3ZEFzjIK23klVqPHp0gkZkHX0ZwD/jfENtCUamx1yFTdjZtN51
jKzuqPPhuWMebdmNf/WI4VsI1E3HEZH+so4DFshhf8ikounuJX2mOVkbzyJzqLRYpQYFVYiH3Zgp
cpqeEnPsTwR9XfArzBCsfW8xlWO1FR3RB3CgcWTFElwqxthDG4YPYZO/mrF9c5DErAEAtZvQv/p4
Q0LMfOfIG8yzjBA++WG7d/HRvFXRfJBW4xymyplWaC2ZUzjx2ygwVqXhI3bX4M0feDcystnZed/q
khFkWDYHxI4sJRpJLe7K9sgVQfQJI0J1p3T0M6a7RtvnfMKrVHd9ivbcZNLq9U+W1Q2scqOXboj8
DdambMtQWZ5V32/DYlAr4qYcQr91Rrpo8IgSEGDLBHQDBPbhf4/0/68jHT8ZJ+B/vY87fjQFjKz0
4z+c6f/6XX8f6N5fti3vqQPYHPhQK/Zdfx/o6i+TTAPHQbXDlz9H/d/7OMGpDRfONP8Q01x+17/v
44T4C8A7zDhYaoofON7/5EAXXBr/3MYpQF2U77ZjoXRx4E7/Jw6d09pG5XYQo+3W3k3FdHWC9Leg
LNWcdXy81veRheU8W3P2Xit2NP94tf5vcFJf3KFb/9gHslv0hISCd08Ygxr25+f/sQ8MI9uanTnr
1x2MKPg+hPfUo3NGsmKiVRctSxQPtXza/5wCq9p70LW2DWIJ5lP1C5KPnBBFeChxYn8kue2eEUqh
z2qz8xgpecb1qJZuneZ3RLe9jToaetsKK9zYOaGirk+dx4Ayr7KBBuUlBgv+w0+6tyRx3Mf7D7y+
mUGbm7+SxHSvkQ1GE7PcJmyYiDD6j0T3rKqhOVX5eHAVqPA4E8vcHhi5ePGXI/T7RGdxKXM6cxvR
62zV0aHM8Q/Zjb2P7fqJ23vehMxMHCD+Z8eqlqTBib3FgvH454vocNHWjN441H9brd7oVn6VpDNh
Nx6tX222izPlre3og9FpuKqc0ln1Xtytmz556m2EyGIggXuKEkDeBb04E8i7R8GRgE2B/TJf9zG8
h7lmlqSDDZunS2cDW2UNWi1HczpJD1g3SRvEkIIJYGRabgaLRSabY4GhiptSzNFOtOLAVD8QDPCH
rLqLHonJIDUPSBnKPBf0I/QnL8umBRpIxI4D8FgXY/I6aWcbVybgr4BtTloD6UzUyrk4nU3EEYH3
nNzXmSGImQQnOPQgnEuXrKFqWGZ2pvdqFA9AtjEANK+hVxFN6uvVZE7FJapGVJ+jfXSbYl2Mihkh
R+rSqn4SHXoxHQjefjc96Sood2C8YCujmV1UefExDB4C0RaZUiMewJXQzwZcxHaMMMvQ/CJCuRcu
kuszJDgugBLXSDSgUgrvM5OB19hkydq32jipuC64g+1jCEPo0DTiQyaohBMGUMwMqO4dmOeIFQHF
169R7+06mb1WlrdJW6hLDk6r2dl66ciWTXu/SeHAjJbUa9LO7WVlp2LvNhlix7t3S1jmxYn8c1Jz
mc+lYpshP/Q0HQ3H/ADNxB4UH77cd/b9VTJCZrG4cETM+CjRvNhh5ryhUr4jiRA6lREqs/ghw7pj
jg0jrfXgt+ZSduyQs8w+YovVG7LlLOg1V0/kH5OS2VZO/U9QDWtTNcnKrjQ6lwyNHP2hp1Gc5sG9
O2/dT0wrpHhNyWtvKfYr+Fkn2scqJdqdDJFlrbyvEDlnKyrcf5hhgO12K5FgOhjwce9dr2FYj99n
FSlDbnIv+GVbPZvhwloHHu72PH4TtV2ebDqxBFLP7N/qrjsRXJ5bZHDHss5Wku+H2R9MLXBB4GBQ
/h7qZEiosdQXKcnHIJcVAlR6sZDUCkjs0YK8D2NnZR4zD3wXhkIGNqbu1xgPLzISCUxaRmiesW5n
CEvklPSbiUfwynxkvNay3gUuGq9m7g+NTwgXkQ9Eu1rVRdN9AymSIyTQ1i3vKnIkzISH7/y3xPGx
yMfq4JnxqSrZc0tptbD0qYdkTguYuKyNLK+sdz2GSKT+MfbRvHuq6rPVxN4li21/Y2YZbLGIWLV+
7IeNBbmN6JvxNRiEPkR29tnnNcNGUbgbkUkkYaWp91Kxqk9T/Z26oGmx9lvwCYTxSlsuDcT+9vSU
gZtCbKhWOH/KkzlWoH+kdQlifw/VCFPUND1QpbOL8hEy4EjZuG2Nu5x/U76VnJ2E8ZiOglcLb9HN
EQgg/ChYmHNL2HhtPztVB8ufk9tT7XQe60vTGP5THGyrKijoGAQObNxx2yhi5F04IKAE1d7KD8UO
8NB8nCccfMiF48hHy6aQ4/XOPYbQcMN9rux7cHK4blSXPc7oni4d3JaFyxbxGCD4cPsmPRqj84Ag
0dtg4mC9Pzs7ZH74h1NSbhoJw4Vdc1eXO0fXzTnBTLWuKiM8G6nP/GcwDhCgXKB7kGV8SOaFVySP
DhT2Xd7lhDuGyTNsDXEejSBYErl+CXOcOJ1jFXxsWfhXoBs30omrk1u31cm+f0k48dFzhI+y2Qxt
kF806HUUwsT6jmjNzGh6K+1yevNG2iLh9q9hinAFy1R9yJ80PwOvXTAxRa73InlUEARjG60MJOX4
Pp7sAZeTm9rLsm5RVqe52ksHKSOsnGg12015kEEVvMV0bDhxE5zFP+xx6FZ96tPxGBWZwrZqbnaP
QFvnP9uh1Ws5y3DXePMaJM1QBOllyjPGkkaFE0YY3dk310FJ8Ws05Z3szpT62BQOQmdvOZmV/iym
9GCE+qkxc/FGZs2zX8n3wknmvYnF4pGEicV8D4TzXHeD8HggAiRBp3+T8US6tM3Yf45H9wT6C4NJ
2h2nUnZHM2yhjEsXg0WDU3xd2RVOgDR7iQbkIJoGgcW16jYYKvXxz5cg+8EK2l55tu7gEzDcCgDj
LVLkqczzHOwyR1Em6oXzRtzY3Cblscpa/4erQCgDYSRbOUxvU9KczcT9EWnT/9Gg8HQgYi5ZFkBi
jmVzVsY3OOB+XcflxWMwBxyj2Bvd/CUSV63HwnZ2SRI/hg6ofnYnazUo0qCdFqk2+hgMBhgNvJ86
81dzU0XXQFnPmL3jBxRjbJ6I6ItEFr+5oE/ZuSIymIaniOtYeHI+9tP4VKAdh+VoV7ugHVgfuJM4
Yu+fFhFn/Dp3gh4QIm4ObfZbJwJdb3boWyygHVWeZKeyP8MAY0xX1M7r6BtkLRMTsnFaVmlh3cd7
ZZUfiJKOhJn0N9/tUDCJJCUutCZa5P5lsiTojTg+oqopzoWg5x3t3VCp9jB66SMi9OA9vH+Y6jw8
TnX25Y1TfQzuXyY/2GEcAninzPqcyqA+t/lHZAm4kfGInLlyt6no7Ctjc3ILnCQ/jhHsUh9z7nku
p8+iLIN14/HrWcOh9UaGy7djdKvBDrGGOyF1gIXLMkdHG+RLaeH+gKF6NVOAcYVSKzPLpzVushGj
buztFZTjXatJuYsa5Dna68FfdEN28HnHFj3cjG2PM3RdogxbR6p3VkYTp6uBQN1NKCBo5l4FmdJn
sVgV1bfClvooeQQu2EqwzIyx2A5GqjAUWeNeJth+Wfk8Si26I7soazfM068MrPkh495ZNMbgrCo/
/e4DzNGe+Zqkff5inJvB92+JMRNM7xG42PsBR2fKPnp07eeJbMlTqeaKmrXAbTiXxjJF+rUbo+oy
JpF9601UtXXqFi961G8FIBYIP4xNEtGMB8z+TzIPIxB/JCZDkQn5aw8IYRz3ZHrRy0TG+xGeSrO1
fEsvMpT3Tw3A3UWn+OacgID2CXLB0YTaldoM7XPhfA32x9Sw+p6Rz4uoPqGCjk5Uxai8i44qjTtn
VXjUvpanEYQzNaZMzd4L22I1ZwX92oShUnFxsp4i3gjlyaI1hl2Mq/DoTJ68DOZ7YMzDc9wZxj03
9GoYk9x2luu/JjOhbrheCiQ1wy+bhxtdm5S/+PCtotgpf4hhwKfxr0yaadtMjJR0rvVTS1L9XcdC
Ck9VbFyzjcm5tvTSr1K1KlPyEsPaCh49g/jo1OM1KgOhN4S9PhghI2/IFvGxkKo7GBaijSrdl5lx
0x0hz6NpCmbxqAT6iHzFbmifzazpHyrVLDMlbXIzivDYWAkmNa6JXjvtU1+KbZqCJTJLba9SJAsL
WzsQi7ucGBIG3C+74SupKdRsNy0BS2LfLswD7lLyvhdhVM7PYFNeYAYF+xSzNx4jlkTISY1LPIMF
UyB5oVdBkRimMD+mpbd2fTZkSo2Q4RsiRpRZAQCMw/QMfPjIxL7bx0Tl5mHHu83Tu87NKCbsO22O
f5CwCSGx67YLcJiL3F73Ds+ZiECaTunwgXCUxyjxN6T4+EcI4sHFkWZwSYCW2QHCD3z27j7k7MNH
qejaGDwSz1AmB0NDx5Vj8yrS0+yU3aGphd4P3XQu29EmmycUL7NHqzgMkUmJC90B1/WDb8hjnrkp
kTa0A9oOqBOjQGxMockLbSK2LIiL1l55HAFB383tyXqePwmGa56RltMGYv1eE6sADy2a8Sr0WhCI
wTo7au1b1UTypWvNA+9Lv2eM+mndmn7gr2PwOIBPQbdwl/llU3Yd5bGqbzKi8MS13+yIRyMHj0CG
B3gaw3p0Zwo6PTgLN47KVdHjzwoYr+5C2yYV3Yvix4BYJSWTD6dvwOfmltj6PZIEXCXmo1vhgi07
6zp1booqkII9D/v41IYeCd42k16dGP21NS3M5UVG9FON5d0CErKlDBueC2YmQKXH4ZAa2bzQ5ZBt
NbaRiQaiL9PgZN83aFi05/WY1w0qCCEu3MdsUcHRuqqzDl2FCCAz6madZwjpXPfCYok8J3tA4TAU
B7ZgvAOVd2BvaB6KKn7PY2cX1xVBHXYfEjKI5y5gTMOU1g13jusf6tktT3Pf0EFm5kxwWCfeyn7e
NzP4HiBwOTb7MtumLmopzpHmcWQS6Hjq3PKYjWEnX4e4Oky5W3/VtvtshcmaRPX2rMFin1qdvWNE
N/bGUL8iYmj2eAdToIXI1gyP6TX18ZXYa4at1HarNHS+/TyX30Z9mybrBB3KvQY8cs94TH5G4Lf2
s49uOM/kAdrlT8PwAFoILe4dLHj8jHAKJFHfDAd+aia0ezMhkEOEXnKJIDevxsFFhTK7+zIdqJyG
pz+6JNC8jZupJ7rMhexcZzlrFnqsAZInia11M0ObozpACKdFvVd9WB6CDlFlhFPMa6V3LOckxORj
dXiwRlafVkg1keXFVmp6t1SN8Rpo7bGZ0/QSJ0W8xnyWLSPbDO8n9cfYjqTTy+Dku2F2NAc7Oeuu
/g4IkoIbBxfAmu3Huqqw2cEaietu2NkdZ03CQZJEJV4xI7pJ2sRznE0oICkcVSHGF9IYt6VyO9gW
cb81BDiRIehjsqsHsRnm6qtA2/IwkSGyBMsHg0Nb21rm7UvjwngR4302b28RXYvX0Lmv+kqjQ1Hg
M1yvw/w1jwpCdErzwTLogziYvZ3UNAu6YMFQ91wy+ejeuh4THpjCazbAf+8qcFB96h6l9B9iwRPt
SBcSKvwOtwd+Wxl8/rI0yo9xGTOa0i7rP0Y8iWkIyKRVuwt1B/9sFNUuDdEnRflX18nqgz+dGbkV
frZRcgDZEl6cLOPTTWG0LRPKxglgCrIEG0MuSWvh2D/aGP9HQUhdQMDLtkuiGROI54JgjB6YABa/
RopR7ib2+1hzNgqm1EMGdnoFMOsAppTBPMoDbFqIDrHd+AUQ1SSCUD/B+BlqmNq0Q+ztx7cUHc/C
VtG86iY+77D9VmncfbUWhPB4WmH2obNFvHsKTXObOOEmk1Vx08iQSAaZV3lU//SYIS7HEGjdKLAE
il4/2FBHhVMyFovrN2yAF2GHH6PA6ZRlaEjaGOConQVn0rI5SEMCU2sULSwnlrrLrePkZpIp28xC
fLCdTVbrF89QlKus2KyVN6CGZTRkbBin4Rht699lE7XbqDSuwnDUlQuT78KiV44jGZ86N/voTY3w
DaXNBRWe5VXkgwMr2iDiy9CuKXud8L9eNwZ1T+VOyamO2mcnypq9e7+eshHR0x0Z2FbPUWQa52oY
PuNAZC+hODuhICcZ3OiVpcw+xh+EooycDlsbLm1qiNinei0CC3vaQKuUV8PFKeJwD8nh3Quqm8JN
qYrgC7ZXiAAlPM68oNvOaZN1a2JNl5kzrINAU1tIdluhF0U78lU+DTb017p74NStuFX2HYJBXOsY
6jHVLchqyzaWNWVLnU4fXuCApEZ97Ir6q6vdjncJkZHvepcoLrxTOIpvcD7dOhPi1mWZz3VIIV1x
jfgk+mxG0bJfSgi0MSM/fchbic5+Gl2YdOxM6hHsHHTz3VTq4lBpuuGoArnGJDN5t5zwZNQsfEoe
6I3nNx6KydF/JzcsXNVmYhzQrwZwSBi9ZR0qMzvHAUUCarYqjTFYqQiwgetSWhexobaMR7jL4uki
glxdzd6yl9Si3uNku9kGymB1BmdOz14mX16L7EX16QOi2+5XzSMVdv4JXZBcdI2FlCVLD3XQy5ue
p73dGUC2CtuA7DmtLQWEqoR2SbZfS8etJrR+3hLw4HwYAM0t2pQrvK9uAzhzvMRslUoneXTFizJ1
8ayDdJ1m1Oh1T5ECvcLeyXHrDghiGonf2SVDLvEi+6wDq1xz9jJAf47de1kVhwdtE7ljD78BfFhA
lvwvr4rJ0qViRnTPwwvlR+b1dxiF4ylv7yZKdO8xibmq0+/MdUEaDY1/gF7qQZ4u4kcx+hOIZ+TA
ba37TeCVnI4e+paOrvHMJtNKmKyGbtI8uFG2HVherf2Y5NfS6Tv+JjkizBHiX2xqsvlkjFXP18mm
SQVKnbZ5aNC7LbAg+pAd8dCF5Pghoqqh70xhuw4AEq/CyIAv1eMPnkgby5P5GeN6dORFC+8oFf7f
tpOf/nxJ0K/yfNf7TjRiL/0SKrBOV3zyfw7NbD1A1tuUtcBJDSsymtOjJ5jVRdKn4RlKvfrDxYYl
k/YFa8kSjMsf/nAr/XcUpCHoPdGdInroja76fIEDP7pEU2XyAvRvSd/ckml+Iphyxg/KckXdPYju
CHO4NSSkIL6gAYBbErjD4s9/6wBdLwqj5+oLw2lbB+a6JU7gajbTG3uRapdZ7RVKjvU02OYeDn4z
OtaR0gBuq+l8drzfm0bpeh9N5QH7T7yYpbwrbQ3z39g7s+W4kTRLv0pb36PMAQfggNl0X8S+M0iR
FKUbmKgFO+DYl6efD5rqGqWmJnNqbmdumJmWJkUQgXD8yznfoV+WFwTAAJS0GZ0qIB7nxsc56rlQ
jOexY2brtsGtb23YIJwqj0Ry2puqNfPj6Kg3OUXDQzkRX1GGxQergvFBrkK8Rtc6fGBIPm3dkIWl
6cBkaBbfMrbbmYwRojG/+HPr7NpILRi0fifNAKSn62YPTdYVm5HAzm0Dge0ecmoZmFNuYVBjfbX0
5wiEyB20SwZBHSVtak2msRI5lDXZHkVQz5ckyT2aO0n7OBmcLgkCxdDL5oeU+KMdi5Bhb52yrqy/
1jOsR52FV1E05ge3gP5Yl1581OmMxcHMrUPSIUdjjkAiuAghxPMIdpww+D6o7otthMx8u5KX74hi
yLVLGS8Hhx2MDdY+J5HJLcr8Pgbw+Mdmuod+Vy8JqG+F3ebH3py8dVp5zmPKt9YqCKPpJvmAxvVL
7hU3H+8z4GVSv4b4RUxssruS/kwGOXhC0k3y5laQB7WqJ0CjPxXtfEgQdvrV7CqSC2aw34skXRLb
uR6gvuwwtIQr29pJq/icIQ0mcEDWa8fnqxrXOtsaoYNUMU/AcWRfdC+xohAGGob+hzmYOgZNUbpK
+8I7NyzQF1cXiTN1DxxJ2m9ZFakro591L0z5LDJn4ewkDIByNvhJSCJnR2BLEWqQioTFUrGE402n
lUOv2VQnGJawDDlRekA7h7Dh5g+BuZHCkVe7OsI1XxV+cYfIjLe5Gz+WnkMf4gcCJAjr9t50nd0o
WliNSt4Db+jQv1rtCfjc1wqE75kx5qp2e32S4WuIufdeTMx2M3W2lYOOQxfj8xSfGsP1CCYkc7oW
FTrTsF/3tWkwRWDblPRFckyinDu6YG7k9bJ+ylwEClEKndhxi+e8CM4ycA+5zjvQ23a1M/qSGR7Z
xKTksceRA1ycEErTSfiihtyDaT9hXgxnRvgbWy0hXDza2LAYR8Ley13ptsY5tAiqB9e/trxUvPpV
TxCGqG7N4PkXDdrORhj/EqOZwBbCJrQBMGJN9vDsEUlKNuoa+67+MJuAqBO/9HZRrSlS1Yylt9pM
1dzjaOi6p9G2DzAg6gcrR6nTOcZ6BOO3mxuRHjNhPU8pJHuSfEi/hY4O9di6UGGa57b5pkdT7Bvz
riuWtl1mOh99nvZIRADUJOQvruuRgrTOJmerSArBY0X8BHVMgmr6Dqj7Y5QId8/81aBor2KgaSUL
AchUkHGabDuEhjpF0GIUQwBPmPFZUM5x2NQIT4y1m1iIa7jH5aATDjhYnJnTsjBEDwIOyYPGm2Sr
FtJ52qb+uQ4YnZsDYC8oovXJEdXnkIHuvglwrJkNWE3JWkcbJvpbNdxa+Ahh1RtvykTQApVD0w1H
bvuY2oRpom8JSq892bmp0CsWN5Af8BCSqgV70Tn7sBYkLkWLaLeJSOdwIOjG6HL2xjgi7iS4/Jwt
Yue5bXaDUXp77ui3Bmk+e1cx3KNF/0Ki+15wSlxJ5viSgCo94ZgbKaV0+YWAqbAf8v1Q5zMCZuqp
SRjDjcnhBKbzrSuyBh05WHuC7VlspxjYcvviseXEfeNBJC6qfj9M1Kutc886U0OGAqoG8S4s5/a2
jHCTtOAotFR0UH0HJN8LwK1nOfk+CloJ1r6NLYmw045fP/ld8zUnbjevZfskR0kINW7Kve8NL01U
dLeiN21W9dY+aDqL6HU9Es9rVgwThIj2FlEilqODMwcv1ZmXxntIZZvJsXz4wnZ6KM0CQEQst1k/
jvdcltVD3n02FQDUSOIH8HPzMnavA83wlcqc9S9Pm32pEmPXk4m7LZroM9ZPAgcZm8fUP1vbDv0t
7kCoFm7/mqP0KhJXvkoShAfSMgk6RpXrTz7TyNpxNwj7oT/OyNUJRSSvpRDJRtXssrMSkOpMGJSd
W865V8BJMneNS5nOOYRcKGAoKsOE8BF+8SfrOKetBsyT76zCvLOxfO4d+kBZYmbIhPvInIiRXb1k
E1HTBbX+YHDy5xO7lgGuTVpfQEKxzsGgmBneE+vu5zwR92Y6YVhjLxXqiYaCtR9LJjrnekVNrnbx
4hqyFToJUrvUwtJp6+EHMyHMlKKGeBITlaXa8MSUk1QQP+nWg4/xA5kt0RmD4kKwVwgtBrupF6Ea
yDmuxvXzbNF4WWmoT2Hs/nCgJQP7ALvpEQU785Vc1LEVCA0XGBFBzOGKSh1wJTvEKEkuVtlciKJk
98l+septTf7lN9eQ7J6VX6wVOadoCRk06/hzw4dPsw6kbNGtagurt8vnTSBUVPfDYVzia+v4Qcv4
ayPlwyhHG7RmQuQ5ETOi0DRMEcd5zEN1xvOXF7Ozkg3UzS78bhkDORBx8W6L4dMsmWVWrnUjx7zZ
cW/ZkmZ3jFET6Ph56oeNHJlty5heop/Hz3bjXK008FdFajXMd+HzwoWpMtgYiTMRr9NyefFRWViF
lTkO55RdhgfXJsoGYlFdDm+I/sDiyIdaLKVDTHtm6oojNjuaVV6BXk8kDYKx7tL+opz0UUAZBez9
BIkEL1nbUTKyyZpC906i+SGfhXPWUlGKeYDerOhULHYXhzlpIL4Rw2St09GpgWNMeLj6t5SKohkY
40T+FBNQDcaoC74pAQgntHOSvkB4YIaSV7t60H1NwVjTGAK/Y4gPimg3tX0P3m5bOy1KDUQPGevn
NTizaN8Xwc5qEmMTiTDdixTDWmpXLRr/mf02VfauEdT/AL/JQkvCYARsXdIxp3N4irDgsbPAH+Us
xnKz7ijuyF6zTYJc7Cl7tAwGDYy0cNf5Q7obhHhwo6S75hAS1mXUIzXtgYb2NOhn3buaLqkzP4Fs
Ai5ydbSr3kv7B60yWPvY6mHp5M8oQMw3nIe7OdHtLvXLYpeY4NRKT/ZM9IpDXg7HPi+A1WPQW/Vk
V2wHL50Yy7fduX0nT7fcGZNdbntyW6H+/MjDrEV3Dmiqrm8jJ+hl8gzcneR8b5qUmRxSPwIi4uTB
DOZ+V0mRXtoYrlEnE4NAuuiBaiX9XJhMDYlA3wxjl7+qhpjpbLr3ZWkfa10Wex2Y/gbRIeLVwAj4
UuVfswp8ORP0gyobHl/lIHcx/uV15QMRW0oQGdFbukXBOM8ek1upIlj3nkt6hJg2bP7UuVp+QFhf
Ec17NIAZnfD1d+S9KtyHU1ZdejsyMI803GHIMmoWot4QWmczNe0LgAJEA0h8d6n2CXNo5S0yZAfF
CDYA8XbJOZ6gwlsJtxh7lfZ7mAKfy/Q3OzL56sbj8NQVxbi3QFocZd1w4KO/QT7zUZlefhYCE3+b
yubYpPJeTb46D/gWROuVF48Ux81tgAJ8yBimXcdscY1eo0YQdgD0G4GJusL/Jch2aH5w2+9dHmhZ
U40bhj/lFUbRo2Mj3R3K6TsVKMloY70hPW7eekxeSAXKN5xJ02dtf7FE+x0ebsajcyjvpF8xX4an
5jt4LsdGzOfKgq5VFFo/jpb2dkSlif1skzkj4xmOgWXtsa3mb3nUPEF5+ZQ1gkxJHmwPAduPD4Gb
40vwviOOzT4mZrkvSNT6XFoq3cyRFV5lDmt4XqDeub/ITaLkpUh9UlymPL1Q2L9YwSAxuSfBTU5m
j2/CJjoBRuUhnJJwM2HP3gTwDPdO7J1VFFOAoih2Yl2SmsDcjQwjnsdZ2BG/6JT71Mm+UzIBy4iZ
fjrcsusWUvK2yLV//fljqmf/akiH72G1QUukz4WBQI6l66o1vvWJaJ4YbbsftAKHTGYmK5PsYLS2
eHLbu11J7mWhGuiQz5JMMkqpMb8NaHZYxXcMHgBCjL5+aJgOH6XVJYfEIOEJmjvDnb6/BsTw0Pmx
J4f3DKnDthd6O1kq5rKtn+y6xmqdf2QfWR5IQgM0X6Pqw7J5d6wK/GqqXo2wHC6wrBjHBBUxRfMW
hE/zENb9q4fKa9tkJAoIJfwtEN6UDV6fs6FftR079CxBG4/8+F2LsECXZOhzqCtOn0Ls02W17Y/t
o65r8nvwvOUKRFpFtMTOwPx/LZL0G4zfY+7Ao9ZEgt9ECWgyZReyyaclwCMjXjRtiu6Og3NdEVe4
IVe52Igp827Wkt+LnOfaOOXGrUeb9TESyoYJOdObMkAFHpdH8jwLMvzYXYpRyYOLfvww5OM110Z4
9osyOpPFJBn9cod3gJ286UJPHL3gpfuGKAcH22i/JiX+dMbZJsrKqH8scB2nRtKfQY+mMvLuydSV
j/2gWU/53sxyMCnBRMcTI1dE9WN4ZEvavubeHN3Ntv2IFozSzlb1frShsfZT/Zndew6Ik+6aREsN
DzrPbuQ7fujGgHE7sQ1HYfpIG9iG3mYHjrAevk9xW70ruzsDULWPYKTa/eTrm8/WkgdK3R1Mm5lE
PTg3NTXXwXMdXOqRx+wyV9vcx2ALMWo46iUaPCVQNQw888DT5uCyXjj9/FHMizEnz9w9U3a2+phf
E7ZVm5lVADzgUR0muINDE+fUHwz1TPctEEN06zz5vZwqnod+9jELwv7aZfbJsjuJ5kucmhYRG1nj
HidBWbMbHRXwgIYOuEHoFvWxZqutPlmV5fNVpNJUGl2ksOdntyHdGUTBdzLm4PKXYX6AcCEoabGx
1orPP5jRZOXtfHfJDlqIs2hMW3AuxjGfu1cvqIOVHwmkjpEpVoNNvTi07ts0iRsD6xaAPh7REB+f
Gwx67YT+u+uBarVJM5iQ3w3DE6xCnsJ8HTbkjndrRLq7ZYTkw0DDshZp/QqMweFNGseQcDQfBS4Z
A9WtSDD+GyBGIcM474KZJfHX7WtgibtTFFAFAMeMNnhEo70bHtYCQxlH/ox5xhZN0GD1Agz6Dnma
yzF3/GrLnH8S83YmniPx0wSQfb02rfbZYC64UhNmCA99MUKAydm3QGnXSA13wVS/Il2DBVgS9ULL
eIb++aCYRO4J80FYuXGsNvjA4K59yBx1mrX/rS3CjzMcjMVwN5b2F+YWH6aabzFfUYkWGKSFZYzW
unC49u1o3X++QRucIIWE8qFK36kE3qsifpUgAC2sdgGAtdAkXiDi4DRJb/hQZcHHHDfOhlUt+6dg
31usU5ZP0i9YtaBsIvWugDRh+sWDkd01Tw0ABzxota75TEtnl+lGXRs9M0pNA3eHhxAjWpd+SFzu
KOHR7orKf2TKd8I77yIuq5kDzdW+SgeeXZPBPmT5IEvYczCF452B12/yiRo1F53JVA7xHo5ndmM6
slHKdpi5BprlKVpx30AjF7YMArpm58WNyQzgc23H6oC8bxOnbb8BYPh1WlInq/yFr9SpiOMdHSFF
H5nYJ8j85WaJzlwF+bj0V1Q2ERcgzf33SKMRjeyR2TE7mY0GLFTbA0SZnDuO1S04JPpSFFVEeVZ1
elmsGrzbAXhvekhGf4HDyXeIKeWxrgXM/VSfW4EVkRH1uCUctr0xCnfY1/qYApkHX5CCEwQQs+lQ
3dCtyaz3GeTDnynqj3NMTWiGzkOipz36pCfATYhdsmkmIlZN1BnjdK2yetyKJHFWEA7zizVhMy54
5GJGVmjQTSe7pLaa1l7FlakT7hSNm2mngrI6hyUSHYulGc+beWNwy6wHm5SFFo0GIxcOBcXJ60jM
h5WrDtImMSBfZHi4n07QLPZFFZmrxEsTPq6UWUmetmvYjI8u8cT7ZswZKvayurVUOkeCL2ZwpiAh
SobNWYgwuCqD5OHnj9Er04e2Gz/FYKo2wum/dVqjdh7w+JZZW916Fv4nO5WoRSqPKabHAimoIVea
TwVk3wuOJOMCz/DZtxwP9p/bnxpuyEwkr2XboA0khgSFHtdgZK9YJH3yaIuvkWibva7ZCZL5jODW
Hh8ZzL/GUd9dw0bvHWHODwCuRsTCO4G7iykyKW3hVsyBc57zAiuomatNRlVf47wXCVxGOAjyp85z
qveJ17wq3Q/7NKDVBYvD9i1Xd0DiDoiWdqbpIqvAy5zhjKgoXk+RXawcw4XLLmckcaImjDM3X9pe
hQ/orxvEbAyZZOHfoyGYL7NJrlZWccrkROYo2TbnQFV8FcLqJoO53qQ9YxQSzLHQwv87R5nRHmSX
f2azfff68NAOdfjNGmi7vDZG+JxhocPzTdyB5/4ogL2eElW9dHTrl7l2461uuuSMAmvesWhqD8yw
4Pr1BUqmlouXmuREBZ7HplTNy6DSsI48TU4uM8l1CnHRcgz6CuU/cuZO53heUFZGPh0SHnMm1GR0
KdEtK22eqaFHwHWd7ge/7ncIJVvkbHN964NCI1UJyTdXM8gETz4SchKehzY1oLfVYmuMoX/wEXGt
52bMbo4/H1t26GtJnpqxRBB0F76IF7snOq+Yk/qoi4CFTs3gAfsV2RPo6PdM0JsdnOCBU70ctqTy
kYRGCb6ifvVQWrftqTfT9jSGiH3MkEqAx+O4Gxlkb2smKjk51zsxDuOBYS4iDZ3gUHOmFRUYEi4L
VRuK6/gp8GJQiQjlrcho102PFKJafvz8N6/xfFz6O4YZ2Pdo09GXe4U6WGheEa3m3+mdiUCMSYUH
5Vvf2BjibIFdUCqcb17suoBnSSCF3kU4RXjARueexoGiRE/EPxRZTmpaJ15T9AurxCQ4VlYTsckG
C1gzzb2LVK95m1XEukzGNuuG/GgTLLFlsYSojaTPu8nVn8RilXebdhOMznupgq9kgJORlWgAyd20
EWOJNoQJ9Mr12vaY+dOXjn6izt30khkJTMkWNnok1LDJc/MdG/fnEQ/A1UNmqTKgy6YN8n/o3BVc
9HAbDVFzTeBdUaaVhzLGs1yCr1hrEtuvnj3H1/k+OLn9bCYI+ceYzOFxEPeEpKUT8nM8Sx4fGmlA
bdpfPbfI8dFpfXA8BjUxI1bIa/EbX/0e4wzGOn5AhzFOP/8Tl8mVOic8OT2azKBCaw77C/lqAAqr
WZSBXpuUeAh7Zf1/t9z3/xO3nPKFRE33iwNsgzfu3/7Hn10onP/x7/vyD065f/yJv3vl7L+xHeeg
NhFDuMp3caP93Ssn/+Y60raUycFsSXuhSv6XV85ZfNGuj1eC7ELpSvk/vXI2vmjmQhiSbJO/zvvX
vHL8RX90qvHOhAu5zXdchZFm8dL94lTDJ9sXmJGAIyt24d70HOhh2/nAlDON/7432NeKkoGR8aVB
v1IH0Ts5MUtus3775aL9E9scDM9/8k54K44DRsldrtOv7yQjQzPF1DpsZ5u8PuYIP3rmrEwqSET7
81eyF/Tn76/leEL5uL6loxyx/P9ffuvOdSwpQbJD3RHsKVTPwUhDjZ2mIwGqyhgcZbncdYl1Mpde
pqWpSX92N7Q5xdLvtDQ+gXKj24gqlpqXFVebP7i+QtxOt2QgsNrInEZSjHG5jybvYE7k9arYHlbQ
y2m7lh86kwfC9syDsfRlFQ0ai+nh2BU2UaOghrZsX7wNKiQixeruyjPRoR1mdrB0fUgbgdrRCDpL
R5guvaFHkzgv3eJM2yhoH42ljzSXjtJcest26TIT2s186TuHpQPNll60qwr2OAlrB7IYV50fN/tk
6V0tmthi6Wbjpa+dwqO19LkhoD2ojfS+dHYzO0n6YRZD5WO29MhkVXCs0jPTPGu76R/zCbZ0ETEb
VLTY5tJr1zTdeum+/enS04wHS1dOLS03iOSic7H07CPNO6oUUr+Xfn5YOvtg6fFDTbcfMlzepIUi
4WOZBahlKjBahtiMhqmecDjY9EVbl6zp0+RWL2XrZ5emrB+n0k2PwrX3ZBkh5MXSePr5Y6RqO/XL
D3cAUIRzTuwlqelKpTcNtmCLbgeac0IdyYC5A5PkD/uwz4m9b6HY+EPOAyEx57NBCtGSv2GzgCG6
yAsmuBo1ymVl1cgIvJJtnF8/9HICZlJ0Z7LU1b6a/fbJ5dHXeow4RkOX93T0d37L+j6PeJa6KHFX
FU86pAANiOd0sLYE25uXIYhe0rIu90kTAi8LnGmr0/hdNe4RLh57DSI0OABWZLS8Gaq4FJP7rLwJ
iZ5C++dr43ksikOTxY/DgsgD0FJFmAoTYwp3Q/6YJjI4sQg99SL54ncLYLSyH5HLHlNdg+GviaYc
QUHb4dI298153giCE9Dy9+sw1m+9JtV65pWwET/y2xf4DQMPbDZ46/M00tzSCG2TUXzu0fB7Zfhe
2PmFbKofASyllZ++lq54X9AfYewvSVsJAHp11GH52uD1w63TQP9W13SQkhsJ07hVyR37bhTsVfzu
9d8zc/yaW6jvfabagcIDhfQCVQIWTgG43n4xpuYNjz4N6Eh8l+eVRysiMjPXV5+6YezVbbbSuxPp
b2jXPuJ5WUd0VetGRe+JxujgGIzLgmLap6H12Ll8hm5xm+jd6UPW0qi/LFfr5wsol0tm+rnYsKsm
UH0t0gP5uM8OM1lvcr6S7nAlTRs01PgKOuyH6o1nZAePTpf8KEDhrIbmXqViolTSklO5uDB9LxiG
JB9nNqMlQ+ANiAZUpdBmNnsUcI92jG/Tjr6gCqFpt0G7lmtV+D8sDRuHC2y5JB4M5QXm5d4MFlFj
X7LNdk6j4T2L6KiVunrLfWT06lk7AHj74D7Bl50YmKxQn12GpvhoGJg8AUjIl6Si2g8z1qEqeF6O
cN9PvpbfRgckbOrfWXifWCHBGERv02LkAp12XB4pVsWwsmiBGZViIywXJVhQvzki+dEH3k1yP2DB
uvTg++OQiwhFEWyNFyPI819ttp+0nGHw7Bm4axegcmU3K+lHu7Eg3QAFLKsy1heH0W4Iv4Fev1Kw
kNgbTT1nGRI0hz0CwQAs8dAiOYsD2NrPZdvdGfHnHL43pYPqwZyIYiGc5Wq4ILMS71y1zk1X303f
eXBD+Zjik03GO8rV134Uu6b2n4ME/afPbH/ydzqseKDG8Q8z4rGW5tw7NT421voOSxPjsQgA7km4
fkn7SJjeIbA1qkZc0rEPG7SzPW5EthNhgApKwId2TQLGGFyhx0mjBlXk2lT0g8vFajv+3jmbb80Y
nZYrIrvwPob958I1UqTL+ZtHSqrM0nem5Bxrnv3YKJeMxj79hJrwwls/iRrtJcZRnAwfAzLoON5W
2RC/M/hnfqRqXsWEGcTa7C2dPgyh+ZwL3ieCEGIl9a6K3fes6Y550e/8wf1sCON7N1bvgWk/6w5t
DnpNtmNmevUK696r/s4OhGyhlA9rXG4uvuOnSOSP6OSe+4zfp4AEh/kHblnH8m/AptkG25asBQTK
5evPCmEBpIffy78XI81//rdf4eu//ed//r+Ia19qV0tCM/jf0yH2XfKl/tL+yob4x5/6R8WLvkhh
kwfV5/2K+3G9v/FlMCHsLOj132nt1MGO9NlH/fwzvIn/wv2Iv5mmkmhgbMuiVjHtf4UO8XuZSWmp
PJ8huvBNSm/1G+zHt2IsQtmottjw8UbN8zR99CdtbRIZJZtfrszf76J/K7r8XsZF2/zHv4O5/0OZ
KXx2yhBQKPtci1/ut9dqXA6XISxc6KVV+W4g+d3pePZYJrQpOV854vk/f0Hzn72iy7X3oN770vSW
//9LYeujYGYOGpB4hX6VEVUuiJrujCgf+P7IYtOxNPyYhH6+jyQD/tWMXwcH+IQvprD7mBBdOzyb
QE23JCIxKUccmq7MMdXXv3ijv/cdy6VZGh/H4VYgOBoYyK9vFAI8gUVjobaBMvwrHRgwALf1sDoT
Hn3BooSkbhh6BMCibpbqgAgrg4/zKey69KUox/YUjnP548/flrW87K/gjp9vS0qhoFJJ7sQF7PHL
9VN+JXSCZXKLasjGbZalBHNYZfTDHdoYz5fhn2SR9meRJsNL3iZYp0LlHaLRVh8tzGAP0xhxPuuj
iIzHxFycJX6QnoO+Q1tix376zbDRGUgrqQ5ZaZXvXWim+3yq9NOf/ybm/0q14grjCoaqJQna4J9/
/FW8eB5Ei9R7q7sMB+EI19wYffOUmZjSS8CJj67IqnzVFV39ZJTN8A2jehms8Ln4iM2q7EM2RBfR
lNuWAJCVl+OmwSvzxfCzGDGYeUDyBzYccfNc1FtRyHHXFaj6/UExA6lhRchovhc21uooB5/tmM+p
TA4tYHdjIrAgaTCeaDzZKKmrU0LscctTdg14HtuN6+GuiXddf3b8x77yPqZtwfKjMsg/m6wPXe2e
J2Tznpd/IMJpZ3RkebRi3VXOrjSJAbU7SNoDCdnhcxE/tYy/eZAhzKiCc1ZACCyG9qGNUaWZakQf
Y+XIgCDhLwluzcDOKEdg4vGhkYw5v5Z6kWG5O6G8HduAd9KYv0Vet+nn6DlBDdHoBu6xeZFYXCar
pMHrop0WTbPOhHyphvEbLvORqteJsGlhxZuDJxZj+SrKCzSjRFsQ8ODZyxZUXmXXEVkcEhS3ZLFL
fXbcar62Sc73NJK4jkzXSpj7xJpIFGDJxF//+Z2zHPe/fwcUUDUbGa00F5bPH28crXI45g2yRjOQ
ObkuacEwbRAX8G2A0omzUCo0Pvhl7o1b5TYpuso6G36AKKjfxyrvX8A3Gd+gS6QHhQ+BZkITl+C0
eb4xoN3cywgNWt8P5VsIslvuQp1P3/xuMD909F1nFLbGG9F54UXMTLA7hv7kBc0RMkuMNWcv7ZJd
27nir74w/+Srzzm0PP68ZSjAU+YPX33tCd2r5asvK3+6OikhVevEYlysGdrcjcn1gexDZWCrPz9a
cU12hs8KcjUoQ5/M2fZeMsSbP1Cgm+9//on8k0PdYyTiWXwWrqDH/+M7y8KJRHNncBDkWM5a1uWP
CNZZBfkb0Uz4FyfzP7kMDIOwazFg8kyeXH98sTICieBNLStk4mjfwrpWrEpFdvi/+JV+eZXfDqfM
S2K3kbWzTWUcfxdlU15ImSMyRDouQuC2mHZ//oLm8qz97WT3fF/6Sw3hMXX77SJyhyZaW5WzxSlt
ndlmYY5xWCac2L44r15po5kHjwNEycrFmxSiYB2J/P5ffxu+TTYUhRFzLv71t8trDI6uIkp+IyT8
NBjdV8tpyWpw/XyNBHNxiHXhJnO7HgbK8LKsE//iHfxOx8K3Si3lOOQ3Wxa70N8nfpjOPLg17jab
nSmButp014q0zDWPU6j2+Bs2fkdn4Sa9fMSLH1MlmE2w8zuvaP/irPm9GAPUxVyNAoBdLmfXMub8
9XE723NaIcZQWzxp6dZtQUgVmmkRzkD5Fy/1+5eIMoOCw5Ycj2DBHO+3zz9CfZqpjmZdZW54arNE
Ybcfh6tsgu7AVfL/6jrzjP3tlnOFw4lC3ccpqhyKzT/+dkj1HSs3h2CbBchwmtAe1n4wDm9GXM4N
OjBoVPmA4Z2jdCEB1bjk25aV2YQo22TgtKe2yLbCGpeEHvwrIJ7FQxP5zRq4/3wmJBszwzJDhiEj
MLXkGI+3Kdg2+CNZ/NWCE/kxQjgPH92AhzSbWCNDf3qd8PCsMGDioGIzlxMVYc3VdQDJ940rFN1a
u9bf81banwK7cmnlnO9tL6avvoEtebCAQ2Szm++1gdSzLtEJUByE3DW16vdJGzvbEcjPuopkhoTF
Lk62jMgbGMFroIlDRG4mZLbGvRc9M9wiOESm3jXPFUgWMzQ3rc7tdE2amk/kQkUwD4Qri0z4cFIv
JRIGgybRjHHKY+dHdcvW+YSOF9u7dMcfKp7wh4jt6PvVEZL8RhB1xiyVQvQ1BniFbmqaLsJZ/F5d
i6rKqszXKknkYx9PSJLcQHZfsR4kR9+T4ZqRinWhYOh2BSJGXIFwQHDQkF/ul453S8DxH0yQRve2
9/JvRTM3hDo34RJmhjU4nIPmoDO4UuigrVOTeeZbUWkmyAgjnN3Q2tNTlaX93UC9UoPbFixTc6ua
ALn14iVuGZ6SndC9aIuhYkF7/wx4EaZXaaQ3Q1fhYWbr/JSqOr51SRUxMrbw+Va52oezq28B6rlt
Ooxiy/TA/GKAQT46ddxdM1IDNhmok5WhJ/kZ4WW4tifVvCUhSg/k790npjLF1mA8cOoTlVJUpeVX
klL7Z8tvgx9ujX4lY5hJ/jfmVZwdHzvMa9dZB+kHo5T9p1pW7deRobC1mwqrIn/WsRPSUUOSMQyB
SH0w1XeE4MY5CGtnF4SDhT6niT6NTofXwea2vUaB273UU8Zay8A5BRcJibrhJReI+AHU99o9iL75
GS2eAMBjOmn70fjJr+R81l1BvIsr560wo2HX0W5AfPZI0KgHjhunSaD7tz164WBOuHBISQxbo+kl
NPxDT2bQFuAHXm/peQ9Bo9MtMA+OSHN0ri043DU6AWPVlE66L7ScH+rSDk8NI7jFYq/ic+VH6Svd
cbFXM4Qx32yjXeSjiu47o7qVYxiTWIFiyf75wlauP5ZV1N/Bg7XrycHV5NjNtJkMXyPdmZqXKBTh
yV3gDCCZs0db5dlucJvxYoXtW01G0FOUxdGxlERJBn3qbYMiC3fa64C1INj5KgeQ2gM58ps2trLt
KJr2Zhk50LKAK+PuytC1T4SOR7hpGweZeA2iYJcVNnxOS4w3iUMbSndsfUtLI3icvAALSFZXAMk4
cZdY+EodcUSVuyidYN53UNJmu6rWbQRvsRJWfMhi7d+aaOzJRsCtuqk7HH6ROWqGilndOs8Mixte
ro2sAxGHxS3sfPYs7IbXETn3Fhpxd4DwmhMaO1aGsRV953wrpcH3x8TeaUcOS/XAtLZlbX+pCkK1
isDpHlJD1EcBE/NThDb4QJZWjFkKhgPocvIrsMT0qC8M2GKO2e780WO+5eroi//fWTuv3tiRdjv/
IfOgyGIEDF90Vie1crghpL2lYs6hyF9/Ho4/G+fAMGwDvhlgsGek3d3sqjes9SzTSI5ZxuAdM2Z4
1Gkn9nEqoNwKzBfr0jSy0yyxDqOVFJd2gOa7cZkmP/udt2Qrg+PwLMwvXaLko6tS/1RhFjpNRq6+
2Enn1JU6PcaVU79rj1SqwMrMRzjC7ATSJRc2slC1NF386ZfOzBPaTEj8q/ypRah1By0ivBJ3W14s
jzTEAuHWO+qk4ZrxaH8YE117LwV9nIm4itGaHM/Q8OGcexkNm0lT14QZgY31CNLR1Bz0ZFINU0l8
rYBM19fwWDLqBJqgMTwNpm/sgyjC4ZBVlIZFOSwBFQaknTGLa/Tto/3HyaSB1Kcpt22QxihDphw6
xsCgbuxxWnnsFTZR4TQHQ/sYAupUEu4hmMyj9S6OXisGAgQ84hDupiSnl5sRNXzgBSx47dn8lw8L
sYYyzC7fsBrFsqwApRe+eCsK39qCYB/ejAoRg2SdetFSeQ5qkqZ4YmtvbsEXpO9pHnu/gxzEMzNh
Mn9Rya7q0Wf/wi6LuzBNxEvJIuuKKla90CcAgjTdBnk9XyG18tqBDFUZhK9e45mPDXnGZ5NwzCPR
MuEFzUD7t3Vi8sSHOoqeSY5XN0PYzo/UIvjDsqs4Wtog0gNT5wljqLFpwKVxtTsug9p0nD9qLacv
qcPiwRcFi9fONcaL9n33zjT0jKPfGbbkihNKPOoFZyMXEW7kky6K8/K3YB7AosFvD/YioLC8WYYb
UxWKTM+s2RGl7L/TuoSgJm1ElrY1ihPfJbYio2EXa6e1CCKrPUXcqHQgPqXUJ6QgecYmscvmI4EN
9Tr4mnT3qURjRGoR+T/bLmycp7HHjJiK2LimUTrsRD7mSDxCTJvRYtGyi6Ikc8ss36ewSI9jruxn
EnqH29yoYO/kHWuZyM/5pYsfZMs5QMR0VhvzvU4ZsJEYp5Mj/RhsUyvJjt2gxrsOmSDZW/mQ3Clv
gXBJB6yEsDxv4TKPrDIseowzcT7gqp2x5gZrQ8Krxmxat4VRP+LNzv/YaMz3uJCj387N+1cPh4Gz
CiOWcjhsfMiMXRqNh5LE89+mdCQq8dbQZ0AL3LW+U1w6MGRPcZ9MLATi5pixK5CraAiAi0V2D0zI
9n1YNhnr1rU/Wv2N30W6NpOv9FHPgge6GYU85GIcf9J6br9swWCea6/cIav3DrFfFx6++TqhQbb0
prTJHEcDw4fkhEGzzeJpfDWpmLey4jMsmkXEb3lh+gh+u/mshAW/C67SpuvgLufZkG77qk6aHVkW
418tYsQjfeiyk2h5DwHWWp+zXcEqJGCSFBYn78dhBf0qeFQWvstpHqxbkzvkTLkNJktMcvZ8F5Ch
s0sCfKqr2C6XcGkNttQgAomfE+f2e2HK5jXrPAE3iAUTX+Isfsa1UbNvGUgEiSmFfzsrrT5rkNu3
OaztPVUGvi02hOWdMwt5IR6D9FxhuP2zxWrmtzSzch8YHa+c2u4xyX0fUGfZ7ckIiJ5I4NM4LEXz
k9mVT/zy4N3qNs1/abOsa59aFucmAmN+ivrTa8P4RJIdPaEwwro7GaZ1nGtUwRUe6xdv7rrnymjg
armGRowUGvYmM9LqEA2jfhnFFJN2n9g2alDBYUA22WacivpOFlF6iJQ/n7MuVldzVvVDycoVya6Y
/beI+uUSYeX4gCQq3uxe+39Ub8xsjgddksEZ+nA6AM5sfRsLSj0kbLVEH8X3Q6vIfLOZmmgyhLAO
tOLm91Z0m0RTP5gzN0UL6kvdcSYGJ8aZ4rfyA3B8cKuIeloMG5Hh2WOxGsZpwBxu2TXUg6ZgLaoN
viKE7ubNR53YAqO1WLLky3pevLyseV8wvsPfo769K6DI8mLynOLVrOVwz4cdvI2Wz2coFFE5PrGb
yQnZtnXBb7IcoaHv8XVAJnAZCVz+FJEiOhnNZ9JsI7NLxp0T2+TNiC7Ru9yT+Zt2EbKtSp1jJVJx
/SfLc2ICM8w9Yu/XtLrkkjnUcb6s0nDro6kTQGSibp/VMhIbY576GsQhwmMOhLB+ZDQQahJ3prxl
0GAg05uPmMPAW8yh6U0bABQNDAZFgXEvHCbSp7FC8Xjm/0tfYyOu0a4PZYe81a2xvRphZAGeChvF
97k2D109kitJ+hGFF1x6FCaGV5lbHDlhvinD0ktvjBZCAdjWcVlBQM9H2Tq8hCExYUaQTM+Z0N2t
yjAjjQZBaWPtBStAsSNTejovUj/cQp+bMmweBz6pczgW1bQmn45YRjEO8pyDdn+zIPrj/nHcSzf0
seZIMp0LrEAp6OVxvDRtliFlVi3WiqnP/ebq+GqCvDch7gxFWR6xbopz44W4/rhJBWUhEYL3RmxH
90Mg6w9ftFTyhEr7QKRBhrIMtou30rVy0G+IVghfG9QTAlV9P0d0iK2eEe5zPAUvLRhfOpxYvaie
J44xVrwVLkHZuktmIgXl5HwZiYU40ioxl7eAPweCRSlRoL2a5YdXz/7KsDu9H6FVluxHkbcQwhn8
6F7jbaOHPfZ+p26pkxJ8VanMAYaJWxsW+My1n9fWtpnI7WZcPM9n0gvKF690h0OXhPKlJBGB8pdr
7bfI7C9vXFK/7dr5BmxUbVsfRcM4lt2hjOL0MMWxdxMpoywuHUGsa9Fn8WM+NFydlH2EI9nNPCDx
C2YOSz3MlwD98DfwlfFLpGZ5yGqc6ipCTl5PJEHkpPYcrclztwEj2h3EwBCGXsLfCn/Q2Q8qUCyJ
a/zUs4wV6CZTA/brFdTXDgd6Logw6Cjc/3QZLqeptfKt55T5N5N25Ov2DEizD+PSgJsYc8jbLDWC
RzHGWGFn3mJcqOyVOAMc9suBHdBp1xi6A6tEDx6F+ZsfeP06lSNuLNvlD0qroKFyu+LR70lNRkNF
zwShWYHjYJsvV9LoMHuAIlLhti+RNGCDWVu9md1E7cl3ovA4vpo4XGHI4muEbmjrj9O9rcq/A37P
nlguPEAs1uVYAloSod+vkUXVR5UHNEqktUOsrqgjQnujANWQGuMsoG00MqLwp0/ps7OngWy2XGWk
xFb5sDZ0gnchg4qBIbVPeN77VF6LKsl/yYaYd2GHQIln3nrutOGwRlBU8yQcrqUXktHA8AagtMKS
AQ4Tk7SVSblBsB1QUQ81UXgZ3J21pXIi3fjYl8x79u+whPp1HfrNJY6NFmCslPCAU2vbGaZxX+Rm
tWs5dEHCV9FbqX0H5brDVmirAFM+Da4X3Vk22fRVMiV4t30sRaOZ8nGyLdhooRmYeMbSL+TtC3sL
l64xrt8H001OrRbeSfGwbbtgYqPR++zLgTNHLBQAfGDmHXxBoKgndbCnbe4gW6OWFpk1XUcZWr9N
J6onpfr50TCU98rCtGzXTTj3E6aPDNHZ4n7pNC/2EAym+XdGRrXBUmC+NVCl8ZMK/eIYdfeJfEcR
IppUPeJj7v+VmZe8mtgTNN8kt0ebYOEW5WHevaBN68TOUIkZ7q18ng6s/fgMprau8l0Tj8O1Lzzr
lEUhuVvIuOpx1Wu8LSB1RuMBdXlyrQGeHrM4nZ+w56qb6dUe4DL+dpQpFmmdCPDMl2XFsqpQV+/q
csL3q7rEvpFxarIjSgnvVSoSj5AbJKgO6R/xOmVPLb7UDjaAUd9HBDF6jW0/50Y38dBLYAFYWqT1
XYyu9QNoUz25c57v265xdyxGvn3lzKeRkMb9wPLmLKYAFbbj6VsF0GKP+1wg++5+DfBuasVMfDrN
SUniV2THdLFltsUQHd3avHSXizQZHot8sn/ACcxbFTtA/6qAO8rvu4ZnF8XzdQ6lTb69E136aepe
3ThIHrKxrN4aa6JdGmW67BFKf0IGKCdx7Oow3GPad+6qIFjm0W164e+LBSNU4iExmmlNuJx53+XZ
uB88dl70oi78riQgX7xz3GdtmgScCoc9Ghl7H7kd2r88Hj4dO+gKasLaBekwxeOTY4pgJTRT293o
F7Fe0662JGUHBXzyRQE/9kYIdtGJD4rWYmfPU32N2bt8OqYhz3EZMfzzVDpsYIF/l1w3T9Cno2+G
BER9rRuY3uprcsvBe8mmwLqQUzoQJDejum+JQY8pLeo0I2UYTeT4SvMWrNH4zd1P79UZZHkdsJL8
o1LXHD88i7Hp1ce5722pjFqskUO/wfMMtZMTk5PKxlpR7HRtN39jTqSPke3WpYLeu0k9NouNHfT5
arETrIZOA3myScroN20rI3M3JK78MErhAoYpmfb17Fw2oD6LV8SgnK+2gTcT+mX0HBgI3jD6Fe+O
GtV3Y1s9FUdZ89FrjE09wIxyxSA84jkS5RHPpdWtWsvp4XshdA9qksxae2jF1q+VWz50KDgYEQ/z
jHx0EGu/jGbJxNRhjqP6al7pWNa3rlMtrsQyP2WhF74W/cSKldFDUXJ9lcTJAc7EtS27T1I0W9Jg
XeiAk1nByCrL1t7BfU7eeyyte0hA9jrUHfjDGn4IRNyofCcJwtzZRMsBbTDgKUn9A+lxLQOOJyYF
w4bBir7EsE14U4ge4KqJrBedOBINb9IKbKlcx3U2kReEwJKEynLZMdeZQ5mD6AkH51jhfExoG3bF
clTmrSK4doraP4A5xhOdZ3iNB0WytW4mdFRxjiL6wTA0DAGtbWa6be1NKZye0Xic2JCyPhooDkCJ
mN0xygGCx8Y0vybk/FBwElAelmOek1sUGhv8zvExdLlbOQwBRwwy3BvuCK+dIQu8EKcrdbxxEqv+
myieYJwIBlGdReenO1KQQ73DATas64nrk1LCO3v0yy+WdlssPpEFckCZxD/EHDfrFOzsQ6CC5UN0
ZkDpTp3RDtv5OD9CVUgXURksf6Cq1gH0TrbkSIOht/ASvo8eIes4DLJnJwr1uiAl95E2isZzaIZ8
7eYhoNQB1I3Y1wSDDBsLaNNuMkhdYhXNrZ56Q7LSsz2g9Ozhh6BCKxXpmDShGzy8ebKm7Y6/nBQ5
wioZffs9KkyDMHU/Iap9TNvwvkw1Xzw/1ydVdCSBzlb8yJJh3hdNXG6jWQ/7OdfWfW9OoG87SSaD
Y5k3p7Ia+P2u3PrsKTYQWZMd2WE8flFIClTK/JIvP6q33A2ehg4EQcBIgDYLu3NeBhM+wNq64ALH
bFg2tO5pjd4zTyMO/b72dgzK/W1ZEfDkYDe6UG8br6hahw0uZtJMh3ixCnmuLbedCpNs08SR8zR3
NVxQYbRnEiP9I0t7+zQx9933rkt6vN1h4hpK64ihtI8hEsbWvjFIaEyarujXpZBeAlkOhQD+zwRy
EKrtPrvqZY5b94b96Aw+7SBmIGPDrFmJVTlU1hmIKqXEWNb+VyYC1oy9sLMvW1sMh8uaGeamq2tj
uuAMrhi4UmL3+zASNbewWnJMUrO9yX+q5jH3ozszoVT3atFO6BmYD27KIJv02oBPfzP1HJwB4IQH
m5LnZ5y68hELv/GYjRW0TbMznfe+gV6Vp45LqIwnPjo5Gm823AiCWaxmI2bXOFLLeCeoYhROeVxC
5x2HaD+5SfJoeE7zhkSVWF8/rxl6zaaP3dbID53bm0+Bgl5cgQ7fBu48PZFD5dDwQpOw5oGAZRmA
N/eBHDoT0OmQChGFYpeNxy411YksaVighuVu7QTkEmun7NDH9nAyCA9qVwGc97URt8bWKILhqgdr
upvZP32lSrmvAjfmAbtYgH9+/tuwgYONbFjNfWQbqE41yZiIWdTs7aYGt49lEV7gznbzUcyG+Zs0
49PcivGx8FqK/0Rb+bRB8gweAyCdfBy9AY5/OkFjVYMi390I3dlk/iUwdE4m5cc8x84b4kj3W4yS
B1DDibjnIkaa4kRWiqdPypPAfQ/8xyFZ12VoDVUtdvYp8ri3gZwOABSt3lpF+JGVh9w2S9gYTXWC
9NBs4jLR7kr29YC5mJ9/N/XKe5Y6HR4h7U+PVKM9fBW3vTnKpfgyIxqbTVYuQRkytS3Gx63YZyrK
IQGpEdZTXX0PQ9ju6hGpTwO2f8eivTqOZOxtdC+yXd3ADl1poEZw2uuRzoBB5Cl1XQP4REgoiFZz
uzPyAeN1jDp3ZWN9XfMFnjaN000blYb9gzShdNiByeGVqxYICxpUN1DudxfAU8Fpuwygkpjrg3a5
kKygAIBNcTvtp6GDGuMb+W7ZI99Vg4BQ0njkoINa2gdZk9LkeY7/ZUxGsW3N3v7Ay6YfBONHELIB
eh0nNr0HoM/2by374M0LgvinGoXRYwWe3IPHWb+3Id7vJ9P1lp7JPrS+Tna22VmomxMDLbjy98aA
SIpTOQFwFnYog828fXPAHHNAWqDxQcdu/8tcCp9RRRFuA/wanzgdrCslKjWzN1ubTrvu5z/Cgf/f
mtj9T7nYotr/uvzgP2U10chH3X/7z/+K1vZfv3dxU/2nf9n+48p66H+a6fGn7TP+V34Qqt3lv/y/
/cN/+bP+T+GW0lkEkv97revhq5m+iq//qHU1//v/8y+lq/dvDtGVtsPC0nFdW/DT/mcOmu1KFzg9
vwLF6vIn//J2SfFvPmIH9vJMozG+CkQP/0Pp6v2bKxGmokyl8JWe8/8idDW9/0WAgBwJEWjgeNIW
9OZyUXr9BzVjalqcBGlU7GNhvVSayeLYH4Tfjc8klbf7LMwqIGtz82ktU/WErI0ZH1Au0u/STser
hxJPMrULHXwDXf2irfMMRgVCLMnWfvvZVz6eZ/op30q685Rq1uelu82t9zDozf0AcGvdtB1AFk89
C7Y6W0gy7joOyu5mTmN/bRdIXJleCt06+4aMno0m/AKKrbVxK2+4Y2VRsmgbk53PeHHNGs676wQw
LR2VdAyZG65cpp37ljhC0F5evh21v+G1yWvb/xgB+NXKKcjK7jsLSJbrYHgYSKbS07RLDZiRhWZI
0bgO/mvptl/Cg2tol/PFaJvHvhvFsYKcTkjCFO8lbRwNFeINQ751DQBIWonb6JnFvRJVuc4y6W2s
NNBHRk+vrQDwwTQgb17aynrOeioC3KfPozcTIcYwFSVuf3EUbuuicW8gk+K6vmfRyIxU2/eWyxhM
kjjffQ2NWmB7rrX2uvKYlugV55oyvkg92IH9rz2FjIUXekst042IA7muiosTQ1Vh57UUMIAYDVtu
bGrDWpOw4Mx7MVB9Y08dh+A9iPWRig7/DhCAXAbVLqg8ujSveIe0f5dk1pktALBdRJG8V3DtVEV3
HFq87+mbq4JgK7vRhR2UkFVvy53NjGlF/35zsBBkNSzUBouXNuLPiRwAYxkRVcG96eBjtZv+J0yG
csPvHnYtjUuiUVi0kAxXgzL+5Pi3bQgCmtyzXeeQJplSqanQfI6TGy/8u5HA7Zs0uzOwUND18oee
vfFEUMLLbplIiUCt3YrcNht6NVGkfPjx2ZqZgNCMPGCjc/ZWnx98ZiuuPx/IP4O1Nk4nOBn3KnAt
VC3+c2enH8Q/DIiTmxMZMn9bIg/uk775a/82zaUA27ByUoakuSe2DMVPFWPtFYRKmkxLSbK4iDGy
g6Ppd/eJV38NcfwQEySFbX8+9tDIQpP9+JwQduJ79TaouL8Nn5Uen9zI22+wUS+slVNXyaY1qBGg
mR/Liu31HAPykQ3BR26/nzIWbtKYdoOwKeD6h6xqAM/NxkbXWfRg41kn8+7P2GXDzjZQf9hodSrf
OjLGN3FXLcCkzt41QYKJni0pjhEqsflljJ2bqWYiV1Vx7zNJWKMFuys0X6ch+0SUmB4RbbOdYQ61
apvklsjOR6nhPgRMLgbH/83C+IKMkbHTgsvmLNnVs0k/UTcjyxDWPDWuL7OTvLDq1x779sXOI3Y3
Ufvi+sxBDAJ06YWbfRmRqZsKpL0Y+DoaJC/ceX1ebJKmf5aOgSdstjFS02GtJxPfXrOk9lI1Pans
xTdFdRkFNfXQf1WwUW7hWJ8ml2hRRiPNhVIC0gnqhiV+dF6CSKMlktTp+329hJS6S1xpvwSXDiSY
2jz1t8bvH9sl3LRZYk6LicDTdiB2xeiKgwKteurL/oC7cjigxmtPQ0Nkau3gsLMboz7W5GDFS7Aq
xlfWfuMHkTDhW0326mTWT2meveXO3CGLMohnnYXLpoIQiFElb9XQ3YVLxEkQuOIy1ooFtGP9qPI2
8LXYxTbKH7/ynvHuvrbw7y2rYmjqocNFASC2Fg0Zc1qNzXyJlSV0ROwru78Oudefc17K2Z8rl55Q
s2P1G7ZqPvNi3TlyJwfMA06PXNkhNP3oBuHCf4CqUuTDCcx2vWq4/O61ST5CMz0FALZOpBIwufBQ
PDXRqV+icyFNIbAGYe4vsboRZADA5wbr4hRJQXVTTj0DpqZihdPLe5QHq2YJ6mUbSzL8zI7XirLh
WLYDVaBbUek732S6Pcd99O7qVOyHFixCVFhP9bXHe7GuBEjr3LHfxz59DJXNTgECEUE8EnJt8N4l
5h8pwKhWBDKwUtesWXrSIZH8xBSZANxZUSN3+e64CxgRsWSd5yerWH4xTnzTgyrZQ+ha6ZTzP7yW
QR0Dsgy/06Ro1siWXYRq/m/ifjIHTDYWIQKAL8WulLLa475gFtNElPACWEDrECWCUdaiFd2DTuZw
RK5neI1aM8P4bZL+l/qQUTBohihbB3H+kdfBE20DzkCUIhZ4TMpTNnrF1BPiNqHPxo/IPPkXLAEO
Y6He9WQ+waJp7hrtvAAXXqbN1RM3XrkpFYP1q+zUR9woRssVUQLVsCtaIdZT8E7mCYPGBFYEzs21
B5YkLx0Ot+rLF+WbY5hfVeUSSYJ+CdE2/uQzWQu3okdKNRMVUcY8/+M0IzKon1rzNEb52Rve7di+
hhN5bUNmbVVtAR8rCGnpO+/XVlmGOIFVecJyU8mSVOyU/XxUzI+ZFXorg+yHFSfYxIsePvkek5QE
iJY7kc/DINJuT4Yb+cka1/HAhMD/kzvFA+kp9np2MtK5XPadDUCHAfHwembRsnKARKxbHnZVWeEm
s5q3ztiZrv6qx7Zbs++Kd6gJqtVQDQujHH5QEiLgMYp3TjRr55t0nCmY4KYnntSqoZzOYUy4ZtLZ
60HQktkyhVOUgKjKzPwbsaRfQO+MvemUxMUDbQ8JSeww4+gnbDTDm3o6xgk3fzca+b6xy3viV7o1
c/kldBIZKXuvsyG8TexDfWW1Qy5dToseS/8UlsY1inIJX4spzQB9aDMw1l8RZXVVg3FMXQejiglL
eBjH1Th4+Ed1fJCDztdRFX0kQcfXmjYnbB1iJudNxpe+UxksR1hW9hQ82FX1HSbsiIwMSrhJ+kjh
Rw9T4IQ71Is0nVBP7dL4oVgEcC0xmM16mwN35DZIT61byHv0kDfZVtHOK0O1Lom+ipwfG7IrU3cM
BwSRZrsiaZ+b3k/vqKqJl/GHd+rP5DhLdYnSvkQjIyLMz7K9IGt46FwzXA+5YR7CUjo0RUTEDN5T
pJ881RVsUIDdB4Px5AV4/42s+WvoaGLs5D+2/juWL1guacgAMg1/k2AmgK7cOkH004zzvKty507Z
hMLaQPW85MvodbqNdEGal1pNPYg+cuGmj5nN8BR5Z9BRw1MlEn2ASGCuuwraF73mBxL0gyZNdm1J
R+PmR6qUI3QNR4qjpWrQMu3XrO2rTRLGrJggJ7HswatytBl0ruTov6BYNNdJJQ4ZH9WOKNfHZMKH
kD0Il3kXlNll5c4/Moprlv3q0NAJjyNf2LwvYvSF08Yo5mozFdVOvkdxth2ynyjjsSl9iKZ41dpL
HVbbeiJ8oWQRuAEws4umfjq1NehhJ63uZKLiQ+HOZ3/REthM8ja4eBGm9fYubdQrJXJ0p3CFd/Ou
cKzytTSm59kp5dmJnF8R5BPLo/iapeQ0lOFkbRQZF+OCoOilHRHAjv24nTMyP1ZwG+pL0J7DSvvP
0TRBenRQxaWo2ISbfcRjBkpbcf9n0Gw2VWLHRIK4sDprJ7x1gvDnxMj2gbSZWaG3OGDXzU92OEbH
CfTaHWOtcKez8Bi1VvUQ2w+i+Qt0lJirocnOw/KPpNiFnsleIo4yBGTKPLZe9U70arMdpZmdelNG
qG1HYu988wPzXfzRxuIhrJG5tLMN0RBZyx3CM5+vaTI/eDQ3q8iI5jvF85pODGVqM71ZBZ1ImdHN
S3S4a9bWMdmTEIFrjvN1JYn8jBBEr7wy3yS57uBIkvycwg8keM9L2ZiVgmI0Ss+hi5wj62DXDXYm
H9uN/caG8h1F0vRcR33y3DNsdbAJD6oi83LOa4ojJn1mRX+mzOqqrOyBzVpyqnOL4sYQ3+joRwQe
iPhEJ4xL6XmCE8E/6J7twZwTUDD2cXOarTpe4WPQr4HWz01UHGy2UkD0RXydCyDaI3yEyG8Z9OE3
BArfw8kDzXztmTRtZ9/4nMvgVjihdXMSGN3M1TijI/PA7iJHgILQoyGKaidIB+Ipdv5mUIHvXIuz
pRyri0EaBVOshp7QmRWqu/YW+W69L63K3UaR8lBzl93aHn35yQ7skUwrSs30niRl7srKsLb9rCqE
etRMLh/yYUT1tbftbiu9Uu26jpI0df55/KoDoND5AM4ue96SvcAkt3XqPwz/+C+C5pVOBOQ8j9hd
j+flcdZWDU6PyEzHHp+Jebb2TKcpbgQhHXFQMI92omDPzv5Tk6+4YnXrX+Jc+BsQoG/ZIIKrWQcH
aArOzmvaB1gj96yzlh7znq32MauYyQbI7y/WTHqY7cG/XmDf/xC/4xFhUlz+tSoHCTVDYwQFSFwJ
yOHDdXgPMtmdlXlKCG16NeOFSJzGzp0zwBYdHIUsLTiJwbFOARrgtYVJ6qCzhKKPnShrDJ8E2nZ2
HxSRkg28E6Lp/Aftkfc3TDeZLVsUtgN7nXgTtTPKrNBUZ+JAv7CZ+xcEvpdODPKpw4S4Zg7qgkEa
LDBvprxjhR3zdBtPHFPiq/M4BiV9kufIcDtbejjBHUgOTht+NikHHFZjJM52Ody7zYyslzkGkh/x
UXvGO9Ws97dNELinNqdDpt19NVbWjsSsf9QP5iYO6Kirem62BNkW62oJKNMQnvaktKFDKER9GolB
IFSnsj4D+ryK5JBvTAFLm46gnCVasUVDZDyU/RIwpffYxtzn3J31Y+2/FOaRqZ2+ln4xXcsYZZuk
QL2O4wNT/PwzMeKtbtoSMJ8ZvFnZ+KAiu/pxpuIY8D69R67aIpQ6d5z4I5UlBQZA53gXxGV1GarO
2+UaiG2ppuoCIoH6BrjDgXtCXCPqTFfWDynCsrtK9696av1dYJce14XIETwqky9Q8xqxZ/tQ8o/I
HXHkynY3eVXC2AoUUbsT813RopuvGL+bOaQ4CBzA+wYE6nyjohveoWFvcvvsBevpTccp9OzZyKZt
xAbvyeIvqdzpjxUJ8o8y82+T0MIOBqzmZXciA2vYGrAcQV3E06syumhjgkPaalQ2y7VAgCt/pRV5
zudOKI/PGVa7cvtNnLslb1iIVJ8KgHlXKQ+yyt96BaR66kL1uGg/S/3gzDL6lb3e1D+oIu13uy30
zi91xt1MCGaadu19Z4DLbrrp3Nvw54u8Ne8rn8RBw1L1vZfV6Wqak4x4punDciLsHkWyD3Uy7EVL
bgfH2BnZd73G6Xgw8ka99DVD68JPP4aiMNmD+v0+QXG/lhbrsqHumO9iuLlnwZqdQGj+1mpP1Te+
ykXXYDiuQYcfHKbMiUl/mMC3CgbrVlnxjiAITcd17nXpedEprJlnLJX5E2OD6HGmKLRc1gyNWcbb
JjXknkMYp24Tcmhn8VlEbbrHmkk8EWj2lcpRZhKXsBA+RvdOTpVNvLpdbXqSNakFCn1XBuraaaZx
VDLnzEozcDSch75msgAEbWMXGkQbcLRDGxvRTXr5qcqj1xjz1d6zsgP7mPiepFbqaN87d5bdbMAC
5Juqzsydi8tnjcxJ3qfDgffLuTVRk5yFdG8tycq3kTEbe8FAHvrRQkAGHI/oiSheYR2RqzEpquvo
LkooTNb+bAVbp+nDnT/phJwhsKzWJI0X5CUvbghuqhay21YOsGmZTt3BJ6b70FHZr8i1MU9GIjVj
gE2vDAnx0Szx4xJ9gOGYYnGS65KV377P7JaF3DStRzT5V3yJFpOcThIdVTlMfQSOf5uYDwNN9DZB
/8YFkyzySf8Mpob9lUPsWJiBWo5jEgi8HAV+3L0gY7qrlX6fwzB5rQv0cwSYOneN3QZosF19qG2y
RdoEdndiMA1s3V0ykaLlLxJJWvKymSE2gfvelv01sqy3KJXmUUUnmufuGoBZZn6ELH0W9r9Td147
liNZlv2Vfpo3BmgkjQIDzMPV+rpWL4R7eASlUSvj18+6WZk9kw10AwV0D3oKqKzIygpR7rzGY/vs
vbZ4aOv3kqr65QgLdF2ZjnH84y/N7UdzKRWM+YEi23cxSnooUGwQVMuRtxAPAjuVxxhPeR+hm+Dw
PENfoN3JQlC0Ix2v/JnAY1Xxpxm6WCx5LMif2a1JUUQdbIy23Pf4U5FPyHLBH+Oq7bndrmGrpZXK
aU1WAX/Igex9an4bgav3ZW++qpHSsbJPKq6W/mM+JIdpnsS1t9XatGig9IlygHXOSrULbwRuyomZ
3+zlzIdnX7fOT/wP+q4yUAiLWz+WbkW56YVXXuzbnvgxczyyGBboUikwWnbBa0+FSVlZ0bbpTAop
zNY+VT3rJi2JSxiqWyT8a8HGx16xWktPju6ydbRJ/c787nBSq6qiodvkYEqXILOQoW/VCtY5sN2v
EHGFGpAKG0Bu73NnsPa2O3hHMu/8rxjXlxM1CAzH7YfV1cOGJmp3WXTjF5GIYlsW0yqrDbGVWlcL
D+/rYjR9f2/dnpogrc0XVLQqt2CnulG8IZ2ycJweVk9Bco4ET/cakLicqUmGFR/u/GLwtkULQ5oi
kw0ximwhq6EkrqTNta3QsLEAfIio+prTgQrPwn6gzyRYW17OxO4dsr6bNnXOiVW2DXJU0H3NbQFK
1C36U6CB2oxd2Z2U/whcahVCeHZps7yqoR0OTsBFjI6DepM5lKZ2smY8wZx1GuhNWDasXPFv6ezA
ud9yqRWUq8IM2CzMRd3ULrcM6rX6YngI/ALNvW6ulFoN15gnne8Y7NwGPQdEwR0rxWnlWm18RjuV
p5ruihswtk/LcasT+0MiDpw1m+DHb7qV1K6woc8m8bTJzBoKmVvMGysKXXKHW+r+fuN5hP5AYf1W
RlOxNQI5Pdl43KpyLB9rd3xCziuA9QYHlrjTpgoMULABE7OyqkdvxmQIY4pJI40mnGwT8gAmhw8u
EGuMcd+WSvsTK0zvHkeNs8ImJbDz8bc6LoN1J3zJ4xTGG4yW9S6s4vm9m9+CabTP0e2PrNwt7In4
+Y+/WKO/puBXDfN9lGYRtUGVvdIjg3PUUK9rROBoXaPvThXITbhyGOym6NYLALr/4A6VR5MT13Ee
kTXrgHFVeX12UbRXFxbEkDnPrvZtkP7jR10gmX5KCuRS95KZMORdndsL3529bTb3L4Em6VOzEHl0
v+BSdFwyo/6OEX2ZS759WNf817yKxIKhuzizD2ePM3IFmorXwMvp/RB1uy3G+mmmxfqAlw67fm1e
Q0oNN26ySUkAPqv5QbPZuRDyMSiSz1pUbihD/L9LN4Uo45XM5nCf+2G7THsFPJfKPzw3q2aktAmX
ybELYQ67dnnVRWlw/LonD8QMi3mqN0PT2pWkFA4oQ3hNsHnwCftIAYHd44L+ElUxXs20pGJhPHqD
l13jvmou3dBgxCSstgM9VW15YCr87+zXU7qzXG25y8grzaWBMX0TEfNZ0yy9n7IUVjh95m8Acj86
DMjg3Eaqfh3vBGoaXHMRM4h4O2r4frGjju6dMcT0dTPUjUN0UKqy3wIKcthYOB38ETt7tNEIj3/8
ZYzJW4CloZC28o/ZxCwYxdl3p4BrzfZ4df3aeE1J0GKibn7TGHWIe/uxLbxn9OzhQo+y3CHo6r3I
fCJdNeUC1cSR4jjpvjfq1VDr7BoAz1s4LPgoJ8uPlVM7OzkhF3ZG5nMNePOjIKFiDhobbaP10YkZ
n7heYJTni04rIe2Lg30cnCbfuzUHgTmmxg4bDU2KGIaWOCE2ckzdI0a4fo04cjMScFxXE/Guhswn
HwSeoCpp73udh9e5T+k+SeOTTIuFMmxecniflkJrtZsY2S5hgavOOfsezHOvl2fH+nBg4my9zHwK
E+1QlcaTlLAqOBkNDnwsK2wnTQMZZ5rafO90BIknyftnaI6FHeEW63LyjFhPt7TGbeAD3RrUJ/3g
mmm4iVjFYdZCdpLdCEjOeDEcZezi1sngc9bRijRkAtUw7PdxWh2mJpg/LU21d8VLsqjZ/9/PvL/w
JeUEi/Ly6k5euLCz9kUJpgCHuqlNYhntCueL2o/9wAwyChjgxoNZFu6+rmiIxD8ONJCdoiuZ/Xqi
PKbF8iBocehQ8XxwzZ46zKEFSOiDCE2sTG84uC8kPuz7BOux11g91SlT9FyOjH4+pMYkw3WhdBGf
G2HdkWjLd3lP1xjJ1XAfFvWancAmw2xCIqP8iGdSlWU5iH0WoBJX5rji7/SyCLVeo/fh0Krjgrkb
q8QYU1pZk3ixOs1JYJM3hiiBtSyVO0/7V8Lkxuug/QEKo2VdcFE6e4MXKYanPN8MXfAd4CnJ8uip
EdXKdurqHte58cjVYlqifbMLqEE58kwDX8bmmCFvlk0vVhaT5CqdingVd3ZGgyGRGdQzxTbrNqn4
JckESHpql6f991jJU5WZw5MHrQZ9VSW8ujGDeG3c7RInOJaFjC5EhXkjA5TahMYwbErd83uFY3Vs
c3ISROzRiyY45TR3kOVhM7QFaY3VjRQDz2zISydNX3ToawJl8ud/ifvjnPxsgHX87v7u9/g7ae1/
/f/kEUEnwKDx73tEDp/km/7lf3yq6n/+y/GTvruk+Ztf5B8//0+/iPuDN4NvB0II4qPwzv7VL2L/
wPghYUiYLv9xo/r+q19E/hBg0djD+SSrQP6CmfjTL2JbPyzPhWfi4Oc1MaCIf8Yw4th/B1YYlnBu
5DDH+Tc+kcKCQgXyY9421mRtJNjal9qJbyd8MlwqJ0P8dkBFfvi51MGiH7J4g1zB6nQawn0Z8a5F
55Y0NE9IeIYw18WUmvvcLpnE/ZCrfWr5UOqlNU2bwKNA04jJSNhYrLnxsnmpy45yGMvjKCVS8ugi
8OysdvS28+hyw5WATgWA/FfJW/4A5WXm08YKKve9/oDTNdgXM5MWAVW1VqzoDypBNqvKRLwHIqBY
jKK/BGWajhJOIsCqPqf0NlOZIhXrFq/jGNW0zoRR9pNgrX1JCuzWhE08YkMK0O9GGgNpkMIoH8ht
GzAW87AQmF3M8mme2+maVXTDe42ytvDzv9XYZpcWH+ebUXRE5zxWgJoXT068hvgiHRUT2/m6O88z
PjmaNPQlEG68h19ib1lpJKA4M3nIvFg/9RlBIJpJ29CG0BAzDcJi4+4lcqu7FA0e7NjihC4NUtoy
9aovhzUbKqlVc8sKunXa1XTetAQhy7TIXtkMqZ8hMas1LhrrTbN9emFlhEro5Sp+nPOg76BAYkFe
9Tcq/Sb2sAgvCLdiBSJMQJjHMJQ3nTsZOsbKDVV810iKKbgsd84LtueR3jlMUfcECsYr7uPp2SK3
RRLeaI48v+Uneykqfnq76dZtMxk75kvr3vaGMFpFSW89DJWYLgaFVJymWW7fG3mhsCAGdRU9K6hU
4Co5MOnmQpSlDI0kTriK4UiuA1XHdB0pC+0aesWiZPJmye0ZvI04lysKtnx5xGgu8QfWFUHW1Cw/
+3TqWfnSPHhrs3T1UxFR1MTharIOqTD/dLw017piq7xoFd1X60HE/PaCpyFe4x+wHjy3DT8Dk3wK
C0t5q2VIZLpyKTZKKfEepzvpdThCITULiGYwrcEjuOI8a4rY/CBMfk5E69ZEN3ERGZTUYn9tsBMw
RLFWpDYB8sS25SLwK5QG+XCdZS/eUNn06tap9csB5AcBPpJlvWqmGK/h5I4mXyVUHP2F49m3V3nm
sHDwc4vmkWnADRpQKXVjXXi+c+dWBh2h/ejP0WcPSfSxmDq23XZlcBvqZFtY65RHhtu9lzS/R12X
e6NLYAp3FOU1dFrcyMyGGSJ0aI8JR+RB8DC4w4BFuJlbRrZwwnzSF91DE0i6DG+O95fJSKPPuC77
j4xw9EmAz7/vHeKIeUNmtSDv+U3JC2s4e44te6lwKhnLsRzFMcwT5S8wcPtbJ5jQGLUb9HCsU8e+
l+SXzrkBzZpsjJF4S9739jfir/8rCRzW9kaGbs8yPWnuaFjtT8BZsVVHjcGl0BHa+SDeYk8LI2mo
X0JzX9PkkV69TMDCZrf/gVwyENqLWFnapr2l5MnehalF486Ag8PvIVq1YorA7oR5iwMlTdcO+mhD
qCmesF03sKqZ93BaxG1xrHICuau8Dqns8E1t5fvhFsMc7LkivGKYdc6d1murdZh35ifWp+hFNX3A
02D6l3LO7+dhxI+PNxuUrCM3NWgrWoe8onj1R7DDGBfxJfQ9cIbKQOehanQ919TjOCAlnogQcrls
cfRBVsh2VoJtXgxtvaqi0FrXo9esWfUk1Lz04c6NJufdTiEPULUkh20VzfYK4o5z1T0gjNhIpvMw
Y+rPfIRZR1Xz2g6i6mHkeTu1Vm9cajn6j7UOvZPTIznLgKCf3evokSKHILr5zQJwnGmAho+haVfE
tbGtARzvsLIRjHJCdZ2rmVZCAF/FEuoOAW2bDO6q7gx5DurGlyvbqu137WikWTaA9WGklGxyiv7g
hCRgF0UrYz4fvWM/8ZqezmK2nA8Td/nzbFYtnV5dRjNp7ZqvmjqO/AZN5FuQTvAf81QKe8s+objK
JMEW44yCAGwGpnYt4dStioY2TKTE6SytnItaQK5hU7iQr24QDO9eTbZ3yht0dLfNUKyb2XgI84me
zimT6gKZcbx28dDet6DNyQ+1Bu11QfQcMuJtBASVcTFXcfPLlHYSX6B+zFBEGnff97W8dBkZ64VJ
3+USUjTSWdVG64iDg01UX1zathteLRozNiDmzbspqaL3So/ck1nq79ORnaXJkntL0qa6mKjJNIvz
Ux7toaRulkJgWvCEnpcm/2whWzt6dOouwcXjlKhRtT/uNWUYaCfkCGGZUQ77afF5oxwwsKLrXGek
gJo+SRFZCNJFjWtDfW4wlDR+NB5MnzvUAAMBL77Zb+E+jnu3qtVP1vIJsBLaEylxY/ZV1Cx3My22
LZdRClixpBJ/bpZtnMw0cSME2sIz7iTBm63hh95TmwbDHSl9ezcrbaw4gpJjeb5homNTFHsWDs56
mincoLvI9U4BvSb/QPf9Z5um/92x+W8m6v8mrmkXfp4l7f9wKn76lX8W0b/1Tv+fn/mPedgXP2zL
cvHVuPx6OKEhpP3pn/Z+4HrwMUFbrsAXjxX6r3lYBD8wVKMmmkJwyDq3oog/52FBbYYtgyAAq+Hb
Jpbsf2Ye9v6gvf7fzECXxxFenI/FG9wXv+ff/dNJRr+XnQJORcAmrRwnLuaVmhR1E0wmcfFW3g2x
yxqCgOgiT9MZKJFub9fVURbX0SINuqTs1No4ZVecoq4EJFHNxqZ22EWsFCEYQRF0gMWv5VJAN1AY
zoj8Ic1MzMRN2ax6qyMd3fSmf/Sm2d8n48geh+AwiF+H3culNhyf/gSt2NR1YcoNFU8tttMsg+xe
ZTBILde/XU+TKcdnSkwAyg4xc+A7WpkPGLimANnKzrHvzDF5DH0Tqye/YrFojtPNpwYo4dlh9sgW
bl63FMZRuUSEE05c2ROg1FMFg6fOE06YjNlegh+BQpbM6ROMh+HUkQ9hN+4UTxoL9QvmnFsfMLoz
9fF8iyv+OEGoFjJ1BCH/7mbL83XKcVeZtvGtIKKcbGMGvNmOXTDSJJ2nr13Yxrdq53Z6tPght2Y6
qANOdjHjbCpNLCPBXJHiG1WZUdtVKL5oaLm7CoQFtd5tDb1CyfChD8YaewOGpBGekODwn0HLA/O8
j9oBziaog2+sr+558sjGkR2a+3WHGrShdBMjFTabVTDDIfMMlbxULQvSIKuSDRZWzXrOLA61iYuo
i3RzJZUGUiJLDViyGQVkfkqfaq/Mo+OU4R5VpqaEOzM/uM3PFMNH4V1pF+lZo79u+H6UMWekUa55
r9e7hhzzvkkViJbqBlDhnb4Jx37aW0FTPVd2iSsWXI1a9vR0438O0FyDnIkJq8WLaLSrlmGLgWg5
hQLv8lwFDA991e+y2kbUDCoH6mNmoLKyZkuuBkaQey+1Giq1Yj2vRS3rgxW3wYswA6A1lA5lqxK8
hL8VykV+cTGTrVn9zOfWqA2uQNgSrNqsdwxMw12Usm1bKJuj2yKnvlcBwyYdj67zUqS+c5HKh4kD
zPBpNDp1lEbME+6NyW9QEdVmxAPI69UrvA8zV1HDgOMHT15BhTjwQRM7TZREZ0qe1QlsbbAnOM34
WVM41UsgIYu5a+RnNdVgJnUXJQ94vijdE1lMIb0zdK/2HKYXBnRx0GYhL+bQyFeLq+peO1yXFlMu
jV07ObAgWGa5y7CSw5PPiPncK2/cueOkv1qY3685jXfZrg/97gumR8WuLe6ingKMhkWItE1vU2gr
/sSMRMkXXyGNpz72vGtTtGqTDHFjAUZWNmuQMr01F6rgjDSndjy2MTn9rLjG1HM8DYoyLmgV1iOf
mWGnWw1tA2lWnon6OenKt8uGq00kOCZ6cqt8c+jMxZtgUmBS2N15ZBf54eoEd2BssjBfBeHQn52h
Rm0dhROC/RcZG2QvL8MjXjaxw7E+HLMxNo/CzzJQ/lLSdtgYQjwx6vrVWtUkgEuZGi8e6ch7v4nM
h5mvNQcjIfd2TQ3z9Jv9sg/9WPZtvZROQMdQOmKkUDR4U3RrVApcCB/cPQasbJuosW7ZeIw58VKu
N+mqsjlr4qATO5BY6n6YkxZItTbcgyloB6wLx/s9hV21whRh3/rQgCkIq5wPddMNxyA0iHMaYmJb
NtUCu6hvzNnRcHNhr0vZj+tWB/4+F0azg6/jvU9WkZzbOVJ8ApsYl7PfNqQmRV6cmGm5QJtuVKkt
W1lz3eWGfgPnQYORaxYPBkG/1cgkiBut94YTbSQ2S5dkuAJTE6vcTvz8OKRyEEtr8tXvBgX4o6wl
baQibdKD3cvgRBdbt5JFI+nJCCM40mHPF6uMfXNeuA20QUoT2StmOYCtcJ7RDBnAVrNXV4+DSWkP
qvvQkHb3UCjW+Mm4ZRKJVr/jGRf5KuaxeXHIjp5B9tRfpefYz+Qt5cgFG6TkNKXBPW9vm9bpeKze
x86ACO50g8ZtShFAshKxjn+pLhooTDYpq7nJQAQsKbnCKo3QTE4PLy2F7w78ZszVih2OB4SHnEPv
+BTxyfC75JM6UA88WCyjMSoSEuwnYhm49vGBo0q8UpkbHd2sn964PaXPpgD5yAE/gKOY2mk5GDWn
fzi3e6xl0MAo6TPX+N2nQw9XtVlQj5qvZyPuP1E1wAWktfcrSf1wZ9R+eU074c10mfc2dSiTS0sg
eq/vFYDoW2YY3lD+6P4igt19KCKWRx9hgtRGFzWUEwXEwQfSFv6iKgaTdLpT3EH7G7f8SslHzrNK
/Ae6IYnh9CtBgGGr5c4cRvaYPiSBZYOCjJ3h2FkYF6xu6r7GsMxeUnt4juxJGbyefJLac+zSIxz2
QfGq5xbQNrJ5A5Dg6pS+uXcsTdAzi3GK5gmY4xV0tOJt6Nz8OS2G/KslX32GNsdOQseIzz3mMTVM
WB2GNDSnpV1MhCWkKeeRbWITbjSHHZ5M3PKagOVZypq8qC69npxuJeZz5uXyp6eT8L4AFUlBTQ8z
Gwtkc2o97TyRZxZ7omDpp0rdd7KoNgep9Im4tm1OxLUN7xWy3ouMTGNXgBY62BYxF6ud2gMBB8Jd
hZab+eYhXOpwDu8ZF/yTMouMXbCRMRE0CW/dwfG/SPg0MJroC4mlBUiHQlWX277rttYCWIfzXvAh
29Sd439K6p9GUPJF8m4I1SEXFNh2o34Idl6B+Sgi2QoCV/jvftCNOB57Xe1T4Wb0hdqjs7cjypQW
c0MfaIBlithL6ZirBN7jRnYRdcfE205Tk/X2ujCC4kBmVr+oFkKik47dEzjI9gFpwt/blIx/l7lZ
YpcfanGKFBrOIirt5tktTRJKLrLiOcghc9Y9UFgGg5K4fCI/giLPDnwJjA17Srhjoqu8RciWfU8K
rblvSWTeR1ZOpLl3yYGoLHpzXLPdqsRkZxtF5SmHn/ElwF+h5LZFPz5kQaUOyqMnPmxqDIkw+97w
HdIYlHSgb1h57Lumjr8NCowO7WzW6ypysNaaeG5/GsAG4pWT5NkmHfxiW4Q4Av2SMx1hFquadt0z
jN2Er53lX+MktW78ekymZdk8I3wR0sjEsOcrLT6QLY1d5+nurAL4wgMR9c/UHzCBp7Q/xD2GUbJc
eN2VUvIrwiC1H2QjVj0754Q3Ztvf64rlDaGfWpyxTxmLwiuNj8ASydbDDsxHUgPGTEiJB8t5UsUX
5lVx1wypsewg8ybLKEymbZkp6D+wD2jhGeifXvhF7+yrNieymDTl48Dd4fnWtnGfWWN9tuqZUGQS
emfb6ucXw+qqrVuNwRbKcHruZj9eq6xPyPt6qKpJKAHhMJQNdtntsyHo3muzHD7nQdCSDeT3GlYG
rC5C27xeWgWbM+kgIzYy2A5u5CB2DvxOuKJPxexbH62yw+dGTe2mxA677W0Djm8Sq/IUQkJOMSjI
ids4GEnsYQXftppIzdbzSD61ZdU+6IlS0bBJ/Z8mBHxngSwAkwEj2gfwjNsHyfSzlypmOVzhIr10
45y/IQxrVDDgmkVs+u9uEXOay6wQd1j/yZo0TfkKX8m4OtisVwSZzZ/A5cS5GoDaLAIVNJ8oFDgq
rVLgb2QM1RQin3wRTkxNdfNkZlb5mbNFXpNMEKvU7Jw7+Cg075ombhHMd37wnNeTklgHndvJhmmX
OmGuFDnv3AeWLMnea63fSVYEEKNgPi0yiLb7MRvUauS9+9LQ13zz8WA9TiDAb4zOs59ziWF/TV9d
9jJQSsrOTicPsUOHMJ2mfr7H2okH1FFWe5d5XXWttaQZ0Y5KvWtS6xZwUfXwEJV1w81KmjPEFDfa
dri8Hnry2l8RS99lALt7lxpTAhu49sH4CtKZedE+uybIExg2BhXi5vDcTIWxikGWh9xogF2OBHDg
R4aKncfMOZsOzRvJdPMxsELnvrdGSBVANF+axpGsQwXEGirMDxP9NZskHOeLFf3iZgSbh7RbdBrC
0aL9HImyXrQ6K+7iOgKJZaLx3dFTjfKe15iGokENj7WTw74ywcW9OWQpZmDeAR9Guy/SV0KBML15
jv1jqqmMtSFDjTDjjJkbw5Ddz2EUEdi0vec287NLTkR0VypXb8xqJoNcp/ldyiB8IrL3MQZEOMVQ
50dZa258aQcAE9NeMyypFB7P2FDcFd1g8ZU6h3TvxVZPEnHM3PdZgHGQJJVQotzwEk6Wu1GcEOWC
9w45VF/5/VHGvsxX3NINZJ/KU7cnlccQUJpgY9vn0640+4LBxLHi1YS/KVq5wEA/BOUhoGDAcsqb
5BrzZnCnx4oSxi9PueHGJeT5/v926frfUz2CauSYSCn/wU41/myy+LP4/tsm1RV//cw/1SPvRyB9
NGxUPVpuWKf+pR75bFNRhhw6fGRwi9H/pR1Z8gdqju8zZpoUAtwEn7+i9+JH4NF6QVge2ekW5v9n
pCPLsW99An/TjgIbmcz3TX49R8IC+Lt2ZCozjUKAQNukurDJcdcU/NavdjBf2fD1F8eI7BVw43VT
OvJ36wa7qDWqX2nrnyW03Mr3RpJCQbh1tRifS6/7nCuvOIjYi5j94dEkHaco5HrNxCmLix9HH1jj
kLRTwsvppy66bKW4klKnas/3EnjuMHlkxvDVfBT1k8lG+VNzJq5hYslt4uQP0nV+V9DjlyMEnkVT
yD2X+yVGIGyYMwgaXLfVcnTGU2L0n2XQckwg/a8qEXj8siD3UP2tlfHmN83b0ECT4eZGxRtuVk5i
wmr0uNrkULgdqTPYe6hAkRa3lMq34J1YR325qnwoGpYNvbxw1piPCW7G74bBUiMP/PTcWCQhxyj4
jiOKD6bkYFR4hnhzLvxGHfAjo0J0ETeXN5IBP7PQpJyasj7vluoMs3ld6ko9WeUQ46cakouiSpCr
zLS+9Vu85X27xec9bcxONIRMko+BupUvoEznqTpFGIEfwYnPZ0aGZevb+ZIhjTR4DdbZztMrdhJc
UMOOhrUl2+3y6qN53WP1s874IPfT5Dv3f/xXgN4PE4yORY+TjA2IrzcctGIDuZDMjuuoTWzY4T0J
HXt5E+1e8xxbSJVF8R4PVQQebIATyNrvOYP/tdZeMG/Mpn/WbIJPenbI1BjJQRmRefA0SUGnl8/l
sGFacp+aNjg5qTmhjLRvERihRz0raJm6JqJIVhF0Wf3pBS+2zSan43zHeChWpKcIiPZxROMhdsg2
u0/rQODNLdytk+A6hMxEx0JvuNco5jY1XdqwSy5yCl5mIVkgucohyQ7EK2rq3WSZ/uOA970RauX0
Y8obw6ZRsZHDqrVK5+6PvziaUHueAYdnOssuRTwr3u3ZO4lksSkbVtDsV18ygeuY+Gx3nHjT4fjX
B1LD5RKmwGeVe+WuIavDpTe9DwuPpaPOn/PGO4fdpE9MBeRzlD6wtLixwM2PjnidNCd5NbuKECh8
720H15hbeRoT8RnLrYG13e6seo2U5BLLq/F50f1E+hemWL83DPswZhQnuQFrDO/UtoKa+DAHDD+Y
mzGlgSrptiQlkJECcZf34B/AHMDdyNgzdTrEVD3lcNFynIpxB/ESQ9awU9n85vQ2/kFgEzGDXeO6
J7oBPPy4kyRtQLal6Kwdj4g4peMNR5Zlp8YsM6xOMj7cIhjHQBQbV6hpRylbuc77Xn2g7BWZIO2q
8hcyM86upuViCd1H33eywm4VVc/mMGztossXMQmh53AeiM9F00ZaxJRqc67IDkwJczNKt1IFYCUL
dMTUpVefIlcHlNiTLZyHLu7VXoQaaIYJtItwxaMZY1hyrVvtjWJPb99EnsTbkdGioqtymwskA+Cn
Ol+Lpj3FxKLYAcqtNv3icbbFi1ngmIXFfFPRukVvaJD8YT8fXDUMRzZ0XBhGUW5z4bxUUzqeiyRb
tYq4gBMGmLK32ksYsHPT3HdeZT0KEpU8aeYxHrVNVi751nMUnD1JxD5XyR7vYXPAPHgyE0XBbSox
o3O3DAcitO6M3WCI9AjVN663jjusB5/ncQBJtRJAS7EhV84lATmyQh+F3YWvdUl7XLqNSGQ8swnd
CyQaexLxKU84Sb2wbfeZ8rDB0vEsWUue59oifF+i0lnv7dQ4RA0pOuuEC7GPIglJpO6iPHUB3uDt
jDC8GCgrlyEk/eDABcu9YRlSsjQM7lZUCiqk+i1qrm6NsR8i62cCP9DNW5IWOUSo8shX4bOqeQ/4
pvF77uj/dEciNoAddQ6WuKnc70aNnzO33WXSGU9xRnFqZ4AlbdMW03b1ONkIVl2RLyolqAVNAaEV
2U/HrgDI19OT2VeP/J7AIz6qsbHXOrvEytolh1TPdx36cHDUoqnWQ6x2uEK3FTN1XfnTSmczJPIm
wiw7yyuANbIBIxKqNbaXEt9MZWTBoXeNZzIU4YII5jZqnDsxgeoTE4wO7I13qYVix0zLw5Ds+/yO
rLSfBecM+tLZBg1Dgku7PmQ8Eh44ElueL7emjjRtDl4K4sZ3MJTatUeHm6tncZDFkzCkOgR2c5dY
s7cL43FbJthg0nD88JxmPXW1fksVAjIWrGADTdrcmbJbZauKs/gRHzb9cQGFlKnRVqe57YolSStz
JWULUbfQAyuUQS4k4JqkvkGaw+h+1uZLPdKUXQXdk2BOX/dWQtNO5l77xPCOpZTkjQyN+XqdDxgf
kbn4ViQSNIJtjUudJ08Zu31Ws3IT1/6vsjJqnJscU0r5gHxismtBYwS7OnBepZjFmXQkHJIwDs5B
eiLMWN+pme0QdMrllFoejiAAPA2Uxe2oYB7cguBhhzFGlUKuTYL7hwAJp34ZXPfQ3GJGY5KyCpB0
Vfo9ypAfghNigfvhz5i8asRo2ORwJtO7Ps+B1823VGC99KL0ifBTzRiPvCOrNRDnduVJCXWlDPgc
xGedd0TLZkpapPfUQSRb1JK+B2e+9XLAdlO7DnoJeTa26x1ioUCEWwCGxCUQyAaT/zPFiOWdlfOP
oM4sCdPOK3K0YIBv6y1gaTw7w7LrACE3sEJxinArnK/5WJjL0SUvzEst679Sp6iWxPgmBFo5rYxr
kHZYlG4dx45d6y1jDCxZ13yK5PAWhO0b0wJQoAxjC0aDvQ0abMmdrFoCWfqSY3kqMpaD9Ghw1wZe
xEIHIr37JEtzN3lMUrCth+yhkc59y79Hc/RXhcQhoPOvilloarxDCd1p1cXpW7KgiM9BSMvS7FFU
7s4FDMoWpYU+lt0aHoTeUCjBNShtt43pkSEHx7Y06mRrCERsQoY/CyN+ZAb+ApqyzCcRLjwbTG+m
1nqY82UW2NQTW3ie4NnDIUeV2hBRwsvL3AjCANj5KVDQByCnZhsj5Aei/DbcAb1FFN8SEPySeEh8
EIIiqqgF64AB8X9Tdya7kSvbkv2V+gFesHdyGmT0rXplTggpG3f2ffv1b/HcC1S9AmpQkwJqIuQB
TqakCAbp27bZMh3XTT1r2FPqT6eiNrgR1jWNZnSy4ax3w8nNbiIyz21anQpJ0fJUpX9NXn1dd7ej
juuwYExP1ipp10+2TT8x/abZ30Hh1+uU3FpxwrPX8l97v/7sGh9Ay4ylBrfdtOyp/ZiFhaXtfYp1
F1MP1eRFgROKImv2ONt45s0m6H6Z/hGTNqri+whBaXiJCCNKa9tzMlymaMvq6bWyHLxhVGWz6d5K
8gX/FCNrDX/HgYaD58J4rceKJvdp23SfxrIcmo6+TZLlCqAd+C9A3nQ+sxE+UskYA1ryXoW0nv75
9djxYfyagHJasjrQa/Xnn9JyU+BnstmSJm30CovVxOBhHsdFnsRU/C09681lTYpd4tvDVRekN4Fn
Ynqv1fIzNf39aC6vORcVxJOLanIw7ywLnRu63pMYNP5B82ktLYfWcNT7+vOfrmtfW/a8igSY+M3s
Xtz+XSGdfVNd9pfmiU8dlj47XuKaFv3X1Icn6d9mmL9Qptg+Ff63oOLbgddUuf5rvMgdT7uLzJJv
vWayyE3nZrT2LU+i1ybPL2rQ/lQrPym/ry33cdF+wiHcRXXyjcX/u7fFc8z7iEmKzxTBxVPLX8Jr
+7T+pmvPNc6Ep6hywZsjXvXeH4F+Wk94xVJyke7MY3L9/v7amq0tcdCSPa84FnOOhQ8+DB77smYP
8PK7lC2f97L+LIr4mxgSqGJwahlL7eqT9BN0P20rfPMJmYanVfdYf726zv52GfunhigE3qrvwqdM
fORnV+pJpeOzbpc3c3+Ts9fQRZGf8KaRXDoWWAzpooDhVUvqHfrSqX62pgeRGl/iNMdPjIWsGVt0
eDahzcitpATznnHU2ujY+QJ3qli+JDyZdTzl9lroiSsLn6Y8WpRXmQZwhwn1dJCq3czNNyH0R9QR
VZG5Bmk3Eo+0MlntACcNmxIXYaz/HCBuTekahDVnoP66+jUK/7HgoHCncbr6RbtNKE/Y0xr0ywaS
cPLM8YS+c/A6i2kj+1Az7gTwH5j2c8EjoZmMa+YTJY/Vvgajf0XGu1m91SP7mwkTWMwmcOzqUFPs
ML28UlgAGhBkVdGfyzxJ92mE1xI47rEe+vkEoAT3cBTHcJ26IrSHhLKdXNvzvIJ0n9QkoeLlYXRT
tPeATYQs56cHqfndPGOKwqpfr5VNzLNLnv5gUB7d9pelOe7d7xIamGaN0MTUEM5ClgSpnLI7T0Ob
MeKF2+1nbffAJqpTwkvOJ9QfwIjM4qyYjjqC5ieP8UFjjx92YFBCH+IK0jbpciulB8rJY1x52nCp
TJ0p3JnT0KD1rki9+jG25cGvxuyH2RenTBg4owiw95BCQncW73PFdsY12idPluOFbW2gj00M7X82
zpMahstYDUcTfuwRiD6Rz3wn8tG5eR0PZBfO+16jmGA3GWkUyM6HepHGQziyMkJar0dEbaD6MQJz
4xU+SN19RdB7281Jeuc/vDHfd5kPkQOt9IpYMlyxgbSb2Owj9lhcpLEe+aea7JBPDCs1NT2YpnfH
acQ7kRgE7d7bTrFbHsZxru699N5hOzfbGVrwqerjD99bv3/kzG80y373XfOSGnX/jDT0K1dRfYHw
B53F4YTopjI6CSrlwnSxAbV7Vb33+t4JyrGxr5ZfHxM1JlcvSw1qD0Zj3V6BnNc96xi7HTKmK7VD
ZcCFMtz26MVlDIsJt7Agg3Jrh4trKPc50rms40oLTS19kJAlQeyAPqrQlLGoO1s44/2Jk0O6L+t9
vhzqREGwY/f0VFbNiu5rtylyyc1q+jC1Uv0cr1+0vPjjkHLe221S7puWVSXiBaywEkKpNYn4FQkq
2SZkOJueLhG/mPdaGWUHRMtrM2NUaqK0e0gpNq5uLpfI8jfE54yd1nvGG4naJtAs92ua2zCvK3je
bc/ipIPATzq7e9JzxbqsQvyOYzsoaRAMlpFjSNX5oSnJrmCuCkY8AkE7SJ6GNjg5Ze7yrHsD06oF
fN+r4VAN0c4D5KVm9i44MHkLDD09Yij+U1qz93P9A6DIEIkKGYbj1EsC8Jg7uf4VZ9pbpoNo2xdJ
uSAHG1c8Kx2hAiX32En126gjDk1KfHIDXMHGBPZYcp7JPrIRTxpWgtZAFixCfnPUC5xf0NptCoRb
3okDAUPAA4vytKU6JtTh9dOJ7Lvh4mVI+4lKQ9faUStD2Rr4/yfNWHgO6OU2rfELw9xgUyVA2OqW
dZAu7SlrfbW+DF44D1cTYMNr6WmHEcICEoXjbeikMM5yhuXbzCt11y6DOvHLA61yD2884bNkxh3W
5ETvjZs2md5jHLE7o9FRTlIct13SaUD16h9Ok8gtOxxcPmm6k4hXweyxcGsr16AclNc+1mRKX9R4
yhhtrupDB9yyl2axx3AF53Ks0r3Q91FEqU6/qB8MpekZxeXDH+yFeQxgRV7havYGyipJgQRUiJah
llDYPKzcTOHXhJbZjxNc5Wgf4b5cgPgePUynDuUMAENmGzVywjrtyZrVqZl5h6UaF0oIsnhfEhq4
/fPFHQ0T3b8Bvp3T5Gm2Yxvog0UoQfcpfKRUMciXlhwhWJvQhYuWzmfXUcuhYugGAplcfb1NcVrV
11pLAIgPCkUoEehbeBZOrrwRJ3Av9PEESeQNB+U2P6fRPuRGu7cwS28I7XPulfdZJIQDql/GEstw
yVRAbVi11QBb770W/0teACTCWfdmA1oKAc6RKNTLRyvEFxbABegwiqoAn61oXSfkWKnDki2/NK0h
/gU+nuy+Pp5tmhU5eM3vTedWP425KEIuhv7sdXRvNsx0Po4RDPs81yhzCw2fz7Xb1fSMGq22w+rS
bcml1OHou4JDXfad9VBbotT/tLOI9J83NydyIrxr9e/Wa1P6htJ30xAQ86by6SNOq4HZn0hJXmYI
t/CVjpHp/rLGlMuOwtlN7FT0Wy18fmg85B5s2K94hAaAkbI/OsZwEnOgZap/NYz+y+t8+9A5C14O
Nd8xUw5nqiGNk0iza9+J5Ej0kbj6mqYVdvlkDI29z9vytc4Q6JoP7O2YK5IF48wCLsyZl+jFrQnW
DW2MxafNmUNm1CdvZcRkZr9xMLFt1w3AwYV6WUjUD7wbS+jrnXwW2ktDmRQaOiaDRlDFEjmA7aZU
C/opNwKaJyv6p071rA5w4FGai/ZCCSQkAWIcpFWGPeIh8MOZ3zav8FqhavJiP2a0J1/GT3UTi3CW
jonM0l4g2CJhz+1lbmwRChfaY/mcdIJejbiLA9+KrwPiZ7VSQlXbODc/zb8E10WgYzvajcib+Vxp
e5PhgMR74bMuMLsD8pbDhw81HB+zz1qd1r7u22j7D2xP+TPYbrkH3f3bk6BBq4JLZ5VcNgxj7Vfd
Y0ib1Pw3wcC+RMXGLNzmd9dxdhlKgzJXXQPxxv61WyD1FKprqbc5126SX0clRsBflPRWuvNd4Hm4
cP2zJbDcE3mpe5lny6UcqXMpJVxSKEXRteRI5MRU4eWJd8AhstxqGHBp1Rp4F0GaVHnb7/CrQMVi
MRwoU4igGDUOqANOAkvIS2zCvFqk1XNG8ytm9NHedpNCxJjm+px6pTyt/0VaaLqYnsPBs8kdvkT3
gZ3DpjetPFQxR8VYd4xjjGAUGjZpScyhDIPM7oC8BlAi5Xg2pR9t6q7mIV+Y3xOhAARuOtR6tvNB
rrhbxtwiuZLYHVKZdcBNvEvpQ9goHRKuBBJ3WJF5vSgH3BXwmDq09EuPlS9inncZIy5klf4yCMwn
c1TzaZnj3+jQ6c1b+mJDNtZnjoNgtPgcNEiPkFM2JPTBjJxo0vkvrFy7XWbln1PVzlsxQJiscuBp
hZ67V1gniFnxUPNmoAqwEoFpYhr7aVqMvYvB9gAP6sACU2xd2/zlzLrxqLATPtzI32Wdsi65W+zb
qjA2XVYNoROrR1/QPmv4tr3HdUajx0g8jQAjh6wCaQzkdXmhLBMTWs0KN6+nP5WTybM/EvU14HoH
Vd8r0C4JpGGUs7DKqLD1So8TBOmEg2khtXRZWm8L2pzpic2B5zjczWdWuWTQ2xiXEifKnOkBIM5l
aGG1WiIeKQeZjS0oefhCTuiNsXlwloYFrqeu+B69Q2qD5IwMeyZsJbOAjvH7jK9v21ZxuXOQfR9J
daPk5mHiCPggm4Ajb84DCLbVwY/OhEKa7VLIeT8Z+3Il5A9jvKNUGZYvEXAnqj9siU7H2uwxkITa
AN3RbwLjaRRVB4rO03s1TaEL5gHxFMER0iseIYcVAtbQ0lf+Ie/9Q6HH07Gu1JZJwz2DdXPPaTz9
mSgCfc5ZEGTD8hvDnf2GffVPDScJs8xyc4rVXb6Md8ET+Zhm9g6TfEa0vFuVQ21vxHxMhJOJA5vv
tziTxtXKhy0QwQnHJpUsDZJgBY/5KDtrPo0e7bo1cbmASrs1J+LUkBYIKQ2co9hvcJxIOxox2ylF
ZHUegNIgAyWcCYaoCVRia0Hl+Edcoh1WAph2BMvR5FoPTHE17oAOszbDat2pDwkYeCcH1gqQPQ+a
W/2urA7QDUT7Fwe8JszpoNZldewKWFQVG99HgiHcMJJsjyMj32atHGnTRgpmgUprXTo9u23L83z4
oLdIfoJxprOe3FzXGvmbUNiW4LcWLFNmBHHru6vmaTfr3AzEqk9SXEo0m/tBR7sMPeSnmaJY8mDd
X0B52da2Pbl3KXwJafseDjpn62DkpktIzLrnccbzsgIOqxekhJqeZpRBHYURAxyv6GzvE1pyycD+
KTvKXMYKuwbb3ysLk6OcqD8xCFh1PT6Ffy7YNmWzJMQzXL06nKz1bsw1puTRoXYpbAefxGrMenVG
UJuVdmaidG7S9dgEl8/zDDdoXJ5YdL4vpfm91O653WMiG3dldWkRInkR3krbv0+6caRZLYhdiAu1
TzF33u/GPmI1UnnMUdgRacgOXH3Yd3H5Qg6z2Hjrbkx5v2hr+jYBm21S+ho9s/5bqqtnM7D560En
HeyR23TXMuxhzLG1zNu2YFMDXKKyzDKWYloc1DAfLplKGC8w9YRK59ha0OcMCkD7U2iQ2IAa9GeU
xxevj+izj8O6qzouYOMAhXs+ZZr/1Vgx9IG+xv5i8+Q1kYzs3g3cMRkPPZmeZqq1x6w1r0IAR6IP
ByM86xuFEZhjTXMxilPSzc05h8iwNVmGb6oVHrZUdcwmCaRZEeuE8XjVhXvOiua+1nhE0ikusTE/
SFwVPAw847tI/Xbf+be+aQRV99oRZ4oVTmBBecI4cGpgg54swwmyJnGJsC3ZuYRM641mf+d9RIhW
bB+j4R2cF6t1ohqBjwf8rDUjKeIohvjb2MsVwCVMIq+Jn6a6YgqzBaZjiGy7nI+MKJX1wy9MoJJU
KOlRz/Ll0Gqy/9G74jo0vndJddibdPwcytL6ikp2IL0RRze6RDalJbvdMrJLgNXencBm+AfY1tvO
dhX9Uc5073R3fIna8mR0M/S8qiovsVVs07TJd0gC5FQ9agwLEATDXAeqHrVzlogP0wT6mZR1ULkp
moRLD5H215HLzcAnfczsX2n/u2C53dnROXEy6tWLcbeUjNMzqEIc/flF/xg5EnqutxsrWW0XblCD
oUu8ixOJXMP9YVc9FJ9/TL2N9bJGbMqc+psBb3+I4weV3i4OWuU/sp+z0vOT7dO8BiqoVM0r/vZ5
p1y27bpp7FQGIN8bYgOLtkEtmY9LjcxeLSio6TJ7P2oMS7CWNjM0TQLd95JCuwMUVJu6tU3Z4iJy
l1/IYfgKafZLuVNXPr4He4Jn1DV34R7dqMn2jun+6IlYbM1G+9270fdsxcvG0CovUFAY4yl+qSoo
/L1G0hP0WED3HRVj7Qs1NC+uPYUNjFZCukH2j7ErhgMC33RFX50tli6BZ/fPmAuRGhsBuVUH5msV
41PLEdPsuymoBS50qyj50vuP3tA+itn7rSJ7WwO2RIFWaisshvPM20dNRwR3SgDUQ85n4vozsgva
1sL9lTfHoVI/yfeencU5G+ga9Cx8gyLi1YmTL7LjLwm3wcUng6xjNicZy9y//vDKmsMhAtCBqevF
jaCPxauzQyUj27mpuXR502HkAANtecrcZgTjjxQ0g94hoHgUvndggwrHy0zFHl8dS1+wcEE9ULI1
ou9eYMFTOmXZe/QwQJhGfx5QOwl1mM++faFt2biN9fBnbKS3dY2qOjsU0+HwSm+pxVpeQ4XAemFa
n8QYj2zJjJe4ffX0Xj5F0Qikt61f7Amzg1zqK+wR847HEvEIa5+uETCQMrmIGSJhO+lEzOMdfb/a
xVwjURMW/puOfeGVPCnl9f6b9EDWZnP7rrnz12re73KDHXwIHRPbWxaZlBICkz9j7PhpuCYFfk5j
nWpVPnuUaYRNUyXb3or0WyYRF62meIr8+jK1tbXRa0d/kd5Tt4j4DOOoDsp+mF+MZAuCYLdYTv5i
2S4oSn/Yj9F6MkQQtKnfolTM9TbMMAXGi9k6qM5910vsCNKmEpfuWjuwp5LVgx91BCoV9T5ONOxz
HfhdG8FvM50eWy7izClibb1P0+QQYZ3UZi+/myVklLkWSCIZ7JaaX/hklJS32Z7BhJIxA40p6a7c
9nknWtJxwr2DT6D9mjhTYGvenxkTdUAoms7TSeOCtiWJzco7kcrXLzjY4Xi5Os4e5j05mjYSLg5o
ktvqzhyjMhQJGtT7bzfDTd9uiaL2oItKsfeh+jHlk28D32RzF+rZVw7xvG9UflfjUt2rytnC5DIf
hZmyJNNFvnOwnf0E8qqB+98A1qD+U7asYujk1fDUqt8RVhy+SVMcJwkizUaJjwSrvoJn3IdfkAqz
Y8mJCaUdUlXjvzHDCt1p0fzB4hvwMoIy7atLzBovHHonXbvM+X3SdglsugaixE6e5DjorxTWUq/s
GDQ3+pdxmtSjm+EykOX/SDLoYYu6z02l7hTDAScT1gO/usDBwnsBGGAlOtjtC66caTM22XrkNcjo
9yxj4PunvIBNfZohMQSmZhW8jhgV2mpeji7b6m2PnAj5UHcOw5pQNkpjAgisP9XDXFx7j4Oczx0i
m/kpq3Iihg3tWln6IS2qD8uAvGQsOvIufqoT8YoAjXDHZVvzWWY5iH1J7EFDqFte/O55glNmb10Z
cqYAexlFMtIsT7GT/ucLWerylK+TUtdbe8Is6jpEh7iIjjo+BuV52qkphvZpcQ+Z6ejXf76Ieg5i
qMPntSgkx8B9oivCncqYfzjnFjoclTvmR3xY8+c6rAg1Mie5MfG2mpCUO/5WWUkm56iWmUL7wd5m
Ix31g1bVgc50/GaCbD/FxPIChi4Am57GVir138oMiDPlsudUz/0Ln96CZehI9XTmFTCW6DEEOHqj
5UUwB4JCKmsjtNoxe+PAUT4Wwz63gvOzr5tmWE9RtAHIPx3dpbZemNT64xqz5KjHbRuVb9kW5jw+
g036oSpfXqrKTPYOQaldGdU/lh5v1ky12XW1gSdA+l6H0YP7NE5EHJqC8BFlem3PwXQikFIOKbXI
3XSn5Tz9GMLPsX2UYGtP2qAR0epw+CNUCivL7/nIhUJefNcmxktGxOLNr9MRM130S6dcrZsL+Qun
zJs+iuwNvpxgVuU4TnPHR72kX23J4h9tG/YJwnObJ8U9bU1KOjAWhRblMIdYxw3gwM6+LEk9PuMg
svetqlhVSWJl3YgjEN3BQQ5L1BaAWBZOtt3d3ApCVzZZ2r1nMRPoXM8naBpnvrn2qAo92kNk+dG5
8d42R7pRcAl+yoHj/yTzbVRGxrmtPB1btNfelgor42IiQfpwmw/KAoRbNCWulAiisCMkGmF7aidz
2lSdOBeG2DXjiNYwmD9TyHtjZwR4Dw5+7cImaCq2izYY05gtJrQ67trrwhWoaFf8xaC9yz3IW7Yo
fnE8fHT1ROcqWZ2QMGbYULfGUoz9FhTyL3Z/HMVt9QwHjXjblJxwqGDl1KwDD4IV1slpUc+Ti8q/
sxYafsI+m5wqm6Bp10vS+e1gaa+YnHteSDUiQHxmZAAuCVhu6qFCvOZHAjnWj9Zl9zfo3ddce9MZ
HOV856LOt8od4hUEFuOcOSv6IcP/t/bo/1ZQ9v8Tk8p316qv/7N/+vr1W81f/+PRfP3+06r/ZqL+
91/9j4Ha/JeHOdkVNJHpji68/xm/t/+lG5au6wTpzX9zqv7TXma6//JcIXyfhYS/Yqz+l/Yy4186
G3IaZwAVOVCuvP8bC7Xj2DCv/ruF2tBduJ+m6RCO1C3nf7NQU3vjczqj88+dMp5BUSO3FKewOi1d
9cyN+F764UK/2Tl3qgcTy/jkerM8KbDyi2scWRpwH6h0rP3mfPJdErtaYd1EKvcZhAHmjwkydS+o
45gLHrQ54WLZ8VQ05l4/8yykwWZW1q4ZII1kdu9vmMezkCRFsjdA+G1HSBVb0TobV8TiMaaJF1D3
802sVXsGFxKY8XuWfS7TXNKZSIBjElkL9ZLK3JYZ7oKfJLsQV0sDc85ee386RlQSSxylHrkkhHOr
bqsDLRIM0a0e0aMIXTxXrQXgSDnbOPLMly5Vgk1Aw8HVS386xHdYnXpw/T+uMT3fP3wtP9d24l6p
wbYRpxAv8a1E6tC2E5qsI36Zyxe+xGlnuWhvHrzmCOskXJJkYxyla+nnvgX1ECFm4dv5u7RlGkiq
jvvSDsZifmeSv9Z23IUadWcXYtMAddnuxlYoZ/MdgBEDMMUXuKxmWZgINJZ8kI8rc2c+pMi2W59t
USP5LZboJFlZ7esiuUhr8VnHjCQ+DPDrkcxhwF+dtjGep1SBzh24KUUOyELPpeCo5pkAwWHjSQYC
9g7UUEwqPeZcqGGPDMtzP7pxh0RNFaO+b9j1bea4f6i4Rx9Q8uE21DDMdvp3muDyFz2NsZIyp3BZ
V51WSjY5bj7ZeOGZpnKePEnclt+FLLDgVBI6z0gv19y17N4T+yoE7s62qfTQZQtVTc03L8vdM5T9
ZnTyt0dekkkGgdjqy7PGIQsBli2IldlY0mkQZcPKhGKtF6Eplo8CB9CZU2P7arjFlTQrnqZOcHpy
PZYh0ZOHx06UozhrvWYcJ9eEkh9HxX3I4p2HR3K1VskQqYDAuS+2Gj0j+Hesk434cehlHSYmulLB
63eTNaYDfeb8TkHQeTb7U0VdOCnrmuYJ2q23MdrJLR36F5qkKeCzjB+17SkC/fAmI9O/KNfNtqz/
wUgDA7gVs/wAM054DHUNELFBAQqDFE4aNbiHaVbL2yzEpYyHNHTatkIKF8/Siq2LZhcySIbc2qp2
Ng9N7nEyIrFEu1HU3IncP2gdCZYWZ/7adNU6zalhwDoliOkHNwGx4fr5teNhC96GPi5njl+QUUDU
ODRsiLVYI8XOqCorwNJh3OsYaE4xreHQ6OBMRHjjUo8hFWnGRredoDGb9GhQ1kQlHgasRRu3mGJg
70t+RBJ1B8ugZ9AwZ/hE9iSC0fIEU5rdUzIj/bNHzDMo42oMXT7nNyu+NECUAoTIYueQBrx5mXPS
/arexfAc9mXTsVIuU2YHRLIbkRX9hK393C5DfCDxZQaD3YO7xhzNS9xC1c77g5YPNIVNxsNtgSLo
haWhX7gE1WSX3mbLKA/KSFH3ZEagH5bu0v+Cfy2PiuG2A9P8wfMc8Xe8czEURGz1rD6k3JxPaf2d
mUWyq5JLoiYrFHFkHvpmQfUcGbldA6ncTkn9m9UpOzZu4V4WGc18LPwHGwEWwY0DZLogfeKyV+cl
vdhltsrHzBnkxGhri9yQbnqY5ettp3dxgSPMuasHbiWIECNhBLfZBzNxe5mL1dJ8ohdxixU/gK5/
WxS1kQLTJ/ZH/o94ZQnLI5nyGKI2XYVWzJPAT7mbJqwLnksXCn5pmahjCcenkWNnxfnwKvw0sFvx
E/ef/WDbYT2ownkxrD4+dgnrE2GNz5Rntle9TmSoqrWyt5/Fze8GZN/ZuTdNxm3LCO3UNs66XoMG
X//0z5eWvCwTqNf+nSU+5yQFoIYx8N6C9pSN5V0b8qsBTdbje1Q/xwlJT+ngUrKyzj5ggL3iqPBf
IHtT+cb5L3M+IFikW5pi462y16IyZZGCXZ9axjJSYxHhMJ28UV5sSQ1nTR3yVCXdrTSfLF/ExyRW
qIg6Ue85kuOOAGlHQZwv9rBGLwaCJa6wHE8tF1owkcveweq6WZOJflX+idm475gD+C6xGWCk2Dd2
rQeUnXU7XdQ8cTPokCneuKyR3Dy5N0POOlH/5PEcYLSI8N1PxjJvmRte1hpRQ3pHcBxHUdjnbh7Y
rnv+acAa6T63RomI9MpHSMMSmYFR88uTVZUcm/HBhrqfnWPDxGAw05fEBMBdRL4vDn2PUaRCVvPr
4tK8SNl+aiU4d7/GyqY5H9rMTG2Ut8Fw5cETKHsQHSxK1YPaSb9tl/6NJEGVjuZfmc2+K3UvbTR+
dGn6psuvFuqtYV+xZt+bNQIR5catz9iUL0gwjSDs0qckYQUZXwaqVSjcoeJhMUUvzDtyVVH16fRe
ATeljbdJMbHkruwqkAlmVEvFcKDtuzbAx+PaW0EcIO4KWO4c5VYyC/FXp/5sky40Wh5ylB1TRL9c
qia9Sg3RjhP3MIovs3RSGqUx2LaF7u9M6gi46WGA7XyaBvQy2s9N+Q1+c8YjYK1lMQ1ZEpZ8dM04
QPr0V3jyNC5ObEoNi7XBQjrY98QDsB6r3hTLII9y1m3Cz2jiaZJtq+fPi12ooLVhiRmV3ItZslVM
BZuZxnyNLccJ/IJZB+XkW9B0Q1uhie5tvMmBZpiUTdak9G6r578nO3o1mFwDgZKISO6cPQs6f0UB
AxHjYjswhmKWsOJAl4SaY/yApcyo6sD+Qv7cwkJdc/nmFMeT5P4BtWKCFLRDmdFvoDNIVbnEmJCd
LIiFujor3X9Fmf5JSQ4WeHO990cvtsmy3JZy2Xm9/zQpVED1yiIVDkObvSuL4PJg9A8jGY9Q/0RA
WhvMxUwpm01vBlaVZV9l7YfKYrJJdARYI3a42nymmSneWmr60P2x2sHsw+NqEXeCFndQ+N1zRItk
bKKrbSHBzTL0GvPNXObsymcVUDJ9FhuYy1fS7m3gigUSzDhtVYTrvIMBThIvo7C1ErjlSTFko6g3
E5DL1ukuwFUOg2A9PzgihBsf06ZHaamm0MDXDjw9thCEadobuGVVIwa/pfrhTAg8QEdobhqwRVWw
mE1aenroH0VG56RXvI/fuGe5RrtWbQ0nPdfZ8g336xMTMTtgHFSG+dsvo/WH9DZEF98hvuBA7brp
1BpfuSJPRmgpKDLMUDQDfVroRXu3iF4c1f32DAZlmRfvJB9f9fHBz/87J2RMQJmMUOq7u1XyNZTD
yZDmY/B3f+cEHb3SPfAMBeCYqidlFfWgE3yXrmIjpTvNVjtf4vJxcS8p/UgxxoeDZLtfpuRZGiS6
PeB3E/jO2ofMocXlI2c/Iah82GQjk7kGRJQTO3DB3rLe13WGjW2VrsLuPqUuyDybLRotogrm7cG1
1QcnpCdSCezWv0TunWFPgdYh0hf6A+cnfEC8ZQ6HN4aEGKJnsXwKip0CM3efyCn/EA1FDmDtOcgZ
xQ2UD1FRleMSJ8QJcM9z0IuSKfvVqHbZRJQTTf5ydPQqOqVZfp5sDhyGTnknpA5i8/iV0dD9iwYF
BNYtcJlao4CcRszYMaOrNdJLB7zhSDXGPqbPzx/QUoBWiW1apH+m1jL3GUwKVr/XbBrPZZwVW6wI
fljDQdvMSDuhy0OWD938QUwPS8Woqk3eZ2JDHWWqW3gbsXiEXuQ+J9BKts66pVBxfWZp0OC/I1i6
cP73EGf9z8qnf4MoenHsC288eMqzr0Vq7b2MDvVx8Y1dp1PI5Q/dMWdJs4lzbgiZdleYZIKUcyK2
BDMUJaxPldTXsR3GJ7OTH2uVY1Hz3eul/NVycNqXNWe4rh+eDIW1yTZ7avnylMCbhXysvwxTwS2h
MJrQ/3ZGElAOkYgwTIqC3yIjz4VZoDX8TxJaXFmzYwea1qGfDHmQtQgxzQhAROcY59UeUkuE4qXo
sM3WCsxhwVQ1199+3IdlNg5XBVossIu191EUwWK6TQjoMBNf0KeGANQUh214mlpmPbRWz/btlL0Z
aUFDlzVvqcv0dhWm9KXfScDDQc/2Cyh/RRe41by3Zv6zWPSrkuTsIyJVdRXt6GTbDJ74XbTE9adJ
NPtktq2ACo6zEitln+jhqcVb83IlLQlioxvf7IlnjrQ0nIMTRpe8/XDc0jllMXgiiWkOSNAJhJXz
4fJgQE3bgkPgbiIHUgaCN8WWvXktCGW5kQGTqNf3YPbZHzE1Vx0YEGt23AD7qdxOjthTM+DvCCD/
AnXgcMKmysyhhAZjhKOee9ZNtHKd/QWKMWDT9mSNCNULT7e+XRi9RiJGvTJAcWGko+oDx20iqQoB
M7MBcGqGfo3ZeXE4aFKbPK/0o4+5xLkwDdORXWmLKzOjjLFxDn3dsAOivHdPjcyps/+LpvPYjRzJ
ougXESCDQbdNb6VM2ZI2hKok0ZsgGXRfP4cNzGIG6Aa6SsokI56591wfEeH47ohUP5fWD7FEsWnP
Z0NxsbWlbAmZK4JDaz9ac3sAJ0/SliSDLvSuXNk+PjyDaXOcbrlstsLtf4o6NQ5WwHdjV2m1832u
JXZhUFFynexGNGqbuhQhV7fzXeo+RcQDHxe5Savi5gCaetdYPfHbla5o7QeifdmJF6VpH0hWRkHa
DITTuvTqXsYqMv2buj2LDjK5pUxQuSoIDh3ix2b0W/TK8MGQPfINp8OeXX666jfdwFHy32u2PPt9
3BJpklICs4XfuUV7VCyi18Jy0OnUKJSjkZjtaBxwhoDotAjay2dtL7Flv1FQFGuKwC8KApuBtooI
fojKA4AxjEjJVQTmSqpXHoFkM8eesZ8v7MLn21iFbyCc3skOmZ9TFSLzic2fJu1+XUeToAFVfatS
1W/NiGAz3rUAIZInjlTMAKNUJk+6yh/aupa3sjuRS5ffiCxn5e25f7OgOospra4tZC9Q1tautTz0
OMZ8bfTwJF1VsGPmN5qOU19fnCidN36uLlYakGtMDGgYITcEfwyaVYj6mCezu+1r523yeBPioEf4
DDausvOP6EGHorhMmffWuoO/b6eU/5IwXLOvp/Ocyt+yJJR9aqV1QZ/y1vtNdgvz5NGrwFGyLai2
2jN/hQ+rKTfbdGszwT8VkDdceHVX7N2j35AmFs/b1i+SBffKFX+BaxGdFEqPxwHnrIn8Oxv68KYm
9WxmNt4H4FahIdoVxLBT1Oh8a9g9MWyFPW5qgtn5SlgU1iWpmvnSxLcdb63wqukVABLeVRAHPZCj
Qke3MPSMRy/0f0kJJ76VZFAUsX64BxbrIAEbQGp7eb2m9iN4MDU1Bl+wfAzkA1aP9neKXeh5rgEc
MPMG9DiKfcsQ4kT2zysL7OqBHK6EtXfwVKcpvXw3WH8muyb/CzIiyW17KAV6zcbJuZpmM69GkzVM
Iv9BlE4PsaH2kattUuTpOBKX2UNC+gIidhmu25FfsVKBibxZQvmYOKjRQyEuQoOM2vygfBkR/6Qe
AoMWF5Fydi975y2HT76pRYBhSToPKEzHu8b9u2iPLyDu/DNjzF1kh4J9Z8XPN5Pyou30miQme+Qm
ulrQz0kqe5DJDEw/19s8AI9tv7Vok850WSwKsNZs01oaZKdYLICS6aEdAFjZ0d1As99CgLygtYbv
rAoUTd5LNcP85o4vJPsud58JXwAQSg+tJ8UB85nYVrQBfOoVRSNmnUggi5lAJT9miD0T7agHzwKK
3jetfbCWDRP9e30o6452JQTnN9aI3mexLLrsnwLb3YqopYYlYvo5GM07NdKrDxp4TRtXI4rkjjMt
lW4hq4J7X/7QUNff0cC+NVPjtDZREZx8xIjIKdol6YJiuggo+gQSv9HRJTcWQwpSaImf+aLgXduD
68Lb0OEKcjnxbDhP4vzeelRbZvFVjZT/mT99DxNB90HU/vNY0Ky6wBDvAyM+1tXGQ7vQKO36hX5n
egGRcQFoisatXeKm4jnYRWIItljf1UrXanxwgPitMpsKhUVqc7bsgqTN9tOuTxWBO6vFsTYN87dG
9yQK8xjpCfWw8ZJ1w58I4Adb4ooqYPELViPej6r8sAtJfgDiKjyWd5+G1vWMF4GfKysJZobQmABr
i8rwu0jjXUW84xza+AndhUGLYPmf8D6Myt8vTjYcmhcTy/fYG2iAQX1XBhbHOnc2DhfToGBS9PjZ
cBZtk1IcRCbbVRTzb7h6f/MAvaBR/CsXaV9fyjsw0eQ/K9tiSaPh8v2KpmLgKkDIyqxWekC0QbIR
v5jnya+Ht99jM2lhfi8ilH9Z/KeIQuyY+B7xvX7ph8mnJSNZZ29occ+B4a1Mh4Q+a/k5vHKR8BKf
wLGX/WLbIF6d01ZxaYWFexys7JfjHB657dz91j1KTJ1rf07/RgvSThRnnIZ/WSETf234HBnBN+v/
XZwmPy26j1DRBgcsHlfFkPxdvHxkLNC9ZxvDjttdFGse0NBErIe8DIkraLNMXev2YHjWQ18kxSub
xEcTgPmjUwXmtqlpWpq43vQwaNeuhHOwfIZS4aZmHrsxTHyoHg/Rir3bnxg3ZhkWxAYw4xr4aGW/
LDL5sKYoOI1xdUPnQapowSdfphG/dR0+9DlChpLZna7CQ9fwwQQz6rAgX0aWTXoeRjM9o2+1tj4j
ToYIafUIOXhjGXHE7lcYdzAX5YGqmHEGdH3WsxWGxUSQ1cejDDS4to6qoorDZxVuCXidzyBTODV7
hM8up3ms8+piAI+8yHr+4nH3Tu1kERjfkLiq+fB43amepc36vIcVYIfSPldWgCdMYF6jVI43qfQI
mOsnc6NqB7fdEpEpKm9eO1gNn4cpaDCe47IzhupKePN4yQpr2FmZxtejfbKEFtZqr1trPXhWf0Sa
8KyaMT/D7kJpU3q/sI9JbsqrGzYZdxOk0U+Hq4zYScx4wAh7lKQDBIOy71EnPGO0mvdpUxxjzH9b
ib0FTGo+HZvJe/FLmwYq7nhtsEWtlecy6DN788rfhW6ZyCW6sJwISfQ6+0n48Mzj4dbFeMGmLNXb
qDZ+ufkfmD9kxzn11LGusoCKFg2jihCvJwWO9QkDHjou7Dm2NXvnIJcoB2Z7HxNgsgvKoj6XA/jY
IK7hFqB4aBjJ9whoLmOSfNYg7B+D0lF8Syh7F9sMgAw+ius4m8OhQfY+5BI/4/RLWGaGaUKjARwi
vYUW0hO1aTzmldtfLElsLmO3ZPJ3ds9LBgTRHaS6+3a9ypDPbQIslZBN8qutjORMwsZiGSVCRWNo
RwMed1tFG6IQeJ/ynIUA9czWy1K+TW96RvHOEB3C7zZl7XXSIroSeADczm1uZshSARGkI+vqoJRL
3kQHvHIuxF0hysWDaNbnoPBYq0/1X1M4x6x+gQIOO8mcAu5SiMrx6N4HrG6ej0OhTTEGt629wpFP
3kW8LpQdXdg2IXhxTYYpKZjLcDR3QZH8YWR+riO0g14cfzl+BZrOs44YQRZZqGBI5/OErcqeI8TU
0JQa/VEkDMrZ00vl3wAuZmuzRVHYn/U04ORLUAQmaeQcmsZ9hEyI6LasbnX2QnxhiX0YRoZpSECO
zYikga6nZ4g2YTcssawADyRFUoavmTfrFQPgg8BjuAF1JXc0ViiFCemOmdPUll6PQ3CY45DNJQzY
MDV3Ths/WKmL1BY1L4a8d9M3orVsqOHbIkeq+Z4l1owWgK7MRKvQpjfTikDsWhqDGNA3Wh80LrMz
4P4qbJunRjnbgdgSOzfj65jLTxEk/PGF+aucob8XYu5WEKHFm93h0cgW9S6UbYSJxLh3zTVumXR6
fucgDEUM5mZIfDT7uFoSzQZl0TnUAWJBuxv5gRIDSg1DL46Xj8kX5kthF2/wEcnbLesvXf+JU1Oe
s9CitujK0zjWr+loTCc2l8fZbkgC1w5zPgZNx6oetgXxS4/EPgBK7zZJnw8X2X7mwV/dAAjKJ7Zy
g1E/++Ju5aTVzKt4rqNDUYQGYWPFyJiAsTk+YfNSm/Vf7iO15Zym74UAXCm4RDj9XmErPQStaI+8
1jtsoVAF2blRaJng65ZMHPeSKOucuAhJicXNUZqE3ZOznFS5wzSxyuix2twnTmxusp3ZGOPJ1MBg
KdL3+H6yfUBC6noqGzRdfPAI2ExWTUguKqc5ODhrsfLW4Q1P7oyMFP3iMKbbgMZhBTOeDo05AMLl
cG+agXdoBzwPVLKHKXQ2SedHT5Wh+xWufuzYkNydcnjQ+LCeaP9WnTUkjznd3CVIYTXROZ4QuH7Z
QVm+iMInJ5aYBpOTxa2a/BGlNNsmhH1pg6Qz1zMZ9KbUDA3iJQw7iaBtpMikHJJxY3J2d0kCy6Gs
+Z36OZygUSBvqru22o5QiddjRLh9TCYlI8vR2jYUozCu+eDJ+UZ91VUbt4FexCfOr71Lx1T/uEha
bHtZEI2le+sqwBF9jxDIbZ1xX85qKSFxnoUFBpTOXw4iQQWdxD07Ki0u8pZZ/nwLBg+5YMUgDWrl
QxwVN1exZE4ml+X0b5KSFeRHtAIJ3FXASdSGs4P+HebxKhh0e+1scAm1jZbP6VR3DPOU8eHiTWXL
FPEDiWY/ktat2rnYD1rfNXuga+e5b4zGBU8QiAkrwrqIfoc4aY886xeFhHSv3ZLFqk3QoUJ3HqW8
FX4vw53FOM3F1/RuhTFPMcYzy34AT6w3WtTgicKUlCYklpAp7UtjhfMJF1EMw3eoDy3H/mwYf+iC
2z/Uqnh/YWhxg4CqrzdMCew1YajtSWk8DH7XFkeHK3qZOe+5rPov0VVn/Hv5BttscAyaWOCwCnom
W6b5mAx0eSULIbI46cDc+iTNq/Qk3gjfe5HOZGA+8wGzTA+WoUOCNjFW+TmroRmfOIXUk6vSb9Dn
yTojNG3l6n9GhCcImFC3nVsGyiOQC7TJql9pN/0e6vG+HC/RjP2eQY52Ebb7iEfWYAFmwkN3kc84
PvPcS5g7fwqgCOQAr+c8crapOcHoka/CQsvp6/izYjAo8ddQLPwmvtK70r1Cw4zXOPxBK1gNDQhc
/1XIdYoRE5/0CjBos20x9+FYJNbgUiSVg46NNacfZURhst1c7MHDRMIJiLhp0/K2Amq4Kq98E4vb
MG0oX2ORfNMF5vv/ysWYkpe84Ucrujki2GhgmcSx5HT486sryg/fgMjnz9arRBgRmm68YZ/1HnkI
+OlOj1qN90lHGjAWicQvcIEcalJka5YkSSKCHZdVOCix+qUE7VqDN7Bq/QeYgPfCTcR5mC39btdv
JbrdPzCYwCUMsG/++8dOGK/VZORHL/Uk5ixJjWSXCHQMl42X6N7CtIlPaqy9TZkEKXc/K1PfzxHz
aPBkE0NCMhDi+lzgD/+MR/VbQs5Zk7aWboQrEa53eX8OC46lhlksmPLoreu8p6Bog1sZsIJTNtXX
4kW16YogrQFIpUQ5UHK2RIWGKO0ooQLRMTGgcMkcEZGnmv+G1ME3w1YXk8yMbRqgjSPJ691LHmnr
0P337FOlGF5dShgjVAUXQbftSTpb8/3UJyO9Khe20uhW5OX65DRlneE8sfThM2upwMB6gZFN5dHi
HmbKLz8V5tGEVtMfHcgLtfyFTr6LAmKWZ5S3KxBkAbd8rD8SAHv1fIchWz4y3XeeEQXYiz7aLzO5
d1Tmsx6T1yLp8FYAYtwYllQHTB0HhQEf1hs7QploXL6LQZs/StwyMsmtIf22ndw7RctWvWwacQKp
zWIkcuZjbcULaYxTi6gMicXXsl9h5RGwlWkcpvSEaADsu+EfLM0qLSma5qlqpjcNA7JHwHGg/Sh2
7djt7HZ+UfQMmMryaYNJVqzzJdFszsdzmsbHNu6jK9QM0JKGGe1KYk4zr3Av5BpEcRHtBoeg17AL
i80cvMTaJdvbnP8QlFce2ozvzEmsO1LZB1By3qlhD0YySXqvxyp/Bl5DlsOKjqnf1M6ySSXJexqS
8IZ8Gx8vRca+azvohAr31LhGPpTs+Rb6lZXEmzkpTZRj/rWfWGJSYhfI00EpTEnO3AUlvqvxe7mM
enDf0wlVUbqZWqY0jcFsJfP+8VtEsOiYYMONPWczcsxiDMjKsIzsMGT+zIo9P1UDLUlnPXme+zMY
gX2O6/7HaTCXmgNqVvwxkXDsg7H4aKceP+Oo9FnpccmjvWRj92MVun9NFB0oxuZNNWbhQ9ZijsfW
9t8H2bTMWlXubIlOnm5NVru4Mqt8s0ts0d5FDJUhDoLu4GYdSK3ZLPe+pkZvhtomNZl/bKqMtdzo
F5vG8O2rADhG0nu8jhg5H2bmQq7fhrs0xvwWlsfCVt49b/lKhxovA1HlNkOpY1Pm+uQE9dmHwhHO
i3jN84dzz6EHOm72LyR+3IdpoFWgNFBVgewL0t0uk/OnwpGKuAeFSoRSir3S/DeonXY3Jy4DpZkT
HWmLJvXU0GfRkbmVvUZae98iwoARN4nx5DNH2GvaylKl/tHr1LA4DG3ASqRDDDiEj1Q74bYuWXMy
GA3WvS7UluREokgKZnkiMK5hRmJg2ljtuQWYdumrnGffOpQpf5NZ4vYHOhhGHVFAJjleU2XBN2DL
0hsoBC2G+lfLkvQEAY+aWdc7l9QxLlKC+fgLsl3cLP7YBXETSJ8BvWOhj4DaZRlduR1rQJrAF24e
iP+H0iPDJ8Xia7fmzPUBUR6uzrDWJW1iPEDFz3sLHUabdGu6PagLPiVljcfILg3xOInQevRWEBn9
e+8yZ6ijONp1lfjJp7F4cB159rxW7nut62umq2Ml4y+N+6WrjwU9CEv9i+7t7yQk8HcgtJKsHBD3
efaXgKL7IEBoLbnspyGp7/hIiyUEzOJHYvBjus6pGIj2BgDQbEunM4nOSceHgAdnR4hHxX2f+e8p
0zZr6412fXPxU6K58cxHFaJ/qnzWwp6zLQDCgHOw4qdMes/L5ZCApPiUdbAdFk9EAWCTiEUUIIPZ
rVvPgKtUlM3ecsJxz6r0lmRFCXnx//8XEovU9Njgc3yTBEGLiddZJxev4AeTFtiWIsQQZ40RvaeF
rsmQ7LSs6EWqeHgYkUjAGJogcFdYR5PWaPeuhKWNeP67xAq/KqO2v6m+hKobF/diKF/yIXtVibl4
l6f0PkvaK/YGBJiG/a2GQJ8GArGpYMXhx1Z8TVL70Hf1WRbswMrQtx8C05oe1CNCMH3sm+6pLDoG
LjkbbmHQNkkt0TFxWhI7+keWzEPJOSeyQ9BMxSef3NFdGJe/tugeC9RFZIt6O2cu3N2Yh09Up6Jv
YmyY6Ttjjs9oqu6I798Mnrjj4DDgJ4hm3dl+vtEp86g2jQhg2BDqZ+5Epp/B5X4MQ549R7IGdFDm
j75BVejrkQWvl5AiaG5M24MAOySXGNlID09hw05pPS66WRDNIJVI9xMCwqzMQXqmbNj92r2DuSRd
amuVaIR6sJk5xNcqTP4UTCAHKE9YSx3GNZH1Nx+d+spLjXSLQUQRgQDx66AknhUMZOfQh3C8xrHg
jJV3XDv+sTTdg9PAeKeP1MAFHeK3ktvk1uj2UqLqEtkdp+qjHai5kWzQzwz+Da3ZebSpNMKF19dm
uyxzWawCQG/SSSDVF8lXn03+Pe4xJIbdqnH9cl0Bl2W14Al+KfXrobQ909D8U6RdXYrMHneJg+tL
VbV9apoJOlrutdsQIvl2hIRwyGzGAcCf0udojFcdXJNrU7XYGQv71g1JSwIIazOeEheCPi1Nn8GK
iDLmA2OyOMj9a+NAyAWdP6GCET+2T74roOV+7Tqj3Cdgt7DkQfZMWF+ofjzPonxWgm3vuIS6eiKC
cFGEX5Wg42oNCx+0Q08m2aBGEFdRX4snsjxadgTjpXNx7YnsMtrZa0A1yvKtP8xh8LVIqmZEacxc
4L51zc0TzSfL+3NTo4KD70+PbbEZDGyDHSAXNimNIXLDdTOV3rar3E+u/L+6d+ZzOlTbSI17gYz3
aeoYX1bqoizFl5XeQt2+N5bE0+c52PxyxHPZ4jatTl01Ayvk61LPk6t/x4FpBJ3squ5dMCF+OV1b
wP6xo9o74H2nTOTfPg63UVaqx6KZPtHsynXU+N7BciumGmCjoOiwg1bdgjn2uE6r6B5APswcWLtY
QjgIU23sqs5s8BJamA2n/E0UM6JPv/deAVzwXg1m9a6wiTMry8xdHSp0GWnHkZZ7eMMJDEhPlHkR
nvBuP1J0Yn7D6eGYLFdttjCDW9RbN9cBy11RrdHe5X6ePrjd8IR9f7nPQ3eVGwB4uoQHjAy1T5kz
OclNVObQn8nqzErq5/QraaJP331XcQYlKsL0JCbyMM0ePpzhygc18/eGOdwTHqlFvfQQGRgBO/lj
LPNSDKE/JUUpmwNWi8gZuBjEPUta5JS+vPVQelf96L/xJPlrgmxf/BneXImLkByxfNvQnYD398H2
yumrp/LosCQ+eQsueLLtL69Hc2YkqjrIIH6U1vxHNfqbD4lvcM3igeEZbrrAsV8JzL0HPNdoEem9
+RzlAKvW0CXd+WLj5XGnl0c43C9c2rRtgPzTJSK3j+PnMLQ7PHLT62gYeOaLtcjSfg0yTe7tYkCl
WtpQYxJ28RJYT44Rup+fK1FDZoi7Z0bDfy3d/knNge+EHZQM+GURVKImzNk0FPNjaJIkAKmA2QLA
5g5/JuduYj63zoDWdZnkE/5zWDIAPwzw2+Ei4SLfZ2jF8BDGV9G4wI2MItzHybjzZv9VNJF9HPEY
x7N1hO7OSCGOTn3tmSTOOVwNMC1XLPWa9VCbVKoZhiA2XCXqv0UJTGYD9sNLEVnpPgfRI1U33MEE
sWBSc0sksAcAA/D9zqGwW1Oi/5uRW+zm0v5JRP9cGzzu5GH9o57cgBJ4t6cU1UXK8gfsDBmd8XVI
vOZEDssvQs3uYJVtf1KEdu9KjYMXcOrFsTqXbDLfRetdJZe0sCc0PAARJ1nNBwey64oM3fmxjDcx
ECxytkGANc6tsohSkUUkjkCeNlmJh6A1SHqxidbb5pQ3u7mDSz5Gw5efJOgi4ukf4T/ZSixaTNF1
CwxmPCZxbbC2N0EjdOZdv2F7/WHROvJHdMGqRSfB+L3aK0eybbanbFtT8trV6G8HxnjSqrsjgyr7
zHuMHTeZEpCILjca12XEA0uNbtkY8nkGTZtc3WRZHIrJJXLNnDdiGe+F8SmZGSeQnZPu2fbUj0xA
L3M8HA1FDcW86BICeFtlEWUgT0ZDJXtu4Rtsxz7dFaUiSrtMjwjrnxnJhIes4zzUjGtIP99NMfID
yVqK5ZtxlRAEmHwpfNNdPVwrJKRR1uOzi0dMv320Hsxm4yxgpyrwmZMp74hxrNlAz2JhF29dL5+3
aeXskpjTjctH017zZrm295EwNdn1/UIljDc9a0Csmgtdbtmm5+MvSluxqwvxTsX0hK8PIhe5IUb8
1siKdUjPnVJji4u7AcktMqOpoqr1YHDNJG4UBkOcMQqjrfK7fGecm8mCN5Prl3TGGxI7tBgVtWOW
zc+f8OY3Vle+zt50LGtWKqxiMSJT0wGJ15u0xThshM2eaNkfw06MjSGD/VRbsB67uxOQDtfV60bG
9+lTEMizKWxj2NQqPndpneNgJ5QO7d14iXDVbuZhLA6VhkylHOfRarR3KlLvMyXNW8fdQpX2T43M
p23i2sneJTps51R9ubH8ythMkIj3HRvPdYDz6GRWxRlSlXfiswE23GtSBFrAV06hbzaMsZNTiAU9
UR9dbwIlgXxijPU579hLZHm3Ranwl+RF817ZA4tte+/Y/qUex1PNmcWIEN3LVBqnoNTwwMfvFNCD
UMZLWeAKJRkYEU/0mZtkkbXZa2r2L0U9ZevCWFbDOaBFCYm8HNsjnt8Pb97MIn8j0O2lNXFTWPKZ
du5klPQvcwkEfHqvGvdSSxP3qM0PEL4TMfUy25bBZc+TwKXwbarw4jrizfPQ1dVt7XA6J/Eu8YrT
HCA+hwEIZ64R4BYxMDxpNwYZZJXIj4jI2I9SHZ1aGGzgGRkrFphmPqqDX1nbqlN606dGeZjxsY7M
F8eYPx30drURVba1i/mJ1Kw1wLxn6U333GfWHfbYGdPpyRHNe+02F3Rp9VoDcW0HuJhxDNKMPLIj
gmpZZekpi52/rrYGytKSSYnsxaYMlbHOcf5cJ817SU5FNEi0UWymMGGqT+2pZy/VVLkCdQiTx8Aa
vk2vfG6RSqe+s/eYPK1aY8G9400To38n9QZB0KlcIFaOgX6/9bcegALKOR9fTEMKNgZxvXbyAcBR
/ZSJ5FNKNlk8B/va884znKi0w53sjfJpjEndmjUix5JmOSmmg1oI5yMIDD0GWxS570W5V7Q0h9Zk
P1HMoK+qFCmZs+j+oBIiwNcrbUbJ0TPpg5rezzaN3zDrQeGEEHGqdrIN1yq5JTmihCwygMWHZnrF
iJFe3bn854fHNBeMczCSVzKHKWIgYi7rtxEOL2AuJMh6nYej3MqWAqgt0d1rilFBy5zE7q4ui3Xn
sFkrs0eh5TKjuveIKlbDaB8KdlSr1D/Rzu57aTC8N7/YwJwt6KeD/VwMqHGTmHHtmAc75KX5Rhbh
VYyTeDCr9hhl46bAYb9rmuFrlN5TA8B31bRsVdN8LKlQMXVNCjprl+dHkqsuqmMuHQ0zt1/MITul
DyX/ee9JSgeS6nkkoVib4lJBRiymyueT4RlECPTWJtVp+V8ISRaY4SLAMFDgiUXZ1yavyAm4nkfn
c+ytH8/KifvQ9QcNNPc0gklJZbvDe03QVMo3j3B1jUYdQIkTobkN660vCfeCtHnP2TEzCQ669aBa
2oPdMGr44JY6RWPkH6ohetJZQb0UspoSurkWmfwZaxNR5mQfNSKnFi7ZflTZB+Jozubpu48WeHKM
ULuNyXhLH0yk6h3lyqSMY1TMtxB+z1plzosKq00U4h9EgZWXSMtKqVCLu0Rb8lgNKBRgqqcfKTmX
u94lG7J27H3XcZrmef2KypCBXsEQth3pwNyg/MKqrRgpxv2WxWe9z3rE9uz1EPzBGA8RUVHucRou
IBtwYtZm7gnnc2H4rjSbyZXTscNOqk2l8g7UNWSouJ7P5JJR6Rg/EskQECwLCOsQHiIDxWMVVe9N
76i9ZdKaRLtae/U29AOg65Z7Bmhh7KSJWyEgomvNu24sHn7XdXBHBuFbRULlqhtwS+mU5tm1NoUb
b4EsFiuIoXA2744xFme7cE++AuYcJe5hUNDVXeRcCZEfKxjxpDuG28yeFhEtuCeSCU9Klb/aLtID
M4qj3UTdpoVJ61dFvGZmH1Gn5cnGqIKjHAtWVE51TWeEX2P4Bu05XlUCecEUj48ipcESibybXnIy
w+XwyVD9BTQ6SfCI1Q0JGB3qqgrpcxTPIGMSRM8Fpp6yQAw2zgZq5ISxaxuY3zJO7t1UfmS29x0D
o6mC17JiVeL3jN3QCqzsuVoHLe89Psjo7BvyE585TbJN7UcwJpSu5q87Fsh9RbKrFY95mMTfrZh/
i6J/AuJdQStns0qYMh9qPVThCjLTFfn2d+0U65SGYZkAFY1ZbcoKcaNVOHeGUnwtU3AdAeD0jjVc
extdFN1PEKEP56DddE5aEvopEGSTckmWABWBx/HYI8/h8aE5mtaZy28xLRszEva4mzM0QrKcdsrk
x4mUIgnAY7WkOdUzhi+7jKGcolIkYpJhOHjD1HTcjY06lb6IrT9DhmY15E+VVfYHpMfXMvJbHj5n
YH9s7l0LcbZCwpS7fEX+opaZI4SZ8y8TyNe0R4grrZ4bxAiclTf03tqTwCj1BIOp7yuGKcgQRcRK
yQBIl7IZWyNK06R35Hhk9J+skcVGkOIqudWTChm6aBpKVEtfs4YH0AmRp+OUoosz5mFrVhHrcqdZ
z7PR8STPvMVw18duY/qImawMsK5VYq4mkG4VOuJmiv6t6J0Pr2tm7gaHOGIQCmjIs21bX12lroln
/ZVyrjceBMM1K9Obaw75uSmiV3v+jHi5h4w45IlozsNkM/kARPBaihPK24EwBHPgSm72M+vdTZjx
82tP/OCwJhKBEJ7Z0z8VLiyiYrh1KIdWxN/sqpJNTeZfzR6ooU9wRNKUp/AlKtAH0FPZKMzJv8RJ
jEDX/4Xye4dfQcJoPkPSEJzLtk02sfvlmk17R4y0M8r80C4nfIFFY3K42RFvZjsRQqzowCkUPHxb
cpLbrnlyTLCEddOf6Uc5FGNU+p5BIFDkpNvMyKxN9gKPmraJCkh53XNTR2irPSYwCfgSxPgNVUaf
bJr4WjcG+SnWssYs6EUJvSTxx+xPY4cKD4JOt2lQ5m9shpKV6X25U+A+WgXQ0o7Gk4hVvjDng+Am
rIKRhdc2+LHshOKulw+e7O7538Gwvol5wiTFmen6xj9Ugw+j7YA9r9GGGHb3bfpTTnWVv3iJVHu0
5uco4alIHBKMmeXL1ex4H6CAqTvhyGzDWna7kjnQXDl/pg5VphAxPx7X3DpLNItgO57QeCPCTQoJ
75maIHSiD5MuOTLG8aDMW0U8ga6t+U5cxU5nPGlpzgI2remIGszeuHmQ6zcqQhUPVs6i003rwjno
0PrXAdtZMRRBEqg3AHCd9TSAmKR58jaSHGRrWQribxUD74PZOe4q9iCZKPrbo7d3OOxXUU5hosPg
TUTOrw4I6K6Gh7ip39oIv1LS43CPeCFCyFuzhxUPtgYIYJJRAhUEJ1Kot+wtQH4AovYAba0U0JGO
0r9N55vXAde0g9F8CMRASOfsbFv4JgDNxHYaRqyiM6Gfo98dK87Oc+WJW55wS+rQ5VTK52jbJ4jh
QuJNcd0SpuIJ5HXeVzMU0G9B4ZozPd/cEUeQuLjBao19ZCIiwHDnrybvjwS8hRthLW+wz0MpJn2s
Xsjk4hu1oghqabd2nIg5GRwEsJckl1JtXp2p1GtT4OIQVvfcxkxFZcqPQPOArJL6Di7DPGu5ZZdE
e4esm48VW3PuYJ+y/8femezGrbRb9lUu/nHxB/tmcCfZ90opU5btCWFLPgz2TQTJIJ/+LvpWDQoo
FFDzmgiGz7EtZSaj2d/ea5ePNnU083QDMRUZJxOKf5JUFm8CtqiAUy5zl9cqGrJDUrVn4kg/kzZW
x9aueTsaXpVVphgIDS1QJLwGGJ7fXbHUe5SagmmhT7qW94i4yyYvSS0IMulzpuYj9Tk7f7LJ6CXJ
uDV88PV2QIfpOEy3OeeManAZ1F/9HMUoExWntghKMOlOmGa8d5g1eyKzgvJuTi478uJiMy27Eu/2
caKZnSHaa2x+dhlCTSytFC5+9j3sfQM10xkPLaPva1FR2+cvSZIakWnn1IX18GEo6KItbh3Hrgbv
7rEpYqwLFfeNBkOyrgb7KAsaWepS5cTrcOUT/qCBt0h2oO3bo1XH/3hLuRrddLYxPwpZmo/yg+mN
viPnQpJpIGMJyg1o73IffdAtXo1Y/AkIItTpk55oQmAKwlXUGS9jiQouoYdscBzTtqcSQjRwCncc
zNDI5NbCAvDsCYK8JKG+WxYd72mV96fcy//YtZPvpMBZID3AYxGcWD4QWDUMACJviwnDcrpDNQYv
Y9XJHey0YeuJ8hewApucFiWc3aq1fUXwdOzOeaZ5kwjOr9swDl7CCFhCCxsiFlLcvZ79oSfisu9T
5t+IxOj6Qd8eomT6MjKZn4LMWMsqcB9N4a+ImewtH3N2J+p8ldm4VJweyLD0miP473mnI+APjKTy
bUb3xpy41oFmCMores/ejZLbsPAnczd1/QXEl2Q0SAgde6g+u11YbEdZXq0aycTRkYHjxgLZZbIZ
MWyv1p0OqQkvU+dTm7DCewJCtbDtPUW9nKWSyH6ADBfbeCZ4jYkHLRbN7FD7VL6abqdeg0njsmxb
D44FB1occ8zvQ9CbmGZX7NG0LMs3UsIcRhI1XDyEjZU2cqyVDkaDNi2NzbhAKLmVUlNVUq0TvvSq
NzddyvnVIoZL8szchhNMuj5ii8bWCrDOl+BxKwmNsSjqR684D3ez9ykNDtNAimKG4rvaHr+hKB4a
4S4JaygZTQlC1jSmZhniJHvzaKB9nNo0PDCwIVo6LouBVSKQsXdYVQ1TMqW9Q9tPsCpgtCo8IkDl
9YWGh2I9aO6dDGZWwmpT+me5JrsxxRhBOjw0S96KoVd4nkdJn6/bV6xRjNLnhHWtAAhRBK9pAte+
s0l0RtYLF0qwWjPcbpJCeE7ZuJoGRnuprB+sVNVOuM17nzntmabBmUqyN+lY3rm2BT0BlMDQE0Zh
tDvsbWm9x8OHbeAtju2R8EnZHcT4ZbGfqsNoDdzICHjVzrmMeudUcgnf9BgCotJGoglxDCJf4Z8o
/c+hqTjzk8lGpMPexdjjHYOzOBB0JxWYcVadU+cYDSbiZjmcamWAojI/fdmg14bykXXhp4V7YNVH
Zzd22lM/omgSW0OI5+oWo+XEeY3bZZdX2ZLCG1pui0yu6OMOjwZuPYwZGcze9GIapJvLNp/ZLDJm
y4xMmDNdUWPyk2FZT9RzvZUSKOmg853fj2BJJP2MDAE5W7XrcGqGU0rLU8r6hIe3+pBjQmteZ383
c8bPFrp0i3eStEl5zg0qxaRXDBuIE3j1Y2+bBGgbPOFy5dhkyvI4+OVU8Ra+pASHDoW7gouxx8TW
HUvFvkppYo1A7A5vuiruSr21s5t9jip7Spt9vXFMTMQkhatkWAAq7UoYzY46bvp+Q0vtmXcBz5sS
bgcEWhVlN4TgVL5nAtdRqOFOZ5fo/n5sDQZdukwgpqBLmu3oApxOocdDJ1uX3viLNoIcSIcYCcUH
MZqQQYajK8ptW3rvcSSnJxphf6wsSc5/wqPqkFdFwIXEbNjce7ildyvpe/JsNAlLSOOmr5EIN1E9
4StJZmMb1YP7jdvhwxLRkVJ68y3qcXw2DAI4wnjXntA69yw+MSnvOOmJIt/ahaXf8jD5jNpbqv3w
NrgM22y4olsof6BSPCDVIQ/qvjFwhzkkco4pQk62vFwQzpYyHTD2raXx2zUTaZqB8uc8E2RbuahB
+4feXGk6HGr89hZm4keXAV7AuqcosHkPBwz03TI9hhRyU15/q6qwBNgTV1sjqGlb6LorIu/itD4k
Y+swzQWXhysh2l4CrwROKLjQzUNQ7LiOLb4EDwly9qc9RoN6UwwI5DI0aqatWfEYQGMzLbPenMIr
mKXnjJoaqzoriNAHrg1+6OgnJ1gKWv94MCWO9LnMN9qlqz27Jt3hy4/tTc7VwcN4tAT3h2iaX6h3
SDZVBVGCmiw64XlwQrgij9FZ6p7kuvcGc1v3AQ0HmK63WZAxLgqB5nsyeRkUPiPIbcZCnjdOTSxQ
4Uf1BAy686F2roGBb7QfvcfUyK8MzEDrSKTyIhPvmYPdDdI8uCNXoIMT9xW0OW76CCaH5MfvLWxi
ONz1lpI9ex0wu79kxfAnFlvNY3IytRudGkdwvhLx1Rrpgo27IVoZRXIxQMcRmee+lxhdSvzNeB/U
2F657lUbESmbIXLzHDM3Pi1AcJvJ08kmGewsvJKsxCBvLTNyOSPTZ2F/MloG+8iIjei4jAHzPNch
pvs2iHdGY9m4LiqAUJUTIr9mr72pg6OOlc09RHScEvwYSCLxur6fz7L+0drR+Mvodhz1ySwDnDhF
LVcdNXgGHYNRutGVmawt7E23GVFXQ11X2nWObjOuch45ijnxQfUBsO+J7tJQ9y+m5KzXjCNAUNV3
EJ8RsdKlV4Qk72tP0+xuEMRABmuim9YCIZ96Bod3U8wX6lri2owv4JSMi+MR0pyi8mvSnnvvHfyC
YcLRbODMgJSUEdOB2J0zWjRM71k1uJaxSW3qLvvCE8je7SWwbsmzUWrxp0WMFZ1GRKrx1MQBuwL+
yyPXZxeZxd1DMNlnseaGybAPlpb+aKMxpP9P/pSLv4ZmPuRLxl9//1bV6e0kTeajTSy5tPu/XDX8
RAfON/lihzR7zyQDxGPd0+jOMvZFflF/76zwLeXqPLUEODwmaFWeg40Oi0M6GBKBBSrPULPTUbNR
E26WYcZsKEQjoXKNkWJKiB7bF0GxghGHLZaqK+5GXVcP28mZji0O/C1rzkqq7JhaothZ8jubcnq0
GUi8tBxAStv9iOstpkMbV+XUvvjN+MvxEKVatJw4Vvx53AHB5GN7j6sOP7IClI9r9zd5t2PW1+ax
HmS07+3w3MhKf4iqZBGU/ZN/uLlJ3wGY2aQTDSc/mOjr0wgDciU7j7F9mT6MhRJFJpx+kd49ZqwG
7NMFmCFKmzDhteTrjHI/FDLdCXPTiMra5il4cFF2N7ODh2Cav/HnEcrv/J95NEP4sdgycF32dJB+
ebiLfWxSTR9135pAAyrwzz6mv9Vod9TJvbb5UD+TSD/nBkIEk2LqpYmvN7nnn2Yj+Wb0bX4W/AoW
tyQV3GflO82HZ99VzLgCoJR0db6NMVXY6FxErkh8BwF8ctV4C0LXPoPekY+KRV65kXHvBRdahlW5
L4ZLm3NmK9H6k1I7pBaY3DLV+1VGHMwgvUe0UZHkM4FIZMGyzKiRLHPW3sLB5jiKuXHj+dnVKV19
HXrxJxNQbwPZxhwc29+j4hvA7FpeJ1FxBIGbz6PqsRLqitbvJbrrl06243BXXK0kJTqVhWTWnSI5
AgfeMxdOrnjZjUuNutlYpIULT1q3rCR57JVQpofYK/cJ9+lLNfK95o77Opm6vDu52GNs5lAYDF/K
yjo+Dm31gG3k7Zk4GId5BKqnBzLgJcqojpJim8F/uowYgwd4sMewhGLelbikUly8x9pstiB7xG83
hEpuduqfaMZS2ks/PsYG/XZ5lF386Mug6vIyIH1c+7b/n19IL6w9rcuTN9jBuUPKPditfWF5dU7K
oMWcBwtaVecB0jLaj5RptzHChCD+lSw2vWuXbm1CyZ/8ixCnSPXn9M7d84gjPrjffRU6FQYvlPoG
01Uw1eY5dxqsjR2XsCDugGShDj1Jd1cDSmZT4KQJp8hBMuyc9RxS+mR9ppYrdyZM3++qNHGuFzmL
E9gQkvrgzTto7yizexdHFwaDKt6QG2I81jbBkRXhG2GwHwyiJgT+qsZgojHsTv166u14ZcyzerU1
B83MYvqM/5Ei37L6HWJR7/uxemk9mmrtKmoh88O+Y1pOFqA5WLCTirSQiEsTEX1tUbBG5aBb26jT
FhjDCPWN1z9AJoJKz92Hy6A5cz8OObsZhqn2QxVSNuovVk+0P2uusRVl6gQWOWP2QuFUn2EHIp0T
7rOhx7Qrm71T0TOSl5s032JINDbDoAlhLWFoJ833xe8eW+Eht+kEtpOZ5dQExLMaJcPAUbAuKcuB
SzMJXODtOB0HhoInU9xmon07bTvDKoBrtvOoCHBVuNB6GgBSC9L775ekcmmBoZgFMkk+rEsqFvZm
xQzKCBdaUEjkqZu/lB3rp1bTMeItusmKHDxHu6wt/FPc8Bzk4Nc2ft1PO16OaW03bxN0mQtdos6r
m5YaKmayreZO40ag3GFIFt5P1PyeG1ROFjjqCz6MxCMW1JHfM6lAOJu9/ahZUNYkcKDyJ+lXTVJl
HUSxcZwJFq4RmcwrkA1SjH337gT2x9i7FrFYiDceCfOptWaQ9Yu9TAL07fn0IosPww2tMIO4Vra7
QKpx7fZNfv/7e39/hTa7dNtUdHZCwDazKNmVc7NwZID68guuOKAwcNZttQO4idHg+Gr5VB3HqgP3
78LGImdJfKypzxNMIs9p1Vml6hybDHISlVhIr0wxuO/QYdi/zgyb7J5iYLilBCSqpHghEZ+/5G78
MVoN+qWi5AnUEuzjiYIQ2x7pC9PoOnRoMLlv3oVjvUOd1q9Dkbx3lafJoSYIkIchHZobD7b6oWVw
m/KfKo2TSzToOzdRnK70JCbwszHSTSOxRM+72JkwL0Ufv3cQz944xLg0/JI9qEi7I1kuc6cSwFFr
StzqZfcZ0t3zuy/TXzVVXhtRk8etbMtGJ+nEhzS/vLYU1zgh/BF4DWtyScjYGr4VUfgRO5gzeSXe
ZuJlq8znlNgNRr3l8Pjd7ccMbEFWbsG/UFGX+PrepV70Uje0ZIFHOCKau+e/X3SvhrXLNfcsfRlh
tiI6OG+4UoOeSrjreLruN6EzFdRbQHQoI06MIzfTF8gN6tgQE98UnfMIzcB7D7zhQoyfRJdvYHDy
yL8BTNlRCIOXP0AzAIC3a6ZtQX4WJLT6zpiNC12eA49q4CMnILJBKglJRo7LQSW+99lgnH11iHLl
b4HSvhKbztA7b2GUPbE2429kW6gcgI1skJkt6QjK7TNmu59+6YZYSYvrkFH+WqtrCR86aWitSv1T
Dt3rV50Dn9drUNyY8+ekZNZtfoGZ+e112KWNGDVEMfa5yGOZTQhpIbhWtUheTF1LliPOyCLNBdUR
Q7wbUbZX2LEhENjVhmyBs7FbnB/1HDebWHQ/uGund6m4TULb+R3mo3v2holtTo0ngKn9uurZYwfd
8zHqj07vF9+yCKE5c6PxZ6HqH6jGK48CtFNAveph0P6bKNzpSyCzzUavDmR447VOlSBq2zr4gSL8
uL31EzU3uGdpcyOUSh6hdvsX3gdqZe2i2nih5gLc0ddu0YaxdrENbLVV71EUrd/cl9A42RtfupIu
TmWDgFKK1g0ybd41oef1pvu5+1GGhOYiZGVWBKaQIu9+z8k0X7UwnhwnOSXgu3yLHZfwjUzkBoG1
A9QkqFqUgCCDKayutkGIqqW2dSexYW5Gav2aEDqhl+gj5lxuKAMWXVVpf+1AqtmwvZgbd6TCaJgx
M/qdcSJuZG+1jC9TQvtyPvjziVQO8JMsaA6TEaYX+EgvYVnvFAeerz4PfisPMAE2UG8TRLg6B+S4
rf+FR0+s8tRbl9Ix7rjjHmWunS2XKGJ1Y3pqURIwiJFN63N0s7jl0py1aj5RMP7LdgGh4jcktWud
+7oqHkb26GKV3qQlYZ5Z+bS1Vbbost2zYIsuNRCR1Fl+/E/KfSRpKepwa4+nsUSdpxj3oDv1a4za
jwl+iU8wpx7+cV0wlHKqUdtgbzB8ixhVlu7bsmIz+yQ1BhdqWrP9/70Jh0cAWpPyXyNjNM/miH0q
GpjHp3Vk3x21CWCNvsomOi2lYduBveiHFU1rgGjJZYodWkEszJtNkNXnmhTGapbiyQvsv7A3aOJG
UhxGlaYbMCLkfdpmN0Rt+dQlr0mVpZdQQYJVUc7EYy4P4TgTlvK3Xg9WzsqV9ZhzpMZpxuJtReqD
WOqRlu4/dCOr/z6olVOZXzx5DwuofWnoaZyfzWvdVe5mCr3xmQremo7P7Jbu1IlKCZCbde3H56kE
9akqhnFlpvVO4GzeIVS2xNYTrNfRaG8pCWCUQ+vz3lI3mdNgW89lz47op6ekFJ/5eLJtOutYs3FU
+3ymlH/SRPk33G18LJBmc2qRCbOWP2qZtOo5XH82lt+GJEIwH3WCMEHaQk9xxlvVRdxtEhKuuU9D
cIdlZpbJfOlA8ZVvKsNbQf3xpq9iTMoDbnjdEaK0IwlBkQsYSl+SsqwJ7sksiTrvDM74ZPR4M77n
eLddJwBykYrghHr8TmND+8ARxsFhitW+7Ecu6IN/qu0OXo//MmkHZ1hmvAKAFfuEWDJnrUqfOBcc
RDxZ+yYjyMOpAm160vF5NoqzHUFEaLGTrVXsVwcLZj8FwCZ9sBkHyK4zjkNAtq2q+p1X5bRjOcm7
KAp4gcjnmwa33sxR/OLZ3gzshitb6rnJ3monFg3u+43fXoqOloIGD+NE3dTWj/o3M0wpDXaiS1pT
PiStquQB6o52NuujKw3sQ3NS7RSNU6uM5stLlwB6qvI7eLzyNRrahTKXB7u+GH95Q+/fBZXcaDM8
dF1r6G3KR+JpeQNm3BabfEsjG+mEJFiRHyVFliq9clRuHfBI423xk0WFb+Sa5ApHcSbA29KTHfPm
FnRFgq9lNFoQKUVn/mqGa1KWN5F9o8e03knHfO3I8q/MoB93cES9bkveKTxN5R8Kk8s1zccThDqa
T/p8/Kk5G+SYWs2cI14tP7ioNkcnb4z1EPb7ZgCWSaEAB8B4Q8/rtGqZCYAxGYPNmPfT0feiQ9lY
xdEMviO0sIWO0Y7IEnPRsjyadvqZ42uRdKGjs4jsUfLKAeLIbjl+vkYGVyg492FxNDqDso8mgI/G
thxEbZB/k7Djk27jW1+idbbMXohLUGnUc+gy2UavnoBXXsjPPsMEH54zxnYUuOBgZMrHcLMc8+4C
hNllek/LWQ37+E7/hgVhgS4cLpeHmNq1jYvlxSPJfmww++GcJ0tguAAJabYLt1HQxrtKUEhkmeTh
I0p9ky7AGQt4JiX8H1QKq2YHq20mE7gySggPOBV+NCpeM6YOt5kVU3Ds5dNd0moZRkFyt3XZbJZq
DPTvdGe30/iMaQM/VaH96UxwMojmQ9v0813teYLoU5luAjmBysyl972uxuo0t+4/mNToqIQ8tHJD
0/weEYza+IWUR4fyhUH52Rvy1iMoSLZPoq43xFPVIbWKQ2zS9zhL9Yvu5njvq847kuyZdoFGaKzK
/GnKB0+7dQhafKjgp9daxMP3qbfw1SUWAVhn6Ldj5qUfrrnHcDofR5l+h0F+kJYBb65p90TTcNiF
Yt4Ui3kwx4dHbly0TNYt3q+1UyZvmZw4WTBl9BWVRDMJKKPFWoEhB8xrslH4+4FU1TlHFwY++AHH
Ejg8eDwE566LjJXsmV9khvUwwzg9RxE/I8V/q75o8RKYxdmdIHAKh3bxNgUbpzRnwIaG+LF8H7FA
0TzM6X2Mv0svceieybfm8rwYjBs8J/s5mJWxcr2UqEf32dp2uDVTFMG2Fbt+aS3NY1yIAQCrDWpm
BSeV7x7QyDsRYGx+c3oAcMV5JKrV3fHib6aINQ6vsrsPnr0F5r5F/zF2uD6aXWh5uwIGLzbFDlh6
1kEQdh/1UhcGCzA46eWL22UNehoJ7ZbV7hYxotv7ffePUU3qHHZs3rm0L5Mf/xJtRox77luKNF2K
LcGGJUUM4URW19FgJmmL2Nj2NKydI3u6db3f7diWHlOlSD3WfNaXXtKCCrWYHARtUuU3o0mL1TAl
+6RgsAWxBa1HGO8yiBWSHRkWqEdwF1PTXRPgb+514PAoFvEu0Y65LQs72HZhHrwkpuetBDm1FVoF
F/lGhcxmfmd9qO6KPlWWfMIXFuaNFYGorTHE0NSKS9S1at/GIW7TuaV4sHd/FE4jLkDIHkHj4HnP
hgeh0s+K58fUTnflc5V2Lb5pEyfJkp0emaagDBIY68C6YbF2b3MLTPzvr3R6/v+VJBW3YEBnzZ//
/NevrzKtyDWqLv1U/1uviO9G7v+tkuT8p/tV/Po//JH/riIJgn87ke2bFrUjVuh4y182/pHqP/8V
uP8OQycMTR9Lg8Mpw/vXf1R1p8R//suy/x2YoRVEbuCEgU/C51//Iet++U/hv21yl6AxLcwbUWD7
/v9LF4llWUvXSF1MSV0dv5ZvgsYTHy0Gurbp+o7j8/01n79wNCSSb+R/wI2idDu38I8jQ4tBiIvz
UTpjjGU2TTh8Y/JM29i41hSarOwZ10BOZnE1Bkz/BvWcBTO+VDxTr0aJTQ3mpBqeMH3UkFoqgttx
WnCdS7G7tL7zkQhrF3JvOoXpUmcvuZw5ZbF3RLvkq4jmRrNGnqAE2zYZFjIeaEKTuBoiugk6k7E4
jnJjGkjBl+qVBJv7MvQM9m1miaBittz9uIkl3c7xlo7FKt+FiTvcFXUjwkzPeNCIBpkxtuHZODe0
iFlJTvljm0ATGrFypy4dCKrYxGGbMvnYDnbTP6dk+tSCBK9DwWf+0gez/Og8QY+QE9H/BtekFV7+
zBqwjiItLvBFp1WVNwh4LJIbnTCfsyFxe0ni7SindPfInuU6oin9TRqowFXSvs5C2ifPnOmeV3nz
CvfnW61rcROztk9QmuhLsctbDcsKSka9yYUu7lGKS6nkdHMYADpsi2GsDoOFhBUZihfMrhyanJmU
gdbdDfRrvxlEF/T0QT1g9yG6CneiDx+hsatjXbfONmaF2VE5geGLADRgEaZbuemdAUH2dDvYhKW0
pwHstsexEfmPkbFSkRT2eXBRLYYIR35UZ87JJn2lwxoono0ahrzogHiznfce7l3kEIDXzOHOibVM
vxiIkwzRqFXjtopMiI/wVME5Qi0Z+2Dt1zB0wRK/0OtarafUOHuWiM9DrNdRLMZz5lJMShcb3eKR
eYO8mhF171AJFfpQ0YffzGC2XuChuNcwMfM3InPX0syqLY5bb6d8Iv72kP6IQrEHNlsysIvfDSmw
IgwD6Sl3m7+5eqQPZQYQnYeehYhOHJGM2IpKHjz+XnD1utY/KLN46GppQcyslMMqbpGuSI+1U0/7
vmciX4nf+RAsU0Iw0gnl7KeJkEnfztCEhxYghhdew2zuDhRgz5eWW/GlyHk0wO1zi1gshZJuxKvk
Rv8chlG+SWIiTibTC6IrNk9CFDVk+A8CAJjWG7l1aGiBee91e3Lp+Y2OsB9e0renEmtDGDvTHaGY
eWKKgUC2vPsWOcgPh0s8x6Tw0icTdy93no6iiR8hGc4XM2g4xdTCX7l59AUju/45gY3wCl0sOEgV
YB5CDclwdpZuYf8JrObDdAmSzNokoWPzOS2qwt8plYVXbSxt555/TwPBEYZM2sOigm+LbyAP2nFt
+To4gx6gjSVMGpoksMhUBmamCB72GeGJiwgiDx4c27zCmKpOVRHskyrl7ydXeYwa27mAPqDyS/4E
s61fNJrheobtsisnRQyOTD5kfLfacqzeFNJ8tmFGBR6aG6dN6NgMzvVaWB1DAKpJtqzT9an286vy
HNwWlmIN4iHEn0Ojh9b4wudBYiQKb9M8Dq9hyzdctlTsCc08G6bP0RaFsTfhy+9cjDcx1JHR8UMK
q8NoDfgLP2zEGJoahv6Y1OLV9JMMTPCGgHZwjXE06dbAuYYNcZBK3Iw4dRFts19upqns7KOWRriq
QxzikWpsClJoZc6hxSNVJfTebAobuoZjLRy5briCh4sOeSx/zxk32yEiEj97FSE0i+SkDLJ3ZuLD
YwRiljfud215ydUwS/WiYqLiBZfo3A6mned5zmtvqISUlH1xcMyfEFYbsu/jgwwIaIWMxPyoYH2J
guaoOa7q1zgApVPklOrYiB/usrYTDydnUlGwYWhCpaKAZFu74Ys1ymTnQETjiaoAX9Jrs8mwiBXR
ZO3MkryIsvoRCE72var7Z2DiP60Fs+/IDojZBO4zzpk/ITOTpo3jiaJUe3txyKldlRi+LCj1d9nl
b2FKmtxR3NaG2L4s+AGyDwDSCxntclTilT24457/Ex8pr/fWr6AsgD1O94B3KY7Kx+9+Uzs/vHG6
xFmSwyTqrUtTzBzza9E8lTQwTeE1nay02GGCNDcofPkGXbE6urnDmNvGAwqkPJ1zCoApgDKdIX6J
0wU1ahbvacRm9M8A9vQ9w7+3iSKdv5Q0d1Se05NSpZG17UWzao0BxnMYwU/NqIOkovO8pK8xbZCn
ks0Bwr1hK/da84SZS7XEONjPmkGgpzhCRy2j4dkCt6vSCBOpTvD9Rl2816kkFt2fkyRmJYlxKZuj
e43D6WBNfOIHk6dEYz/c4C9YTtIp6xzjpqF3mivSIExfixCIdTDYjy7N0nQ1ovoeBsELgTFmPOGV
N+khXyMfW1/W9xZDwToku/hIsuaVKa0+clsHbtlk+Qtdv9tcyStBY/NKEO5nVVq/UzMYN72qMF0S
DF9jPMsvg0VkLZp+AeojNr0Q+i1djw8SBZsma4aLnw1q1wTxp6G938KXYNVp1LzYofOqksy5h5rj
gkc35RYdqDySojW2lSrIRQTf2NlC/GQsKdkgm61hICDmAmKuyKdv2RyqS5G1UDodGQAcRUGykwNx
Ckh5bcm8jFPZqs5anGquecgsaIIDH97bVOgTyym/T4rljzPbCc1PVXDIQqNYOzVVUpBldjKeo2PO
TJRJNl/+/qo3fUWOiWFkCNSnhZ3yVi/9V37rjjSde9NKJU32ErgAnDT1B5Uizye54k+MELd2OOud
DRYAOZDgSmAE8tQjNJ4mJULwvsQBKFSvDnpphhs0slmBNW8XZmm3j3xox5RHcI+rqLWoWVCO3kBn
jxGrSy5pT3MzWFKrfuCe4tPawHZf3OKpI2MCFPYgdGdutcqpMkXsPhv8OK9jML/mRkK7Rlw1+4Eo
8c1RA7CAqBt2QQeELwkDhAW3P/SS4aNNU1EOaG00sJzgqUYjTAlBVZHxCjDVO0oa4dsuk2tG46dk
NOxjEs6AjEK62BFys81Iad5rMxB4ainwPLZ6UAcQ7POu5VJOWzHNSkMzzBdjqt/nzHdOvnCJ/yJJ
zTUmoEgxTHWWkXY/dslXNCSHrJjumVH/jAI6rCZJmjoKncV3RCk1EgPcAZG0NyMg3ekoea6qcgPV
yFqbNH2srbw2L3Nl3Ev8oXh+IrnphyB5SSrrvTKZKNG+ghBLh+V1Zgtb1TTTraPCG88cUdIV6Sm+
1cihOoOuqtixi3eTnsRV2AzjPg/lNzvoyJk4xdlizLtzXGZE5Zw1HS7UMtiYZYVeR0aZF5BmghDz
LkpPzkzKSesnEeThEkn/HwM+xSoWU3muat97zIgovKDrloXgJue6v2HtuZuml2/sKMYPVtuETwaw
wRbRgHPxWqaR/ZS4+Z91659zuypuYcMhj/KG91LBnDHeolp+CtEwgDFp727gqHsIvrHyIfRFTfVk
OrxkyKU6d2NUPs0KC4sJvAVUZEAwf2aCz8pqvhhVt2MGjFXZSx1UB/abXdIBipmxEbxi0lwNdM2+
/f2tIjfzLR9MH2WM/4MpEpsqA8mdRQn2igGtv/FsYHXOTF9gPtGtEiEHUg2Bgc2LOqoZvLXjtMVv
qEj3oJXNxvcjXO8zbmx6kYxTIkd9B2bOCgBZ6N3wOEGQ6qcICJ8MwErEYRyRIszl0RqS+GC1Id8B
Fl0fdOyavZnTls5oS+q8EN9dbzFHJN1uiWmpSulAobn+DxR1/PL2D1nG0/7vP8GN5DK2otwYhgYr
FNqneenOqYR5pw9+vDRSI61C3uiA2zg1lmfGjG7LBM/57FwU3LA3MWgBHERfT+tvNeEnsAzO+MMy
20feTPfQiddUnD8GQZUHfKGYwmdhUZIUAbQvGPFta5+tNeucT6MzaJnt91at9h3OKxHDC9PimHkt
R4KJkWgL+G6sy1cMHYLPDipONlQdYeCgfWslE3xBbS6mhv/1e0DSt9KY+5fCS6Nd2Il/Erv9o93s
I4JODrvtfWwnvaWtUK2UyJ+QGu1jpshpJE74TIJ04/VC3OBmYYcqyhM7REvyIorfTJy/2Ova95QY
3ZpiRpb7cNOymm+iDs8zXZp0aPyBSMhRwGI7hvo3vTjE39+KPKgwO6LP/f2PIdxeLyV86KYNhhZB
A5Rr9ih5Yz98ozfeDtOrS0nYNet49ueQMKAbts4uYECARbIJKeP+L/bOZDlyZL3SryLr9UUJgMMB
uJlai5iDEUEG52EDY5JMzPPgAJ5eX2SVpKyUrHTvRtaLNivLKlYykzEg4O7nP+c7bMutKD8CAbAP
GZndMz2UWDGIT23tycnOplH36zkCiW7XiX1d56RpmC/BTOt669rzHOt6tIx6R9MMOLIe9wnPeDUX
bQIIHP8qqzCZyLlr9xHTQjqPhPXQM71axlUVXf34UpMBw7QsM+57/C5H9GaP16Vd/vgS3z2slrZ+
qgMZ3E/OTvqNDd4kRpznM5o1IYxIUV1PbMLmsGnuf/xSAVhaNIOpr358yf0vv6JVb1pYFw63BZRn
2492cna9klWsugsg3p+tC9kgjYdH2gWdszGiQTSd1a5dN986ftBeA4j8VvhQanJvfg3t4DYZEn0V
OHN802VVfMPh50DLWbTquFhWtRVdGTmloizyLxLW4Q6m3ZOlQqjJJGixLa05jisKHRKmqAX7UDqE
xFlPw9p/dgiUnhvpXRxOzhWwSe80eTkzLzIvS6/lmxMO2Zuau9XJ95LmEF3CeZxVjr//koU4ADUm
cbsf6yPEsYIcyXjDrZGkKXrBxrn8f4nfZ5f57rXPsej045compd14MZHY64Vg7Vyx8o5m4uxr99o
mXX2zAnas0D14H6dXMs4LFnkqoojayGPYCE/OhElDz9+qaFQmebFdmbxgruY/h+MGludrC3gipcv
Qf5mm2p29FpjGsSZCQCLc4tmwFXQwNAMzkMHEugmjcSNi0vi4ccvMPIHKu8lQ/qrKp/TB+ZFIAO4
yy+lWbI3oOt9ixphsT6G882UZcFVQkv9KDVpcn94VjwnTPBwxDTrUKhFiMpAXrVNu7XtVUwnteBg
v2D7OV1jeoFxlN8Wni4P0WB5Z0yrM663Yv42utlNTt3Lk90jxHiXE9nFf87stiNYhH/fpx/nY4y5
+sayeZFRchVy4LvoWCDYJOc/g4ZzSvCsAmEIJl8gTkQXxq9B9gcs/O3CaFXI1UV83gj64jpNUrrX
/YTgWzl7DxwCMA73QfxlY1vLJP6dsSVeIGe4FFkLEK4NzXKLP3O88tzG2QzUhDNVqG/iqbhWErQB
Qlp27EAOkzfsFkPT7BubEPU4XU6iFZORPLLetQHcGtf3yKT7uSsNwa0DE6TFMn+deRecf6XDrRhr
fxslDusY54mY3gp4Q1G6NMp8uDYirVZ/sxPLS1MTTPRYW+g3TvhBH8wOaG0KLizqF3+TlYL+SgkZ
CAbxESnvmNU9DjBzKhb0Q3n4toZiETDyaDrx+v916b9Hl7ZNoX5+pVbv3TtnDwTt2/6rme6+2j7r
/vVfaAIPv8p/5Df/6evv+fHI2aZnq78s635o4qpv/iyN/8cf+10dV/ZvJE9cyzJ9WrV/18B/V8eV
9RuitLId1+f3PcunQ/sPddx2fpMS3IBy+SO+K2x+6w913LZ/UxQmOb4UcNSZEv5DTd3+RZz/WRxH
m0cQF/yFJNGkq0x6xH8Wx0EsWI3pWD1h9ujervXLkNWbJKFIEdsPh1FaJE3I1VCUO7SxCzqOMCko
nQh+O2bJ6gDv60of2O+y6/H9lwS8IeqNc9KWBTK/w9VDswFlV9y5FAWn+OYZEfUrpSELsLR+hpgj
ivqWm+lDR1ppZSWWOuT6Pbxj0OWufXdoDmW7SVTzlY7Y+Zox54iF1bzlmBXAObdHOkuhx7N7pxds
vmrNfBPbo7lu/e4xButK0+l77hevlTT2bTxFQPKn28R7NHMS7MzFnqZJHlRbbvDb3LUuSAZrrO6H
CaJBaFbE497MUHxrxmA9p8anE4prkTUccyI5sjp6z0p3jB+9MVlh+SQa9SldUsUYTCWuWeCZVJaa
JfwVtzCKQxkObxj4CbiVRy2D5tCUetoCwqaek0lqeA6tNz07OF0vOUF7oPggGaM13MXrLsNk4vgD
3j3/EBl9uYs7np1X29BtIOTF7hjv4jpdWaAZe1w1MFqSaO2kcJAIid+BEsSnRjndPiH6ieXAWmHE
2vmV3uQDp2cA5OXOW6hG6UMAKy8LwYGQ32FQ6rW8qUNHTCdIz5hmAn4GkIKCGl04EQRvDEnqs3GY
Kap4r0vY8K4HVY8it4VrJhXMQtw3oW0u7GnEJ5VSHGLBIFNsLvamC92L8SwyJZgPt9DbOJr8RT3n
SyeAfaJcfcLsez1LPJmJeXQp1zh1LMirgRnLcqo6iiArwbClipl2h+lSIxyuoHHtY9cQ1KQ5UNVq
0lrMlBfMxwDCVd5XMWf7amqzTWdDPsfFBKy/pbnQq7AOhBTeLNusyvZZMn0bKsvZJlO38QgPxt58
xVz70LjkkpM2u2m7vNmwc8TiMFABOVnUX7sk8MuorrdEf+ngbOy7rHtpRkUdXk5mEkDmM3MpOsPX
tqL1tPLjfkuHHopbGmXg3J7sznij9cKhqZZO+SbHMEonKu8uLkONYxGwAT5Aps3z6F0RwTR4I5g3
WR1miQAPsacZeBDgQXjR27BChYw4diUQRCuqiNaTa3z4FaQ8HQogmdFEcQ9dfTgm2FRTpbGg9xwP
QFSAvu3gZZEsoZUGkv22k/FjPAcrLf2D386f6YzLwSfVx66qvmNQTl2zGQ0UM4mINzR69rr83mmb
5WAY/I8U0lpc+GcMPIe8NY9OnfbrPMq7JVYQAPJ4f9Ih+y5RAJHZ0W6yaOuV6o2QMg+Ww2Gdc4Co
Q0RVA+7HMByDPhuOlB72R/rFUTDboOGBB9+G3LwqPZf8ywVJS4ctHloaA7dFh4WhjHaxl7HVcx8c
ArhxDFiGMsMX0uvL0RnYUTYW8mrQtKuk4XZH9OTddjOXrq8vWUfvlWc1m7puuDvA2MCa4C87rb4j
6G7nVIm1G7T2InJkuMicMNlCh/vyqG5gTjE/AL2NV5xxtxkx+EVjTpREkdjP54tLheDQDovbVa+r
GsM8XSrylEtsmMHQP5iX0yxQGs7iSfSEgjuUzbZ5DpjCr9qCG2mM95uNyGSYHgTkCTsv+EJZYpXg
7r3QOW9V8sJ9/JsFZhxrlDFi3tFfNFwyTLwbJvUwj8mZGk0uNR+vtULJCBJETIdsgzmG9LmRd+AI
YOyz4FuIZrTFVeVugtG3tvTCJfvMjbay5TZs+uy7tBGyR9bo842TqEdMLciBlZt/uH23CezOPab4
BdaxXdwRS6YcitYRyi6zCNoQgDhp8PqbxrgCIn7TeGAyeGtYgHBAhqqx6PEEXWNMgJhgAFy6qs2F
77T3pRPqfZMJuOYlVo+CGIXf+/GmTtDnO58rlR4EzpTpNqaGHpR9xEKv2m0dX9dBFZ9Eio6rGn0K
SVAQ9fL6ddM5S/ak8PgpekIHfmXZBnajmFUa0CAWdmVPC0O2T6MVPIZJFG9xhiKlUK+3uVgs6VDB
0tsBsB2np85xH7OGcKNWBJLH7GHkkri2hfuQRhAuS0MfgPm1y8AIX4H+cGzAgHmEnbeGfvgyN6Fz
qAKYR5DgyzUZGKjX9THuWix4odgZMMtu3aaO1lELYKGvtHOE+7er/LaFh9dQFIiA3gfNl59Tw8BF
ca1HmsXKWeVLXiA6tuXaaDjqJCHb21RPnEZGjwNBkYN6w7RIY+oDPAx8Zi45vWCi7RBWD1y3Khw3
Aw3CSz+AYWkahUOtfflmxvOttiA5CIm9Jo/6ZRQGyUZ5HbbXlLA0YyemB7Ocn6PZ3F/T2nJR3cBX
EQ4AbsNxeMhyVvVpvg3j8JvOrc/ewM9jYC5Y9kxkLjdEk0IF89LinFri4jEKVyXls/dGga6gR+u+
JzJuAdtazWRMgsH372OTM54RQotN0irZ51lekPll6cDiX1JUdsGRMwhrWuc89WNLlncAqWA59xQz
eCzwFfxgJztI6nUXmcng04wAJ0YtpZw530Sx8dJOVL734u7sMDpDdPbpLa70DktNzqErgukgR5B8
nH9i+U00ZXvnRPl94JMG6TF/g3KrEN29/Azai2TReHRiTKnEwmuiqyD1GPvkJG6izwri+LJA+kEZ
ZXhjjqfIsjmZE+9E9TorPzW2HcURmO1mbP4ImVlp+ZtSXWIHtb4zIkruPAd4SlWH49ayNFXP/fc+
T54HE9KqgnS1hCkjFj9CJaq9NiiXhO8wy00R13plpmwIvTLC4kihDPuJCVd9GYEFQ0iEX7scfaoJ
DC9LYURdCKX1vpczRAiHFhLS6au6t7+g7wCKHxCrA1WgOjIS9kkfTYY4+B5FWRzPmaLZxQu7tOa6
DhOW1Qx3MUB9AglsbxQH4jXNNfcClwAJSnMm/eerFQi9/ZCAwmppV9x4JWSjsHW5RMweFfm1hti6
AcsGEM/kMqnrXC1Ga3rgGtgMBbldrYtzS6pv71bFF5gxEkRQvPN2gtt/ip0Q+E8rnhXUbyZ94XIe
eRQzOYSxYzSFjrbtZnJgRoJ2h311Adfl1vYLWhoh+a2a0X0nDbZG4qEShL2blXfbyLz0nVbdqpIS
1NvcM8oktcNxmrRAY5/muLvD+B6OUB9mcUnmJUReqfrYknp/Txxcr20yPPr+HK96iyGnX/WPhY3v
enLHhdWWDSZZLVd9NT+N5cZs+w4oHZsBZbJX1YVN6Ve9mubyXugUitjr4LHjQEN7VomYdqnnlyfK
xOEED8MK5QAsrPSxy0u17wwwF4HR5Vs+03a7cVx6tVqTT361QAR7NQCU4vXP6CNJTIqzoOXOsfya
4YcuhJVT8DfLz7xxP2QM89prqDZoNYw4LxfErsOrTojnFJVrCYg9XNvNfbii9BnsQZA6q7LAuOdc
Giqs+KGU2GwyKdaid94bp/qi67JLqA5wWa9UBmgSFLNfsJgRmJlCVjm7lc9ylAyExuggEvgjlhLF
MiY5AUqRZtu0zZZ+FlK1VtZrC6XnmAwutlR/yZCzOXbqWF96xeqK0EE5FleGUTkr3wWMZRcImbvO
oRTMBlQl2+SU695lO0SZhN/tQX7RaeXfEABVWKtbOuTpKwH9MNDQl3jzAdWKVIqXXisvnjlRqa/R
q10YUwyWpJHcEWqh6Z6ElWKXWGe7Tst+PamOoieA+Qp3fW1Lve7pkIfO7Hsrq7grY+RykKKEYoOG
oavU2Z4f+jpBnBW1JeBAMLVV1WeQON9MbY9gE+V9LWkSoI17JX6UV/nPaKNkEELBBB0Ycsm0wR86
Ni8TxMkxAJ4Bt5TD0Bxc42RF4e99/If2AMkHw3m0NW312FdXUhm7JiY+JMgZEXKIURRD/6pMzdcU
bge89xZiSm4UW2lAsK8oF51DY8td+NaQ1hOWxQggafA10clQaH5cX0WrEdHSUvFVqSJYMR0DLM8o
vkJh39KNfG2NwLUmlgOm98CO7Cw5EbTlLjpjEJU1oKS+nIFuyvpOpmV3HeJuAvXGZ8u7VlbxmJTZ
RxmCbwZHtGgcpl2qXlK09ZrYsBirpL4heIX7sqA7wFinfX4oL4ksylm0Iz+tBg5caTAp67A0DL3/
+bMicv7d5db+EEE+ygosVxh1v3z5rw9lzj//8s8IJf/xPX/+E/96ij9YWsrv3V9+1/arvH7Pv9pf
v+lPfzM//fL1H5LMn774XxRvkPiFabuoK8LlP3AH/aWOc3z/fE+jnx2O/+1f8Lui45u/Icggm1iu
csSf/I72b1LgKXBZtPgP+z/tjsL7zYRH4ni+7/+7R/IPQUdcBCKPGAqlXIwrpeP9Q3ZHntyfFB2W
SocJt6XkLzZH8PD4ruFE7jLtUe3Io7/cWjJxI0n9wC3Du8ABq630mesfAgLffTMx3r/q5Bx/UP47
bLKesqulmCp4TU2B+4vNV94eiSbmn+BxKF6ZnZGbZjQOMOUSLb7MVHnPdJ23t15qEkXxktyHQ4Lz
IyaOGoKmoFU55PDcXHbJlhQxAaOG4Svgm1L2OLykuGoDXCFjwM1xbrL+03O1oq0678JDmmrzixxu
u6vFhXMHTqhoV9EkkgP7mKTb5JWjO7KU00jGbKzScN0y5wFMXllJfcUUw73zCCUT9Jci3QOpzHdz
NuKKj0wj5eBbooQsQsdijxskZUgdp64Al4TpZ5PMjAEU6dOKbE2TxKucEUW0JHboIdPHhHQY1A4f
iaT4TyW5c5Wxs32swt6BdRXDgyIQ/OA4TX1reEV4JuBSbLV9qTrRnlpS4jpvUdULskbZpHYeppvv
UylrLBbBJVqFY3Iz9A3wx9Duow+zzyxITJj+7E1GwTzncrCSh4rOru8Fk+t1gnIAkSiFFhVrwJtg
YYz6w05b8yUPeyYTJVgwSrIyNT/lThI+Vo3Fd3GOSm95+vFtA1XoFU2drVocW81+Kpg8cP8d9GM0
dTFFUTBVmJ5EEPnQmx79nnHsQrk1cHU8R90LCDX3LrF0va3ynkY4k+gW2P7xMJphe87IbxITlQmb
rEhYxlMi0u6YENRgNNxUHHKwstGEQu4CHcYES+xCNntVoRe+0vOK2Qm/SLWKBSstdTrBc5gToJZD
qTH3OZeuex+gNu7+3j+VVcO5HywzmwISP5QRdFau5LVbK8HkpQZt0OHFGml+agy9iOnHoMhl9mje
yKe6vLRxFIbY5M7sfTnNSItwEDGAXg45QaItuk9mLQ2Vcw7vKCN5m4uadDIlLjs3jzFy2hw32H2R
EBt5qbJc7/D00lBiCJLWC9O87DM4u/FoAXNRsMbCM1OKx+uZYPQUObTKVgRUFlbeRH7QDr40A5Tr
GTcW7YaJCN0Tx7gSCkDP1AVulzc+Gn4HQEBf0MJtWvVfmdFO4zbC4fbcK+pLQSWOPQ0WVVjoXZQH
mbGTgLlp8KPgdg2gQL1dmtKsY1KO47tKDHXvjIHcD47Flj6KGdgWszrOnFDZRZg1/GxMIYO44O3C
lG3vaEbeFoQb9g7h6UOREYHxG4I6RZxfHETOR2wyr8rrczSCb4tKokelGsvr2K+nk29buDD09M6T
gRY75VX4aQTWuIpMPC91FZsbo9a0qcJ0WhScc2CHZGd2jtXVZBP2wnAxnEoxRG+hZ3fbMpevutfw
pxrNzDXXFOFmA77iirA//V7Dsmv7Gv8jvJOcpgN0s5rAFmeYDfvzq8owuG06ZXVMo9Zd1RKKm2OV
N9iL0nWda1i5Tc2erwJOeokUTfZIWU3lHMZmPnWZ3vlRWi710AM5dId2wMyQfoVGkB/JwW6jy2fU
a/Gea+wWy94Qd8oPIMb5pHnyFPlQNEa+Qlg7C5FwtbvdjR23cHUCjEjYXf0E3ITEQ+xE7am1UvzD
tosk32m9z13AEBVn0LVupFw0TBcPowisVTNbYl/aQD6w9WIoD3NwmO382GAPWaV6vBQB3mCrwyPg
XM2COiUoh5Ss+YRd+6Mouq3BPnVMwHMSHkZKgzBGZY43eQdiqyDt7eqlUdEnlPNrF143pkxIw9La
YW64GgKiocrg7kDeN0uAwDWbQCLEFZwjNnasXuzIBlhFK7PkA9SRvLcovKPBemd1hxEPeKXjXUMb
WBo4Cm3cVNsCEGhiim1dc3MFESF7766u1QsWpQ3G67fUi3ZAj1Aw4uYJz8bJUdT+Yb3k4w5zGoUU
RnB6oKBvF5KfvNQwuk+Vy1Mb/W2ccqLyhLWZQ/fTSk+xW6+kpOmo6rurlheW6O0KyNiV9MBBtJqL
lPaTgqvkIEsSVNQpICyku7aBVpdG6m09EwPnmUsvAy9uhDcxhA4fuxgjFNTi26i9zgG4ICYaDVRc
vQX/cJMq/6VOuQs75ZuNyoffwcB0PVbtHUv0Jet61+h6hxUnvxCNwPDQ9QVgkIlJTTsshptDfwkW
BjP0y7jov+cJvk2EGADlmWfIZdXE0JUdDdjYhqptdha1Yw4Lo1vx/Ki8mbd97g3Maktv3SPHYd2H
Dc5CkmHDYggCP5wDXG3Xy0JiuNTYR9cBJlLkQ6bGsZqyDzeiQStgdgNbzkWcrpP+RCtHvwh0BlPB
DUug9MYn952BiQkNq8agMIR50TcaDqatzbyAbNGECUpX1UubBLxvvaNqbr5O27/bnTmdsO0ap96L
wpNqJeogvvPkra2a8duM1Hvn+BoaLK/NVdYG48URXT8PygaCZYhgwIrcFy90hHprT1T2hlt2f9/1
rPG4PYb5SvhUDS7cxAoPrgXknU2Qn7wlsWNSjayamI7qLnsuMOvgiZ0TnoAvJ+JZaSm8xWC3HaqZ
mE2oVE1nZysumKjZee1lkNVEKXzI1K0/+qpGLCYcpV8SHFfFXphWQw+TYISynHAyA0eJcmUtfT3o
L8ppy2+ca92HzuldKOns/fC+DU37bJVO9SJpkVaLwp7STx3wPLExes1dnUUOXHw9GS+zCvGrjZfl
zPJEsieYnqR3sy26+DayJH6LvBorZxklE2UghZIsXGVWlnehFfnTY5IzN9sgXbfipqqr5pSlhXwV
dIc7K87rpNAp4DqB6WxhMobR99rOq5MfqPKuxwRwlbhY8ELb4jaOHgS3pQ6IBYK899YEjAmZhIUX
75zC7MnDJMqDVpvYDdlaXMDOyvRUWuMXpSZlVDG4n6oWM7qbj4vNYf4R3ztVX21jWgo2GBz4mfjC
oSV1YmcCU8NAZqR7QqDuF1Zl/7sYC4uyhjmDO+wLzNiqxHLTmYl+zDGFhcvSGZhPOjb1700/SA2j
ypJHNzRta8min/to7yN7nQBUEy7u0QfiY+Z+vJ+7Tjh0eIbmrWhd+9lPdMBWAucn51pyNOe4S7I3
DH1Ou4KeMG8r8uFrUft8OIq5N78rjIxA0tJ5XVTa2mcODrm6iIJt2vfT21RF8k4xW9KXoai7B7FO
YjAc4HngppluqtCd99NcX+qEQANAvSwuukZH2rBk0iniuGlWmjKd40BuJFpYYojvJk9H5coxAuML
Sn2Je8u3jH4xIvBTLTsN4obBCB55Z6hesY8wAgvttDrNvBGHPoIHQhfcUNwUcWvftpPldwuoR8O9
K6fw3skz/077E0a8yiUialpxezazbKQ502eyQXNTsQ1hY2EiZwt3KDVeADCEFH72GFNLVUcvFhXj
tAUIu3+bup6a876PjoCb3A8r7iQuW0eaXwNArG0bpeq2ttv2Ywyt6ux2OEkNixzIMp0Zk1hFam3R
+MhiuzK+VyXEftjCzSOSlfeWzxd6fAnN9hHCFZ8aqfMQLl8d3VAzLo5JX3n5Ms8sH3s65c26ord0
0ZV9/8qEghvJUPv3ZJIHk4xCEL7SyeLwga1AGhhuZLwhgcXUcjDEva5U4m4jv/JuWllD1EopYM+o
u+SOHUv32gvb6RsWyBjGlBQo8OksCf4Pjd89qEljVEwuTSe0kMboF7zO0y3pMH/jTVI/zYz9N15d
5O8k+JhzWWM23iFo6CcpCu8OrFQBYqoW4VaFtj7CjKZSwYuD5jZuhFtDIrHZnlt9T7WeXY5dRgI2
auILl7cvt33XNMGeqVE4rXLDH411NwXeQ2r0/T3IS9VRHYDiuMSqW14Jz2MDxsCu0YtJBd19DAEk
58M1YkofNIFstE9wu8verknLB5NuXsFHoEl1gyIzZjqEcWPXFnBXqavbk/dXMxDmuHsP2QDbHC18
6478Ud1DlOwdYmOyGgEcc3dynKi+05Zy3vzA0ne2gM9Y4gI6ItnRnBtjP0XRkW1Bw4bUBQqRD26N
fU7Ugvno7fBdVmQIVxbhPOfsS6jbGz1IzHOZjQiWpg7wPC57n4bZIeuGE9u1C8Z8iq2EbeDcAKRq
23k7K42ZMkr9+LumSxtQRTgEj2Sn7G8NiYIvaOAVpuwmpgaT9iEA52k94fhjelStYyPKTh2FbUfI
gdMjJVONPAZMjs6FmU3toTNb8ySg/rFXHRGn2eTbPaUWbfCuOJ/dMYsq4UBDH4VnzWmIbqDKZZvX
hvAUlB/TUqNmntBiHjDgIzMUhATrFFgTJIeS9vi6ss8JJSLr1I6mxz7LqyWNzaQuiqrULGO0BWHp
aNi+0EAVnbsRBkLBNgbOmIu5lBJmyHUYwCZJlUTYNdGxnuea6xecHztNNqJPONkvVHioQtfQ4uy7
lHhAuPSIwDNiy8bxnMy2vsGEj5Lvlmn1jiRvrlgBgyuVNoqykhCpOYjUvMvgWQA49TvniSkp38/u
LTq3MnAMtOncG08WHaYPgzGA7ZWRcCAfIpoAkRX8bSVX3seUKfTn2bHCO1ZB3C+Cneoh4YS2tpzO
/3RmTRe1AcFlrJvyHd9ZfzSBOTJlSMX0XCQi24RFh1VS2OZLVZFKY1bUbxtLEJafiJ7VC0p4xhMw
Co5IHrvQMUn7O1em4SEow+nUCBujP4GXeFtmjrz2zJlAJ1oNW4Us8Q6Y5SHptD6xBU6SWwZt2ZqU
bQvyJm3eeJeD99FPLpH6LHY2qjf1Y9iW3m04W+2IscQID1nmgKrB0gFyoLNe4UhSBGN1+bpoRFgt
W99vzkge/t51qxTItC3IV7YMZUYvllukWfu5bmbu3qFbjZCq8559bm04N+YQG7x3ekJ8tgZgBX7a
z2vJR31HiJaplhqT9kTUHfikzjGFQuvYsdqQ3OEiJaGP55b+YlwasZ6TZxcs2FcZktVg7+OeXXek
u2oQYjMbcnooW0R+7ZbttAgTd3ioofBysPdte2/PdokJyYqDVzwNOJTYsLz5KsRs0fb4OqHGmjkR
fnxMAgXjPHCYwsziUxy5EK6ZnqQhek4SkbiO7Xn0afdLkpsmq7nrSQBkHFF7bx/k4dSuApjL9yIs
wqeI0PGNYlb24ZoTQXnmRd/rNqI1mJo9bjBAwi6bn4sbSjvWM1N4g1CKaeIIkJXT752cXmMRetUt
bMZunxV9tArYtO1SZYzkdHxrJWZqlwzTcEi1kppi91LKk5+r8ZoI4ADClpWHOqDCVmfAWtl9YGf+
Qxf1cJ6mvrow6CMs/8Ajq2Uk7PFUlgCi4c7pHrBIbaTtwnWG5Fw69nfPa7B9ei2g8xVzuHk3Ael4
SnunWVOp4hd32ejoJ5flsWMOV3vZNqYE/S11xmn5Nxh1KpS2nYFXwEoyEEhWqxSUtrkoRptzb1y0
j3VTS8xf3uzZy/9dDfz/QXmb3LyLJfCff3Y//uFqvCj0//f/HN/TNnr/1F9f1c+q9h9/7o/cvvOb
ZdvKMbEAOp6LhvEfuX37NxMbo3txGf5wLSIl/3tu3yK3L5VSwnMYQ7nOfzoTye1jc7T5HZKHuBpN
9Y8I2QIAwE/GRFcJpTyLgKqFMdEHB3D5/Z9S+5wmIaQJYE6uzq9U3m5ZO7NjmDdvXRvDNPLMVepq
MHfAiALGT0vpmU9R4JrHsh1eKOd77avmmnLOaZvQRI2kBo2mq7tzwuFiyVOB0FJOrxbL86LPMW9h
LgZ5Y8hbxmcvWpYwXqcroZB+ip66YA1gx9bJzU9vyx/zmX8q+vxcxkUHbuDPbIIfz9IX8OdN4Qss
oM4vzzIxM9DWdCauaMpaWbLfpMH3oqnOpuv9/jH4fdbyd/wk3mcLE4+lLP5xHMVA5OfXk3AUxTo5
w1Wrm/B5PY+SmvEO/krjrf/6OTkXz+jPwAXXcZmfYKtzheRflznIzz9qgp6VGyDXVwnReaLFHQ0H
5bwH+LqiaIoTqLL2wXDpJnKHdKXJPdOgUBQbLcSDF9bk1C3d7RjebZ3Ye+WbHoiOnfqUbgC4CHfu
rK5CPDKl673bEe+iqRjSmdzji0isqH37IKUO1y1sFtg9+hVvD7qu6MHscANedkM6rh0T+yA0q3d3
mF/rOn7jpgWPGBTA//CyW78YbC+vgq+kKeFYSFda9i8G20B60TAJQ61K/+JDZwQT1gfXaD+riGQm
BBlVvlS0Exn+sCQ+vRjjgHjQkH9mRvT112+Mbf6XN8azLGEL1hHHZhL1y2MhzD2GObaTdcZ6tADR
S06oAjJscE/G1JR9ZCTx3RTUn2VuDZtRrgSDu0TkhWOo7FvRN/cJ5jVgglsn9N7nJHzLiSnPmbz7
Bx+qxxQNnAhrrel5kpvKn6+hAi+xkXY4XyMneE1DkkOeqR8ihXdBQfasuvihpfeeqNpuHt1tXJtP
BjFLlCE2O6RdmjlhpZkXHizXJWGIZYTVT1eNs/jrB/pf3l8eKJEEBoKcocGYeHjWf77YZVgDhYs9
GLNxdh+7ltwK0XxjW37D9B3JFuesjdxH+dZ31w4/02Z+G+r5fsqbdU95518/msur8vMn75cH418u
gJ9umqYL2CvzsgAMHSIf0K1UWQszwJbsQwz7H3+cc/kk//rzXJOryeG98uxf3eMeZEF/zvCGiQ6n
bx/SbeR3zarPNdeFc29Bztj4Uw7DsjQiigQM6yrNy/yUJEG7DnWe4UcuXgI2HCEx9DxpKRDJ0oMd
udmls2lEJI5vK79+o0btC+MGet0My8R3Vm3Y0KCWyHv6AeplM2AXoCs+53Je6bA/+Iq5ilHIfJ2W
Ac5HP8jXgsN8pdp2hwVwWjNqmxdgX+7iSgLDNzgsdGI+//X78d++PjYTYZYxy3NYEv/0fkzCzNqy
4/2YZwcFONxEzquTJZu//ik/7iF/fhtoS+AAbTJGZl2Wv6wiRCNruwj4XIvLmcAfKQeqhycYzUDk
FWm9FHZpBR8gGfU9DJl91093YrJfA59Z09AGbw2F14VsPzmSLwoz3cFkOoxZ9zyW2favH6v89R5E
x+6fHusvY2pcTV5o4wCjKsc9TtDjWjCw6Hv5S8DizaccO1EEF5WlOOLBTcWEQzLOV+Gcg2zVs3Ht
Mu9Zj2Mtdulcqm09zMUusXVK6bQfbK1hwqsue1KqbpM+9doBqU3Xu9tmx6KWN2iD7Hy74WKYit6Y
ss4r1xyYSc7wDgAJ0OEA3nfRkeNHkBAsWRbBUAbWz5gk35n5sB9IQmxyNB/tJ9k/2TPVGf/G3Xkt
yW2k2/qJoEiYhLkt76vaN3mDaDZJeJNI+Kc/X3E0ZyTN7JmzL/bFPhFSR7SoNqwCEr9Z61vzGPc/
i7oHjhLC5oE5GB1LCGkb5Nyv//4V/HPJAM7IpS6SeDYgJPHx1wv8h3s8roJW5U4Jq3FyT6TYQ2PV
S78pj4Vv/KeH1z+fJ7+KEs++85tMIEp/vn6x4KpO2xX0DGsGenPXyiR92+8K1xi/xIPpLBxmOKoV
QLtgU3YJCAWQY4hsI72WNjD6irsStOOuqNIYGc70Hy79f77BPCQY3M1YZbjD/lolTi5CAx2g/mNq
hs0RKrC6Nennv3/F/9X95QtQVMLjZ4Cl+svL0FhZ1PVQP0ADojxOw3qJ1p4xFkbXFWus7ZwwM500
cgavGeH0MFTMlXxJh+lBsoljfOIsPYf8ZjwNACyY79BdI6qMaNAwU5Km1ISe85/ePOr3vxzOnu/6
Dk9PrhMLoNaf37ysETxaiY9ekaNypNrfsztjE97Fa+rqpRcgFKekVgtJVoZT3j0iaOAy9R8eSfef
8qezid225fqu60ke5cBS/vxb9D7+AeJY7zBK75XZN8XGu6+/Ek5wF/6hOQcVyBDz379j5r/6qS7t
zZ1txsNJ/uUdCwpcS14mg1Wgwm1Bsg6AvNYhV5ygztYNmA+E7w1Qi7AOdip2PtKEfMhgxBTu5bvY
qKpLThZwk0owGRHyaYYwONT//S/p/NNR6GO5Qit0P7pdnzvtzy/NCF2gElZrrJhXrpK0gf0XbsKU
kdg8gCBq2Ekc/a5+KWPJKHZ2vyLaHCE6hV8axdQkdZ1Ha+h/pnG8KUaxiXrU9UaW3OBQbqFnvamS
fVhdfTaTla0kMcVX4D5bjBl7Nt3TNvGH574zyTrv1CaT+sdUiOducr6YGv/yVG76Bp4l+1kENP6y
t9nq/fsXwPsXL4BL3wHyXnJnBX+tjcskaelYYm+le+/ZIvU1IVzCZY2AuPk+J0VfksNXXGsZn2dH
hBtb6HLbRvqxbYbHqqmRJsA/WicZ8Q9WA1KYWGe/EO/IIqH7BnpgqUEkuG7bRTBxyKsh2jRguZGS
ZicvcoijFaK4o14+YL8/9XbwxbQSYixwTOTW3giwbRhtviQnZakQoszd/D1O+3rFkPrSdMmqH3Oa
qeLKEuM0pukpy8lUHZX86FvMsTaWHbitaKDdc2VkWyWteZ3EvXGvnoFQlzZwahtTqQTdF9kGfenE
mWpm7sYegTobwjxYsv4EuHGt8ndvDtZJ++M/vAl/vT9BcmA7ZmmGR9GGM/Pni7Bzy7D0lE0Jh7dm
3kkw4hVqq4VJ/vSvn/S73O/2t5v+L+rDv3z6/yJG/F8kMzQFR4z377WF54/ybhL90xjm/37Z3yYx
gfMbVZvlCMzVzi/l4N8nMbhHebJ5AZ2jYzHz+QNB0ZK/YdfEoWo6pkXJJ61/eETt33wmk1IgKZTM
GOz/FkHR/6Uc/MMRjkeUc1vCTcAOi+3Uvd/Gf6g4JCyK2kDpt+v8wsIfiEcsdRI2LhifDYfAww5N
DLM80q66wkUENLbLyk5tXH/Oyib855j+gouxYtQs70UBrmt20Jfn2DaJhkGXQ3uxz8q30KifgeIt
TWWOlxjp9KIwK0rSAdvQlA7QL9BpAy9FvywdvncfXc2ZnXM50+NEwwRsNEsOsfN9JIdn3QPM26Tv
v3K7gt4zDnbpk0IDgC6081tT90BpnVcQ1Y9pcvdJuOTLFvOaw9dfpSAe7sEe72aIQ2IOfxH7zT3J
eMNjbymCRvPIXKXkorP01rf0y2xPlIHsjfBb+B+w3QlPrMSL3WqWoR9eGRt3mBX7vQIXKsJEPIDa
fJLq2SzNs6wTfFv4MaekAYpDiEDtIUuukJU4NtSonpjcqQ/zVSPDn5nLtMvVrM3MsItQDStjWTAy
x3pYYD1AbwErQzzqJk52bS9eXcOJ1sEdSmgH27l59sMuvlkTmpGADSuIgkaTV53t8QyN3Pk9SCLr
C25DdQPGnqBkn3jxx2YzJGokAbFjjJH1YtNKXr+Ismkzn4reM49tI3ZjYnhHNDaeETwHhlYLm+CX
NROu59jw+pXrabnsmDjkAw9i8s4rmENNRqwDiQEBkkoLPfo2qaHUo3oPFpPX4/b108MYjsZmqqx2
RdtWL3wr8IkosnHp0Jdu7Fi/4VYlvNcO+ptRsTsdsL3ixzHnlVWEnxnofBZdVXhipW4usgp9Y+PF
7rFgdw0aCFtoZdu0BfWTideCWm72794avcMtgypelbcAGMPBsK2nEdfdrsqAFg0vQwiixHKscMt8
/hqnWJFyrDlxzs6D3R+B0QlqpNA8ghFgFRfIQ5QD3IKalqPDIJh+6vOVWaDcmxEmJOQF3E0bmInJ
k0yz4hIhL19Urt7KyOebtTjRaofcrph1JL8DHJfB7Y74aPBeOcMuIg0Kr40CcwqJ6dipY4fx54Zw
9xvaulfDbMutTYrKlneNbTevCtcYdsmgI8siaACPye4tT+1hSzN9nRsUkrYJja+gGgncfu3NPJHj
lpCxbCQJsMveMCEV5L3FNdBHPg3dGsK7cr6A12ITNYXmXourRLaxoFuIuEIJ2wwG+RrqDalX7sKP
A9hyqRey3K5IseSvuM5ygUU47M1FxyzsWIUDk0IMBIPj+6s4tvBFYEOYeuKDZJGvREgy5szj9Ti0
QCX7Y9714Ita4sfDZ9PRh5D6Hfdru6NWPs5yp3X2ULGBW3osjhdNHT63wsaH19mkOofja1hni7aE
nTa6l6pu3/IS7Bjek31alCc/q55F5kUrLzDCvVvGG2H+UI5cFbg+FlVTkEAmfH/PuANpJWUb6oJH
H6IyEUrXJEgnSKctukR/XGRmGR5rK8aqXMXDU3BPNpLBZxjel9mInq9pBAytzYEazUHqvQbwmX0k
TkU2xUcmDtnFIy0EW31lA7G39M4XXn9gqNkfJMqffTpAdk7QEgJMXIk0NpmrDMbR6Yh4Mgvh7io0
Sy9aBhDV4JzyDuK3iOcsOYHN/CCe1dvIHFoeSYveOvdjyXaZInKB8DNZN6SvkBObW4fctayD5cSS
jNYKHs1MnGiAYnoRrAGwHjiGYtxjcsmqcNewogLq1CCdsOVOaINwhuLJ5G500/QMp/slI5HS8fUx
7hjvGMVMU7eeDFL5UNvm+3sIXY9KZMlQownICTEUKg7fKj/62JYLG4bgFmDRF/j97T5xDOj2Jj5m
pcZph4TPWkdd+HMS4tAUVrFnr032I3tAB/T4p5ZIaTnDYYlVJCJE93Q8/7MVjJaiUZA2kEXLpnZ/
1OHM5ZQDQrDwHixEMx4jdwjXg+fjM4I/y9qOlIRU1XsTYfvbVCceblSKxmpAtuyWbbPEJ8gK1D67
9VezyMJzM4X+yhpJNGYZ9kliUPXTT7dj03+frN57RJyi1zNAhTuYjkVfM8iTnZKflkdpvpV5Xm6B
0b54aWtiBqSMbFhULnWLWtQIqGWbqDjaKuWVsrmbBZtm+nZlPxn0paHBLjfycScWeMqXUxSqjW92
AUEqfng0yEBFREt9je4DSWhhPoNGugOVXPIKWmIja2feOViQ2P/Dx4dYgcgbydAiTUlMGs09VTg3
socXUiNozWl1ICDeifNz+2CLaI+mFo6yRwKA5TGxd93uC2LDH/kLKwauIVLR8Xh8h8RTo/uYSQHy
i0Pp9RfcNZhnwBWhe0aAazL9D89hr7+mBpHuTrnPeqJOAhcKcZyt3JLQFxcN3xLiRry2hPEt5g1S
I/dC7A3YkBFHx4l5G7V735zeKrJ6hb+LkoSzMLo2+CMXBQnS/WBvhMqvyAje7m+xtJvjYPK+1Q5Z
kTxoPVgzjBrT71Y3wu7alLbezyI5z3Wxb9uT7KW9UBLWFxTBtZDmRk/qg6QNdMPmBjH2d6ORDNrn
pXS5V+qk8ZeiNr+09nYeyLIx6BqXo+i5ykbnLkdlmxvpHim7D4R16vpLYjsO5H1EnMTz/hDRdBy1
fm9A8VikbcDZsWHh+MQMRaOWixCC94mwvBnndNZtggSuWSNvYmzfeah/ttG9Gw27fTI2+YWoiWIT
WGhQQ7jsZAjqU3sHtpvlTyCd3/NkRDlv6ZW1MdjUr1LllMu4iTaF7TISSiPgmuQJmdPJTOtqQyYB
4Z3CLygi5zcnNc6O7KZlfcfujG51KsoHJ0LH0o3iTP78dY48OPh9cMpF/xEKDGeeNgDzTaS5CDaB
XY/35f6gLUokP645LFFlLDpxc9OBGISqexxU21M0xre5OnadKJc4sR8R81dcI5ATI15LSUDwlqv1
M8zsJc5ZEhhFRPZKDhJNGzR3ruXtWRbRCjYeaQ/9N5zjC8IOTynv1SrrHdBR9XOfDKwcZwLNff9s
FOiEy2hd1f03N2/NFRFS/BXVtKkv2GVwLmCM3jjq6rCa2jm1ei1rfCI8D4u+Jj+mLCfYmRVHTTvd
pKoR9XKn0s5RO+Bnzlt5m3u08sLmVnKzpQXCpeoZVILNR8XMI1f04NzS6CflnklA2F0bXmxkBtOf
Ceel0JL/16LwY3P32dbxcxlSaBTGfPMs8jJhVhz4Y+ahqX9NOw9Fl5VZj7W5LyEwnwNaxSU0Z2uF
4JWI1tQQWI3x6KHbPkQBv0JlzAXaraFeexj4OSn89ojzmeYeYwJCL3c9oAkgv5rzmaTNGTvEt6yW
R/KRu0PEgJfsPo/Kps/NJ3Rbt8z0X8vUQz1SzfIxK/dBnjmXdI70NWFAvonz6Wd7D9uMbT861Fl3
bKMZ6ynhs0MSfFNzf2STnS1628D1jS3Qiwd039UbTonggDHBSyZv4SistTRgj6YWDWJo+JdBot4p
mqfN5OknJ8Th38VyV5l5eM2m3lk17dWDPHcuR/+BenQrCpAmGtfyPb/hLZj0aTCLI6t3bMkkxB1m
Jnc4OsppY/EtyqL40TlGu5mKdW1BW0mCbALvSl2cjR8Cgy5tPMbiIJ+4ZKpiaavkO78FUVw58qa7
+koO9mL0iYfv5uCaJd33FomGYdoPKqJ2pnsY4JmFP0nJQ4XtuVnCWTSvc0RzG3bg1XagEMJTAnMi
VQTzgIBdmhUGEazRGria8zbRm9yN5y5uDzimRBRm4Yeby2PTts4p1skbae8kQDAhL0OV7MluWjhD
fDZzcnXgB4d38+zOX2YBZWTZs54aIrDjfcAzN3M+QMztGwf5YZB8UX1yBbNAtlsOUtEuCIYh0pa7
EUMaXNgcyuhYQL4Q3URqd0m8WbXve3/eEzT23bhLqsbQerLjoVpS7mBcZaIyKuuDf9+Kpt5OLc8T
2isODDt5LOuR82Ft3ddCZlOWcFC5LsjeJhWXYhzj2P/INOT/O2smOlPBDPi/1q7cujL9+PbHecnv
X/K7bMX9LbBdbjtWjuZ9LcEC6fe4CcYeSGADn12sd9ef/EO2gsmS1bvn3IesSDu8+7z4d/+lFfzG
bMUUfCVDSDZ11n9HtuL9Won8YVjiMOMGZmRbgL0k/9wFMn8clkTwh9yktMoteeCMjQvqxl0ENvQW
NeGwx1TprhNZxrfSAk9KT98dPTJkSSLMINTahOUsSCMvn5t4pPzBwhNinlHpKvPyfKkj0ORFMRo7
v7PVtquzHpwt8QVZ2xg315uJ3HOb+Fub6wFJcc5SurSRXOXmQDWp8/Sg/bq6xUYyXlh1IaOhidPf
4iSxd2af+BtaPusawbam+dXB19p1otfZcOIt2j3QElR3wQ4rfbBRpldfZ6fAnRnoHsomtdt30tOL
te+McbKgRWkPKahsIAMqpWZk+VHBuiCyWVck4DoWNqt8GOezkbl3KtbQPSYdePEwJ52O2iiP96B/
qhcrMzFVkzUJJGLkr1vPFTFaKk+adx4ozkPVM6wuujGHkmOWFwCnOIya2nw3LI88KXTTPHZh0cN0
kXt8JHXMIV4xH69DazFqJJcMV53PIKrSiz9a1iLU1Ee2bqaLSpDS4EGK5BMEM/LXa+GtckHgkO5c
9e4mnIWGM9WfMFB+coI6H0PcfQ39iuN+mjtrq+oC0GjipzCzvCF4d9wRPi3OjJ24izuJSs+/+xYm
TIvL4FVjUFlPXZBdgVgat3IG2LIQaA4+a0kukFNmTb6YFBkQbSbHrc5CupfQYcSPnBqmhoABnTYO
GqYSVXZouQS8BaY+Nbq1lo3vJBcL1fo6qSzSS2oK2nVh1MwZJrMobhFq2gtxR6yOFRvit8HO/WXk
VOrN6PDXzKwctwnRjycVmt5RtS2i2cJEpqtoanj4EGi3Y6nqrAqpIdcoSwUbwMWAM1BY7yNhxyxU
WncLhWnYIJfwKXsb7xnmZb+p8yL/QBRP+aETO6HwNbAr1oH3BB7aWI4TYcnGhOWwNnzolRl7up1A
Lrn1gjZ/xNkwX83asRnul80hFu4N/sehiidxAWTFwC0RtA6h5T3Xhm7oltgZu3hrtuBV1aFNRfOR
JePU43Wb/QdDjfFXWkyx4Lqo7kBe9zajctjVBqRKLLO07AnmDehemb1RHoT7msBregMyRXCNpgfE
xXpjWyrj/gytnduS6mHgKoVrjgD6MQVuwdTFsTZWaRarairNo0ijFkZCNu/CuWVXRYx8eaYvCheZ
nQcbA18FGk8veCKSFzB8UURHRxMjgQlw3nAVlWufoHm0cH3vAHAbPAD7GOMhithAbGY6g5MFiP69
dIbgrFFsbDs3w/Zr1t0KH2oMpYdcuwkhxCpqePHx/tyjtxvUSqQyF2dn6MIfCiIqZNM4eSocysI2
CMctZxZ+TyQWb3Y+gWmabI/90tAfhAJ9UeaDj5rdIeNWo9PH5zfEN24d1jaEEYaLShA5AoAILgiG
mRjdUzvl9RrbStEtAu3HH2Fh5zsP3TJAjT7yrzmOr21hTPUhc/Nq34nEvg4i7IdF3IOCa/oJExX7
+PSdlndes9nLiDoEYqZNwnFhjjTZ2Sp7Lp2WWS+poslWcKf8bNBDL3FTeKS4tD0EDhUGQA/Tu8ms
rIkXHYHPEJtTXmcKyKWgLjhpz+23GXfTIam4G4Iys56kiflmDFnpdJjnfsxDxbCuH+h4NKIs7vPB
/WC+xjitnCVmG+CiOA9JEeR8J724IzWnpdwJ5GPban3u8S6zLk4/hDke+lLnqwlK8EnmBNTF+CpP
jSGYjWL63le4cFfWFCSvGSKnL70Dj3LpwUDZTaoLwa0TqEL4fFzW7+Ps3eXlLuOOTjW3yvDaHxg6
kNhrtgmkNujgMZnHaA+5Yr7kATAanMzdpfIn7w3B8z1FIe7l/RwtwdJJDERNhXo5h94FjtAAFP9g
R0jjax9UDnb4AjnAi8FU56pGWC4QgK2jbBu/3PYDG8BVUt81+DHg+ad0FhDHs6p7KkSPcAdWDQIN
L+3nZ9EJYIgTWCgwBCQCy6UqKe2GPMGdpfDg1CAEzk2PgXeRWJN4NWGIYR3mMq1UYa87y1drEoNM
pvQ5QY8D+QuVasuTpK59ChGLfI+7urBPYRm5jL3Nvjw2XAk7D/IwMBSnasnhGxnc1SwBUlh8Tn9w
iNVdTDojQxDB+iYP+G/MEKNdl2cK3DIBIT3rC9f7FujaOsXoXUkhcQpgdhyMxbpAYrEvDVOsZYlq
TY2DvIBNUJskT/1Nxijq2vcZQ0YjmYIFEvMIEl4qK94BAotqJ64PKLrNV2ptaxPilvhmQ24+TbNG
4Nf2aMMR2pZ700wuBIReRJUlR2PUxiphkLFTsxYPQ+NPT8D6hi3iIuMGmQXbHJa3Y9fThKq8O7up
rg54AIptF+jwnVgh6902GEEgztFHLsZwF8SudylG6e6iompfAtGUr7wR6pBZYXW0vO67hTRy60gG
v85MKo0dt7DvW8Ks8kZDM8idmB34GMuTBTDY5PhyUh6jPlKBxpLte+4kGaJ/aiGuH0t9eE6Kt0xO
4Hyr0QB6FATTgXoiXKNyvwOrme9aPKxotIBiPzKtDOlFqgGqcOgew8iob0YO/JFUmu4NKSbc6cRv
voQN0KOOyXG4aFxlMMXDakiinrGNcxurYUT+n5urdlqUU6weREQs10hRca55oj949HvnSnrJfgI9
vKFwsj8RtKXbgNLiErbA7EthhucMg8yTkNUUL0IsNo944fEMkzxyxnbDgG8GtfYxFV6WImeKxGMh
On/jQzJDvkFq89qJgcdVEQDyypHBG8VG9KDmSmzDuTB3bhUYF5xE4MRtF/ONGqtvYMndBymy7hFa
8byxZMHQpMMvHpoAyDKTTj1Taf5UDWRxDb6voHeVTvlSU2mtI9NhMo5zbo3C9kGnjDi8VOwwv0bP
XRw6OwM2xAVfa8jALZS8wYN8LoRkaqxwkhoiBvwUOiR9lCy4NjV+9I1pZOY3YRTxISoL+3GY7xNO
bdUPbV0PL/hN2xfDGkjotpR+BbvZrYMhHfeAQatrOer+6KPg/Si9tiEAvbEdAr2SpnsSTTo8xh2P
X1IRyDKslGLSxpT0cF8xcpp7pn2S2JR/Kt9wNvNgplvGWEyT3R56aMNWlQFXEvBAFeIac4gfmJZS
sOq0qi/9HHVfg2QW69R2xx3JnWRkJ4nxZnhN/96KMCQXrrYjcOHsj4YS2gsQJSMlSaGJg/ea4O/H
yUebviC7yypAcumYMVpElqHKQ/cFq3WyLzMxrhyc+KQ/WfN7jYsN5xEkBTTTmAhBouqLmwfMXfBo
H+uZoMQ5wXsdlQAfVOcRQWflhrsCicGzmQSWC99CrtmQBpzOg6h3Ka0VK45GRIcE6sSAaafsclhw
d18gjIEUyjVIt2URpsx1c2Nk8tsnzXjxqt4/salK6arN8LMJy5kIBNx3OYgINZKSTF34BQtm0Ra0
8ewH8V81HUKHMr1URVbioIlVxJAZyRPw4GjFsHYGAk8pSZwJhlOWJsH7aM7VS0ZrlfGVbrfFBikZ
BbskWtmlwjlU8uhwi6DdgrNwH1lTZYciis09Uj37qpkF7rraHn9wHUYR6cJm8zGkufcNkWr9yl84
IDDIxHVuhcPDQMXJ2NptwlVNQj15PknxhBwDVYjrJi3VVO6aVwoyoHo5czwR28W2JJsJM6DiYe7I
5jRoUx0mKOiPAuAMrqFUZq93w+izSGSEqT0eUFdzIGHQ5fjXTlqh/Bb6WJmme0603X1NK3IFkXqA
pc/MdJ35rvYBMPTZgfK9ITTZ8q91Z4UsaCrtPuD6dV8rRdJGgvrn4X9kMvG/T6dB0/9fjx3OP6KY
mMvp44+Th98FHnzh70oNYiulYOEgmQ/awnH5k78NH/zgNx9/hYuMyfd+/5O/07zd3wQEVzSK6PGI
CA8Qo/19+CB/ExZD/gAhGDI9D1fG3z09f9LTgNP6/fM/mkk8hx//R7EdSg08OzZU8bvuL2De8efh
QxfGLe5Uz92NVvBMOF+61k5vbogka4GMGnJvZaCZVat+1j1Sf6hz0W2qzV3jEmuLG/hq9YKWHQrt
skyrZmV2htxEgYk1wYeybBu2hw8j8c9zb39tIG9t2Z8YnSNOCfUJqWoTQRq5vChI2Wzws/RCLGa9
4aUcl2MyfDGapmqWeeQdjFS6S7+2qINIjiYPJoWTOfcouNvnISujRxwakuRLVEhutUknqEVlBJCp
qkJ56OTYXIeGAOKQqFpaWevZd3NiFnFjcCKW7psOy2XZocFiIllfqkk9BQLzvKf1tOFHs3NGK1rL
kWAGw//oTHu8OvhnbqYfubeohDSLjuKV4Fx9TEaUW20VOWcxX2f3YHee3FcZ55Ao/GHlhk298Ujg
uQgy9LaMiTHK3T9VOoD1EpQuXNgpuQMl1m40RjcSHBGcEGERFsPK70Znjys9uN1rhcRfN3nlfFbk
nC0nWekbQ4Yt08h0JZykuPkxFN9i8BlJjuIns9JL1zms20R2shoivAz/ggQh3QP/gCpqA+yr3W8y
nL9PDfo5CM4FWpYyyN6MGJKE44/vaZk/tiUuSS8Wn8mUXSfPbvDBqwtUh4iBAuPbbLR27BpowUrs
+zOKtzl7C9rHEIsFqV0LNBrUwJaxy1tbwidM2kU+Qq6eiWhZOlq/QtZLryxRYuhdB1kkyWJGb/nA
//SSNBO9uqf8i8TNzyYrJ2nTXZYY+NdWr4Pj5MaIPFLaBjuS4DFhHixSchwhAUEJQYTjbUL9+N6k
dz9iPL9JB/MmwS8HHoQpvt6uXRvN+NODKzKMwVopJghTM7wZ5dgsCanbz5X14jf8gf852e2wnETc
YJ7PoboE5ktak14X2hkQIFuQZ1m3JyowcnadUu8JkWkjMpR6Y0YlHhJ2GDT5oSrZ2icCXkbTI7U3
WL+0ZEzBh747UsajkOgcennRrNlMku5WpGfALv+wrA5yIHNwg0SlZR4k9l7C5VpgyA1viqzpm7K1
f854eLSF9G7jsk2K4rHpq20IuGVn4U49IMv6/cM/PuXplO1BTTAb9OojsX5QKiIFMKhWdr0DvCSQ
kZpk0Xd6rcOpWPY/59hwvqg8EjtnJJZPQCtte/nQ91W6BsBF0z2mxibRgkRESE/7pgtP9qzKByad
H2YycJ61ZIgmtvgaoIBfODVY8FlTLcQjKNK5cgNsKRg+m9wVL1mjyIj32q9FONgXxJApmAFjfB76
+15q9vTHKIrTWLS3uAqLJ227JK/VgzjFdZxfsGLLJSNInNPtm5cHkLQIJlr4Y97vHZbV7N6br8Bu
va+k1nwGodVcO1A6niv1Y5rHrPx4ChzsuYfWKttppxr/Ie4D9RRzS6TgYtFEWj/hAZaElNisQ0NC
0UAQxfyCfr+xAh7mLOT2fW33h6ib1KF4N7UHS7jNe3kYcEvitE9/KHOQx6qkp21asmTun8lQyqML
5QgRVuiux8BTp67Lm1NabF1lW7eaaCD8yWHwPATmF9zKLMhq+83OQpsZVjlBY2/n8yjkd8KLi/s6
eF6PsUIbBAH/gK4XqI/hNM7h1+f/+PDrvw33WmWqvGgHI9S7/ZILCEzzAL1sTb6Cd6/uHUhO5Kqt
ErLCk6BTl7mUfNDs6x2mVvtOl/Ksuoqr2NLsvYNPSznupisBeiaEo/nevG0i03oO3WHpoa7eQlbS
azHFBRkIYP6dcuqOk7SAMyfmGjznsJR21F2msgtgUbsAngYuQZb4zcbscNI0qv9isoGyp6L+UHY1
rEcvjQ+xBQ6uC9xbODli7/SJsw2b6nSvZF+4P4p9MRbf+xYUA+3/UZTWsGfcu2S3yvgCO+HJey0q
gtLiHrBn0P0w6L8OZQvFLPRxd6E1INPBi6Y3+vGPxgB0YnYkArj12TRktHbyzqQ/R9BWfCHz03pB
AWgf4jbaRLn3NLVDsUkL+0W3VL9mxUmcsaS14cXhwh7dzZjDKK9qex/SZRswDayqMPfKguDvBxqR
X8n+F8AF7n8htilPtxjd+2ZyOnoL55MpNKxpxUO3rJmW5kzkDmUI9n6sTgilpk2G15/TP1xVXieW
NUc6gnL/Ga2bWpcRcAacBCAWXAMGE/ifVWy0DO14wm/t+8hVpKDD44LWLgDQrHBTnbnU3g3PU1eP
JuoxyecVsxRSxDjV18YGP3p2xRdV/u3DNEhUgNp7Kkr5lIKdOGs6zfNUeu6aOXALlZp3NHZjgsCE
MJaSknrTd8XSsyGkTy22XUSLML7tZFWG02lCHrmc4wH6v09lHiYiWPSGF1540845UVqnbkArcg/5
M2KO62lSP/uW+FhNt0vuTEPcGlvVwcXiOOv03YjqaZ8lPP2Q0PdJnBD7pfatwLXVN/51qPz+arfL
aUSQn1v2ypjkvbSqP9JOPmdaEcowE2xYID9pSxKER4Lg2hAtXC/LG6Sleq0mrVmEAkwciWYuEVQu
JG0FluXKZK6cdjGXfVBeTAs8V2YXyxarGmAh2uIoIVvPNZDJmtpJlqPbVFvT9m4pZDAcpRwmKY3n
Ms3g3dm5Gx2CeNyZSm2YnZ2w3T8EYbVkUIKfIcFyb3XmMqYbWRtIdVhUp8jSi3Rbjxs7Q91lGtCG
gtBZTl2jz2Fj6PPE1niACbmNMhQSCXsW9jdMAVpvMs8oGD+MINCbAYSQR+D1qa/r8Axobz03s0sg
AHMxMy9+OGL+QKZKip+w9ZJdrrvQiqjeOUQrR3ymCXHSGY5OSgQTz8qlLGdxQ+8Lhrceu9XQA34W
/i9BCQ9o9klFZtXL1OzZx8hFUUwWkwZZHHtdvWlSN3bTzGygio2GPbNYdKV/mQBbbVRbw2eD6gkq
nDIwiZHoEJ1dTRUISnMdy/mrNKsBPWCGjrChpy4r3vYaOdFgDqduBsKcmfFDm3kMl7Jjw3RrzwYK
i0iLwCHO0WCpeD/67OMV+4c05rvmw1RvBWD0vGYpnsdBfXd8OygqolfbJhBkLClZWnWtYmZLceW9
NcCvH2CfGUHzag20/JNkrZCw31cGyHMiuDa2dpMjt9+XOrKC9aCiPcHAxsHIJf6NWplLd6ZSSado
jwuJubRBQNoMwuFcsZNMHGLW/GggwqKaGZo391Rw0vjqPo52Ruwtle3uQCvW2yxNEIdpP+DUXs/k
18HfVPd5fHWQihVPPXk5EdnOj9gg11l0c3pT81Rz3jlA/r+4eX8d8t7Y+Nb4tTaPhStvk5h2aTYj
kfb71xrSPVzt/okSd1iblkbwPDJfharJ3D4mwUabX6VkGyMmG7tFlRe72Kf4tw1JvY1VsCwRi3rG
FnR5SDyMsWkJRamH/8PdeezIraXZ+l16zgNyk5tm0JMIMnzaSKecEGkker9pn74/6hRunarbXY0e
NHBxJ0KVDqRUZpDb/Gutb1nOXRe3h9g2+baWIj/05YLwl9jrUHRjI6f1WDm0unobGKHj3MUPLtof
TZwZ26rTA0/LLRg1+UsLWMrFfEOssnyJGUyeuKPnVTpfE2G/VSXTp6bjo/5fuYf/f+cQICpLHBmB
4l9d15+V+kCYiz/K73+4sP/9z/55Y3eNP8i6kw00BJdjTv//58buOH9Ix+S3DfwAf01WmMYfAAxA
Y4BjMAA8/IVxIdw/+A/Q2v+8469/6n9wX8f99A/39TWyaGP20ZkJrFE8+c/hceBsqHRzEh+qTu0L
7pS+13n5HStCtYf1w+5FfQdGTnO8RDJsbiZktJ9LV08PsFo7KqYtO8JsT9Mvxr5ygtleSu331K/b
uEy6/TAd82dL08LAw9jOCuNIWkkdT//iZmke+pS+V8+CBGmtxE9jdFdz4mBjBEj1xIdYBPQtR+UJ
BdbxvLIphk3dHxrKHrYl+2VGbQ09jox1Rz1ELb2eaoMFE7BGPmtG2wD3mNVPC5d2pp1U+Pr0HQz+
HGprANFd0Ylcm2IG0zsrz7IdWyq5gGHuUprWsV0DALy6TMGOJG6bFVPA3+/Y16ptrsMYvkype2tV
NkY96kG28dKgIcOcsx76zP4lM5etFAmWAT6UwdOy1Iqm8zi2dzmcVkxxRMi/BQZGSjGsSE3buSjc
OBg0o3pdBNZmpGOXPGQb25wzHGc+Dm5sP9m90o4qEjadZXjIMMcO3JL0OwLG8TmerPyj7hX1ukru
EFAo3KFSeOM5JWbOybLgdHLSN91aXroyhYTXYohFUMAK347HVFQ/ijSX8Ir5HRDX2bGCRo/EykC3
HfSfHdgjbFnWdczykxZDGa5ams6Tz0xbILdN+bhvLFVtStrD9u2QpgdtpCjBEIqHpaY5SfUaMZ4x
5sOk3DUWkbenpexFVyli84jIb2fvaU5PVkGCZ6sqTKmpK8kktJaDUWqusfu7LQebbnojV0cAbyQy
XWKjZuwfRTvLZGbq1vrXEGU6FlN4qi1Wr21WTN12TOlUi5XnPkdaH+2UznUA0+WE5wBE3yZqKYAo
RxhOUsRgkQcD9d/FMOjI2Maan7V+lVAHbcNm60AN83QX9n3LfGonQ2Ml83oaAZckPFRc4MnSrTa7
3+ToKer3JmOvp5I8zlbOff+gKEmieCrB4NlpKOUt0cjIa6mtUWhDbNfvaH00fnlMayB0eudsCocf
noHVbiBhcMxHHPg87UO5ddc6ZdMM00s6Z9zqZA0HTo+aLddy471gS+cHMYfHGR1742mG90Y0tT87
msnweg5NRgKh8zCPNjI2Jev7Tqh01wBq2lp2WgSyTZw7D27mVgfzeNVaB0gZmsF2IMTgY0PQHmvX
rg+MtPKg9ap617Pe3BMo7YJ8KCBOp+6VKXdO0cwEDIOioC0WWmqsZxN9IllPWAroXa3Bf9+EOgV4
dPhAJ1duGBS1axFiCjk4NppzEHHU0WQ8IqUgtp24BtqvcMLQjm0tPbqquBjD0K9XkXrYTHA9n60o
M+9tnMenQkoAYnm3BG6Hdw8TS04xVgGVE7yOkcnngQTxDct1zmioazltQ6pstTudEpR2tpBgi/AF
uzlN0VXuHDO0m20J7Z1opA64DyEmaJysoTAKGTpOMWr3k8ZlVTrWOs/kmzPgR5j2D5w2uP9cQj6b
3ih5jvNZfiZZnH0ILgP7EN7PNofL5peCRAODNPLNu9iNCLCoEWPzJgkXjnseVNkXMn2UT7vKuNMB
O2I4Ktr7vOFfxYzLwlMQt/NW95qDIbQXz2ECWppJAM+vpMjMTBi1FnfehM6qooK7oE332UFp9BeB
O6BVVI9fmsbkjQUUv6uwdHBiobyeMlK1GgDsTbZ0s+8Opu7nXghcMg379mmpcYD32bQ8uMasbvOu
NDjoYwQZw7NaIvpxi2l9DICVutrL7LE0tXHIs+OW+iksVP2qJ3V0sOPY23dmQei0NH7RE2dfRge/
MU3nLXLeVGDXaB8XkhAUG616c+/F1VORVP1TnzLpy3Kr3VujgmNfdAo+daxTFQiWh5tXGaXoX6WB
Bl/a9R1zGrxAIVzwsStn1pOSWmwcTeqk1/gzbWYTx7ghp0Z4lty9qq5/OTv8J5PzP3fav9v2/q+d
+J/JKaRmsL2btthHKaGivZPbXCC9cWyOIAb0t24OxYNasClkfef1QcckMA3sMnH2ZCb1k9dhXOpk
wTsvhoRZnFnvY7vJj80ii7e6WXA9gYwOQA4KevsUmEJoiyUjysGVy5FhAwEc10n0x4kgG47sXF08
UaWHtOz5ojToNMFYmY1vpTk+DoNDNuVOBf1c3NK0O1lnvDlAfS6Ry21jFtQV0PtiXC0GGEGnUvec
mobHSJzVLE5N75uV04CJSPPxzsDUtIvm2b46S5LcZVBo95yCHL/gTIANWo3LqXUMYtZ57gUOdnRr
IyNpblVZYiXTG1MZG5Q/D4PCMGcj3l7TCkqLV2muYCPzLVr1ZxcphuAJrn0PlxIp0tAMqkg0+5Hy
uMdGGfItTrnq+lhJsDpyLDPuUc5cd8MNz/lKNEYgIIiHUPfpTiY+B1Ga+I8qj3XnDbGf8VReldcS
cCl7UX1opjbfzABK3710ksd0cev7YmhNIAyeKfyMrJ3f4mqGnKjpN27SlL9EtNgIcwXFvgwZqNMS
QMZ6K9eu0ZDoJ3vMlofBlMTHhZqAo2u2W/vpWHr1hSIBysEh1Ho/bQ5Aive3JpKatGF9YCbRfIOL
XfCBrS+XjZd/DuA2uCtGHa5jEIX59BHXTXWXp4b3rnAmc6cvAHCSER1eKdxMAkjMVtDlwjspjWeM
ORhT+u3ckiHrS9UcLIhagpn1GB+rJpmvUxJNR6I6xv1SS2qawGGylhXrslbwfWI15fNJ10WPyKX9
OawLYcd6QHRSoqKi7Sbv1e81s4yRvLFRFEl36+lZPkHuLuis6fHj/TBmtPQumtVLrCGJC8Jtexrh
MR8x2/TuB3rKX0a9kPjIQ80aguT33qERtLqvRZpP4AIzW23Bd+BP1OM1udky0hvWHax3lEZ/z5yY
Z/KPIf6tUm/29rodVstsRH4uVfKM8Wa1gM44R7eL6+XhNlt3YUsI402fK05tnaEdJU1LZ46G62Sk
rof9ojfJ/TBKgETo2xeGGpw16JSk9HGxk4NL/xLUMvwK91h0xhUVZ180UQ2nxLTdPcBX1uIk1PJn
TZZgpsqeoR7AIYNyKeSF7i2dmNMl4UAMLWpp/KLiYvHpUNN9iyHiDqSp4qw6Ftlt0mdrHLf0Hmaq
xhXHZKI6uB8df6ky90FWuDvDHHPubIes347WkHBN0L+izH01G9N5ha5ofGuoxU+0q4sHACWJb2Rz
/UvU88C3L+SL63H73jaOnt1Gmj38oMba/GXGFSu5rHTsZ8z9r7DyajxHzNE3bLfL0bWN7NADEjvr
HRI27gfoaUYTIY3oTfM0apMdlMD/yU42InlMuggLhaDo5OB6yg2MtF38qgGDvmn6XJ4yJ3EvwKnM
u1LDoUqlwPSil81wMDTdw1VTUJpod/0tpJXyc3bUsCP5XryLPvHegTK3d66UKTx4LcG9ZDFtYnZD
EFRkcfyDaCb9HHlIWbDVW9UproiHDym8zMHL6js1liBtdU7S5iLsHdKLDCyI4Nx9quwQdopYubl4
Ojzd0r327Eu/atcznlQLx5xNP4NW0tOS5dsz+/Jm6Mv8W5+X6NJLwiX4JGGLUiH2I5kn6bd6Td1W
ZLq+LuopqIgFzjNUzl6hhORr/SwP6LzTyywPODML6BJFc6gH8CNFEuKJGGcqsASLGNQSXZr5KWUL
opE1faqdBYsJHVvGru40XGqCdNSuG931VRe0CSx9mezarCoDolrlEf3UYVRjUyzMKTVMXtq6rsgc
jRBQjW6ZKW5LxKuJSOsX2OoZAzHW3eRF393zw6o/697kxzNoryO98U9TP3IqqBoG0BxD7vtZp8Ki
7uwdfa8kXMaeW08HHEA5+XJZRB0epzAUe10ITg7LGsxyrTKQOmUZSsbuGQi4c4ZvgORlyPaGtLZ+
py9J+ULeuJ03rZbCb9ZKRrKUDpgSNU+nSq0wKW2Ikvp9GrLuyRBV+4Ig3lzMuFUHYa+AOEef3rCg
DABHa+ekRL18gBnvn6OhCK8x9km4RaXbnAuT06crZsWIqYlvjYgOZ5NXn8NeG90IsBj73Cz1S5ck
xds46EPAcIxElq4NQ70b8cgfALhkBkBrLQ5ZfM2ckO24iHIH5WyhYNJMaR4puLTro0PXddV4JcnP
0s73+uQU9W6IHdpZ84huXH+kxeYZcJXcxke9MxbXt+Q41bdUkTGCRlp8CJWZ/CxodqInb+roaILf
ueGlaJ4wSIFbtAScFsYXV2mP1W6S0Xs+O0iIw2jlgZs55qEImW0TE1tvZVa7Ax/T7x0AV8ilY/1Y
usUFggEiAimiqe2OkqveYZzMko7HkcuBNS/TR4R1Cajib7CYtJL7iFbPY7/0IBsd3AV83BjR6nJ6
dzoKhnnyGfk2OoYsFxOtlPGTWEZukRC7gkbzzGlTlINzEoxQCRiG2j6sRu2qMmynLM/21hKUj+e0
MXwrLcp49LDmEi/EotVO4yMusOwprr2I4HOHbZB+0DNa9toDNajdVFDkCdMoel4DChdXG7pii+2H
6FkTSgK8LDAbpyybZJvIyvho3N4O5DB4DyTcPdo5zchvnQ4LWZfKW/4fGbgoHoLeWwvdFqp+sTHB
TiRBMUnOz4YKak3JaovV2aFAU493aZlQ4KHlhuQ+r+cnZ6Y1xKEZJzDayToUk21cQ+XFQTMKeUlx
p5/kbBFQmFdNdvWgg+rlKe274Zkv1Tnb3l44Q0ZYQt9kwjPfjFn9CApE+V7RjrdWymuJ7Ga9xIVl
fiGzwnPBvgHfwS39MrFFQLQ3OyVG4eJtVX0At6/8RQ+Ke2N3Mn9O087ZcQ+lGZcAyI55Qn2C7Eca
Kg1R1gypOIFlHJw4R36OnfsTfAAm3kR4505XuAy7HSUtFs2DwiX6qRXbqS2/tBArfqNGXyxQqFzO
ZAEOXOMk6RXbzqKobkA1LkFlivJUC3061TJWAccQ0hQTURVoiZXa2j2f6CYmgAGRkqYdrubSfuJF
pXOVuVX6J7Lmv4SmGiud6h+uBcAygah44IlJz7sGkJW/pnm8lqONNc3unsfkuryZb82H9tY8jrfd
A5WW5Z2W3/7rm4i1/o1//4qEmk3TINXhrIxW8uMOIaa/fsUxjKzCVkm4H2w3/MyrLqHaJmPl2qBb
DdT0yjS6hzdvzNvO0sZfhlx46Kww+4WF2yOPHiNkGGONYwIwal/7GP/4wRF/7VOf9vfmZaHM45UL
GaMsUL6EustqRCvATbCufmZztVA+8OuIBA1uMsJDLSbrsagyJoCWwW1O6u7ZXJL6V9Wm9lMdaslR
yny+5gBbUInTYqBzKYZcH0Qpz8ex9ebiAje0fbEiU+s2XiHy1//mx/bPKCnDEgS+VliwblBq4K7O
qL8wajqIxdnQ4NjVjIm6GYhLwdzk7SlamvS5HlBFNxRADbiNkuhmEI7xg3xBTGQA/fubSCLuCFOf
fdIXVMuxN967jIbfYqxQ+1yr0Mbc+pIQcvDJkNcEfnFMULej1dkly6iB29CWNt6T5jQsdDUnfrYj
zaHnRBBc6teBoulxNKYXeSk/2qWHulZQYsB+u84gs9/jyPT3aHIxWi/i7FwbnKo4r/7vePv+S03h
/0EY9gqb/peBwseP9INJ5Ef5V6Hgb3/qb5lC2NUODzukON51c6Us/enqs70/8NM5wpbrU2W51l8i
hfofaAqeBwQbrUL8ziF2sPXjf/83YaI5YLz2pGnqGIWhz/0PVAJWgNW29w9rAvQ+qJmug4UQWto/
A5gqvZ60UlPdLpqaLkjwLtMGgoc1upnqhKBf0j0VHL7IBM4BSn+/NbHL36bjVVVlfmWVPVOUdjCs
WRzAuH2Yq0mooFBqU0RWHfSsNMxUiHy7UXYKZxrCi9o0g6jyroVIogdSl9t+LdiV332khsD2Gou0
UCb9qQEIw2L/KR0Zfus44RIh7xJVpJfRSmimwrFAKsleTlO0LAcvjW7auAXDYWGmcgAgoKG5vubZ
XIso1fH7cq00HiegC3ASzvjljlRzNOcoVHu3sKn/W9C1YRtAQpnd8iaiUInbKCkJmoKBR1B95Wsm
CcCYBsrHEZR9MMfaU6mV9LKN1afbRR6bU5rsShcHwdwv7Q/tNrb33mDJGxIABodMm4Z5s2wveUxd
M/Iqc1erFJ8GFb7wXZIAx8+0rVpK7W13Cv1O5KWvVozIGKXDXebqoT+4zW0pBocJhvmuu4n0VTWa
vhpEfCGuFDJaEAo4EyfbqVy+kbwfEXQcdITCOFUz/363+THE3fRuFqj0NPcUL0Z/7KdeXoq+rHwq
yJiyQj09WZAcyHtZ5yzRP3U1jNRI28l9OKofkZVS4jU0/RmLuelPS+WLMQqPPOf5xjRFuMsNsEW1
04VbYDwFISq+WF246Su7UBe4JznV+QXGcsStG4ZsWjWf8Ie+EZHZjjAobRkk1pm1y83R+9ASm4+Z
KnbGjZV5k7J3b5exvJml5/qzGN+FpsQZm9DFAaZQliYEKDxXIpEcB4qnWbsdUIzRd8sHiXMgmI1D
P1ja2enfjKjp9mMOvbu90yaUmYTp+sTogSp0rNfx+BYvjnNQVpATT9q5OV0DI55TvRk5gdX2jxFv
NwjcPN26crigxknKncxrE3HT6kdDHaesTO9Kr22ZVjVcIUic4p+oen/p3ASNeC4OoBr8rHtXdkc9
cyHMc+5NQAn4N55//9Iu8ljXBMC6RHp3sT3d6ykT0s04UGcKKCk9N4vz1g30/5Jeiy4mKthGRWXy
uHoXZK29OkUyviSQlDkq1zdalOACKyCD6N+9bsWvy8ppQK2jy9hugB1b2UemhPeZuOqrcZitOgWD
eAYLKyjXRjGR9eoZcazHrinlY9GHzyZsmQsoH3mZ4Q/wgc/lJa/ygDKe+DEelvs13H+xZwxz3m0L
SfnHWOr1bZId6zn2TcYgP1NmLqqr5ofENJ4Vx4Bn9MettUxQhYQY93U5c/HqcLSGFjU7tQLJmMVv
CfbdO9MBnWIA8lhjtpjPWj5FWAQPnHFqJ04egOIYO4+M2Y5jz9lCsjnPuXyjTKgiZ1RXZ6M3LiKd
uaHpobOtdTk+5ArqxQxuoM+1r3LmwC9tqFo9WudG59K+Y9K9bNNyKC9l15wkqel70Yfp/e//5XZ4
PpO8aHa/fy8Ww3ArwNZTW9mT9ourYrM0xgKxXQQjS8DH1FsGMxzavIR6pseM+iA3N2507sZbl37P
Yx0x6Buj5Ntp6WsfM+DW7mJdCRzPZ0pv5DaM5HibvVZxiVu2bruHyqs/+8jCUWYtUGaWlqmYHQUm
Y/qTxpv7MNWOvBj1I5PFeQsna95B1m98rx69bdLkJBBT+npFdevGrXE7qvkoGfQ9sc5/m512bJVZ
77pQWlsxCGu/WBV+7iyHCh6GmMPz2rj9/Qv1SwYpPyD6xkj1nD7Qhpk7w2bIbHPntrdrRubULhZ/
vZ5jROp5rq1sLBhP61S4r5UiRrTQsJkKLBLEAItD9gk2bU+gaLrDk2ztSpKCSFaU3GIY7IxgjPOa
AA5OFEe4e4KKJTKBFiPWkQbt4FCdWsIgwbqQ8TQHrY0La7GV2jeuNZ8HfQFdF6mextmMcI8dOveV
1/P+RD3sHsgqqBG4SdLJuGqgt7Ik77ZQp3aN7lWHkDB1IKIzCwHJJumkAYmo8s6BrjcV5eeUxA3j
IoM4rOb0GyfR1AM6bcgIZ9im7uTdDjiD+F6xwMfL8MNV6qW1Juc4AVfdIl+HvmmPDMQcFiS7lFS8
Dd3Bc3ou05aXHoj7YqiJ9DVI3u3ij8HlJ0VA00Te8XA95g3BxQHVdGmuXMOxuGPQJ0i0Wk/Mut3a
c6WfIa7c0KheMVoBIof+ucuI1lIp2Cc07qLJm/G06afJ/GIclYruxmoRGEM6MjdxQb2p1ryKVtYn
pypxZnXcrRJoBCejEZemaejj4ah8tqapOBmsdarp1c3vX/raUjchQaOL9L6LzEsv6Jq+6kjZuYsB
eyoff1XWGG6jniLH0WjInVfdsSlaChuKjEtsmlAdFk6bweqsS47cHrRFDrhoGvJbrTEZxjragR1Y
7sNelNeJ7C7E7nb8Jo21Tbtkj9Bf3KOty4eC10Cjr/nC81PsrYKAaELZxD6THc+zMeKKzNFDUk27
5EimN6aZ712TrvnRhiAYs3wCXovyG1mY6a6i721TTeseO0nthLWw9KeYNlBWs+JmWC/3Rdd82h0l
wkkcDWuMCDWln27yNLkhe0/D4yA4yhC8stXIhLSYWN1X02kmPNycFuVmhIxwjnYfCePzUzSW5qXI
J5a6CDmltPqLyQY5xN5LT2PWfQXjLeb+f5WaOPc1/wDcks7WRhq6yJmgWdTnp6xbvMfOnYxzM3Z7
rRBnWIX5c4j96xytKByQ5Nl51qKXihvzKc66k6A86zzXmLLpbnuCJVE95Q/DGiSQkWBPHmx2uNH3
2rF9SYCvKZuxmfOVJWmP7RA3WoYHe8Pa8D47WERGXf90l/in0da3fLirlz0ygggFJe+SXaYVe0o8
5UYIDaWrAKadCOByBBiOmTZynF1DEmhvybVlAkbAgRFUYhF7nn/IVE5nF41wHydexVrVPXllQudv
KMdXETvnKs7pg80i/dhKhEIrkp+GwJTZSK05QtyAlc6la8M0UgWG18gHS16devzI1dzcRRU2YPbk
UlivSWpB7OunO1IdyTHWXnGoZiQv42MIeY5s8Rgs5nyk1XUI4irj7dJAfwHO9m2PCji6O3Dg4M7d
GGQyNiCvoGmVxk9To4AmGapXtLVDOmg0N0Oy4eibkZkYd7a1ZCc76X6ak/3oxsv41jlfBVShtVGB
vJg+6aRFOnWjdWnmm2p4nxf7gw2l205M4jdUiQaWjJgypaO2aXRwcwhhLM3de01rzmbxplc1qfaQ
hIi2+jzux8Xad6zkWG6To0e6DfB1kmLAmLQtquLBmn+ipLNBrH9r4dWUkBvRN2dYIHaIJ44ynyjo
2BYG8Vuzgs5XDvwiXZQNvErP0ySt+8krvoUc3X3ulNrFq7DmFclTRbboQp9bE1itNu8W0yz8RatU
QMg63xWtwgcRtVuisc0mUX27a8aRbaUDLMVT2t+xtz8PQ1LsSWHed38a7CkAnyzz6EzT5M8LI0FT
3HJsAUqVeglsabBPMvaGE4RW/USdJDoRBKeqmz468SM2zOVsDLQKUtDMMabEuetI8UgVmHNE7Xqo
0SC3k+KM3OaeONQ8eTurS9BgOfgZDQqK8jBHsSkImUE+yJlUc/igwX6VQ1oIlzdF+7OQzXRy8Mn/
tmjCdnnKF0zYjTuWfkvU+KZNkpcq0nnqGmrh2spuz6kTX/p68TaYI4edabbhTe6lTy6ZW1ZoWKMC
IKA3/YQOqy40+uFmb8wpGAzEls6sfdF55c6QDdQSoxVbL1nBsFxK3LC+6CU8DHowLw4wUnz2i+Aq
4jxTX+fLCYTpaPY7NaqnikjZxl1q7ZS7nbbtVRL7VheRwU2mnTaRiZhcLeLw5QxniLD0SjvwPxAB
dAc9lrneBtmoPhdlCIamxK+Se/Nyp8fjhhHpdLRm84a014CJHqwrwEM2MZoSb61c145O+BMfz510
zekpain0VMuhoO/jjL+KfLYVFQcvsR7T9XIQiSG/Qt9eu8yKZmNaWuVrDi6WAviY3yawNEwvhl5n
CRMo4txd3wqTPEXu4h+OFt28cWakjqV7G8eWtFRbvFepZMhrGZDSwu4W0sN0O1TdJhN8d51e6s9t
SpYujSGQGv3VqqiBqMop50ClwUAdMDWnMY7SgU6Ntp55kAzWNGcEAta7HJI4EA83MY9Vyn36qBbB
Wpra1MvrUMOFg4s1pJo2WJwyxb2de7cc09wx/QqjeH7sozYLkjRhVNSh4w8Q7jkBwu1qIjIEcNOC
zLDJ9cTeMS2ya1gN1kvOPhCE1ZydQwDHVm0lD1EDiE6RhDkzWMCXwPuyE5pG63wRgheZuU224UjP
o5EOx76X81MzOM9x3hbBUqeklhhz+Qoj/pYXLDuXcvwYmB5ukz7RtkYzWjfakNjUzbWRH3m5IvFg
TftFcXYrRo03B/bFntkBzQpqFHugIJdC643TYPZqn2cM7QjqIw1OtD//fkr0kTJrTT/qdrYbl/wJ
p032VctHLy/vDZmNj6VBh6rAVYXmaLXHhTaSfU/E1l9KnpK21QJ8XB8phWJ+4swdvna7ZB8PZcCa
dEtV+OBTvCTwDRbnOdRlAJiJ/sJM/JSteFNjlB/a2S5fUwanFDVzVquHk0epbCTrzndz4KdOP+KK
p+yRorIHlEJax4Xx1AkDfnBR3Mx2/6vpoX2UTYaszkMKliO5dFq6W6hzJOTAwpPQjQqmGIByXlKN
HO0F3fSbLNS8TZ50HEF4aoexJwM8NKfBOwsNSFnWul+t212drubh179qBY9JL4ZTOKw0SwJlY2pY
flPxxEyOER/6yn7u3Ur5giMk/kBoQKqwv2wc1jvbZVcIuebuQaptyjgVTI9786RV5nlR28EYICof
9MG6jcbvCsTdwRPjI/Ab2rm9V6MznhsOvBBK3XvNmhS5g/jQ0oR2TubHxsE7plKTwY5VP49xVu7A
Iv4gu7pW8izGlgZZ/joyQWHTObAgzDsMGIc5NQF/I5SLTvUHB9NHtJiHzqIXTB/xXGQVg2ncFgBb
qTO92lbY+jIrA/pdk7fU4nGFTXeMiESAiCT2I21nupSVYGqQPhMh4Uwu+oKbTksApTcP1OXg1/M6
kOODR+G0Cc32JElY7LlT16gjovRlXaRQSt2Z4KN9IFX0gr3F3IHyQ7+sfOw/X0oZ+jbLq2vR4SNj
pUUU45WyBN3bSfTlzPPHOIMaxMd81mhW2xT2otPgdN/IhnkFnoh7xtC+LVrN9xKgUIZNqbxR4rpx
ZzFcaq3DKGw+TiJ1bgAedpvKcMeAAK12zLi51E0jEa4nxWLG/loyQ8dkwV0kZNSIrNwyAjHsOCjJ
H11z1ZVbC7buvh/qYk848MB91PzSLGDsHm1NW6yo5r4z8EuQDdQuolpxnRyNZetSD7w001n0EKc0
GCT80f6S2HiMgI/lgVNE5k50mKSAsRsHDSm7bDxEY4/Fhv6zZadkfbR6YgaZgIWLoks6r4/WS3u5
92x7ow/khwagUIuhM6qE89c5fXMYJaBNgTkV+Efc7/OZrFCYxPF9is62ZSxJZmJx7kLPYiRUsuTi
jW7PCcalTQhBYhMKyaBwY8XFRxjZPRf9jFzKLO+wNR+yDFlO68VjtaK6pNnzisL5CVQc2RuzMrNd
LrOfaZn1p99Zytid7hna1XcxI50nowiiOpqf+8KtdqGKSDNgIfQzBly0bGMPiXvvToyuPEhGKWDI
kyd3CMgxxD8Hpx3AjZYWScR02TkYSGaZpQEvB52/r1NuL1coX9eF5ipVude6dwA7Fpx4Y5qYCxzO
QnIlrwvcyConBDaXgzg2NYZQ8rUAMRgh5iBCjprEbOtp2W2Td76F5fcK+DElBJuR+4D8iNdqJrE1
m+PB620NRAGJqc7AWIafd89C01XZwxLGew4r1ZEO4a2t27FfsH/ulni4m8p+xLdtxRuN1RTlWQ67
ISrRqhcmJMb0zd1xr2flVzUO8y0ueg4RWcicJBoDZxb4OpJmxyxtOSbETaCF8en2HmQTAtKk505T
McGYwJweONqzNRsPS9Fo20zBzcCsWotDKyp7EzehOqZSvMdlw8DOTA9ceh/w04iNOVosrrM9bbNY
PaHRg8/U0LASk8SxCQ+iry6Gw2KgpgzbF5QJfPY6vi0zOUuYuuOEAoQYtmdfV7xRw1Uvkgl+A8EW
vFb1DZ3dK5O53uTol34s4erAwbgMtJ5vxxeEQHIzIXIbZvWAvEDoa8tIfbz4gMne7PKlAdbOqRjR
v93Tmcw/zXHRfbFmukn4wSNyiDiWsPCm+xZlaps4kIhDbGUbWXarfdC6t1o7BqiKDpws3n6C83KI
ajPQ267ftYLwacTsN+1c/XbQqTbXYSHDf9q29KK5FgjvNnbexpp9lYFygEkuPCmneRaeHvmDoBuZ
6C4bFpBRttWDnnXZFgjQSz3eDl4HAt92fvV19Ar0mDGCkgyJj3hM9WOeCy3oKs9Gc/DsbW9ifZ6M
Xxas89AaHN+uBAvEQrB8jWPRYMjnGBdgFa0vM+/lfxB1JstxKu0WfSIi6BOmBUX1JalK/YSw3NBD
Akn79P+qM7h3orAc59iyBJlfs/fa+zShD8zcEUECRHuvc7eaY6RBXTnd1oJvvhkskxRAr0QUnegv
k2EdFu3ZtnBzelDchib/wiyGAt1yv5uqIoOHxcxjiarR66ZY+tpS32R5bwWWKT67OfmJvVhFLV6q
rQYsZDPK+IuQcZhTSn/YhjBzFX52siqt3VlJ81ogZ9pTEvwpSwA6k+XAF8q8a7Zmf9oExC8hvZFt
2n+KH9dWL/CDr5gcmb6Z/l+VGLdYZ65iF97X0pBULJEgz5yFy9iggavjXx2u05GlUZj0hgqNvkcd
BDD22E/VOTZwaWSqFDRfzNuAIs+kqQsbLEsLjJISB9E303RWtgmroqVhVMp8rH8H9WOEjR1z1JDf
l2So9CdoRRRG2PN0y9sXk4K7d4oRNQL5JzbKYJyqrLxAc8L0razXT7jTZFQzNU/bEU8nU87a/TVZ
FqHCg5tSP+O8FyCKyYN7GaT3DxYRGu68OVKC2gFyCUxar10GQJ6OpNczZN2+f5mSKTBtB98rWvm2
Ly9NJiwMDPNfRneHAv4hT4bz13Qwc9fOQNaT7HfZZE8IB/iQs3RKsvdWBx6O6bHZJxpTr6bsiIj9
BbfsbTGc8iSa/FkbW7LpfVuGVDE//Pwv/XrJ0GWw0jaYmzr2xlXI2+JYfNH1vg80vL3Lk9bMmACT
AXS3zhZ8QsofVldT8VSMohjC2fe7oCcXe9KciWLczPnDSDfJO+b1qzFcDJrBDR4ZM0hm3gfT+iLt
vQpd8RknyKNNCzReMckZWLXcD4oHKM4ZWBqziX3RRhFqgZDWpC4eShv+be7KlMLkRKst/61ozX8+
Zj9fxES4SYqLFpm+ayOGG4wdcN6JdQcEOs2qLrVRj/uxvI05HNKpIi8vz4YY7wNOlARtWbhY+ZHs
tRddOJGuw/PWFzB9kwV+rcHoyJdQBjHu7sglIjrsHv6PeQI+xHB+M1r5Al6IGUmKSiu2BV9E7+Be
DbSVrCtGBzUxn07Ibcz2AIPOZHk71EAU1vh0kpUnQbGDlI14WTUaOhIkm3BSRNF3OVnUNcQIAOyM
O+HCxZsB1YltP76cJkV6/lRX462fzH+Vk/8hKQxfsZsjz25jvK3qx/GJFUCXxQNEhyM0+5tSOTl5
PZx5c22C8RFzL70HcQBpe7Fob34S6kP8Z1jqL4clhvL1P3q2IKKE4xU0FcUIlhzEvwo0CE6lTR2z
hcTsa20c7UF5bp69tbaJrmnva4ydERnV0cjsFyjpeTCn81NtMhkdC9w2cFPf0ca++nN7ARRubxLp
H7KK8eaSo/HTk+Sb9cnNy/z9uI4FRDLSTBARO/vSyIGUzSM2bOaAZdNGA4gwPJT+ndaZHndZfttd
99ZN/kc6Pb5Kmb26S+Yhs1xQR4nTnHQon00C42YbPj7kswkwSevA1kocxlt8g231MPP08RvLnH47
Ksz8pQ89nZnTpZl3qqTEGWU7bvvOj4R3NTX/lbX3fi7xcc0hJukDcQhyQ3L8tLH9uQ/9aXkrtOwF
rNa11frP1DAQV5cjoV5003aBUbexrRvWMLnvGnALIOq26X8oLwRfCDXzS6rLE9KRbeJ17cURm1nr
tUuDCu/qzHCp5ClfeKcdb/konK4OIdFwNWYJ4AXlGxcia3aqbbMXrMxMR07+mKynLBmTXekVf6WX
Ts+88r8NW2fA4dp/anBRce2j7FrKKdSFWeK6c+htvAqudEvSzIwoR6uE85XKPwiGsctLCQd3BFHo
pN1BiHI8diAdWOx89GZv4Wat5Uf5sAchO9tkFcWizIkcyagUcBDHGjB7/1VK6jnwxwQ8xDkieXJ+
w4oot+M609SvIDaETf9usQgoBoIr0hGqqfZSgL+gqydEvqPu7ibNi0bpmBeQRSEKU+xRXnyxshQK
CDN74g4HSh24FqkxdZdu8A4DBLy0/DOi8duxxXIvpLua1bZdWvtSon8Pe2f4y/dBPiFAwOhSOeuJ
KdsUSIUKF+gBIWzGzCilhzlLJvOEwmHp/YOgzO/7x+NmUsehDt6CpsmI8wFdg7e+QJczWkFhD5jx
+r+uEUdabf5ClnMokPabgMSnMr7o//pFhkatPYlCOfwE1CeUQfKEIJ1R+Hjz1sAcE9hT/e2Xw7Zr
saB5JnSLWg0nWLY5NZGBnNj6GdZ0YKr15c0QWqmDOQ9F2EzmFUuNooTUf9zCJ0YBdivqzJRFzCXT
3DetYyPeVeRYlLjjeU3ic6kl/9wWwavPFk2VVD0DK+7J6jZZNrQb9s9cT/0RE0h6Sgz3ncMB29bA
2sqvL0Bq3d1CbU7oFYG+6ZAc8Zj+8603bW3/2XOhozKqHl/lxeD1KZwLY6SP1a9wWOahvSJeylRN
kmWOBVrcsAF2keboj/l7sdV7kgjnnlkg2RIAObfeeB9++dgaiB+xqE99yb/dn8Y9TLkL2hfAdTLt
tqmHd1pAWw3bSXu1h7Tdj3K6dTr4faLyPmnK00sKq+GQGfKcTioNJir7A3oH80XHvZCvTv5dTik3
w79FMAArU9u4I2rt95m2uLshbwoaEvwyaem4596HqVewVdzq/KKTcryBu1tPeT/fe4aDZ6DVX4bO
SZKzVAoHeo8A4E9+nscKdyGNf2Q5hQIYZRkhmnl2dm17BfFCPkJjZ5FrNP12ephjC1+ur2Zsf9sI
C4hYpVojPAl/X1/20JqdJZQN9Dk7I71iOmojRT3P10nVq3lSVmKehLHuRN2IfZzL9AUB6qZIUhnx
tnHPYycMDD2Pb3b37ftsKZVTl4HT2++GVU+nvFVNlOW+YCikuUcDbfNgLZAkM8W0uewcuB79QgTK
Y2wvXEhKzEOkOe0rGxJ1GZN27RFNszGXjJt5ruANePg/fLvmNK/8AfJDjd4mxvqrhr8y06xrsgiy
gnh/maiw1aDzY6HG8BSSoxGlCpdmt8bi4JMTFkiw4pHBACnIsnU8yCIxQ8Pvg7F5DLXL0tnBG72o
ikSKZRpAUzXqeRKslnvu2G1jxPd6LN29ELPNsogKpDQ/HcC027mYA2Hm6uywh1LS086MPb47IhmZ
hHqB35/RsbRvVf+58qZ6TKgle+grycU/ccGQ18EEzdrigFmq+5YibnaNb/V0Z+n0WpcIbwZr23b6
W607vyGuL3RP+bu5xDVrQZJXmMk7Ya1jyeY65n0EsPtUJ8v6ophgY2Bz5clelzSAtzpGzUoCmrc6
1AS1k1xz2z/VuUQLPeUtPE6UxZZhgv1Yk+l1SsQ5dac/mp7Ue31g62XMtn/MHZK62S52pDtSvgHc
qtFaxFyukvo+LCtmyWjqyQxaQLooZBHbMmXlTTxXXJTJKxeWfBmXNlzHOXmd12hS/h8thZaWrIm7
S1wYY2tnshRZMF+3la19oJ566ofa2dvQuBqrMSNLLf2ubLslTFh3MvIXO1e4VcQ0ut00MWEICfIy
pO9U1Tl0pLoZicNbabRXVX0XSY1OoE8ivybOsszjQzFAK+2hJ+yh2z5Xtp9cWoA8m1z6eLwW7cnq
C6jAPmo1d3BCwtytF1NvrwQQzZHLQi8wdcZcCx6VKMM4e5S2c+qztD3mnJK4dGegKLS8KfVb63fa
yROxc/AH7dagnD7PWHRtvasO2ej27HbsIqpxGjyWYu9iBj7dT2Xz5OuQKw3RvHf1CwPiq+7KkjXR
GQ3c+ivL2YtjdjxIZWb42UZm2D0dQGxXGhVL9pG7K/Nx5DPskFnu8B5HUzUvN8PNqYETxHAahsLR
SYwgZyH3KN67kyztfcMY0h+K8mBgKdqs/OeYnx93jSsb91y48NR8mo2bW+ivieOPu6n59gbn4ovH
Ktm+DI46+DoaM/ab1d6S+OVMn/Vo+VjrKxdpUZp+jguRIm32aLwajGFOj6d4xlIytmayc2Rc4Dld
hm1Zu3xfoQc7fTYHKHhtnj/6g8zCcyKMvDykwqDtw9HaOzZGjvKBACvaQEjmKGnF3k8kNLyu/jHX
QpxLafG82K29N2R5QjFbwtV3us3QQpdTWhsutp0feLusoKuQQDgDcgVlLgfVlc4+U+l47WP7LRus
e5HJ41qv3b/icfh7rfahW9PTUKEmTtPiDwy8Kmx194RiRMdLCC40z+Vw+u9Dumb3xuZmgWGTcJuj
aPyMHwwZVjgJ4934QHGevODS+GuRearDH/pK2+pjrDAprc1ynhkany3b+hZ4CD/hUo28+cYhWVld
JmvmRjg39IBLzA2EIqlceUC6UFWTo7fK3bBSRDodrXY2yO7q0fyhFZ9Oj0xAU9bTU1Z7P8XgypfS
/ZajyvARzDSWZLAch5RxjsTKUT+gbyPIVdectAMWiidCs3DB6SiJxj4PO2+KQ1PwelRdVHisg2Hh
x1gdVRpiKs4jTfEkkf+D7w/A6GZlJ3et11shXOtNoGpzAU17a6s/tSVGNqtZj6vZv7bu3O+kGnt0
ch8e+6qgJHmRcQhQ+kpSF6Ow9D4qbqrQki5WtWR4Jt5GBeKna9v1Hi9KD8p1ePddDhE2eNaGyrk/
AYy4Ol0DG9t3wuQBiCLdpXj671d1DTHRrFgKOMWVNfbEKm0UW0uVEcI2ATNLqOOSTFXI2dKQ/zBM
O6EN6swybA3TzlNkJpvz1pzw3qd5wUayGtcX62RN3jb3i/Ttvw+1i4QgnaN4nqzLA2Al0/ULSWS7
L+c4jQbDI30obfwtMQzixRzx0rYGK5P/PrWqfDi7cfqHdc3WQNXxPc4zA4KchCOuNkLp3KIOTLe7
G2ghyJzhxPZwMkSk1B+ZWtb3LF1fSzLw7qKkc4ud+RWFKyhboxp3CC6rJ6mafwaB1VzQ52Ya1qjU
EfPlfMUNViUsLqLa/13ZN99dpywua2Z9j3kz7RDosG9w9oqj9CzMPr1kMRf9LLJnFFeEAQwWlv+K
RZLujE9+2z3hVivDdKjH27A2z1Cv3b2xCdHAp2SBC5RJkOhDVwpCelJUHhhWCP6hOMbx1gpo3W0X
ZGPdRjavYxCXxnhEQRo/gXXYGAvbC2g+Iu7PqZfzBDaxImOs6Dat7H7IoO4juH/arhwUwnpxtATX
ma/l8dZyV+tWL9NB6t1PnOjfdgXzvQE6tDXSrmEDzwyknGALufgjUVWJXYpXAp1xEszMTLh4Ffjj
qjs3HlSSjIaV+VsStSUBcaTeEa6tv1t1IZlo6IQ0KgZBRodyskhsA+XiDPjMYJfPGGDEBxpYiulV
WvXf4MTZ7iK9DYpWowZwR3GqEEcd3NI6aJnMQmw/SGxz+2dNe/PSa8Oy+SiCVXeNbS2lOg3TuCk8
pJwprTYTeUsAOWkn3Qq5z6A8tkx1myXLT3T+p57j8dwrTFNSclqPRsf0wP/wHaM8JxbOj3UZTuuL
sHAzdXNzhYgByGwa8kjFDjrE0pifycT7bdU4A62eSwOdyVlz1XO2sDUvPFb/qDLZWrEM2/p2ZTxB
njjqCrZKLJoIbP8Cg1H/SGJ3OQgXHeGjUFn0kQ8w5449WHs4s4pRE0FnzZLnx9HD25aoBmMn4R+G
1esRy4thk6eVERhSQBN1AW2I2EwJotJIl3KY+2h2yakykI3HrFZ6ormbXoKOsZn2sKnbjTk5xcX+
8ibYqrCfiQygNT+r//sAkL3eMoewcMN8AYI2b0wCcBCNiuwKNapr0p4M9gvHzDQ/5HC1HIqApINt
OvG/9PgRiyUutiMuRgRiJLq1/rJl0LVzx2Xe12XthynxVofu8dA8AN/vXQIxQg2HeshglPsCKj4/
PzsuUXPEThl12Gi61vDO0ioOGE/geE8FZE0WTae0tSldwE0ceyhoUdtQ0c694ZElvpDxRrxFSB0P
JMZbLDLQyb6lpwyhBTQ8bZm9YT8jblMzUX6tDbdlnf11+ph5xzKemocEYxy0R9PTM9DoRoj6+jIw
DGaRcuw08oM3GQLtYJlWLxCPZ0l4WXleGsNgT7L6aeTTZ1NSuV2Uj8vvJJ3mI8aH+djxahz/+/S/
Xznm/DX0nrf9/99qxuQvaQDIoip3OpI6+ozLGLePeVjtqdxaTbfvtZFxAyQEa21YvsZ9tnXxcSKk
GqN8MgRW5wfMNa+fylRRC012dR8Kk47fQZWXOTuGxiRxSWPn5kwqSv38QK1SY3Zv0s/jPTYC4ixH
vASd+BTwAiMWl+cqHvOjk03XCq3cRjfZqyMDY4tRQq4l6QwNlKMHbVe/lrXncRZ35YFwwx+kES1S
ZUM+aTzhUs/z0JwQe3RxxpMc4+DJdFipYvFwuM4OKizfxPBqGvG2Jtoz9Bq7ueUp1ryxa/+JJPnI
DaLdXGeuKBAz8WyR6249LAU95QdnBsV/n6Gile+W8SjonAwKIainjaKK6dCWau5lpdY7qTwxHyMY
P2RL/eT1E5i8qgT4wkLjvPTMkB+puT7ODJu7KWI0TID1kP02HSqkdrU+Ca7a2UOyXpj1RmQLHFGR
JWgT+DNa0R58bhma2bUNu75xtmDa8hcvI89Aj8shVI/KDcNyHOqdcfHUXH4MFbT0sVJI0+A3kjYX
kDTJeRu7znV0OGKVXAMWddsJTTFqtbU7tosmD+gVDkkMZggMVX4r2v6Vb98YoP60T0NTepxAKH2T
9QOsX/VVepCNq7imwtIkR4Be31tnvgj66qAnL/G8qrF+l6zsIEUAHjZZ76wKF74qTZNaKU2eR7b1
nCJzfGLH/4cxi7NVPjr0xOCAHRKjumq1WiOT/Ly5jUtU9OXdE1Lb5p4P0C8tX8rUNN4Q5B3JCCDW
YSofMYFfY7usr01S/QZ5Rxh5zcrK79V7Fle/1ja2Auo7QMYjGJvCWm7MMwhorv/q4zCHo1ck+9kg
KDPDW3szGCcDnO7PzJ4HEox5wszZ5VKIn9Xs/7TFlL347e8Moko4cE1Fbau9dMt32usS0blLWol/
VR3KavFAXAFb0ALf9McPRmdOyAoTBEk8/FqetRYZ44TcemJTfOCnSM60430DwzB2DF8DIZLy6vrm
J1qaII/vbTY12956kHF6xOzLFJ/laCAk4O+3dZU9dwVNidbxZmkomeaqJRRSuj2qJ1KQISRfp55I
dm3QvqWlZ2gvJPPeNtGeHY/sAcOQ2qU1yoK7CX50gXY8dNwqfslpIAirNSjO6myMCIyQzzYaiMp4
ZAfb/GTbgWetpvrYY75Pscf0r920ui8EPSGrqmiyBXCnAMzRL7qZPSNY8JVownS3Xa4Je4NZH4Yn
VKtVVBUeCE2tSG+QUJItpqt8x/6gGsgnZWzN/t1mNDdlsY4EDfuy47UPlmZ5SWBIMFtj++Yt6Aly
qfkocv1H8DEEFWEI9wdV2F53UMkMXXdLE4KKR/PLLgwR6avnvC+WfVHkQIc5m4kn8pZ2EFnmfdul
6jB5lL0NytdqnVRIFf+vdMV6TzNn3Zt2O+3GeoQUw/nKJcifYPYQdVExBdZCg7Ukq8KfKa5ZOuUX
JM7FJYXodbEbwE92ywk6aAnsRhMPthXfE7pPsEVLE3gaNrE5Wb7axUxu4MSzXQfUBGwUn3rLYu0S
6rEAEwHbB77bG6SfI+MJz7+REU9amf1kh7qUGV6TWye86vTfJ4Jp1FkQ+QLUgLkE9vUG3ARJa/my
kvI2s6ZGmYGyngGzTcQ91TV3BfPTyqDdNlM06taEjtAke4axNEl1g3eapTZfxseH1CHqM6nmV5oC
RlGoU3cmKAW0BgfsJsatd8RwL+U7N/QSrPkkdlxSxavBohxUR0YYrWvKs6vsf5JdzR0o0xjX433S
Eg/KbdRr6BYse+ISqloY0TnpaO5U33LHr8/WKH8RczHdGF+pFPGDmbDgnQkrn0zGKa5zTh04axAp
yLeq5G/o3+0J2nU8W+vWMiiQh4coqpn8v0KRrEVQsh+iY0EEY90WwzBOAz/zrTH7J31ieSNnoF5G
xfzLnNs7hFia2i6Leun+M7yOOVz1K7U8Aci3niNbyL3CrUh1UJsH9KBNmQv6Z7T2iwtKKq/yldwR
YzpyBqy0QT6E5hSL3mzdH0faN7PfoJ2Ue/bjRzCqrPBarMuX3fxKMv6HXssUZmDc8ZnXkJs3QP9r
tUHcxhStVAf7ixCXfO38o9Uy1jP9RN/KFmaV7wCszrBObGsM0UE36Um0xIOH3A2kXS3bc5Mio7G6
udithM0iMupLUhHlTbO807gMuCJKLiVyZFbaKKcEkqR9xFiZkQT37JGZQG/Sgm2qAeDvM6fpg/LO
AcY3i5a6YdKEHoGG4peFtOhDs6aa9vUbLX3zrutsIr1h3nld5T13Oq+tZvN028tov/nl/AzGdgi0
h58ev7rz7JCCSw9f3Qrvt1YL/+5ZSU3y6DSf/vu0WsHnjAUyRjKl2pB0ZzKvhkbeO5iL3K/YIZIa
db712o00YF3C+jF100ubdf5rMbnD0WAZyZ08X7QV5TsEdPARFcmm9aglocu+C8WYVj/P244YwD8K
DvamzTPnnKzTzzILL8BLcgRWY9wmplSyVM9d7ydvcc/VrLwAlYJ1HItRbck3NkNnJeO5HQdxRco9
BigXvGfFmHFjtaQeqLq/eyPPLwAL3BYU1Qk7uijBWcO6slMhANXlVQHzpyWx5WdhYnBofdhuUOB+
GPknjLGWPfBA1ibZcChtGppS8DUNy4m1767NRHfNONUFBIC7RCgDnxb9GPxdjlVKOWZJDprPtd2b
M7ouEwBHKB/zRLiZNp4Uxz73g17up0E8u5XqGcB4K6RC8Xvu8WGYsTgZW0fO3bWfhuGKVu2zEuWy
I4pxREwRObmoKHRSqNKO8daAujgArWJ9wkypa9lAguqEpK0bL5kXw3CcrPyAWnFlqYaWXKET0k0b
puHyq0+FGZiV2Qe1RyOsT+CYzRQiR7mW93Wky8lE+6rY1NscG7u0pc0G94wwX+9vDhBjbmyUNlZ+
V+QfKhd9aaMa+JATb3ycd1UoRuDyMPuXB3JmjIrBe4D4XCcq43gXe8NT2TRqR8TiLWvpMaiKfpxW
sezwkxqWcPn1gET2vmCq548aHrB8by7FvwqOz0WMzbpVssIaHBfq1CY2x8djXbfmWEmTN8gYIqpj
/aY7JkFFQ/mGBgsNIWpcZKnNXgMF+OqVw65fiF2Kq/Kv7ulEkMMgLqqWNQ6FyiYnGwDDHJHrjhhJ
xawxedpomliZ7uNh7MMUTy1Jv+XAt9zcxgvQ8awwzfP87RnazFEAvaofxnELwvGptiV0jtzWN247
bvzELaOint4g+IuncjHyQ+oZ3zL210B3FTu4LA+HJP+Ma+8RAdUHGUR7TEMxCxKExcSwWVo4FBo/
8hX7kmOEGHTst16z8Dv36YH9nQrQEK/wAqfhTFkfmuQlfMcTP9KKNmttq2RPT5G5ENpr10www/Wb
AcfXZSLIcqNwK0Q4AHDXyWYHgbY/Iu/4hSAKijWgD/Y07q+s0uuLGnl5KZH2FJdekPhx/uNxUOfV
YsAttB8px6sZLrUJWAOnzXuZGiwVWsIYZmN+zY3HHrSnUsvrTu2xvH3Gw3NjDuvbsFT/mjLjEWS4
u0MMi4QeiFc+VAz2c6R33lCHBeCyLZ7ZSO91fAggqjSCxA8qQ0L8oM8+e4z48lrz9kPBlHUsqp0n
5pvLQmhjjMYblzGrSnJKsxEUfVMrLShnZujjPOghff+yN6v5jBMcaYG77pNpwolbQr6gQ5VhjIk4
MgBVAXaf98q0CwLjnXewOWfd4ArWu/KmmFHxKo6EoY+8p7qWPLudA24fe0r1QEijFv+aldFCiAIX
ZtZAu+Y3266aXUmc4KZ5THFxGB1pz82z0DyI6HjrN0mmOftYxoETZzRNVXs0Nenta+WuZ1y9aUA6
3RL6QltOUybX09zXCQK1+ry6jhYxQX4vRXIrEwIE3PHfoFLzo3YEeimSWVxjfkwRNG3TW4XcWv4y
Rqyn+JtFcXUzxF9Ct+aji7odM/S3STTNl6PZqCR0F1QR4tcN9LGK2J4c08aDSA06tH2xWAXRZYPT
LpsURChG8KiuCJ10l4GUEhKxAjpgFYviAk7w4ZR89VGJ7Bvy+Ti7GE7WJOvhjGel6NFPoXjcmere
Tfn47JNIykRjejYBAF7LpXjOW7Om+ParV0rKqGpJn3SGXGwcO0WGW/XdwZbVJV+z6g9jqF91Pr9N
bc6kqx6nMwDgNajAqrW5wImmsFy60GO5ewgOp5Hj6WOw6EDr2/VeEm8Xq78v0mN+sDCvZU0QFLkd
hzZLRFPpl7jsfqnRek9muwoHtqdTfy6sJ9uQPzmoGlZdbI900TEcwJPxWkByLAc04kDMm8hPy/EK
bWS4usQnjVVFbOo+LpkoGzo0YhqfHgSimp7jUm2bsTawtL90UyNOFBYEXnJXoolGlWZ662ueOt6N
oApMKQU6/kQ+tY82EFfpF/IrwdFMHVYtaLGzqU7OtoVkq08qGVat5FATfRf5gPntLP347+siJSEJ
61RH6Jz0/R7TWBHMq7lHDu3uYpjB5N/U6Gg1TOqEwTpxCIUA3GSikuMELtoVzvw2K//c6ebNVCjf
ColfpOk/3YddXWLmR9ev/2kfdlq1umCf5lYdYns41dIwdr7ZGftJ5zYbfTty7OEZGG1++e8DFvU4
nAfR381T0xodN0VM2myn8e7XsXppFlML8etUT12Gl2YylvTgd1Ab1tG+kPbIE2BY2rXw6t/6KJeT
Lqp77o8lXpvqKGyeh5m55nYs+FuKDLDRNNcbQLXmpfJJKBq77IxfxXiCeGZdFsu/6+ARcRIcK/7x
gslcRSrGUetm8wVwb2mWPl+38NBSIY8XuDfDuYRClCrNDFjoYV2ZRjaYyAiDeF7Z0thOHxZTDQeb
XMVo9apgMKo1AkzjhX0hd9Kd3tzV1thSshRy2BpfML1HfUKl38q7NmfVrUEi/pb6Z1Z6zbbxq5Yz
1WsujNdBLKVmAKagwZLA64rD8bFvL2ni7I40CNSPjuGd2gJRrtOiYlrVG4SOgWkH7XSh/Jnkr5Hz
AN1krK4z0bdfTQGZ3qiL53RemsjQ/P6d33DsGrZGWX92VDfbmSk+c+gh3ZNyzIbqsQIZC8yfBnFU
L4TZkNvd5sa2yZaUOOKU8r6LTdYAyB5IHYlMlFt7U7UUJm2+tY10Ocu4zPft4j1XuTWfKoHRaM4f
zQM4iYgD8Uy5Y1AFp8Pesru/sgXOBx3HDtLlMRbGVb0f1Z5yBsdIs+yh05nnpH2OXWnvLCrcMAWP
YJLVenoY3Fw9K07j+GHPZX72pP+jtRDcMMfhUnWJ1kuXh6xRb9ItM/iUodeCxruSu5VH+KVF1of+
JTX2veXA4MP4/9+HZWHGRixrfWhUp0cMNqlHcq89oqltse4NFsx2Isa8mpk+i//Arp/XBnGvLHAH
kVDwMNAk1Skv11dNb1kuxM0aStPEl1T5L4QIWuyRUKYtrRB33Ha/J8afG7iK/Us+V3yAOIETcnrV
xe/VquaXubGDgqiFo5QUN8ItMSvK3iatpPN2hoqTHUadnQ/J6b2xtD91wkYNQhaAc+yrEFKLsGjW
9Ny6tbkdS/W6NJpx8iWq3CKO1y9rhFXggDxHsDvdbJO3GPUr+r+t42fJH9Pt6TSJfOYgJRq6mBF5
I3Z3rw036AaEza84X+N7GSMwz9WOrah9YHP2NXQ84k3m2+8gvJ3tSF0xc01hFU3lHbbwuaoNIoW0
9WThpffnwgFUK6yrbv/1bUfeUz//cIiiYTeM9AfAglVejVT+VFA78uSjg5/wgMa4REgWZGwRKP+K
w83lWWy3fuXJF62V58WO1QlUQ2CJlcvIr8ZgyVXBoiLXYeczreLgHUO9ysV+LeoT/hV766zkk/er
Ibagxom2rh9HLSoh3GSUmrDT5B1+o5GoH99SDqcI2SWdRSxa6sk/5lB/eu57j5o10hr5Q1zxGta2
y5XKPTZ1ySY3ZH9MeAPh8p2Irvf/9rV4Y9PQ7JCAwN/vfP2UrfZz0g4gKEr/iVQ+HH26+6UWvd6L
QqT4L7Rxo5EsfYJdp/d5++SaIF59i6mlUFsHb32UdSCldQf1ONuwnKC9BZegZ7CuqQZgNwlKjW76
1bqQP7tSw+tU/cpXU52ZSxKiHjdnWJWbHp9xuEz+PdeKEFcSc9gxe7FiEJflEu8Tk+8423Hex5Tv
wJLs8D+6FO5SntkXeuhQSrT/8YL2xmbR0Ss4K3VjYXQYU+eAIeNe2LAscElUsc0gvEqeirnFft1l
Q2gW9hjBVH+xJbDvnPqKf27xpZf/o+48diRH0yz7Ko3es4bipwK6a2HCTWvhYkOYK2qt+fRzmJk9
FRGdyJzeDDBAISqEe7oZjeIT954rsSF20qvHLHjVlZCFMzefIw/sd3BfRtcKqj3hp9YSGF0zEuH9
OC/38PFYVHIvWOLAXbbDPVMgcFLhV5Z3cCRWjWovgoWWW/Y0a/SNR2w7ZYqLx1vCLcCesprknv5c
+tKHQ/sNl3Vuaeq6qWTGDGSooBAck93Y3kSu463d0kS5Q/LVDPB1uuphWrQmBbEouYYsWWoXtt5H
PHcijdt4DQCj6M5pAGrYFMUeQ2+y5QWRAAvL0VGAprAWbZiTk9/Vpnc3sGd9oR7Jw25YA8JJjlm+
gWLQiCzrY/yn9LmZkb1ZhUScb+D5C598dtuFTDrkNdoWXBQM/G+/QdlGBti/AinL39BWH2nWF77r
Vb/88Z/XNOZ///ETN+zn7/jn/0+wMXheuvnbUfj9IMwe1ePfvpLKr/r9I/76z3+/+GHoxz+Sxv74
lt9JY5b1D6iHNh4FQ0YtY/0LNca/yIo84ut+iSMhc0RR+UJbs2Ar6qoJ7Oy/QGPmP2QQfTKIMjEi
yACH/Q9AY9qvsENdaLwqWGOWIWRL6GNayQ8MPX1cTPgW2CWEJ9iHyvrMeXcow5kid3OKsxVaBPLz
zgZokxam9CRUnrpi5PuY3C9tZjfepl8Nycewyy/xBWfnc/msY2k3P3M1vzpaCCNAh15x/J1q99N5
9mPwqa383Uv/hdOYGSLOkIj3y9aXt4GubEvRhgvJR7pgWaz3FQZk8KdhqXSsf89JJtWLxuv3kKwX
WqPuQ7BlXVPg2cpxW8hcWNi5t7oFM9pMHOTT8VbW6SXVk41EahJGxq3BmMZ6btrm0ckSA9W7rELn
kSgJkWfOCHd47yqjYhJF7+qIaJOzXp+J0Zvo23q2KAf/HFni1lQoua3+HZB0CrhjdJHazsorBKPX
sqOGbGA0SCmc9siNd0PufdRCJKswx1UBdpFEPLR3dEPuk6+x9kWrVp9GkEjq0c/2tFBsPpuNFkjx
Ste6hZmH0E8J+4iAiut+iNkwDt7R0qpz7KDvZhfAVmK76cBwmFHfLsOkSnZaxJrOq1k/1Hr7LRUG
CGuZzLIhkhcprsqzGxwNPtrxIy74rK1PKrJV9dw957fkUlyg0ycf/kbZDiHHJ2yyTSXx2UhVAH1k
yHZCVBBWLKwmrCzXYnxI+ZZ0pFuy55iuwPVG8lNlwF4WMwcX71Ng1h8tNG3WAZyHlTDHorUll7Vf
eFW8l0nyPgfC3MWGC+d15NQPbEvZOUCRBxjgU1FLT0zpsjkenFt68hFtNNVz/Ra71tq4h2X0TMjF
ot6nsvbKkl7ut9JL+Ygf4UPg7Vm3kfQiyoQo6bBfVoEhzfq6X8uDd6118MF4hjWDOaduZ5v8Fp7S
UwVwG/iQUj2LUj5l0BOgu0N6H6dTfOIEP97Gw+Qq+prdxav9Yn+EeknqORbRa3ync93lGRlyjPou
IG7ggIVb3AN7slVRt6EdhPf6Kn1IQflc3skDAeBSWmsI54yf/SqcxXqpoUSQLoXrOFN7o23Ts1fD
GIE+vYnjtfRS33nqqzpIs5fmJUaiMXEUfI2lXaEGUECE1Op8sN+d2lFnAMn3kNC9OU3+vCvkpbLN
aZjrZ30o6XH9bQhZoV850YfMRKNbV+/du/KOihGagpES3TdJpWDW7nFbJheJ9xo//IctPtD4LvKz
9NLe0weSfp3xxhgABoEjCAUFdAuFyKVt9ZHeLkKtPoCTIwTOoQ7Jk8WgJY/QDV+TkLizcFPvRdEf
kmN29c/BNWDrSqprkb1KB+dksn+bcbsD1pZVKz6VnKEnENQ8ZFrzwBtQ4m6p5XXq9qNmH8WkUvVL
v2bSM2zRDkdbolOP7i28dc/lrb7lp4bQjcJ5ytfMM/Z90GaIe8n8RYw08cbt97Uzq5z9BHo6e1AY
Chfm5n0QbAuHkFLwUH/BlkvEXMs8hyohzRHaX0utpXHuWjwi9Y1VyFrfm3vrSPoqhsmb/9aGkGu6
PKb9DX1sUOB6TFT4fHNVAysGFfCImWxFKGaCOQBGT8wDLDBsl5VZnJEgqcUJSrOAfYzHJ8/B3crH
KpceEpXJVLL1Rwl8FmMpHuqswL0S1Q88tldqToqXo3+Lb8Oz9pyeIJMdTTl79d9yzufBKIl6asM9
U0bH6S+coyHILN5ldGAAtxrKTTwlHnCRRTYMmjf3rfxqbzmyvUCayhXq0saLVykiJeIKHwPg55m9
yDVlWsuxMTc+8J9dAhnpMHOxIgpwpHXpG/LplczprfazY9Oy3Ii8qSc5X0RrkKWxGCL1oADEIH56
0hrKtN86gbMOzjGmyN4yWVhiUI48rZw18zwnt2mT28tIDO/1tbvHV/XFuVgXozfmgQGk8K3MCsaF
7wimd3EnL4pnx0KdQp4iasfMewZXtQtl+dCJ7lWJcPwAs1m7lbWMsKPImfWSm5kxw0tj2SGEn3Rd
nJE/3MWLiLWT6noH96qf1IPTuhdNH9gbZtHMVl81rLZTM/deOp5Nky7J4fcr0pc1eTAmemNQIk/i
q3RyLvHAxrScJRFYq4T0mgfRVndoSsmneumPSoDlsLW+9XP1PJ5G472nOUDmTS170hO3NIsQRSki
NmeCuMCXsjOOCrOvfD6AAGpfSARHXkWs1sS99pmMJ2Tn8kSql5B5Vm5QfTuJ+ok51i7fbTO79i/G
BRfQkWXKVHZ2yT24azsP69o0Y985rb47QoviEp3iMI+Pwdk7w4Oe4PuWY46DOMTWAs9BcO8PGGKv
eFTBtT/pBbYBghXDR4lPPWzpl5yLetB2WWZdtb042uf4lt/KG9QHNk85p+v4PFKe61s0S7hOq6V/
c16H5/ituJSnKD5Y3oUIxCVuGb6muCRFfGLjqpIz0tvRhRXe3OQNiA/pTbHg+V2VU39sunJVdMG7
/GJdmA7unWvxzAIOekI0g0m3LlVxt+VVi8+S90Z8pulYE3lG9hkwrSfT3LiRs24ezgeKh6l9knat
2cy78l534ByT9in2ztqpYsyePYtZ2XOymHNXwu+7qzYxtEIiV17jRRU2B80u+U0N01hHQCbSrck+
LpHrR2BjDQ6bTWK6i8zn8Uddlt3iS34oD1nf3cCXa6xvj8q9u6ud/ZQ7p0LFcP3Q1q1ETmhhB685
mtJpgTIwdd1peIhOhaftHetJOoaXyEAatUEGDzVzjH+bB1/Jl/ruIszvGTS9Jl/BG+6qLFn6QX7S
hbVI9VVyyk5FnuELLabOJj8m53FH0iXcjtSRDKOAQVpX3SK0hoFUNcxoxKUthzEWiq0LEHbnbmb6
Rib0ouH2GMjWcPLt6B5XeEgC+6iCMNhmfHlH4jtPr40rQz3Ep2xP8sq7GBqq0NYMXuqGNxyr2GWT
wtuFaEQbFcVBqDYxIlVeR96z8tBsgWVPXxewtf04A17UO2LlC0hDUriS9YwKzS9evE5a13Ysf4k+
39HBJdCOBLGhdc2jN16yS74DV7cm6DkZ1xfvemSSo9fqLGy0hNAy5gxD5B8qRlaTrCbVBB7AapAL
FSeBTViFxYK4GEBaBVo2tZKmfIo78yuNSH8lpDhbMYvXaqWYhUK+EbPOit/OW9QUWAKhBsws7lD0
0DEbaFpuxFGsinTfQSbk8+nCJoFlXy7RvbmTjBhZFBHt0gtE9wQuY9EmprxVSUNHVA5D1ylp3sf4
YjRS/SzKoegKQ9kYsZCfIrWcFdh940jRiBIbrHkrQE0E44ZkGAcROZ1/D+t4ksV4+6DiLwH8ruMc
iZg0VM+UthcEdu6i7YloNYUE1ZViwWwtrF4mfmbZXBNEc64dpZhDJ3bkY6OhIhXaXcaNM2OpTUC5
vBdo3MHYH4Og29hlyeq2xSEXrm0+GopNjMqKH3xHJjOQkqnpnEmNuSVodCOUfhGweJm5Ji7twsEg
rYYOixqVZfeY7cTGJDi6dYJi1q8W8vBlaBFRTLDDCr0/ogHqSDZTlq5ZQojKhrPwqTh8LZl2AdjS
UoovXdm1KJm9jFCYi+5+tlKgrKy6WpflOKVrUan+0Ib+ScSV+ictEoEt9Hi6omp41EbI9A/dXSBA
LcD+g7sC1BdNAxAxxn7gcCbyi/pivQz3yGm3Dp5a5VXdtjJmKDd47q8QfNbVW109j7rm5JRQLv/1
K6O//Ylvbdi8KMswZaHI/ILo3/j5pUkI5ZouDXBM+KyVIvWL3TDoBcVyJ+mbRulYvYfpdsEcEzvw
yfZAHVXv3CPv/T07+qilA1xOe5uYWYGLVJ5pLz5q3OQan8t9FzQwHgER4Ay7cheOfCIIGNGgKF/J
J/9O2em3h/yeP/q7NGme7Et+R8K4kcOl/WG/VKuZ+Qf4v79XV26x4iRdoOs0kEBhPG6BnyEtOava
NTzH5+wYbrKuP7I0FptINkZJuA53Ic7Q8DAtXkErYlBETiLyC/I8KL033pZEHBWTC3NUgn1rtqj5
K9Sjmit2oTsqi9or74XsBTuol7FSg9ZSjgByF1r9jjt13rB54povkcgh4qgLmt3gntyTBDGl+hJf
h7tqkw8TbuwCMV16DDasEMYuQMttBE4ZPmpghiRKqcmEzG685yDswmshsufiodzbqxm3AeUfrZ3p
cUCBe3PZ1lJ6KcaOxN2aO+dinzq/XMlaMYeRe1fuFS2hWI+TgOoW095ARGNTSr9DdUrzo9EEDZTd
0BBojJJTcMpugmbpr08t/edYgN/PLEtnKWJqismYZPz3H056GDAsylRXW7JTX6uG4j+REfI8vDfv
SObfcv+7Uoj8ku/hoC26VZFdu5dK0DslofHuj02UeEk5fvlRswJMUx89l0r24C/Mc3YW24T7Eo85
kJwmjU3yJr+37+V70a0HYs6iDwT2q2Cu0A5VRbFg7fXcb/GGSv3yb97meIEwVHXTZPX5n//+29tk
PKSQIEsaE9fQL+MPtSJwVYYwvkRrfU1yFUW4+RRhsPUJM2BoKeYtcr3yZD6H1NrNc1nbc5G8V2SN
XTDvvXXvxqvE2vLkyfuGzJWwA57pYPZMJ41lHKH+zZt61Z/0S/fi5TAu+44RqkumiMoMABjYwjkE
+8Z8wegF0HUuncDPnou9qNuDui3W8diQyZ33qkXR46/fuzoGYvz63vmEbcNSSLES9i/3tbq1y1RJ
XLEEALpQA0GNQ0seNMWraSxY4V5VmCC4yFuC4nsLuSMDok22zp0n5ijT7FTdCgqi4Aar6Zj+zQfz
Z3MpXpis86Eoqs7//3z+cTPSmkhPxTJqyi9+M6s1UqI6+amk0yveqi//0AhyICRKjdug6n9z/lt/
ctO3xx8NjUFndvjrnZX3XFdswsXSCDA5ha69DFkPGfP36lBdNIYzzquanDsD7nkyk3fpidjFm3cR
VD/6ex2lO0TW9HjhrWcBoPEVxQXF4TK/pTcMRt0sXlaH4lLTBHbP8GZZiqlb/T3/Ajg7qI+y2WnQ
84e1Hy1UY98yChr/a3D1GEnnPOKs10iTPy260n5Z0qFqdKrRzaNrLcf2NUHGMbazNn1tNDa4LZ1u
M7a83lt0a8cm2Dwae7GP6YwdOmR5bJX/+vz6k0MoZPAEXFgycQ/MaH/+CB2va3PTd7Rl8aJbDyXF
0AGKCB/02Bg7dMiAgaHm0DMPR7ErcAkwSEgxA6PrYPed1WLKKL8wZ35GqVlotClbWMBD/rE1yGVG
hij6YqrsNWgJnTs1LuM9png0PfgyNPWklEcWIuO5mW7MWHo0DWDTVLA97hRp6p7CHdPps+ao00Lp
Vyq2pqnS+2clDC8YsufNrfiSXl3gRnTaPR13NEU329GDhwf/EIxNuQnAjh4d/1FGx44WFCADN2vv
zaCf7+nrk5P63D/zudy0IwsxToTrXx/j327DP1/DAnWOblsMyznMv14mksJCH+65tuxje1EnsA2u
tSqtGSkhM/CQ/uBWZ24sDpmzULuYfZL3nUXTeuzy7/nY8Vu3ft1QwBZvcNCxasFwQb8Eviq79N+x
iQy0xzubrZICFBL+k4cbl1hkmKOigoCiILad5c8iS5mHev9VSgoFepd/6/0bbv1oVQyou3JRrb2B
7ZKL/R8xGMrvSc9ydEx+nhq+dmJHcjG6F3XlLKPoO4/DDZypVepvCbHgTlqrTIb1XYjTME+CN1Of
GBbO4hjnrNs1m8IIVrldTf/m2P4cKDQ+G3TuizKmDlnnGaH8EijkaJ6ctORNLCOjjmYF3mhH9i8M
si/pXbX8Q5rqp/Rhv8j35hpG+ZoI2onTA6BoDMIZnZesyWeuYS9zp1nTlGUzO5FfA0YbpE3tQkYd
8Tjz4BXAbnzGk7vIGImE78U4H8k+4GBOfdWch/eY8SKe0Bf1npXqex6ttG3u2pPMq04ew6zRkxMG
Vxmj7kQVymuqlWdPb/GHhmA5jAB6EIsxZtxUNxpYvkoPb/kVlQ7RkJMCSfhZMxCNjrizBlhsgiRN
T/a4CjWMaqj2//qoKvZ/r1l1YiLQbNuaqvCCfrmzW2nSBgmr4eVwUE/xXa5jfxYCP/D85LGrfFWA
R8SVy7DvKp/7U/NC/LoaLMUpvXdtemhmKhI4HtYUqaY+d6R2gs/nCXCNAldtqhiVPR0OzcvwYqV7
CbUCC43jWK1mfnnVTe7NGC3Ep7CabzIKV5bSLNu1DrdaUyZ8rjGdYgd/buIiIMzJ2Sjm+iXsrKN4
c1MW6wx2UFfPu3HUQy474vtJfRhLtfHGWj6Ls890SGZK1B2B+aif0VaNwrvyodT2U2DHu3Ie6wqS
/HtwrYlhh1/Q2NVbPpGndu1/M7QuiExLX4a6YL3cLzilzG8V7hfI2hWjtfpsZp/eOTzm/vDWxBZx
DxPl24u7o51+JN+pGn2mWzoCtPfhLhPZKhpYFETVOOhZ2KKIJ3bOkECskqUneoQX1iMe7XG8YabG
FxcBsBMCayQuEcqfscBsorKYh6CIgwpIKbnWRDdBIgzGKYv2xPUOLRqVp9m8lcPRuZRJgXLfcZdh
PjISNnUO4rUbt0BjvjM4AvCyAFyCY2Mi8IfKwQCAUIxpzMxoPIz9c/vsMEsyvUuI1om/i976Z/vV
u5XLbB0/hbPqJvM15bN2DJhNAW54wcZ2i27WWTuq+5QZ1l+fsdp/L4VZ7mmGLfAcKxbF0s/PsTBu
Daa2OXvutnhGUX1xynODATeExYFxfYACj2JycAdnmr03k696gHE0cizNOL7iQxAgw8fpkjrOmUoG
TtFCql8xRLEi2EhbydFmxrwYJ1R/17r+dov6+fEAMFI1VEtjO2nQK/780pXMRt83GPISgsK2uOZn
fVsyNyqZH+WsVjJ91dbF3O3hs7SfniL9TQmgjofmv/18oQlD08AqqOovP99rfamAsCkj/mRMQ72c
fhmvqHtG9oT2nn6FXwpjL4c7Dc8dbRMzEIsu7gmUUsmYLD5Fh4yxWcn4TGgMFRTl4XT2q5nazd/c
lv78lZqmpWpkUym2/MsrVVqJ/O6wU5bQE+7hQwvj95oJZXfUL7JCTuJ1+Gi/NQJKdsLY9DrmgiGZ
JNqrUc5l56wACYN9GE8rppcmU8z8mbvX3yTcqfqfHU1L8GTi/smq+ZdmRZEEHxHhH8vWhu958K4G
U1X1O/hsNWmdYHBe6nIsJjJBapRaLUf0yeVIATrDoTLxsc7Hx4K93CVIcdt58P98+2/i5P70YjEt
0zTFeBh5DP98xkWy0pVZ7Cv4q5wncuBeyzMSsInA/NTdKHkPYyXbPfMIYqCaMliNWLGGJsKguHsk
ureKMuOAVK2c9ngMQ2eXQq9QATfV9dYO383M34SF9/3bJf7/TG/Bvv3/6Dj+ufhKR0VD+at04ycl
B2qPP17dKIT46Q/z30QRp/qr6M9fZR1V/6VMGL/y//Yf/5BWsENAWvH4jP1k5pdV4X9UPyks6Gs4
yf7Xjz/hJ1HGlbt/9G/7x2f9J9/2hzBD/oemaxpXjj2WS6OU4o8MONP4h6pQ+huYjyye9qNkIyGD
maA3RfuHsGVblmXNNmi9dU6TP6QZqDlMXeW7AAuaOrcN438izVDG6/ZfdyBTmFQZFhmG9JC2TDc3
ViM/zDGKXCOZlDaNoKbsmLbmvi7FEmHpcVynC12aCxUtflztTeBEmSfpE+q+CVG9t1g3iOfqyMjI
Fj8cw+PvP/1H1QVlzngZ/PiyLDojKiAC+KzxhmMgjfnxZUFCk4OWBIF5qfZIo/QRjxQwKyo65cOw
LISEpXmiPT/lRjBvfJ162WKsBQMJh5wEDs1KnM9cDyys/5ADnHCdD0p/zN0oWQgbWI0X1mvRB/HK
ij+VQAaQLSpzW2aYdlvAIavET45qUDLWltxr0ziv6O75SToOUalFqGFo6hi1nr5rGo5ZrKhiXo5Z
csgLitLeYb5g8t8A72YhG4elsycdZNIpmnGkxUq2hD2yzxzspYjaeC5iiYTIGZo0G14/wyEix/1d
mVSvBbF9CxIeyJcM+7OcUYtULXTV2LDRYORNSQRd3yHhLtmwqizAbckfziYWgl2QSwe7XI8+0Bg3
o93Y/jQEtTepvO49I35nFhlK9GRTCoPILSciriuYuk6/D4t7KHsp8kPXvJb2ADA7aUdhBW/eKKDo
tfDpfQe1oyYXx1ahhE517M3wnwGMr5mFp9aIQfBIWkjWViq/Zb290YOwhvmKQ6/QyZGoBqQgZlRi
+ivmscdoK6jxe5ERSNZIsixN9d5EDM8swOEkGF/dktZBxijZkya2zuOZ5IitJayYvAdTgqbyIFFH
WWBPXEeoPQKNgVkrmxNfC99kNTaOGWoTyfhSfDpBYYk3xxgXpFKCYNCznLURnu36U5QqoczWe6fi
4ipqauWqrndVCDemrsEgplQHYQQ/JUjBgBDSfVSUEJqK7U9gv3Wog9ZDijdexsg5saEkKfxnCBYH
IS8RPZS50s4XBMhEVfE5FGZ/s8zWnpOXRJjvLSXdsOQjfktNp5vJEaa0LkIZYw5dcHHz9FX0WfrQ
utqfmqwZavsU8YE+Ra0cLUyzuctmYO7ZRo/Ybp/89wFIRgkfcoFZY6xCk3CieXa+CEY2V+DKOAyo
hL1UkQ5ZYt8y0wgWlYJDK8npGmCw509+wk5CaN0RYK+91jMdLELbbGpiGDaAY6A3J2q5EKDtFlUZ
vUv1kTfgbpBnA19GvViXtZh3DaqhnKZh0YEYiVQn31kkqJOJygkF5NCfYzfT/GhdJKI4kekWPImy
j2dtq0gbOMPn3AmXeW4LVrsqKlQa9C4sf/8nbqzlIm8o4hVuRCvPiF8DLyc9XlvX6PWZo3jg7oDh
+UO3l1w2yoPw7nQ2zkTubHAthpHNu9YsNowQWrRcrf/UAZXY+23pLEg8/iKqINiZNTqZTsvX+DfK
qVazAye8pqThkNq1aRBpZ33bXuPMhxzyV56YDBjqnV1Y2IjRfnC0TV6hVLzEoV89mYN2SzzuDobf
Fys5SuqZ5xvdU8+ZiHZ33jl5cMk1aBlKw6Yz8OrT0OTlSRQhqHoteLYUL7l5StyikdLxL8XuWmPB
t+x8WtNKGqMCA2MFEqN/M0kLa+xy5blNOUc/SvJ4Um1gV9r0Bkb6pPWQNKXSQQW8NuLBRgkB5IDY
cS63Lvq2vJBdsfNiw8jbmGCbcGpsEvsDDYY1rXpYCkjEeyxkQ0K51Bz9cHiORr8f7MhkAWirnoZa
8aTnoQCvOzwPAvN65IqDX3AVlT4ebVdYCRyJklh7Gu2+wIzQmcrWr0Sx0sikniSuhsdymIvCw94c
EslEpLALZczdY4VXQM2MgfW1RKWuZeuuVWFPyZesaouV22KX0wmRsvpDKuvlRE6zAZk/MBIM4dte
3jVpirAi5hL1GlK2B5NfAqS7qjfGKcTZLXdPWqHAeFaPrc7iw5Kz9BgCX5Wjs6Lw1eDIgWPr8mtI
/Qz9PqUT01N959XIE1yWKsVAWFg32jhYEmtGHT4hggHXkIfFtKicYpoRsvGU34O2bp4Mv7vrFTDi
tkRP8ttDr3SgC9MdzVpGWSsTnv9ECcBRwKQq50xYFbA36QzWMDwiHSNmpZwkcQ8GZdW5gC1znBtT
wp/etdJ7MnSZDJDcnlpKjiNKzom9LB+pjYarbPx24bZAqXr7oJE8+dRVXKDegObMs8wXoRp3+KhY
Nrt5NejNXJORHZNHcyzL7MvAafmqZRAwlPDJcXEg2laLP6LGRAFiXEyIl1kYLvMy3XP8aaYCvIwr
izWCYbCFZrOb2OhwnJrlACcv6gDCwtY17pBJZgp77oPP2objL7CQcL4BbDMp31jcNXAoS8vcGrqH
uVMef1vxwKxkrd/kidXuMtBsuEoraaaRmbZDJAltqs7d9qlwS9iysd9sGyddyjqAaVO/Cs/5aENP
W+mRxxC4yt/6puwWnSGKRcE10NpyttU5FNtDYEnZBg9MscGaAhDot1/GPxpOmm+eELIDba3qATd6
zK11nmYFvv9CSzb4htJNkjrpNJC5NgRBbBzmKLDWVmT6467hgxqiBB/tR9OyZWJd5TyKcI7g2CPY
cJ85db3xDeuzgmIAlLuvnvz0NQ/uhGBv/YR5YGy3D5swu41HBtdUBjew6TkVoIze5Bq0v28RrZQj
FerC1Fm7bmHNpdJDGJqIbtV0OnJ4X+22gfsAJmashrShEbXcbPFb0GTcCOIYhnrbKPaXE9a3xuzc
jaMbLtYyfuca/O5ff4SMNkzURoLkOR6fPsQOPGi+xiSAVQXn6LYbf+H9DTO3ectyQlp6zpe9g0J8
rjfMQyIjFxvZg0WuaImLE4DUyFqHPG+bDdI5XOpexuxGAzrZdSjw5ArwbpWaAJBYch07wh7CNFlq
wCvPog7uEgl0a0kJkdQqT5ANxbpLCToPvVI5GkYD1dsl55D8CaoLlLN+Wa6gL3g7tsHIjfRKzOgv
XUl1dhmwpJ0Tt7tBr8ONMTqB/R54RaJ4K6uQ9zZ16y6sTWVXaTX4kooZk9swcCx6vTqWuk9URM6D
Oi7nVsTZ3dfpVUU4G8dlvmtjwtkqGdeTnnikV3Q3pC7Zsi0V7FFESxGm0FgufCSyLCSMbEMLwr5o
nxqXNIw+PrUoKQ+xLhqQgUBL5OKljMwKthqwi9Lni43C/YxLslHxtLSTjPvITMd6iPdsmIJrYSnO
VaeXVJyG7qYTg9gjQnrjEo12ewmaqt8I2ybCy4/Sud/Z6FKUjdXkDmU3yJge8Rb3p3leiRPcl3jH
4Uf5Te86Hwr7zZKGYKV4CEUrHKGAMCdQWBhj2g4mEdKsugE2dhf71cz2jHzGs5ZIjq4h22BwZtDS
JnUjdfsSG/lE9yi2A9vt5pGdOOtaI7TdZP42mKFLFt6N2/eqseGSGaZGbkgJ6lg1C7xU5qc7aiPi
BCzakK/ECHcIEj1649SjvMxguZXMlQETzmVsUGnThpcuLJbpqDzRmsHa66HyOXgcM4/H8LlBDgqo
/a6H8onUX/UQSdaKhwjP3l6/V1krz6xKimZO4CH7kZsZA0p5IWfhqihzHtUt+i52GpOWv6ZD8OVJ
poBqSohG2A/KBJogGU7SFg44KWQk7dj4rlGX4yGchgUho2o8S8K3UKVObMW66Eb9NE4co9oU2LWI
kV0WxUuagGLxO2wWtmGv25Yxs4BVs+T0X8XC7ReRl4yoU8skmomwxZHW2hKqXaQd6KzUItpF6ftl
kvgrwyrpNYbGX9c1jziPU6ajSrs1WD4XrUW9S2AaJu5USG8aIAnUFCpX071UPTAJMZgdiuI5WTTx
R+2Dv43VtcYrvbDd0AkoVNynKC6zNwWdcA5TZWNkOJOGxsJlqjoPIhjJ3XFZFNc1kDjhJSSPK8su
zx04WZZCTrJbfcrZvsTugpkVt3zcxQYa8cE+woIhGkIiQ8czLEGwDQjMQUHhlKtIHvUO0xDpHcFO
LgtnYZNLOGlNHUqiD3Smstjw+wTS9rZJ/nmLkAqsxCm2wNU57lqleZtUyOFn0MgI5h3zuuBdnvRA
3Se1Cjlj/JNJ83lSceflTNiOfv6NV6rZc5N3vaGaBVYJjgFUzRTfk0QVo/pbD7yO3QXaWm8tFG6o
91eWa64citV9ZotyVyAvbWp7VhNfOYMxHO6juiG8mIo0rPlqPSEaJqLaNa1KZsDEfT6R/Bfa4ANX
ajVr/OS7HXxv4gatx+0SILME+SPB0yRzTQ2D4045guWpqAoqBl0oE9d+QaaMmsG0b0zN3LliSBm3
MwzICnE9lOGKNe8seByIzsytnDvOjM+VuHMkOode0j4lBWdfEBG/xSXJua6TNyJk9kDKQdPqeF5k
VIVhZ85LWVLXA1RfsmVhgBCgvTYlhC/syaRJWNeM+tDQr1lAOOtwrYhgbKwt55AY2EJ1rzfRB/vl
LdPWaigv/EY99V4PnBcLgIo6bSZqHoFqmBcbWSXmGmx0e1XxtmviUaUFaXimOU8HvyAfGj9hUygQ
cbnl1BkQHk1vn5uhDmYjrenIzaXFuqleeEobL2QnWbHcvtZUicvE13rO0lzFOsGmNJZlFZcyo94M
/HWbZsxgKs52J7HXvqdQp+ar0o9YxZDEPRc+dPCUUcL/Zu/MliRHru36K/oB0ByAY3qNeY7IeXiB
ZVZlYZ4cgwP4+ruiJaPYtCvR9K4HtrGNza6qzAzA/Zy91yIZDFiD7xGEYvBq9egea6B9nJfPpbZW
HuMlgmHcPPA8FkcygHc2F/z5m9lm9q3Ah7jHScJplIazXTNF5Dy7mZn1PzAnDZc9S/OqAC6emglv
BFkfABahDCF+up7K2H2fwnMUBv7HaLncqZGAbuq7FMdMTLlXZjMug8yaV7TTup1p+Aed5s2NMQq0
UD2a6xajdtr73srzSIw2BjFzncwHAukLZkLefrDbdmuiJV5MNvetdOSakERcNwFEw3bokwCiPg8c
ctMq37UTV+GgHB/QCqjdnEN7UgXaD3g6B2fyiAk6wj10+gvpEDKTAIZi0FRIuLyC0HmmDrVyfhoi
mBSOmCgN6uTQ6l2MwsFG4gwmL+1G3uwgj3Z8V2Bzju4WTqi5hBj/muDb3XZe/82bcr4Jg8N/BY2y
Vvl3kRvt3spJZbSj/xUGQHLunLh+yJwNM97pKqoS0o5nQm+uP7rYo9OQFckOlB8JxoYd8kh/cDWb
/oslo2oPpLG+OrSVryGN9VUKA5PUQ7kj3N8Bk0zEisoSE6Gmdi/TGAYLzWviMU/xKdZW5NwoitBV
AKtaDoN98kumTTxUMl4cwtjGVUvLcBr2kTMNn+RqVkmPci1k9LHQmbYXU9Q2Sx80x5DNvK0EWXG3
amN8LdxqMqKKLQzGC3iZR/j25TMju/o4SM0t4k5wKPPXinT9/epUHC9xXDbPbgWlb6r1uhhrD6wL
VlwFbNqXHAhGM7BuhcmfgYXGR+InSKiE3pYwB3hZGXUa3VJDn+DYWLuMHcsq9gTljYEbJp1D+8sp
KLhEMTwgjjWBrPQLrInvBgAGWIpqozMnW+LqDFcDs4XNGNF/DCoHYUXsorB3andvjrPcMx/59ibQ
GiCAH3RoeIvSWDt90exkwOE5VZN/QRfEiMfv3+aGqNBYvKuKfb6dDL/oi2Op4850awZ/WjW+RIls
qGjJ2zD6KPvsVxOK/rnu2ncJct3lcPRuR8AAJK44ou/Jd92AAs0HO7qEpfA3eTYOl5FcDV2xYO0N
jaJfxE9yUn/1yhof2gy42Bg0y4TL1i7IggeV1j5fVX56e8rsBexaf2yQndaoi+1Aq8vAs+UhEcbK
mkW9gqkX7a22yjcjydJreud15d4nUEo64kk3H8OI9QWL6FXlNvkGHAGAUoU3w+pYhjbYn7ZTvrMb
FT4G4sJsezr35Bi8ulOHsnGefEl+rzCCYJFk5cKzO/08W97r1NYOhdo+PbvBSMcIt6A3e+UGodG4
MKb+Zxyn6TYXwzlIgj3hO/syj/UyN8LylLSTBLAw/xJZNz32zloki7isjFdmZdBYXUacvmp/TJmr
ZRm3w94pxmRFZdkjq1WQ3czSX4XbDhyDBpDtHnFVn4y8kaSsrayYH4Z8CoAL2N6li86pctvHJo6P
Rc+NyPKrZpd4gILNgk1OkrArJijbPuAlJxhHRq9JEnlIXO7cb3ADdlPuwFT2KpRStE4Wprnv8dn5
dn0JGyD9JS85PtJNfyCkTcG63onG1dfp/pdy7vtNxriH68c6YGi4ClE373O3e8k7+Vv1AjYz/3eZ
+wS6I2Hs0j7lPS7/GAHve+AD9b7GRAUW77fiw7kanPZwX1pbmDf9YRHWLNyRKOer3KbRXruLxuZB
qLznKiCniPXNHSpiHq8GIb0jDNU1uJgJLEj4zfbN2swFLfm16ysAOFO5FykPQTcGZZCnBDQFs8fK
oCsgubRC2llWmcmbMiRRy+DRhpGCMOfVTcnlzJbkKEhovp3ShCkoh24AXLIe8iXNJragZbs2p/5z
lBbK9bL+aserQ44HUJI3oGmgXtk5bPmDFlwW0Zug3Y31nQ2X3QKHyW1U2R3zxZUe/TdDB/ceFS6K
quhAiRJcbp1arbW1r6ue85+xDF3xNRfiaHnya6rkNmmCirNEcBa2uJAtRtqlcv48XAP2aRY6S2+s
m3XnGKdw8P9wbJkWIFRYBKl12g7bymaBa935SRBas+bVcd8c5oYA1pjlJ9LuV2aa0FhU5hdoCRzs
nn3UIcA4KG/GyW+qjWpg+CIlZpbmwRccRUasKGLuA9bx3DWUlyK+3wBQ5JIZXba2jIh/HwmEpuQ7
DJmEC2X2xeaRrPg0wvQ1rWrX8bP7KMxmk9KlkfWn4mdnORfzuMIGsLa90jnmkd42qiovpsHM0uer
FDvVqwac5YzmrXDyga7AMvKZiIWFZ+zWbeufWJEsh+TqwkBaJC0SPQ+/QCpXQZA1cBhXaW7tbNFz
S2Eku+497gMRjqwFNjXWPnFEs8S7xOG0tsMeZSQk8KqmqGiYoIRy52rh0bHmeIclA1EuZYHFYOMc
97MR3g5vNjK86HD9kBgHOXQu9/US8Xu05sl/BhMcbqqqX4U+ZI2iBWQAT9U78OZ5ZcBCl2xEZTe5
kMNwUPQ+E++yjSkI+C2ADPph9FuNZTd/uv7or/1gq+1vthQoprbKnH+rst+EevrTpP7OsVKb3UaR
H//6C3gqgTGwWjL1MAARMlW2A/YKDiEERzl7/oSroUziQ6DBFEGYY3BtyktTde9ZEf3GiOxzXDaX
dmJ0lBaGA5gpdWLm+YTuh1Cu+e5O44bzBKi4ovauZiK+QYTO6GIoQoA5f7j/lxQx8IeyaADmelN7
s7/yveAnUYW1ce0Iv1HbMK4IiGjQbCagiTyCpnYHFQfrlzFSRBniwcOGhlGSe8nKNIe74SVqXuzC
IYt4Zyo7Q723Z/WZSy4KmanbJcwFsTCL0j1HoDT4bpSbYPCsQ9ClsHuINI+rBF8ZzY5ugp/C858h
M6MAhAuHIp/OuomiY92y1WeKFx3/+tuupqOEjRe1zdH1dcDJvK53gVsWa1KV5w4M+RLUSYDbfAU9
QR4m8MZ5CUJyVE22rkBEPotbIOcEnUidnGu+fzxHk+yPFcQVGWD0uKOtzk0wRuvINMe9TsoHoUX7
lKBSXtav5WyK3wiVUgltqJp7fZhZ8K4icPY7M743bLQ/n6pw3iEVoy3xo3u7Po9pt4uLIFjyfnVW
mpTKSqXltBxjz6NFPu4SoeUZiMrCMILsAoFVJ61Cbct9NBzvz6qEtMPEd+biI6PFCBca6zLzljGc
smeBzxpKIEDCDmmWB+weZB4PTsTsdx1HRHkrdXfCB9HNnbo61H2MLb1ojFPh8BjKM/fkw0252skM
eoPm9wvzS0wq63Liv1suHxA+RteB8WDMoGZR83EyUqvb25mN1swu+c4zvTImU6xgZXCXjVlIQLHd
cR2tnjsJY3McMkgtck6fO1ef3NK1PrTVvQ8+1r84bZOtmxPzGmQKelJlApcpVAthYnyLMI5uAg6m
K1WIRZ5X9knN48ZLeNDwjz6KfpxvbTz89pLZOL9XHYQQYMEXC1L6slf8G3jXy2ff4kgXx83CBVm0
RKn5nBXFu2MKvZ6LvCLINJmbxOspcdacxL2yOFojNTpMRrD2pH+NcjUvXOovfO3SstkKHuyLe4TU
BO5y3wzyqrTh+3GDeQg0Nk9kH5Dhqg7/0mzqWxb3T0nqVFythWBeI06dAVZKOo79kFretKEwhrMs
THahKKggmQ6HkFq+D0lGny0ZnvLWS18as2F8WrJ0C+778JRoVRq23zFUV+Y9w9kyGSdDykQCG4wT
QFx/XNVipo452WC2aZUtY0rgi7mWDbbewrqmMv0CwiuvfdvFF0UHBCozhpjQv1qd5Z0pMokahFtU
Gbc+y/q9DvDVyI7lWgQja4nW1d+TF1jKSD/6s5o2ZpwbzNBxyTNS3uSYZvce6VemfHp4yHIfEjHl
M2ccg5eErjGOwpxNErKq1rGHM5ScM+UTBjYlb57g/jFhcDEu+y4dKIbF8lj7KVunVjxDCeUMU6wN
dA3HsLXbgF60MjZ52vOehbh07dpPHkF00GqLYvXgyr1RYF8pcm87qaw8CMwh5ybvqnWJpAZvUWAe
CwOPtHH/DTNxBYdvc1+Oc8qWohn0suO23dLjnUUk+X62GWxT/5aL3FzUU+efxxgZQK3aesdGzjj4
QtHYi9s3qzOtHwaenB2R0QW1oGJRFKCxpl6ulG1RVcqC321FmhW1abTy6rC5RjVdXGxRSOomfXGb
2T8RW1qOMhveUKAg4J0Y7UaiZtLpkLXO4XpKYGGHsMk/BnQX0BvUFroXuKCRPRJ1Amw2lR29sUzh
7GNjhrOS5OQb4QInffvYBgxC1rDSUzj0kO1nI8+OI6fCJhmmk7LkBBFVqZ2KPMyIsXMohsY5cPvZ
VrMXHmoQt6t2tsLlPH2xVGccaFfTlskNlxwxoaubkgV7PU6dOn2SCm9I4fAjNlGa5EhrkyJUm1bO
5tpMSGFWiHU+2L6PkGaG4Rq2qEyYxL/gpcNS6cdbc0g+OPjXWyQgkEpFWq67cjh7kcgeJ3lOmQrP
5hWW6WtoNpgk79OBeCZImwmgUR2rKLsKnVWdKX3sw5FTZBweR9bedWBhZBnG8upULDMAwC5xssmX
Oq22RSAM5DaaL1M7Hu2A9UDBIiEftDo6eRS99wWZ4rq2X9KotC+Y/4gCNF70TqTz5PQug60Cq43q
Up7H0jOPlUw3UTenbNbqfTDM43quOd83Gqbs7DUOGr9g048pD6mJTH8xYXXWKd99mfeIkGeyAGab
3ygCqLc8f1PlfMDhMDxanPIyjn+HLESd7pS8DVTIOMvBxbNL87xYh0lQ7eIZNyTFzvxW2ww1A6PH
XNIWlxQ1CqUTi6xHGF3srn5lGFY/SAEsceI+eCgAKinD5mzO/Oixghe2tKJObmUUORvTDh41f6pd
ISASFBmoy/tClHA46AlDcyRiPvUcyi5iJeddeWlD7xuK9s0zkuuMWEpTf4+mX71V988wQwO/SV6a
ucuhCidMzjTEO2KRIqLbV6X5emhm4xijtKxZ3yD+EjT76p0XyeE2lNnGcmioKj9Sm4Rjm2OBNm9t
D176zISulJxb1f0KXSEMMjHPiTxaaSV4fda+WEcUMmN1xMl58OexgWwgWUfGcEBkkW/HtjAPAcu4
RVtEiC68GaeS+WahB92FoVGthp6cUAkAY+FB419wmGNl6lQVm7WnoQb8kcbPVRIV68zllRKSKtlJ
Jk8LNxXGmT8/3MEsJMBs6/BsvUVDHJ9AhFyqmPNiP3bOprUrLq4ioi7aZhCbC/txqlP02DaFgIof
HKjB7geWRAPSCxi6wqOF1boZFKiafqzd+QC7B+8RBLjZpoBoHT+60rilF191d6znpsyE2msySpDw
c6rbprUfzWZBrkBeXOb+eEe5x0F//eyRmuypagO2rVz0GIYHcZVt7tld207nr+aunXAdVclFqXla
/4dQ2T0y9rdImWNRsmG1YxPEM6UkbfevkTJ4D12fJ7JbW2H+aXPAyG2D3EFVnoLRvpD3emrM+l2T
eS9BqU+xfJgn46vOscAIHumngVuECIZHs2fDwqFooev425/lTgKxvic+EEZwXy6LP1ztSHaoZvF/
/xP8PSzsSSYlgSuELwOOHlSH/q1vkYWtBQLe6NZ8Mm8GW8IwdLtDkimuf9Mr3s2H0Wmz/5DFM83g
v/m6BdY9hyf4dZ3g36J4UzsPlp5pl5Zt+CpLMjPmOPhLq7IHIHxuu3V0/2HELeWjmAFgZjF6qHwr
ejGIqRWMHtzhrBLrhnKjfMfT8cy4fUHt3N2MBkGAwTgXOoLokM03EvM+RjHdrYejtgaX9T/JnZ5b
CXm6iPwH2Rsu+Sa7EkSKQEjTe5IhHYxpw7owb2FH6MSzV4NPwg+glLFkwvoLcH60aBL/HDakmlK5
w8t1IOtAGox3e1ytbXu4tYQLK/OLRMxhFGW8iO3yqXCAopS07214N1w28mIrDHvRF8UuML1nK03+
tDr6LUfnkqqsgk/05abVLVHOLQuHB8epXqzB+pGGe61b97mN5lenMCioF/u04ddoAuN5nsIjcuVd
B3kCsmuKVNXe4q/fxWN4q8eSuWj6Ej3oUhO0U09xUd7cnJSXzj4n9klB6m5Yaz54vWHvB8xIdZbL
7SyaZlWPKFf9zLV2QWL3m1iWQN1GGIxJn0zvCeaymI3PEnpqubWJU62J0txnCj6q2dQw1qSp/WOZ
rQ2DUNJfP8n/P0/8n/LE0pV8qv/PeeKXrvtS/+Omvn7/tPHfIsX/8//5vyLF8h/+vXrJdN11gwCu
2j8jxXDb7rUhB0GJ7Vs8a/8ZKbbFP6TpUHWQtm1Z9+TwPyPFlv0PX/JACewgYIYgXOv/JVJs/3t2
l9mIY0qPQrewPMv863//l0jxfY3vqt4ZOBi606KQSBVDWkDt6/1qVo5bWNXXQf/0MvvDzeNhyIPn
+3/CyTzUmgp65u3vj9S4Nm7J6JwZC/ssGQJ69f0UXScpKdOY+QsnuYuZ7ZKsOZfNzOEWhYxDA+3L
iBjacetoN//yrfhvYsmOFH9vvXrIQiTzI2R9Hl9alwfy398hPS9GcjHDsOVXxWlhtQddJ5p1UYkW
FnNRYY9XzfRp0/bOA1kjiixlenQEWljTt36bHomVgHziIe7qz37CfAuOmgBR806ErT4Jd1VGQt4U
zNpjX04QUcZVWEJ1yOpoT1x0OnT3v/BpJXPsUwUbIEoce69eZpI3kte48cMEo+3oTSBKWyVASkuu
AUmh25vS8U8VthdhOuYZwLWxDh272GY4NhMqs6GcqlNcMwGzgvpAkHJ8iqdsurKFYV6ah+sxpaw3
Tll3EPpOTqvLbsMGGzpFF17CWVLY9xw0JV2+y0W81yrwT4PrnX2CSh+V2EEZ3mbzUEHCt+iGxfYH
MzDEO47gEu31xJlrEEm+Sh7iyak2EYf98wwQneeqbW3HO/j83kFZAtTCYFBNr1Fs3oBtQ82r4+Gq
K7XqG5kf60q5uxkb8CA6j6c5PAJX5o91YtP/8BISsoE4g8MUHF5XHaMuvI4RcA9ZuMSwUnGoKZvX
hSmfnPFHB+riGoAhCkXDZipcCwtUZjBdvOsrYb1DXkuSA2zQlWn7z8D1kx3TOEJ/eCc2VZtZyz4W
n81gZi+d6zNHzJsXUjfBAtNHsZJU9g7SH6Pd5L4JcD4GeUY/Gqxt2lvlZhhKpmXlGrAtjK5yTwoS
PQAEvMUk5u+KT+BCi2ljhzOX3vro9VTGGoBQi4I5j2iSi03x13IKjsvimbHIgs2DMDO9tEfC0IIU
UJCO2E05szr3u2HayRfWa9YGwMR3lhB6kqhxqsqfD5NyX3OzJacukkdGQpwHG1+dQoVUnmUz/YEB
Wo+KwAWnunxutMOWoVXHyAo/69pTKE/Zq49+5Bzd0UkvhdafeRfiy52bK0HDreKFs0wVWzM33lus
kSEdsRBq8duiIAXyXOElxDjE2PfEjQOzdF08SH0neyELygJcbmn20qfNLUmHawbvy6c9z4bY3Via
fTS32cXoiV2GwiBjH6X5/sNAvJvfWb737CgDm+OGr+8zoCZlzvnLuC/wRey/cisqF41TRZsOis/C
CaB8rYMGWHjFwQMQ9oebmBlUKsy7Lo+wbsAenSWA7lKU44NdgOMu7fOMubp0J4hnBiclBINMx8ZT
5apLJqed63Bp55OzjGy1bc0R6Ns1n9JLrdSJgdS5tR5j0/5lm4TVXdUu3Xk+GxKmWOptEQvuUvL2
LazCpSS+w33eBf6WJS+TQP/DrpBo2Xia2/6i7izoSYxs4dPvOWSTGKUDh16O3M4qmJjyRGDUqohx
XsSUnt/vys12Lp5eI0s/+6hFTWXjcDN9gCclXr+wkG8k2j6y1qtXjuH+FclPyUwdZB3SQ5gfDeNY
iV4tqwiIlM9urgqPVum/8f3k4YeuXXjEmLQDD7FK4GdGz0ki+MaQ9K9qNNikddjVndzmNSm6V846
a9MdBcClCGtKdhCNIu2Xw5C0qNGpjAxBw7xcqbMTM5oVuXvuuB3KBNUiUPULl3Ax6r0lyWpbeFic
sr55ttiV7ZW8KF5Ra/rUEKJ5GoVHfsQIOmo3WDgGgday52XGQZ2egozf8kmf1ay2Ff/6SVpYXPVJ
SSobLkVQFg2TQHnasvOaMhOXAO8ksnufGQ5UFjefKolfzQRnahD8mabgxwjmgLCdva+T+AQZgKBj
T4Z4vsZIVOhc+OqtKrGe2wiYFn0SOQvALWchui1kTdKtdl/t+tK4pBO/xyLDIZfEeP4smXwL631U
3rsxFjtfy5sXQbAyRbRw3TZa9zDdlr4dXMVQPlmUgKDpo64MY6RJrfXbH0YeeMkbF1ZUOgN7qCCE
j2cngVgS3ZHbiovtk2gzpohwlao4xeZiGnABy/hnrkzJRnAJgB6Yo5O8aSy6eBOGp1ISgHTQvPVz
96vohLfLKvtDVOpzbJS3rDzkywP1l17xeEHeyQ43mJmnqyRbuf5wcDX9VitHmtTPvPzclr8tU274
cxDaxNKLzQS/ct2n8yOiXHORGnJNgUAvY1agK8Qf56wLoSTxqWZa8zCVKa5FAM1hATpZsbXErd70
Gwd606IEh1owwhHtvdpBkrL51d7XP3XWutuhASqHDgsQC8SNxnGCJ00Xmr05yzxmpnHbbV1KzcIc
nIOBcWfUioIirwYeOKBDIwUs1NebNpiuMUv7xTB88IckrRVkcsMAihqUyWhf2Nn3OELXDmv/bTLJ
j5RUOoayf2eK5yyxHVwMF/KgHdbfDtPNXJ0pJiULrqJERLv0c3TZUbWuvfD9pFsbdwJowdJbKudB
Mixld8C3EP4gH5neqbeDhWj3r7/4wlsnmUi3bRzvXQLEUKj5fVBAgJykcpq5sWT1YJopIS+75drF
iL5r6UlRF3Ik6XaKDkDFgEOx1eQC17Yjrqb8/gNGS2agYuRH5S8rSnkKJ/2tHCXC8THA4n0PKXpN
sjIV397Asbf8kWhSwDBzqbMXPAtLwBmNalZUTQIOB0D+Mx28ihBBSz6yw7FYpWY4B8n24SpjDWS5
E2qyQjhLPYurLqaSXJXxVqHy1XGTP+Ka/QLGy1nMPUizbDcT7Rpatiw6MjwQgDAZjMEbziAVnUQJ
gszJ7fxkWoBzo7E26Q8UBlDb8KEaEo9UComm3OlaxADDkzP5z7HuN7pjOuZWBJvowf2JtTlyRKT1
MQDXnqnaBfazoi3FUGQuV9zR4J7okOXKVx7wxp1rvSsQjS9617yPkorzRJNpSzPrkUrQuzVNUIVc
AHCgfdkZTWtfl/OtqtnuFBkTX6nlsMtMZNdBQHI7NS9WJOkI1dw+m/G5GQy1cu2W1WaHCgyHZI00
O9KzvdJieHDtqt+IUdKiLdPXRAOOr9jpohPq2Q9bPedvPyPB5Vb9IgtUvFWqWzL1pHlbIMyzp0M4
5CE+K+Q12ufUk0DlglnCR7dZ+7g0XxBNYl2ZftU++6tgzvJNRGi2dYp3v9ZPUOE9Pg1RvO5AFfIM
aGjm8SV3xztMpjAKQrWfac65lWXxAcnSt5857oqndr8kgBOtKzuwnhgbPvhyOBOVyh4GY7AvUTS/
mJquWI+eicxHUO7r3KoBHskNPHh2z6ydIcRf3No+d6FLX23kTEOuf6DJtoxdZzeH9DnoaW8LhtCr
1GG/EGJF9TW3BAJq/azhHJjedxdzeLqT7/qKfHCadeepTXG0lIZ1DaydL3V8dQhlb2n2xbuElJaM
yQgjKqDNiLmIXmNqbaeJO1VrEvYW2rLYu+PfJdctGGnk6TWmfnTMKvNgd8NboCJI0gzriEotCAh7
nmFtkCaMidedCxU92wz2+zrZIUccHoUVDY9RzBum7lW6DzpmjmSGEPmG1nBM6w9w0kT3I6+52Gz0
NxFf1QcMB+Aa0qHYNj4fnXS0fmoVnzJL++CJyM4wJPTvoQ+LXaAazyC0xvPMb2xX+MNnMrHaXfzv
/8EQPIF0GuxRl7Z73E+kS3BRT47xaA8GRzf2Zws3aOZjNsKpDlIygalplkSe5pdkmtZtNjvPPBCZ
zjCtX7A1eWiSUD3mtkJjb5UNe6vu0Ps+KaSsvTWSVSBrBI534BwwKIwfjm8dBtP7RMhd7GE92Scr
eLRVHl9GfYLqrVdDPjX3aRcfxE5/NnP8yBH9i9zSt0V9wo9JXYTUCVn0oIwjd9fmjKAEY/7W+4mS
iSMM49axj3gsx4gaPADKOV/ELi32kH6JQgd0Ji2Qup79STH0Qc0lsQ66rkvJeM0yuUnfVwqJS8YU
VHVnlacJNdraK7GT9dWlq0O9JnQI99bMKURELzTOz6HeEbVY4xXQi3i69qTmDeMd7ki+g3VoLIcJ
ZCwBCxnCbUuZ+FE3NdEHqKVL0rUpoY1GZbjO4yre6VFOC6CMlNXTt8izd7PtDTyP01/YE66jTWqa
wPOKOkTGTaY46Ey5fGHkmwMpHbjLh0MnMk664NZmd25tSB+zJCzUtOZVUzpeRM2YQsjR0b5D2JWV
9apVdfKUgtpl2krkIslZBtotG5uBps8lw/bVGWGzburKYeZQPKakMs9DRBm0Za26oY7DwVWWCYaz
+Y9dV5Tssxm5EsaOjSGy77J/a9K4PaX8yQKzMdijLPy6KbaBRw6G1wQ7A+QGfLdgHnGpKaaef2bo
r/ycatVDPzdSzlG8HJoSd5lqxHjijTW85I0pOEqMYOBSugwRueAntjHuxk57e2X1KUIOz1q3SZhc
6Ha9OFiM+iWNLL71N1aMUEOGvsL4G1aHwP0whSU1TShCPHbKkJQuhw2VhIiG78MfiaL4iwyxvpfS
2vjslTHVW+osu7Sal2Al3GIIFhyrrqYRr0XaFVue9KR1B3eb/mg2Emk5HsO45stGqXTldohfI6Nd
lM2APTP8nTmw13rP2s39/DOL7oWcyJfwpkXvfxPm+mVCFF22PTiwgrMFYhMTV5h/SAJGDMDYQ+4N
6cVHNBrMEHtsuUn9+DlsonTJdP7BCfRl8KGXMa0FcWcZEwd692FygDFRNVhONTekWquHWeEaIyBD
pXXCA4KFmZ5RmBW43rnpueFUEf8iEdtsGQtDl49ztZqwqmyb4Kevrfhc5dXIWsvwl9RnCEPU2Y7l
Lq0QIlw8ybuFI6DahGSDqP4ui67SnHOz7hd3O9rIVjdt+OXAFqbIv/DoFIs0cSlKW+NbRdX3AK5D
ge2Xw2De47PlBuXpXf2Jr7HT/cFw6+DY1E60MuawXg5FpI6py/OkKJ2z75Now9NEPiv7Jmq+Ty25
K7LJYWcq36H+LnMupHz8rH0FXDUBRHCVzSmZRrUNqxIeK3HOATx3ngwrX/XXAIHJkir8ptHNW2+A
O23vJ61JnPv7Q6wLu/dOdDDE41osYde8hsGfhnp1MHHB6Q0sNW0Sk2hoXPK409MUTgldXFYd2nUg
CIPAHPh4W0zQSO412UoicUAYfVTTwBUxO5OS3/QFL2mm0SufBCo/IOEKT+RZGorNZcSFzh2JLPGJ
jspmNRnj1hn954h95imlpBjFcDMSYp2LzCY3ZXpPaZkQEC65/3A1OXGsNQuMA9JRS6O6RT4Dffaw
GwRB6ioiFCZFlJZ0ss2ON+od40oJ08Nzsh4q7htgO4i0pMEDZyvM3TVMEFqrq0CDtvOM9gwB7TwB
bGfy2Nwc27RZC0FRyzCBLUWSdMeuIsdemnkI3WYUiJIfm6g2H5rc5bgVQsYfi2c/KH6NnN5OgTL8
lSnnZyx0aqM6bb43nvtRGxbtEQtTMWVZVlQ5UN4S2tXdoCH48VwpTtTrJhP7Elhu1DW4VykEb61S
7e8/6gRe053ChckYiGxu4JkpjOaZBpBunlqv/8NpOedz1ainkDSIC+x7Zf9l5HEPvBK9I/LBV0dP
LUGI6rEt2Z8HHofOij3Qah6CBz4a8ZoZ83xszdbeNylSGOWfFY0bttsIWI0xXGZ1CPnWWph29VKQ
XVmOXdusDI/kc3gPJcks4C1S9NtS/+FTD3KhseHTy2aRW/MlMKU++hOI1JIipH3nIgkGFF6Z/cZy
3FL8mb5EL8QLSOOKjF3LRaBJZ9C8Zor9llRLrFxJrl585XGHcEjIHe/0Zt9QSV/E7OlROtDjTcLp
Gsk3IIDUDWvMja3OaD4UJqRHr4FMIFT3ruzmkSPKTbV40KhostvR87281w6rcbZ40qpsZwc4E8bJ
X5NKsomuaZ6D5cOkuKH7SfKkdXIiXAYUhzA0u08rWxoqS4+Zfi7SW9wWNG0S9VRV45mEYb5N43nj
0ChmhjKwVp3Ll4F/Zj0nObHWXn60bAB/mCNisQj8o5nxnm9ZFekp7ngQrPnlOMn0jr3MLMvelzkn
8Bnr0YoJ70IxQKQHEKyBkDgbSgPzys+tVzOWG8SF+r84OrOmxo0wiv4iVWlfXm15twGzw4sKBtAu
dUutpfXrc5yHJFXJDPGA1P0t95678QkQYsSXcRv2wX1JCjHq/1YzthLLStjguQzUPUwEn1NG2uu2
tvwLocYkWIktqSX1buqBrQW45Hc5XtY0qs/YGk8t3t4Yn7qMTWZ7yMzSV93VJEh2/N6wJOMAm4Ul
kmPb6uIURRIkY/Ae9cMud0mIQJwj0uZepeLUWcOjRSFY0nbN6XmMqv1sQeUb5EPKxUJg+dZYzO8W
Ge7adSMObgmoJK3/4TM+Gl43rjD171uZsc1ry5PW/WM3PoQDrwW/hYql/qVAgjsS3dZ1IHUWLivG
qqbDD8XksWrVg0Ads3Z9gjvy8pk+uuP0pDpou0vO3d62fh2zHSYEvZXx4tliLRJ/x38O1j6z7/Xo
7f2y+eDljA2maLsclZ5ho6XuSvCNZDdZpJz3QbWmaNZsPUs0VQ7GqtnnnAbYvbXp98jIxfIPVmlm
3hMdSkJ4Vs7MhXRbCczB8ML3+J6WNuQLUDLbOuM+NcKLZtkwa/fZQdDRovLH2Yf6G+Erm4Dm1ajN
Z6u1iIhSJ7sWR8eOmtiLFHUeatHANH6KwfvFeI78R3EGfbghR3DZT++9b+4WL4k4gQZ03p37Pdmv
vW+RL8X3Z8HjqcXWyJ7JuQMlHJKQrDiHx9q9oCWvVju8g3MBNTEcHu15Zylrm7qq25R1eEUAQmOF
IZcdF5M4Jp9/vQnfkl3NOmxfXWt8l1H4Ngr/5Di2sw7oCNdSmVdOt+e+IjXOFScQQA8+zBkKWtat
eYtfnPuE7rwidOx260qr/UkIp4mHyT4qSsYNkTsrgu1zcjt0MyE2Lu6itun2Lp6VyjTvkix/lZLh
b8heiyQuG0itxIVsMuIfq/mpDN1/hbDoeKKzUuKtYDDLMwFEPyICoPsNrPIG22uI1hBXRGBvQYY0
Qo4PRjb9Son9N/f/xqDM8UrRfDZnsYQEwEfm1qOb2/EUMj9pNjTX0D0iRQZENt17VcuUcx72lUHU
eOrx8BlGTrFS+YwnEUcnwWcEATquzeWxK0uM2p2/TkQarI3Sz4ltTODsLZARkoF5sONZUAaT3wrR
H9p4yPZWG3gxLfmqVarbmhSl7Rz2+zIAodEPDkOpC6ap4OTI0QUR0J3IJO3VMJ26ADxXxno6CpIl
HkVWYSHwPwc0vCsPek6P63kWasYpcjsmBabkwpAb3RvALzPNUCOHeaDVW24SDR9WPSE8RbnBuHVc
6CBv7cr7oDp3gxOa4QMGuQ2K3XFLAuhArl5IHqmPR87NjEdibHHDlW+tYrRq6brezPQdFmbwY4af
ZIUrztymRAkzCxNIXW4ZkzUlh03eNoYhCN1D+n9gormzyG9GA8OREfQlwj6Dt4rk4cpNTGwpqbvF
Oj8cp2U5AD8Gjj7p+YKeLJ779uQYfU2wzPKko+cC5T2ESaTfTTIqjHkGEZ6RQamIHHflfBkWbI7M
x+8/ILtdWcGEArp6x46mktzapGJKVsIsfx3POyky6Vfem5bk0Ce01SvMIaehtV7dzmDs1vJCtqLf
z1HM/ANHXJJjMiNaXSeTIKK0jmLrZhditIPn2HX2Agc/eyGfjOzG+ySugbliO31NzIQDl3PUm0ec
ydhq9PRto7TofP3dzMu4cw0AlT65p3hZ6B6Spd5MhvvrjeE+RfSjMQl10kaLqgOgLE5g08IR3xil
P21vc0W35n02uxRZcwlGsK6srRC347QJ611jMxnJFI6+QQ8wfcv0FR/q31jPJ9p6/9IgpPO1y9Sw
DDF6j3xQQQGAWg6jX5jU8yEF5RGqoiBdOv8K6no3CEetDIcOPLPzp0XZ5o4lqzxOjAcR3eO2KjO9
sYzkbI/ts98l5rY1w3IX9qSO4i5mgJlUMea2d0yvKZUuEMyk07/cEGQZQw5gptHHywDCiHlh3lIs
WMbEfJGnc42EY9MYA6oLty52RipCROQMPnMj3JhwhOI+QFApIRCsrEXmu7roSXUYnJ2dxqVZibsp
7b5TOwNM42T3avop/DJ8LacrY1RzYkTNYG0CA7Mc/Dw4o7Rvjr4zW0cp3S9CfxmSU3zsvbk75nIS
D65Z/GWJ9d4QhbOhI7PY+lIBmQPZKqVTbv/RLMizipgfC+IZ6jLjwtccU8qa951sjpgtlkPrNO6x
D7J4dpv+zvHHYSsRVGfU+XNw061zDAcsnD8ovf1jpXv5PI4BvVTVcGnPIXVw0vG9SfpL1aTjpafP
Xy9jDRSkMm+2fYU7JN/rpamekrblInPGYTNnuGMkWJqxNCOgg+Gfrzh57fA1Aph8GCgcD4PoHmg4
H0psCVvpznJHQS6YlPSTe2+z6XkIAjoYObDK42UhlaZxIekX9b9oEMWpJiB0OxrRkbTngeGaeiyT
GbOTQewJ08GBraUXqn95X/mnJRlJJh+gI1iJS+a0ZXkwHxiZwhONoxkIll6yV2jy9kbX+qcpWAS2
nOVHQWtNwZWhDG6zJ0dO/HIuljWQml8zY1Xh2w45RQS2hx71S8Jcah26LO+8rqBckJu2sLBvED2K
YD3DBMx7jID0tgS+7cMk0ZrrqmnGY97NmD/RUlAblss1bCZKe+Wtq5zBrSryEut1o3dNy/Y8TdzN
ckvGsZkZKVUnRPY2DvFPROHVQbtBWgEDIABOb41SoKDuPZ4otyQ8EqoVZiqXNxbgCf5f5+Kkw8Jq
qF02QlFugop3nSzf04oxzXSiPB4sM4KF8VzhCCiqVJ2TiHzSDkHCqmQtSMQDdVM5XiO41o+FgMrR
BUjA69Y8DF2NWiPjQM5s6+UG/knc4C+YB48QY+M6tiMbbct8jfwy2t0EfGFQTcdkmddjKRVJI917
sYhLn+bFCyiKFTa94anLCXiyKsVWhUC7zBiM16KhClc4BwGGlcm736Kmxuh4tZBy7AzDlY++nYYn
JP0vrU9KTbW8JUFzDkIAM7P4AW/Ma+Vd9TjEwZAwu/TuPEqEtek6V/55MTMDKigOaNQW0Ia6MG6R
t5k23/QWo+EtxhRiV/LoyehhSnbG6L4bBWEjssEJE8l311WUok74kxFLtWr86dhhyliNXnAIOdlX
sxE+F2X/nuc/ydB+5ekfKeQgnZAZul1wZ2j9PjUbvLg3DzY6DX74b7YXPRbExXGGoxfNaTId6xqO
1rHL5MkEcYDHAnN72YpTDsQ5c/K/cBHvEVtwOpy/bsn+HA6YhF0u4P/io+8piwM4BP7uLycifuXx
q83cDOOiM/+sYj6YcwltS39FeHNLBzQQKIw7GqDnyZTnLrIPNlk/vZqf5s8e5zo396JXE0584e8W
MO9uW31AQWqxPJNskYXcJ/zbqM//ueH0sJSYH7H3gFM5UCnrzZREW1c3wAGjAtNGsnSXFnHgAzgX
7DhAGgb7my3vhS0EEcS6+NMKHUhUUBuhfVeXClns2hPzXY4nhqGX3k1Vys4Tjc/TmBmXyvaKz5G+
eJ0kqR+b0qVLboLuvrB864z5GI6Z3/CvcoLAcVHfM6FQkSYVAyfRCTPgAabNd1EW8hUy48O0fHi9
RKxaAA0bcvQOYmoVatwmHnw3fxKulbD1A7VU2Wi9pSsqDHBTs08j69usKr3p0rK469PxDBC+PNsW
vhwv6J8tTp6VRU78WkGJjgtShTZL29HmYcG3jdKIy0GZGxJu3K2fhl+pLSDIW/5x9lm9l26a0Qwy
Y5i9aR1WpDtiTy63fG7vmN3ygozS3kn016pjAFm6Yq8QEeyshMW7bmdx9LOxhpcT3i+Tm+4Gf0IP
ztsbyx78P2vUlMlI3Pnhsq9aeQd/QrB0pAoVut/2iT0fTfVp2Oa/LsNihYOmOLWjZBKUJ7HL4PBx
LNzXdALyNoABAFe2w93CYlNkBwDvfCzO7xh8Z7IagVbxuJoXPFfJxkrlUQbZ2qCl+JIWTlfIjAGe
0x3Au4wp8EKpV7PwcUEkbxOHzlRW7N1qTq61H3gXBUrh2YMqV+Fw3ft4H9Jizt99AUk3wZmZmUhq
8ButwKixALp1KVP6ntdWuk9hy7BK8e7DgmOkAMvTDPTJ8HAw7MwfdjKjEdJhdipN8lsM+xzdlC4k
zS8PuTCfuGsQ0DSGsStCtAJ+3QWHKZiCeFiwjLJx34Hdto5DQDOZ+O4Dkgt1GrXbbeWc7yUpJnFk
4cXIaOQO9iIkY7UWfNagOOw7q45t7ZEdVUXJHToF6zJjU+vVOoMmSS4ElZRrheqOYqI5zDa9oEfc
+v+lCtBDfbYzRKiudoLXMGE5SzBIsu54s0oPluSMLaAcxuUXi/FVjeWxZPtwHiKVPffhCAm8C8qd
n7MqKkjHk5lGRpJj9p48NPCp/z1M/P6uuxVrEBb+/9viz6wbscDr8CXKqkcKP2Yfod7jtAIvN4Uv
E+CQla6qozWEBHJSkFEue0UlSKhKh3WWRoSBLMG9n8K5sVvqkGSmUCpxT5YM40Zocx9ME+g3+IJR
EEyofaLhSUvv7HgNKCv+u39TSmj3D3v4OrA7BBjWZzI7/uvkO+wEnYPhwSP1o+yXC9YZUCF0MvjD
pFKti5EChb1v5PogbyKkQ2P70/R4KoSMeO+xkI4hDLKofGqDnKHaciDS0duSjGDtvWRKsB53V260
/gJt4hbAXbVE7hB0z5rxiEnvvRbuwsAKQWEQimfhZtVWhmhIXNcoOBV+U0cejMbHY5lRcttqfCiN
0L7PjPxkV8gjhlwR5z0TFlPaZ3cMfw1WqZ1Bgu1MI4oyILvezHcsL9EgFRhyW7v+xqd8nc1iXGnG
Zee5OpIkHIdN4Z3DbLyOoj9ZfvJuj3O9rptszxMTAh9SE45d8og6z71OYXR0KTHZjCSrye3bWMBy
XyudOnGtojv04Ser1jM5GOwQuRCq1WKxhkKvFoDb2Mxend7WvmptBPW9ByxglxUBiwd95BJooWdm
v02mdgLyC3BNHiF2JiYLHICTay8rv/sKM5y7YPVYhDHjp8WjxfqSVsmvwBoMOItNE6QGI2MalRJ0
oUHjUICFgxWabwcx3pt9Irhdu3wrJt4h0Y5fM7gKKd4yYaNg9BzsTaTBkaghueIj0kI7h5PHZzvl
VWVc8bGhnzTXpQr/yWJ8JRF3mtSyY3sd7ZaJ84XHjxJAI6LorPFTWoUmi2Kmf7ZZtKcNAi74ISvD
BmaXd/Ia1XDE3CBlG7K4f07GRBAhI/VhZ6ByosaaGhBH+fuYQVW3TrOUT2LSC6Ujo4eClrAejK1Y
qgcDNAtWo4Ge2OIJWrmG9RWY7ZsjvqqW99Wvi23nVMm6lf0aaBdLq/G98EYTzzASClP42wzum63S
D+syoZVMCIeggG+eJge0wtg6aC0V9hRtPXlm+o4yboo98TeUzYjPuCdtQA/XDiXjymq6apN73Cx5
yqVWBk/CLD5UEZVrvNyyYCsluj81ib+E/ENQrsNKaaeNLQSdu2F2X6feW1aRPYiNySCo1hTNjeMI
kF+3hGV2MZ0CXJD7nyzk/hwWE6uiYMeQBsF3GtRsysy7ahkB2rn4vQcDXyybZkYWNAzL8tQVTF7G
VsNpkd9LxmxDZj01Pju5xmeBa6RUWlJM1sY2o1NfWP+MJXrv6XeXPuxWUYq4chzKx8ojeMpkFji0
SDH0OcrMJ2zfPkPJaNnJDJi4Lp7xjyoAx2sGDAh5/fRrErw1w6gPfvlctvM78lp7y/NG2INipLh0
HMCjFUOrsXMm0fu5o1AcFt9Z577/zpa3YD58zweNjTSixF2sXZSSepXCJiAF0y/1Bhkbl7zfoGWe
+7faaTCoDeMpGjUYQjZx2ib6TrlnlfUfE3pd7S13vB7tKtvgEURXhyqQZYzc1YF66zMeZRvMqbV8
87N8Mbxcgbb2vmtmqniQbqlkwH3ZO+MWQdYds+6JyxRTl6OoY3BYMJimO5djdE8Ij12yDic6VF+b
hK1kWK9QwCQHvaRqS5d67pPqUlfkVI+3CHM1Xw0Tc20KCKTrZiyUw2PpEzHRFd6mGXX6EEwABPPu
mVXGH4N4ZzUxDjij5vVkh4l6wYhRtqR2hLPalGDCVmWSXwYv/MNCup6y6GpAYlubonpYKInRXZNV
DQ4N3NVYfQaBy6SeAlmBWujLirXXctN4Og/ltLxMKZgP2352wraIB8b/y1gsMa+8ddMxHJ3c2zhG
5a1GVY3bUtj/JtQ8Veqn1xngXik6sbLT4VqY/kOlaoRdyBrKYtotYuSGzOVdI2DNQfg59i6ZWIod
BxJSizfKWxNGYp9r/O3dXyZopsrUBvuGWo+KI9tDU1mXS7EcM/guQ55f0X19zd5479ankMXb2mbm
sIIti9YgrevVzNHCfmfjlugYA5QYmGkv6c/otD+97It7P8t+AiVO6PFIknDLj7ALn6eOk9/QJWjm
SZ9Sxmm5sJhbFsikm33p4PBjP/NoLWzfvDk/pyPoI4pOTY2PEMkjbaFjLOqbUUvZ6cQhvUvnoY90
cbcTArS8zTfPdfFgRNaztiHhEfm8nfRNpe2RQcUYc0iNf0U0/N/zFBgDUYDV2bgFsNfGvEm/GSpC
BuX3qR4NFuXmfjLyT+kDnpbBvHUZ1I66vLHaycjU9haTtuRbMyGRZVC/KZ3XhJTIaUCx0/uSUVYP
Y1dNbJ/HwTybdnIwg+Y9S92OJ9oRFBR1vCQA50K82+MIyK3cLNz7WCg8cpRnyMIpPzkXSFWZ+bHK
yjc39/F4NZclj5x1KOAoLhMOYp0Ab2C9GIIf2GrZA8nmqmyi+tj3lr3mV4P8Tj6R7BDhCflldu8N
uUDcUO19hJ+r8x/clNOPr3EREqknljs6B6WeywGZQCfs56p7iXoVh5ilI5W+4oueIULg1kx7ROBp
3TUkGxcP1LkYWpfZeXN7tncs7DvR5Tu0XCgWzAaPvRSPuZPoS+ipzQAJ7asZTFQ/foc4kqNmm4e4
1Wt5CyNtbZbZrrDBMUbDLnSb4BSEeo4pO9jO33Qtgc/ctUw6CCNuNnyyJ903i0Puqp8RzTzTp2c1
N2oH8mu4pcUObWsjl+PKdW3/KBsPoa7E5A4vYTq5vfvag5pc4zG0gHl8mmZBXx9xJkSdya2RZmLL
PgXtL2g2v2mDvW8tu95JOe9wIp+GfMbyPqZnZzpWbm5c2rYEP5Ro+DnIMVEauYS2BwkOizY9M436
ROKzPI8FDSPZOwR2gPPe2j6uVdpqeTcm9gFXER1WLRSDq4w817HG2TN3xVkFXCy4tt3YNClTtOF+
dKA9ITLNT31iLUgbxPi4FNSoYQjAAVraOq08/4wGk/bdzsqtZpG4Y87R7zO/s55oF9A6Nn8EL6/y
hQa5z8UeEr11nSak4tYgsjX+v7MFn+3ADyi71KLloTVTzNPDozNkco+P6NnPmEykZNXjfkFOgIcg
P7WeuIQQg/c1/o6VwUBzK6wy2iTvZfikMnNzU0NMLK25NIcYTjCvwkBYAIf31m+eGt0ArRqovhcm
2Sk65IY+I3LmN69zkLPFlLDYQOsPZ6Y7W5T6Cx1EPOZflWTHbsAUMAMSizPu252Imgu6ITTKIEMM
E3MFYV+n3DryeLL4yOkxZmT+wIOHd/rPNaBhKkpJMpaR/hFlQ6zYTEOacgEGc4W0Dwt6754DBE5B
T53mlRE6mMn87rmkQIDYdzlaVNwQKwDJFquDj3FBXJS3GD0A6Pj9ggFSDacSNDvKL3hCCfRcb2o+
bymnt4kRPCMMP8lrMWdHCATvYak8tHJckFYbh//SPrxgmT9UaolnC8OFtXz5pDqJVvyagjGE6Bx2
oHm5G7RrrRsPhls4AH+3KLHDgjgAfDVrv7hlIICP3pTkwzKa89my9kZB/ny9cHvSSq9nY1xOXgc6
pK96wcCw/51rjyT0MXXpWAhU2KjU9S+DJc3dlFU/LLqcxD9Eds0AJ3KOkTfADx0Kxpd5Fm76MMGh
mmAfc25I39G+jKYbbnnb9EYSs9KD8X8unumOwn2fI88D/xTGjmE+2wLntmMVyEus9MhsM4vLTpgx
7F40cILAgMQynsupSc++5SHuWzjn8qL09x5+0SylyfdCU7yVxBdvfVhU0vR+/JvWQnkZqG9NlmOH
zaPoEFwA+AqE8D88i6y0TKB6JvwHJlQUfNxoskc7kKQUlDBOF2RAMBN+cBFn8aTEvzbMoIyE5S8U
+HQXjimiSbOcTt6hlzK/MuPZlSqyLkaWWmxoFALUYGpigjLecn2rDE4ulvW7xsBbPhm9cUFkjTkG
jj9wrdQUBAI0xUX6acdrCSIVp/hmJPB1gQK4F67zyB+Xrqxj4t8G0zkHm74Gt/buMObsjfI6e+bL
VDqMloyUDWLJSYK44uC1c6yruyAM9nWTvozNfa+TbSEmWrW+Ii103ikwF5csQJEWAp7yM7aDok9e
0oSCG996tS5vGlavOrqUc2kT8kjN/oPFSoVNCW+2R1B6rteezlkKi/w5nTC0yCl6Ix7hRbUEk41V
vbWN6Ekh+F/PDJi4yPOT1XbEqUfAoEfl7YEjaUYnY3kN8mjP0vFxSdPPUsqMsQJKOo03JTOwNbUD
c55C/qUAGA20MHEpcTqxScHxwX7Wbci6m7LLKH1G8egD94Fs7+waHTrOjVN1BWPVMPjG/gHgEm+w
gR3shubxgKOB8mQDnLx6vhfGSSShVLiQ/hpj7Zi4IqwWwrOU4ck22TC3KAQQgGJ9MNdy9OSuSds3
A6wV0Kkp2TcMf24l7loZvzpRfOtw33FgIF8BiXII8xZp1xjXLhETWt3+NrJ/7jM+Di7BtUvfhCyb
LrHP0fr4NyhUW4TraYrE7ubW26gZTaoXNV/9JAr6RcRKaViTFKm6F4jzxCvk3i4AEr5GG5lux6n6
mCyqjUbyp2QY8RkYKBzEEkHQCbbQ7SCftrGGVGfrFqNRZT1ADz8qhUNhYY1T3C30BCvlZv5uSKvv
XP9gb2nXk6QunIYMuRxoucw7qFuqRVW6v9bQXTDWVWy6avYnU/poTGm4l5Y8jjO6ynw7MttnygdI
oUzbFOMONF+3RgSYiA3nGGXqbHEwDwv61VTfjzhMVvR0sDoYesK6Ap0yiA9CWLhzRuvXm71P150o
J8r0BUUUgil8h6Y2EA9niPOhaR1vf7FfwQbls87s2Bi2E4LY9BKmmtBQg+5h4DOwtzC2c3E3Z3hn
OS1VjDSQlCk/POddBLiT6Jg146Z1Xs3NmWKZdjK4aS3d4JEO5At8oLFN6ymmgmSmTrXSwq9BBlXF
oZWE2wzVazWBBx+dJ1DyRywxJ0vbX4Nr3A23OWR4xB2PGHx29oNdm6u+HK4WbSqTw3uPhCHeKuju
7tbi+lJcgLBgWbi7CArYoLmbFl2K6S6nSQWHzn5NRps6DDzmyjSIFcsreJ/F0Vuaf9pLisucmMWF
AQU3K+aItcgfnP42MNTt1k0I58SnqGNnwL/ZaCSpChoGCxhzoG/StyGap0+q5LFK5AHqQsFVSi1S
M2ge/Dc1Rxs2v1vhgzWgittrF3lzg8gX8d6tpLYf0XM6K7PnrgAEFOT5znNTaFR2/omY5jFqBxqw
alizv2jWxmA7Gx/11wrYvqUgVxdwv+I8PKChYOIfXjForzujbDZGT3ZhGXo71QBxCZqnzFA/ARSP
ddtdnZSoQvIc0Yu1nzDXpxUDD2SbDWOJZdgiF3cvbSKNtZDSjmdRUAVV8A7D3v52Wr55rfwOEis5
pJledxOzWjXypED/4nGX56oTbzbMJs/kSplBfqWReQ3b7ilgVGjXy6PVMp7M2aEoSV9nCbS6ZvUc
jA7+u6oi9r42N+YkgJajGGFQ124qqQ0iDMRhLPpwh04/Wyk/Q/rvpoooDEbCnWUu+1GyONSyOuZ1
CPbb4quHQY3AYzRfexhHU2X/KIrhreHcTGlp/9x2yRt02SPGvmPT+WfawjdFKmrSNBuZ+Md8sp+A
2+6KVNCQVa8+5Qnpo1km+kMlFyqrCg2KEa0qGpl1bo7PEtckCXyPWZ1+aoBLK7a7j+jAn50o2Pju
/JM0wya3oiPilihGQcsKyRiPFqtIaDrMAifucnu5Ii36riq1EUx8eN/7EwQqJs5MCOvl5uWFIwTR
wzuSvPQQ8dPesRmnnzKJHgK9HxxZw54wQZXHwYHxv8A+2gEbNWK/RS4USF1sB1iDO8M2Zrjo/lFl
qnrIW4h2vvc5j1VwhIZyD8kLd1oE2T2FDxM3RGyDCUQf7lmkKVlwLWq4a7FFYxLPn9LNrkKhmouW
Y2jIq0zNXQIWJwFNExPP9Iu/BU+KQfqIqfg5t8y6ZtntaiGYQAaazIzqZYQNe9cmjn5qk3t8ThWi
IAMCUIISS1uMxE56aIiekkxYb8Av9nTIOAS+qqXF8NZqUn/+xwAF28i1QNy5bYQL3HiZXXb6jf1Z
9MajrO23IuBJKKoZwQenbUSa80JyE7XAerGCeuNPbUYohveRR8z7ZiDFyCpLRv2ttw0CNLQsSJjW
EYmFUzm2vSw4iCg8YqzF7WJ2cU9FuZYFVVoGVUvc6m0lJqTStNUeA1hkZAmkTF4u+LcDLCXu8IHc
U/JNz2CGk71tkoZJaN+wQGokfm5bWh4pNcYxyQZakpGXr8ZphgVQnhfIAkedTYdwhgdZJwLoHtzT
bOFMj7Kj5ablbkK5AarKvUglo42pUUiDufRXEzOkfetHt6ugwhypkx3QQ+YDUV5sJqd1WHhl6uAG
HYXJ7eRpsZI4dDfCc234qXW760xnX1aKopL53gaJ5G/9zNLfvDIMvudlMc4ZC1hLKetgGSjlhHJL
NlT6HydecZ7S6Usr8oezqZu3nXDKTUdOGnKSyTyCFIqdOrUPwCbz/dQxiPLC9hwZ0wOyDj9wNaJO
mxm3kS57IUdjk9eO3uYjAccqZTbpWspHLe8v53rA6yzJNEMnOB5n0+CgDqDVK90dwzy9KBt0QU4e
bCB960T/9CYJ+Ern6l/UYzKUs3oyBvPX8EJ3y9H+bSUjTlPG6fYsrR2JWWXcImuKz2mQTVdBoMKQ
DvwQJHQuDwyCIHU40qh4C+TNHGyM7nFsdRg5cZ71KRPgQQTmGgfzcZjBNqeE8Eyqu7cYOx38JXxJ
83lbGHWys4geXtfuGd37dFfQtUVQERKqlRzW44ey2Rp53QLplcUCsGLziSRVUOkui0lNAb+qPRDo
7b1OqIOn3PPXlH4h4kj/DmAkM+ihf/f98dvM1BPVvwlR/0nYYPSlqLcjAln4yAzT6qlCj4KVa7AT
Qq0lUpA2OZve+IKqRt3zNR8JpwmoboBOrgbVIJDNgUllMzkZgn6N9wl94MRcIrKAPkmT4nCmXDKK
a+g5L/7CFsIjq2gevWb9pc3ux7GWdyfK7pMcaLUPd281O84X4wn06RJY2E0Rkrn6y+KPeYKNzRoX
XcuG2e8+WIDRlVn+7NX8WYc5fF1Q8fCU2w9hhEJ+klf3Zm5HTJhDhRfEBM7Jz3JLsPPaX5YP3Uam
UNdQZEWVHmPCPrqY9eYdlTvKP01TP6ZgjURGzlbgv7Fb+Byd4qtAS4ZyXa5Kk5WhU6nmqC370wtn
h6eNpW9T5MEqWIZm50/60YOsfGeQbqUI5NMpmVqp3YtNLvkcOVfqNrX4/2ojAKeLPM6y0hhaHYvM
wLxZvxTfSO5ul2UCAkQxF5RPE0uRgfnbGuNz8MJVN65dXaFkssSpwTxwKIvbLEFwuBWedgkzW+AD
tOnVnYFlcF7dzQzeAS6i1PG0vKSiDPelaFDrhOYndiV5X1TGxipn9ztld+/J/tqF1YEsC31pRx80
OAP9aSqK/ewPf6180iYYXcQGYYLy0vf/TYtoKa3CX6zSbmz7w5s5VA+yVB+NPM8KEeLVmkxeCBRE
s9gMdm6eEj/69rzwU+qGTIWCJ5H9OqkjzEzxaCgX735/J+dNL27KjNA94XX+nO2HJPeCuwbo2cru
gzWMi+8AWRo7OJ9+pX6ph/PgZyjGAR70Cb5jo3Ef3cQBG625Z0jhsrmFG3vf0kgHk5V8OTqLFccg
l8xtGuOLJ7wEJ+31d93A6S9tiJiS1cluCglaXAS07Kazf0uT7Uzv4casCYG5zOzcM1LgyxHJA5tB
RKih41+tsqvxnI/9S1t7D33b18eBrKpLxk6Bdrx4qpxBrRAXG3uk6RCVq6BnlaY18P3UOfpuXcZs
a+dtXvg3v4n+55AWcCIT6q9dJvshRXS5c+gd1wb3Uk5JTj5jiOKv+hphDkMYD7OVSVzVDQG3DbFK
rcDa7ovcPeEfeChHGrBSqGqj7Q9dE/ly4/Quvgj4ceYP4XiDyKF99ztBfpXp793ACw/QVZUIbtxk
awB74+/kbBwJDGjXQ4F/HBsUH4XE53pm5Oal1jdRLmozt6Q6NdF/7J3JcuNI2mVfpa32KHN3zIva
cKZISaTm0AYWCkmYAcc8PH0fZC3+yvjTsqz3vYmyrMwQKRJwfMO95xL/FcRvKnPHW8xtqsDYQbM5
bYmv1M41jctLCVN3baoANWWm946PLHZyG3vVwegfQAtQMbuX2MFTIU33tmbi4sYY53gyrLzILE9O
UtxHlm7O45Clj6oaf3T4hodSwZrZtEkImSZxQeRBOd8kiAZGdj5g0htxJGjhZRjzq3QRuY7Jq9nj
Fk3H7ZQFD1nXAhMJ3F1hK7m3VHtvRMW3Ty+2Y8A3KeuUJ0Tl2IVZHYqhecsItNuyfT2bBoIhagC1
BY8DNq9uH6Tou2N9P8bhfOe2hXUXDlLsXdxfJFYcmFayyxhxG/VpKBd7xzoZ9XBB4Q2PmhoiKYIE
V5FfnSIrf+6UfkrDlojwodzmYdNf8sKkhpmjT9uyuXcQ4O0ny4e5TetKOUEbVOLkveslxl9kxkhl
5LTv5RheM4zzpmSr5OQBZrWwi89lrKaNFpI6LlLpwUhDREd5cfc/fzROeBlpj/Zu1S0haUZ2jgbR
ki/kZKeMA60nK/Nsan8bBWnw7nIvJpb7aNsyeghyoztZc+Rs2eCCesoOocrlPTYwfTHmGJ8V/X14
j4TCe+WBy6yRJLMd/fMIwnTxl7V+vSUnk8cuLfRNpIwvBnQCt2ubH8O4uBq6nG56xe7ZJ8yvVSr5
iBqcKkl/cSqc7G1vfvruGThgwGNV6mPwHlbpz4Q0IZpZfeu4aPhs2zql04ibvlRfJdboXeegpOP7
8654tFQg7/8wb2utO0DlxlU2vlig3O3apvPdSQNCYu5r96R6QZrgWJo8jLt5G8PDWydl8JO40+Iu
nIqLb/jMNrKyYPGJHbSy5c4jFGsXCcIm/YF1ILuKdEdVwEkJixUHXqJ3AqYKFvF0PQaZvIUf76/c
oPB2cgKG1ybCvfPDdo+Dfd+Mzt7lufAZYd6s5/zQOJlGzR40p2DCIo90+I5VR3uwEhcTHEkX25Qx
x7os0BboaA7wwI7NEYEdBx++eVz9ywLQc9yjwjohZKH2ba2Ch2CkVx6MwPmczSck/puG0+IknKTb
mx1Lu74PmXx5RgOWV32QvRe+lXaItz0PBPDh+T00GncH/jm4mSwOFW7XXRqkCBmWTtAX5sYKUXor
yaKcBeur5WsS/7Luhrq7Os7Z4mdhPrIH560Sw7nO4IZ7GzKC1wS7KeWkV1F0CEf666G3byuO69tl
yLXp05JumKZ73zfKfBalB0l4+Uf6EigUMzFFgZh8MsJVc11nVZltqhSNYWoX00XypNj2hbdupsE5
VzQ0EdSoMumhZBX47aKqOQiWnc/J2H6J6ezMCI57NXcnPfW4pfL5HCnbPFicDFA2oHAXzOGi6Qul
sXlyXOerkQ9kHJUXvumbfgH2MWVOD6j1611qKzBY3HQcKerWLIhqaqpPBujVem5icdZhstE9gTLu
WLRrl8y2fU7pja2MXMgehTMrtXxHAmS2s73FKFSIq4hB0SdMtCFsxHuFWCaqlmjX9n7UfryPB6wV
8xAHl06WO0L64n3k4oyb2xUQ6U2Fjvuxa7JrLzlAsgq6fhMbdyCKr00XcT86bXEoxPwWdpyWmCCg
NhEjYWfJ1iCra9cVd398kJwpTP/ckIYOwVgd9eFtnETEYXbjSTO3kIWAzeVlnFQTeb6qmZ/qsd21
PvPbxLanQ942P8NoeIlbo3rQDPXXiTx4RW1ePRbRh6hp4CCgIJpZ8D6XAwQoj7uFwYhdHyXWxyNb
g26d17W6MVzyGF3ZuTdI/j49xjjxEKgLi1ueIoNId2h49VbHsUXP0xwCaVWHckB7ksVttR5SC+hE
6u1xM1p7ZXnyxBSgDmb7sa/bgqgPeY31CXJw94NdkU+Wikd7S1eH68jcxekiYLajDayYX7oiOsdn
HirIQHXt2jr605wQZobLsc7nFVQE+8FwEcwPDn2ddqg6GZkVqtbIdKmynLLdBgFmBNRsK4AAzxq1
3FYOAHOc+D4oo1cwYONqnnJzC5GI8A++s7opvz0btVfUqHabeWEHqW1v6dI71UPcnjWCCUR2KCaR
48eHOs82aeFX2yQrnr28wevfukDERtwajbfOhSSoeELsoQhAuWrc65sZrflaVu137lbZ+yiqk3a2
POvH82TeYJ5udgyCw00e+8ka3pe7OJmimzkcXmwVoKdoWrBGDa4RJ3GtczEZxPcZBP82lvvmeKxo
rKqmiln+0VUvAwSs1zhu1GmonYXs9Csiru1sxs16VjxHU6hUURhuDfZCxxlsg0gRezwWdCcoDL0W
p3B/RZZ6DJd09ESWr+S2Rxuzlg9IXZ4bhQPLVgCrxfwcEqyiCPy+y4Cd2vI+bMR9CMklEE6zYkqZ
Ac7JPosupx62CdbQbvGCovW29nAxCXPa9CRd7Vmtrh09tVs3TLcjqB8MMC3i1to8l/Ohdu1jhHl+
6/bAb3zyGrtjPrmcrJJpQjPneleXZBfmzm3kwTiCn/5tNt2x6IerFwQ/Oq8mf60nFyIZ3k2DTCTy
OHDfLaIA9Zam9jlkKL4ym7jYMcf3LNzsPMVDYA1szAcEe/USY9ZfcYR88h/1KA8puk2UyitGMbxr
I4mPjvHhwVZHI4uKaRIhrSHCFqZFjWWBsGt7gM61xiXFeDFKyaBxOgOwlP1kxTMpaNVtXi0cBPBg
CKnuowHYzyQEbqEEwQeOS3WcFZgZTLkkV7QlsaRMKTwiKSi48SuOIieshOnrkjpxkwuI5yxZN42F
5mfq7kjNgG9ToYmfgGPUTn8eeZZACmojcEzBfNMk5hlqL0kOQWJsel6P8sjuNnUvzTtickQQXe04
mV8F1B23x7duxGW70eiDq34kFh5i9bbmTtkn+VM0Fy7hUGb0U4WHthlwWdVK7TrXeemTVNyOXXfV
fHGMgMZV1yuGcANWaurN+d7PiEZgEdaSowkp0SbBjn7bam6FNGnOZ0ysvttRkAXWymWSS+tZSIhT
X5hvnBu7co5hmF9ci4VBg0/MG9wIBbo3X8wLtnt1jsPx0s/LvjGO7G1egv8oayFv8rmKVnZjj/uO
reu6KTFE8FhxLgoFEfgc0l7GpPsKdxwXdOC1H9/XTltuCjX2e78mEnSBWQ5IwwhGBDgxhCjvhg5t
VNkyMea4lSwEUSfVNfq4aepHmHLIMty2UsSxMb9wYWMfNMCxNf5ukqa7Od3HtSIyWBTFbkzxbPoS
ARQeraGqBhyE/ppGtniyRuNnlVtA+KlFUj/xz40c4vtlF6XmVD8scRoGKZ5TFfiXwmBdHLVe+DBC
hIfL6R/g/l7FlLEOQkI9pAWp8Z1gg9Cy7YuHMdnG3K0jYCuWDyK4+D3RpqDWm0OdOT9wVhNPKfid
qrwllrZfbB5M91oMbbLD7C9rY5Hd1ESqzZFCFISkdWwd/yrbgFicpOoeXIvNVOQA+40qeTI8zIlz
j/2nqTPvKWzQrKODTP0d0Ggqtcq9S0f1zBiiXdUdNEK45jeJ1WAOEvojCbQ4OyVq+6LMx02WB8Ym
nHV4WEJVRXZt6mvezvpxDMqPIDaRpnYfZvMe9dkAiRE3knS29Db2fYEn1uij6ugJTFtmj45mBp/S
63K+YfD5TB9Z3GQB3q9E0Mzrt6RQ+med00aG+sVpE/lEgf9jLENQd6V9Ui1tEzNMEFCQYA+lFTDj
6eqKmx77UsowwvFaGPgNDgqjwXhtLcCsLOOJOTSn2Wtu2iZXL3k1sFi0h/6qc/Gt3ICHupDvc12x
vh0jzICVvXVy09wZtpnuiaXDcCo1wAt7Yu4uw/xYJ5fZJmdxxMeSxDhPG+dFwJo164Be2QMqVliv
esCYMOagDiRkE2YYYhfxCKa9Oks/OAwmeoA4ijawoimLebzQaROy25Jlh+chYX60uJGflWIcUBSz
sSG4lcFCuIZRehsWNU9hY7H1GPBQIIKtyvTJLMqLVUt5rGqHcy+0D14MgKKdBnvbneamn0jlMyEG
Vt5FcZ5lzKmmuvsxd+62nlhLoEfJVjLQbxaUwFW5QxtyJGtnWqGe+4nJU6wiiZcyj9/8UXCAGTC1
HEFKfYk0K6vM8DzQPosh34QSXVydIGP0yBnpwf8xDWL60UVno/EwP1tJuRXyaVY2zyL94eWcXxKe
BWWvMx2nXF1jtMwbXTlqa1FLMGhYzehf77RTX1wx4VdUKNInu7sputCmRokwp7nTY1FSWpB6vbUT
6q+JG/hmymjSq6jFLpO0mEZThp5eBp2CqoEGJIOsAmU8sXyEAyaT56StrlNqt5Dn11XNQjlGjC6s
97Tk3Heq6OLNRb/Dg87ixxyRuQ2ILdPpu88sktttPjO3GQ52Et967oPMMx9CVLvyCvw/5ays+yEG
f1/BoahwysdKQRkPa8SbRKsz8Nan1ijlTigGsWNor5PQZzY4s1GZvbDcJbnNZIoV803ZLlDZEnLG
BJ3iWMVlyjNO3Rml8U0T2G3xNk0cOag9RuUxZVGEdcuMEpFVAfGfEY2ysrGvVEFPcY6OunVBcnlT
Zr6btv/Uue10LGPyFrJWg1KxIJSycthL/VSRF7nG449Drkv6rYPretVgkdyjF/pSnYchhI5E9V19
50fBt7ucVDGN5ckpi8felcDiO6BuWV+r577zgo3AM7SiZ8R42XXjOdEVi5UAXg3RRjzc/egRk/m8
NkPMyVpjknApfDYmsc8HPAfkyk0hIoQJJSKticlGaUg3Q0EGcTkGe6WI/BtrJOQ1uJZ1YNXujann
nxzQ5Tns+MNzUhDACZ1QMdFte8F8ghkTbHVJjGzXj5LFM4wARh8Ejw+ML81MN/dZjHaiaqPiMLEQ
vI6VMq6BWMIiLMQp6G7Ihmzl1kIadyLQJCEbnmVaNJIU4ROyggx05VSeR7AN8QIS8G1Ucf7l5z6O
YB9ITPDS9d8TqZhEE3mDMRPtZe4cg5wavAz6N1HBWbYmhrGMtnEYsMWebSfdBsoB9ju+xiOwKkXr
thKV90RcK8Tm9qjZqdhmed9Vl7RF5ke00kM+IZUJAwppLd6EHK41440722eo0YFSWZFbc07H+sMr
weJQRU7EHXAjUwWpeOtUUA0AxQ7gHZYu1+cNhzHABd+v101kv/gVXAarrnazQWNit/yBGxqJAvNr
tvgC+SL02aDpd7hqjnkTbfKpPpimOFUi+QW2IL0J5RedEJmTGZeSrM1taJHRJhNmqENKEQNEZB2k
5sV33wQpn6R9IjdxsBLkcfxtOsm3qsmvA9CGvMxw7rIeaTmc3OvgvE91eMJWsM0QBaVlHR+DWsJD
rVeZm58zSBp44IIbkeSXAnAPm7Ke0pDUz3haHNQO31+T+TtG6Lj/6JMS85oeMax/qXnEyF37T+Fs
syNqGyovIHVd8i2N9m0xU4L1Mdnn2FdVPiK5YnJUd29Fm3/gQ/sQZflJ0sFjHzsfQyzvUXVDgeP8
oixpw9HbGKPxRcBPs7qzZN4gyLzp2/ZC+Dpuen5W3rP8MMmBmRQVktmE34ZJU8H2YikpgZKEjyUw
RO23TwLcINPzI5LqWzUvVA1+auLTh5gDzTSVI8lTSAKNxsePHD7ajbolTHvaddT6GwANV2t+LIS/
T2JTrRi9c8GmRFtTB/7xK4rlrYRps80mqvKRS2kKnmLaEpI+3sTMAjGivYDG+UThjAEtNK9VOVKd
BcWXk7zMbGRXRB+yRrWeEnhtGalm2uKT702Uh0HzhjP5bvlfv39wXY5/S52okYND2WPWyxZcpQzt
D56ZndcNSEsICC3DxuKol3eiisajN6NK58za1jS7B+z2CF9n8atqJsw+E9+eFsfek8t2KtgNI5uv
Bj1Da/1K5+7yh+HAvRix8zZWGWrr4Se+s1uSeMb1JJPHxvReAP7dzVgIFbvpzi/vMz2862m6TWNE
xsKyDn6JgsZW6kyINdCI7Cf0+ecJobc9t19lMpwcO3eBc5nBWpCe9W+c/f8PYfhvIQwO1vp//E0I
w+tX0/6f1VcR/sz+FMHw77/37wgGX/xTOJbvWIrvxOTRSBjLwN/71z88+5+e8hU5k47rU+rwUkVZ
t9G//qHcfypTuMIXru0rFwnO/yQwyH/alpDKc4XreTZb3P+XBAb5ewKD43sATB3fZA3huo6zJMn8
RwKDaxkhzB/HgwiW/ECcfeta4glRyAHJ+LvRBCssCOVa0eIQF78ay8cSoex/fGR/FZYgfouN4T2w
uVSW63qCxBpr+ff/8R4SNWLdFz7npQL/q23/23XFLWl5AMtrkiL9Xz1ZyksJseicnV3z4sJTBMHS
w5BLCH0tKu8wmfbWUJ65bWekYXE40EiD3l0jzoD24bFSrwRBXdK9n3T2bcO35d6ZDq0JxLJup4MH
GmSj2aRXCCVZaZFEV+eHQoKLllA61nPNH2guTbDdpirGLcMiXoZ9XV1iajPMcN5xO1/QOsaQFVre
ESpiN94MlvHx9x+Y/D2faPnAFI2RBaRJ+bb7W7bEIgCykin39nZgPc39CbkXhBBxEIuWsiysw0SW
+doewiWkJVgZMAq3tPQMk2ygQMsDWIDBanV2GkT8/l/enPyLbxPvC5kjyiHRw/7tzaVe5QT08t7e
E52B7hKgMNGmnop+ycF7somdXVxqC32RSYrLWzRC4+nv38PvOUTL58MHxPQXmRVRJc6fLyicyD1M
tMTbm6WNfHp4Hcm/XfW1eLXq9DJAAV3FgmDKLs3Xf//Kf/HN2CZPPC5mm2ns77dTrVCmjYnnEyWH
sEQw+DKa8RX9PRA90tvWXKCrv3/FJYuqzChYi+Pnv/7hWvyuPqeB7xP4xO2rfrt54EnKarADOPJR
DqIjJY6ctcZDn8e//v6F/uJDhaTnUFQuW1vyIv78oWJR55Ne7lLXy34VEO9zI/luufpYCn+mZoFZ
XB4tdf/3ryr/4nDwpbOcmybrR1v89rJjZ5UlSzV3b+TuL4lILSM/LZz0sy/tN6ARt7kJe2PRjsD4
OPz9i7tLTtbvH66SnmlanJGW6f12OsbSs2YiKN29FZEyY2ADhFaHkEpRXTQ4eW6GBquz2riZb6Fg
jcVhAnuAQOosmuc4pofpUg8qr/WYGOm8idLxtWdSDSq/VPs//vsqUzmia9buSerVCPRWltGB3qMr
2PrWUcqm2ie9V68j3ywxs61rB3JmZ1iYqvuY9Gi0yihFhteFjMDM3vpwc31nkAi/I0QLmbtEJDxJ
E5J5UJ4YOZ/JN10wDljw0IR3HBDSPAbssNCCEEcqBF6vMf8oM3NJ2cv6zVTNl1GOsGYaBdV1rjHi
Igyiry7WiTlDro45LEv0ZaFeUgJMbukIXgvgbb1tlCu3ji3fvBFFXWaNdEilzP7L92T+xZnj277D
w5Sp+v++7YYiVgO6fLD6TvpN9U3eZmVzOtunfCQcUrG97Zwf3pS+k+PwjUR4P+K5t2A6T5AdOz87
l6W+qJxx/ejIXcvm2B9CZulfKoy/K2S2KOxRg6ADqIJhyZ5HNkiPyQTButMwTYiILC5/f/H95ZXv
83y3fOkKG/jTn2+4OkGnYcNF2M/MrmUSrIl4AQYBmpUMozu/XsVTwHFvSSDdpr35+1dffvifr3xf
CAoPDiS2M//rygeI1AzMOr29VVZPbkn96qeXSjtPdZm/O4W4jXTY/JfDk3Pk99QkMqqEEtCIGWiZ
rmP+dnJXgJUNF6XOnnELIo28uS3iHq7bsqOv8vfaH14bkKbI2FClpomsSJVw44Myhy3EkjsRJlB7
IiLgJ+ZSZhfeSkaiOMCEAQ8nmarFE8ej2fHEygQTTO2NqNxDmqddppBjTwyThRNjmDTWFMe+Y1qK
Z9aJeMXCvAnT4qltyITp0U6LAEGB7lhUtiFTdEHMRVcNLvX3YktOfuSCwb0mKCnQyIEd+2meoTB2
8XfeE/5rRXTxSd0/IA5d4R/u4RKPr3OFBaNqHpzW/xX37b7JxK8ErY80drZR7ICO7ElCxCmCUANH
ybG1ymYvzJZ+LTuAGtxnfvkGQWDbMdVeWTk6QU0ujefY56XqkRgsJJkuO2tAaO8M8LhcxaDf46HR
sDkW8fiROQqPpqfPBaYMunZ6M6qcazU4r0slU2tW4HWdvRPXxzPcBzyuw1c10MzGIr/L9CjY/f0s
G/4PAFHvpTY+wrR/qAdQyXZ/HGeCVMzxq0fuhKhe9mRv2hRStTOs8OvjU0+JCWGskJ9zYndWiKMJ
XolyQlbGZDcRWdQL1u3BJrDQ/jf9K9Gx0LlJzWqL8putSLWGQvudB0uAMODtsXjM2kPb833aWf4L
0MejT9pNI2d08NP44JS8GvtUhoGMUGVLXpNpZS+dzaWVtbeDIsBimLLvuS9eAYrtzRigm/bvTL8A
sBGP586u5aZhrrQu4mofxJNCt+I9BSPniXI2Q9phHsAxPtU05ehxxXrIjLc0CdFYc4BUKa9v1VxK
qBb3SpDvEYXuT1lVHSsivmovaT+wPOw4mNHWB6JfJ5oOengam/ZKKDFKNYkYkSDmVbFQ4msTQ1/g
PpmWIrEv9NnzD+kvQp9fWKbC07LQArSwK0xibbgA+Rtt1vEdT58GE2zddDfh6GxGmKiwMpH0M1AA
f6ytNd5TPEKVfwknXMLzUO5YczBVVWhgB7ZofsitgGtyQOhV80V5KQ1p47xykMZbwMPphqb7Vp7t
ng01SuGNnxKyLWzrKwKvsZI2z42YOcpK9UQAdWjcByf5kfLcWjw/4QEbwAHDGGnvNuMSj30Ks9xV
xnAUo3f4vFwx0iN0tiHmIXbd13JAhas7JLZBB2wgM/ITMTH+FnZgv7WDahNrxzwIGjes9O2rkDZD
wQV9HKbkdSM8a3qDRBUZMwc1SPAApLaqyTtbY5/5BPqn1z5VC2S0RSKo05ORjBu1mAMi8ldRHvBE
5QRfpa7vYQemDEctmmCDSx+HyvrAWWtBgQ0m1OH9TnZQfAvssUZNendte1/oUzDE07oQCU2kLHdT
lnPnyJh0KfRchyrgAqbUjFi9D9zyNjeS1henpcrvLOTn5kL2Q4p/kK61qyKQbjKW8SGMmwoxw9oi
XVJ0BD3jlWTXa+iXeNEBQDQyUNZVF+FVbFup8HIu5KgYXlMV/wo6fckzPqJU5Je+QQhERPJmadEG
tqpBizCuPobsmvdZwbi6XxJdJXwR2ymGjSa+Vgl0qcy2h000tAfgEq952pD1PMb1lrex5AcorWm2
lmcreiEOoIJOJsv1yeGGdILqNObyre4yg0AW40NrvpkMIsKm9Ac0yabNXxheO8Ria3Tbi0433Y3t
xMQpAY835O2uquUtyV8hQvj6ZWR/A+2rpFGYXs2RW7FgLb0ienSPv4K4UrKBdViCQ+MmWaG0dra6
5/u2NGj5tPz2686Gl9suwA2yrISjga1NZML5TfZW1zxTAneGJTYV7w4rSWEz5VNWDtu6T++4YB7y
PJabEqhCI+JD4REqBv7ryQiba6Ep14bllGr4IyRsC1lr8guJJy4jv6Gw6TE9Zr80qsfVMGpYQh3x
I8tFwoMJs2hgoVwRh0Bb+05gKYudvYL9v0LS421UmVxpk1Ddh1OM/9K8s1P281a1MNHPFg6UtQ+s
ybojj+ziBDxsA4osih+8A9W4EaYA2tIdVVrfO065GhO8NzGnaQdlOl1W92J2XzCSXHvCiFAI3YtB
ylutwK4yqK2PZV9Wq7DsSEAfp0cj43SQWuMUDe1mDZIUK9EoX4sSf3cf558oLB4sHICTGf0okqw+
xBBgVBLSXgEmAKBf/iyQWq3a1uP8D5qbuJwezB60mCnzCyXF7ez2v9jrolce5a0ajFeRYmAMHdLM
zAcDXChzeR6Zg6p+ynB+zA04xuOUxNswPHsFHyp27wsws2wFCw0k9uRzlCbEpMdclnybu6HlKQQ0
uyG8fBWU7W1bhhu83e9dyhHyxyMWLRUbgWrmC6xm9MHIrc2sODQZSGZHg3UnuMQo0FQLI+HMtxCj
FNF96hOenqnhmPYelc5yortGAD9EconBlcH2bRp7yFaUEAYu9dnoyVFJF24Pm/XI8U9BmsETvysF
/JUK54z0JwypBI0U2q/P09Bu/l3B9LxRDZ5qPY/8MlZZ3/RCP1qQLzb2NJxm2bwleLfYavJ72OZj
FkCxRYCHEHMuIzLTuvvSkKc5b9AKzSFyPI0CwRwJQ7f40V0ZfIlWPgRe8h2aSEo0zoiVp9vXnjVZ
5Vj3sG/OUcrPi+MeBzTbDqyo9DcmmWVUM/ljXRpnLHM/Q4ZnF14xGGJotKbYkKqZ73tDDlxeauMz
xF/1TvysnRnraKujvVqDJtd3njZfATRWYALRoZB4BDEjzB+6UD21xKJs0phoFLdxj64uxcVsZbGl
nAr32HPLoxHLaDPDxF3l3vjR1xX6FUnUfF4MN2jQqr2sl5yZNH3VPbMroyBQy4mGtZTTkpaC6VCR
FUT04LtGD5sMO6OcXuyemvGP4ZrIeNw3FpBrlKLcZkO7xx11T89GJpBhn6qyeGOTlBD8oe8y6xW7
T3DT5mznYM/QNgqUZQ2YkZTebx6rO7S00dFKbqA0P84yUnwQmDsslRxpmYkLVx5wzkSts5p5fjy2
94oRcoGMC2FzM29a6uYdUeM7U/bofSvR3oBVJe4a1g7tEod5SnnLPomYjGPswWgJ2P2gefDU3nD8
jNpLm1sqza1rZZ+smv2VgXd3j6Z+71Tda1pPDwa3UWKOOAIDAoqLC3fc3i/ablenw34Q7k4G8sJi
F/B5GX4ZHgF5k7vaMVhB6Z0aN5GeLqmF3wF8J+JGY4Ngz9w2Pj7bMd5RtfTHMCNh2w/tjaUkLJ4c
8oaFB7wZFPiOsb1iHbhE5tRSurL71vbrbM4nbZtfQbyMCW9JHwL0ZaORCPzmMlHZIF7m8Feo5JjJ
+zA818A44j3eH+Jrwo0N1HNlBP6jRf2EL59HfEjYJZnp7b1dUSwlnODK8NhKo7xsvhu6qY0saO1K
uCCoFc12FZpAAatpvJK2BIwpOpt10gMeMhE/IdoYMCcQG0BWTkJSThOORGOYGfrclxp1x21pVOm6
9TG7F9rdquHWk9GhabkahaWDXS23CKbGrSCpY1NW1sFI7BeHxnqNH/I5pju3vOljThxqOkmGjtdr
Nt32cO4G8TU4T61jEsgVW3cWa2agXBuE7HirU5RiRUYGmEkyly6uweCHeLmiD9g/0UY0/sl3IfgX
Fu00qpWziSyhDY2LqYnVQOJOLC/aD8dRL6Kk80B9tFVzjCokekmRfAM6X7rs7gXea79hiQQqmRAl
NlZ/SCzQLcO9PQWhLFAukPwCS+MWLkzx6Y0YAXPCW2RfHQuVXAdt1CsoZrjG5CHA2ofYwjrp9ji4
YNNNsxwoT9m4OwgImyCFfWI8TZijaYnBsNmVu/G1+qwWsBnQs3PPAYmjyuzXbQUNb7DPTKucVY0n
WVXlMeORQon9CAyGaI4ouKKzexrikxv0jLObR12pbiu9RG6H7n0ITYzChbvDIwhsCh/2hOp+8Pp1
VMKNh4jhrjuPFV5FPoFRn6MYve1QPHjeUiW1M8WVHf2U5XL1+HjYA5080hBsQXIQzAH0DEcUh1aH
g3lREPltsLjnSUjxTLh/ZlPI9UhuqhpDBfsMouQCrXBUjGYFPxxY+ZrNVpxv+8HsN8ovn/pwfLSk
d7XZbm9tKHlh1a2NDE2eQjeASIiyDCZRsg7RDPvhFRPmY8JHs1j1qbHOZt++2b0FUD6mYc+rBCdl
4uyKeiC6MOy/EI7iljIocYjBUvg/iA0JTcbwJCSAPYieO7INh6Vl9cf5WhCVVadspTPl3lYCzHRg
N8CCwr0IECjj57IYvsXWUCF1DzduO8Njz4h5ksPb1B0IXisTO9rVpCutEExj1lIUINSZgcR03H39
8S9qRnybsfDkTubuQwYNdw/nBg4cHpJVtMjGGA+gwTUOc3zPcrjD/h0eQS/AN6PPSZkAJOTMg3Rr
rwaBw+5IUiPxhRwkjCjqE7UIZh+DDl8106duA4qppENHEi8jDJBC2wG1Y8E5FwdQzltLkMzXdntj
nkfuhuHcGwhjsOGhMfi0SoQtSKneXDgC6RSdSLrDggj6f6IuL1AkSxgqGpJAP0ZnkegfAYR7c+7v
BIOGVe6ikl+i+ZhAvoyA0VZ+zmWl0jBYD+NLTSpUYIhdEJPdkk9f1ogxJzeYCy5wAKv4ZNmzN3v5
NLoRtqUGQLJrfFTRsM+djpy2cm0ljCat2Ik32PfwM4Ma7Zvo0Z+De1Dzu7oWuPiYePB9p3SM/j4b
a3Q1SVWsFJpfPiMzqUmp4naNNXlGcFEdn0jnEVtBdesEs1jJiMZeu/HFYkPUBig+hoL+KJ0ODubK
TT1wGkyy55dArV74zrruUD/F03cAv95PzR5HQ+eAichu6JaxKkmDXRTmmm3NbKBVIyijLCkPY8TW
r8ZxMUiUNhFXoTmi/+666TZb7E18JSTT1DbBRCnba1cduV9ec62yA3XA1Z03PNyRmw2sCSqYkpEF
pkuFPCstsi1JUiVDdaV5TIQttKWpwviDg74ZriHO28Bj/dxN1REy9D1Ea8aY7X0C5iT0kzdEgM8y
IgSuPWhvvLQRYp4mohjsLExLeDRcLh8LEV1bYmp19SL+7eTateTPIRlwwYUZ07Ap/78cnVdznEgY
RX8RVQ006XVylkZZeqFk2SI0OTb8+j3si2u3dsu2ZqD7C/ee+xM686G0udpzrX/6uPxHMiETDsm1
2/+wO1gtyVfMnZufGutEx0tMuge0lHIeGL658jA69OSxmaOly9INsEqTkUafkn4C68lr8j8ejYRb
YjnCj/0PEkZCiiA1WGxRQ86gC8QCBvNbgBkya6+tTPd4mkOKyBT3tSc+ujx48mfhrwFo0VGE3qZC
xLdxCFcsUwuEukcS8ehW73b1ybIBl7UFp80sop+U7CI0dYIQ85AeIh7Ju422TDxRIAJXFhZTJjj0
FNDOSQPA4Avku66dIEB4J3/6hpPJ1e0tCTJcEypAQ+TiNUsIL4WTfmzb/CGQ05obEiGsQQqHhwsQ
xYWVdPfUNECZIhKKve4r+JnCZz6seQ+JbQMS7qd/MrOZCVLE+d4UEgeG+sgk4JNWobrE3Ee3NwZA
eu3iFnTFIx4CVJHBcIkaea+dW1m8igI28SJbzg34EkPkc9nWG8+s+UjIluFvlDCTLOcPnKN3O57l
1iZGMJnLPepCEtkGvELa+rZa4a4LVRwnD6F2WLYHb0J+GxPNkeaWu+6RWPZFjQVUBfd6CC+1GJqV
3YX3IWiGVZXZBfbD5CNjNLYPG9zBnRDvKTnvIbKpkcmCwQaJNeZ1sNR04g7Bm2sj6PXLgVJyiRUB
XxMGFY1ziycZZ9CxfIpK+2qg7qKAytQ6Ut5X0iRIT4vgxdelcxlLbqx0EgdrqwWXIEYJY+e2/Imd
ST3LUno/Q0I8k2uqKDPiIyySamUY+k7qmAv3m0TYBFWWzl5qhpP3gD+6d0aDBKSy2jMdXWeURHuZ
FfEmhHuSMRtdVyZv2ehzY2qEo9spNasVyndiPjhlmPlG4MpCv5NHhetc1OGeFZY496hdN2YcA8HQ
2WvcP6YxgDWjz4E7zlibYR7XNCN4jl0Nrp0lcLUxhf/rLbpvG+FTW/k/lhHpt65ICTrmmN/6TB7x
T3WsrCJiMVNJHi1zGDxMGLOBz3/lNrDJlGY5N6z5YukS/KRkQRxG6LtSHxhcTxpTFs7huRDi4nj9
dKau948tzETssd+sgg4EY/uvNXp+U8SEyQg/IU7KHo916XPCz0Z08EmjAiazn3KJbkV4RxoJ5goR
o9p0Ijk8g9++Gc3IfwlC7ysSoDa1gdQdTJa9oYm2VxmiiEOv7b+JptxtbecKruhm3NRgVIdZDH+T
sYFy6PkhedIPZOnehhxbDnF7PBttSNodjS6NYH6QDYQmzmEa1SL54Xtkspm9ixAnW+dU7gqbGsnv
6NKCyPrbsvUY5bRR8YBDj09HadKbZLttbPLDI8Nb56WYUIcK8K62Bcv9bA7Y9glf2WKvRYXZvVpR
05w8DQLDJWdgxce3lND7Bh3Sqm4Jw/JoFohofZpbtOR+QOa6kXrUud7T/wXB3A0vAuH4iefm150R
2RkNWwfmViwM8p4pjLPLFZO4jCydlWy7i6VQUwEkPAaxeLKD+TDmcbQNpYOXA/NWTdj7Kmrsp0I5
Xyarr0Nkf0tiLwYom+ju83ArinxYa8b8jRmuccvT1pjlZ+925ByobRGasIJadRm95sPyu9dUYF0Z
k3zDVfKhAw6kVjOQDcMCxHxX1lvZRdyuaIcdj31ngTlga3GBMC99jnuadUR1E9flUeN1ImGtfyIw
VDM1Vu8awuB2coEzxoVxoNSsNXCbaR6wMFCgju6VBSCLjNDYzbYEu+tFZ0beF5fXAZ8bTsdeOf/G
KXpxFdWMlzxhiEJYUiXFpgVsl+XQT7uGkXT8h2X6DmW2QbyWDTCgY/aFmkFt+yx9HjPmfd6sgHqn
xWcWqr+hSAzwfcCMvaS41jhHLLxlExXhgdg6iLuNo9asLr9rr301LSHXlhRHZtBQHCDPTI077R0d
pRiakcD5X9p5yGqqDT77TUzQWy2715kIJ0K/qiOyoI2tydwxDJ+CQzqIPbHbkof2L2l44UwGrShx
KdDajp+7TN11xWxv14jpER83+LWZwA8MYUAD6WMzzt/RpePw/ecgGR9EVj22Iup3WUm6mvIHLM5L
6FqfuGAH7fYUdjbhtiSwhTPJuhbGX9vHypeCz0FNTVAO71rYIkZPosc49sd9ixN5xcvxk00aIyIl
1FTD9upbwpq6vD9pB3ARdNv33NxmsOz4CZtfWGI70Rq4Y/w/Cgg1TiHeaqIlyfH25R/JxGQNXJvn
nMCIxFP8tNRzE7uWnqrX8a33OdczzhWnW1t1frPw2s/+oHe2YL4aONVHTwWAnwfmOKr6kRhNOFoD
cy1nqUE1xu8oNzWj0fC9SVHENwm/nZvOn4ZqZ0IUXR9FMSgUYV74Hh9t9JTMGePg7AdWvTZItd3r
JiRTUi8jdK5YHZHahl2XmdZH9hxYQQS6s3vxhuyVi/ePI6U+KZsj0Icet4qX1I9oXNz9wuTN4fQm
5nDRF4hrXulXUVcIpDJKB6Ww11hgqDJKwUbq/lBHJD+nWH6c9AV8nvwYxLw4GJIV4QZAetvsyxL2
H1Y1mvVOiossiN6qwnwOsE03sdtvLJjMKUjQnYFlnHF4sTcd+TK20tp51m8QDK+VZ+hVR5DurB1E
yGGVbOve/U2l2a3sIvA2piq+RqkcpgDZ1stZjMa94+3LjAsDXT1rty2dJ8u5FkdXOhXMTsHQNTOr
1inEcYHcG0TDiag7ulMlvBUUULE153YpNAbEHlDb1FQ+Dq7mxBj7hM1482xluHFjxhRJxpgX7cMp
g9ZFdtiwQnfq7X8kRfKO9hWEgXBWnhg/mM2TOZCcHDdEqz4GV7zZR5CozEhcOrSgq+29qNsfgL0M
pL2UNAyOFggIi8XDJ2rIv7aY/dFrq+laID7n+mFsPNfvIWfg3meY1Bi4Y81p59aojc2ecQqpfemO
shxWWPsXlibMLdGKnaIXMT1intqYBAnU7esWrfoaMu4I6anKhj9OnNyB1+Qbxuboi1l5Z6Glrqay
bl2epHsMyitVWy8qYJ63zNtvUTYzEl8+VkcQaxMFf9sSzXfuvrjjsANdUjOfVO9GPE3H1iwISXaz
Y9Dc+8X0r3CRwKN2OV/tiIu0h5ZN/nA88h2O4XgchtyiFB9+i6rga4xzHlPyuXgUy1fps7TGNDw7
9rBjSDFt2lbBjOt4ahsl6JPd+r2wnZ+p1+91RBxj3RdvEdpz7BL5AxezQhgfApygs4w98mI74Drr
ysVR3DX5dViuvhT3SpM7P1gY1HaUJEUXd9OipcAxSMdX2M2mnjAZ22x4CCSMwXV1aVgwV56f2oKB
oYvExZya+QCMTK7FDGcMDdUelyQQETqMhiiTPIYaEwzyxXHgucxes8W494bRd1OkPpxbQVIxECbP
kCwQCFJjtW+H7Rcohb8UU/1aq+EtNKc32k5/yEGBpj6OZMuP1qNMv03QsoS7vUuQR1TzzoMh41NO
FmZOhZHXnJJzyeEyxBVGwPlh0vo4mi2RbF7yAXKLVDD4szUCTbPIjn1cQGNh6iEBZu9Y4ARMzWsC
w+uZxK6ufMGvwMdgza9hZD34If4cmck/GDwAFIvFXlKy2PToNHkoHqeg+gIWtI38/t2NeLQLH5zQ
7O51K07TbGDkc8Tac72PsG/Wnc0moEQKLWzrAmINOpoNUi8N/sZjj8V54c+T2Qy9ivCrAA8+m4Ea
pYOXrDNDvmYlM8C2oq4m5o5dQFF/iK7YVDYKT2diqF4Y/pcIx03TTl95Nn5x2aJvQM6R4P1HhePT
e2bp3zzsr4Sc7LTpHFAUPBT2/FUP2HRdOz/hSaN2wJIFlOzWBKjlaOPkNjfasy4EtzyCjU0/8X9X
aYH3rXqGGIS3tUJcCTi6wdQ98mN0xXkKsSvXlGh1imzBT2AvtiwiPUuMh0X4FzmOgT09sgnOuUft
BPStKWlFk+lbRA9AR5s1iHqjNuTRSC8DGoHVUJPN0ee/Ax/J0SwQ1yt0uVRz/rWGY8DOJUNShaKd
qVPjrsws/nFTC9VDw11R9O4qc+orWGmIWgDyo6HDazR7Ew8G28tYFK+O4PxsQbNC7cz/uS68FQ82
XYO9Dzwf+8yu4DaZmeeu2cCwCev6v7LxT56sAdeAAdQzhHLFP61Ers1VSMeO3GKte+/SpCxpyppr
u6K6UoP5ZBbezY25wvsArb11r1K4DezxHBKp4i69s8xxViCevtqShEqvMbFJ13z7SXiPKway8taR
XG05L9px31kGDaQv448LWdKt8aYOa5J62l7pk2/pcwQQcZ1fM0VgZM+6dBviOp5QnKzajhckJLcL
wt8fTIiHJkb5E2C0ZUL4OlIzXRH0FzPft4MnqEhLEmDkXbXkQvX6c4qJmC+H9tGdGIE7DlNTFeZ7
toDuIWmMmx2SyRTD84NBYtSBR/TC4nOPfyH4JBsFy2oWQYwR+sUa8/HkkbG8QqLHOSbX4SA2OdY0
6ch4RQzolska0XPjayEcxRlEsW3pZyGyc+AOD+ZImdpAwjRabDzKOSTuW1Z3w3pomH6A4lmHy0Kr
IUO+EG6xqw0USiiQMqKRVLNN3HmFSzJdZ1nCuydS2Fzd6OxhqPhQazZ0pK9xSG4HLHWu28qjDlUZ
K6B20864kgh5AVQw2NO+7curDSAXa1f9zxtT6snejlapRzTIXBFons83t2xuVj+wDGTI09Vc+3GT
79ra6Lc+WR1ky0bHAiC0WkCwFoMcaLDYUNPoRYxOR8j08FanHrwew0o2MNEfbb03u+bcqGg7qvqH
dLTm6IfBgt0fX5UYEdY0ND2Bd/Cs8gi16KLIqKTR65ZYc1KeiTR589roHoVIOG2CAFTnd1xC6N4j
xYq9sH8BIvFoztMz2t5/iPxsDobK33Z6ZFpfvRbsRnbKTr6nERN2AdoDuvkLnAXeRcXOrtfIvtMg
/5p7riI3Cd/CiHFyKc6Wo58TL533mHoPhhXgmjYndCMgD9YwrNzcKQ9JdUpD981F2JNPHF2g7+dG
MrqGVsECfMp2CUiBqPceGtN6ywi5IDCWq0aFNjHbqcNcNkggw/chCdPMBYBUgGCoS2RD5G/hIyXg
MlzbNs+fRzGzKqvMX0HvGHhNHJ5Ho31WzLiZvS67gvkps1g5kBN3wQJuIa/x1sXgy83I1nYTWMZO
dvHNavl9bQ9vcVqgzTB71G488conetI0vN9Coa5MsCjLaRC7BgYvjULCb+aT/pyjIktlE++5Xp4K
O6oZw3iQ+Pi7j+6mJAoPrjsP7UB8fZl6WwTvZNhHT/CT3j1nwc+OJltfYtzXcGiYh8oqoPI+B2lc
n/oI6sc4TWTRe8OuEO2F7Za4MfI8ozShPVGQj9yof/xtioCHj0SHSJdb5KHTymsmiHhM/1IW6psm
5BIbXXMxKKPa9XjcGUOimqhKCMXE462ZnqEIysFgMXD7CFgmA4q+wK762+SeOnv2dyf1Puziu9cX
d5ur26nhlxack1YNagOG+Db3cs0gmzzUjPQqNgaEw3TutB5kX27qOXwrnZbkMtS+QjK1xYjwmzvt
vpryx07Hr7oFRGY7fr0p6qvqW+KvbeBmG1Gce5Qsa39uCN/VBHsonytYAvxlrHFmRPsr5ijeuq11
o/TaG9hhV1ywCXi6+Ork8HbruSKJhM2R9+EEA0h+lKijYM9aVaepO81ZjlWVTxOo8XciNBsZQiRb
kTqsa6bHXphPVdS8RDl7zcQYzilz7tEbzo1TgX8US23IaZyBumR7PDGPC0GYb6IY/qBj7MYQ5pyu
E56ZAqIM0sLneYId2RtkhpUoScKqe6zy5g6E972Pgn0+c6nY5HzxdRVb3zQfZmDAeUa2Vee4j5oR
z4p548oKF0HQKLZZhArBGkLCUV2WLvZsN4i1T5iFmVEoE/GbM/osXhR2AZIwCz+gHoOqGlcMxbIR
MyLzyDPirb/e2PDZxbpdD1X01MBKxGFnBDsj+2SQxZayvaa2860yNllmbRbHjk23mSjnnLnFv6gq
znSp36FfXcs02JgphYHFleuB0s/85LOLg6OuX0dySDyxhI47xT4TMKIx6CNt26OPILep694dJE4E
YcpfMzdus5DfHoW2TB9FLLozgMdfzXm47nTx09t/fIbaG7+xEUTHJKHCUNjqUdL0iYTAYHpp3ILe
R5/m35M8gHtAS2R7q3rIRzoeAJ/C3NMxgq67Tw2NcQk+qYSIg5Ld+5yAqu6RH0abmYjTnWNlxzGD
C8mV8Z2llI++QEfhuZo5zd3Fm3syn13mlmzOqR3HnjS+Wa6dxoperDoB8WwEjwnLVayDDA1TsBBY
ypkiskhFVrjTs+utquBN5cMfo4N5zsd4HmB4bQk9e+QUyzj95Jtm/3iMUobzFv11GvX9qZ7CrWvX
70AecQQG87vMqk+rG3lio4Wuy+uUdhT5LXgkMkyOfKgGDuTFY+S39Ggk8Vgta6caPa8PbT4Ks1cM
L1BFIv1qBgn/X6OndTBCRzXOcyfrlz5hSq6D/NYYu1xm5rng6C1r+xX9DkD0lgDvwWIxWKWY02t1
RDb23KakhHXEI7LNMy8J08KV7CZxMub3NoeIjhCmzB9F2Ga7dIGhupOGXNkSGe879Raw7bmv9LiP
e/rrRGe3tLX/1bn4p9lckjNtAftlimke4X7GE2JCFfjoVsnO2dVw0detMSNjcBcFRVjujdjYtY3Z
48NMyb9hlNwDs1AJ0w+33dmZ90i396GHdIeyPTgZRXnKw5LgVAJjKwAIZeVCsO7qpzA2TzpmxDLX
DyF5KFxoxKMAiNAgOxWfz/QBgAUyBj9m3NFZBLO7Jd7Hmeim0RzVwADVTdF5l00TklVpXHsGOVF2
iPVI2x787fp/FbEHNxIccJsGT7XbXppx3kCNfC5x+deKVJnYIWs3KAgwI1X9OjgLWJh96dCZeh8R
oUSo79kIi5mpAyEGxfCS1Dwjg8t8qQUrJQllIY1nT8E7sS3w+rWXoMJVhf3tS8MF2cD1IGIG98L9
6wc2cywOYfA0NtOLID1kcQi3s3UeUsCzB7wA/AvTeiKt9VbXVoIMaNckfr+8IGunn9RbqCGmWK6n
DrmHPKV2P6j6q2cm8MnUBMepTJYxoIBjhDyNbYdzBNq6Q0vywEiGcAByJcDitmIvUtBtqjOeYjLU
nj0zPcSS1jhD/34IXXomVt5b27A8Nt4Ze7SYj4yQ3+IUhfolHuvXOQvMi1967IeqYkTIYM1ne/lF
448+lmGIUUQGV7/sg2tq9aeyMKZzOs6/2A6TY1Plw2EYrT8+ZdiZwm08S4PotsDBIE4NZlAfgDw1
8K69aOapkP7aa5AquYgEt8YkHxXXIrb0aDoXCIkAYTkQvVUDJ6eEjSZJhZjR6xEFXDIxtEkOzABa
gAglbdZgZzVvuFpJ3XSTHNZChqJpkLepJTMIkcJfN7wHMvzqLFgkLomaTqPukQjobJofnxiLlRDE
HHQDywKwdmhgwvYyxyaDVjXYPFqht65Gg2Ti/jh7JlGLE7tSocAPKgz7k4zStcEVsi0XcmLuM9Gm
aDrGJiGasva2IV8Do9byBYyHtWNELrcJr5NfvATE8XDMys92Ksl2mMB9JLoitCJq0cEX77F4DGk2
Nrnj28SUThsD/uziSvjWJqutaTDhRSTut85RBqHH1Vj24T9wWkG/S70HOThPoNbaiLxsU3zGNWdt
LSxvPbh4zJqSc2eoTrVi4iaQHK8bunyWCVyN5FCTiVhmX5JCNyFElXuQH8X1EU8XU3zJQ3fn5b0L
I7Woz6ICDp7Nzw56krVjWE8QVmHz6FCdTdjBK1wHMMOnLtkTWAyKnFgY8lTggA6MOvMKwb5ip9p5
/Fmxx9qxgWzByiog+YlA2sYpumM2GED80JRYcnwb4bXzPbOpFhG8QfyhiJ3IX4Bu7CAsndoHuyWD
o82IhFPZFtwoWKG51ztXYnRonQUj2KNOj1XE30gka9l/gs3lHKB+IrIQqCz14ZZcL5AQ+IQqB6Sz
k59Np74M9jyfyHnk4LZJ7LVzpqCa2cgi8ArCFGyWZ2zbOcx3HlqWxwo02WLNB9jE32jsgw1SvaDm
FujVtJsgAV1aNT+DWfLZgx7iiZ887u18jzLmoFTMRijUz+1IxCKBl2isj7jnr+gFJHBEdzzK2V+R
23i02d+lkzY2zog9BcjOHaQLF2+fH3KjgQGEwXCVzQIJENsuGYyvOM2Y87gq2uUjqSlum9cgk/ot
pIaQXoMYxlHT+tiBv444thh5tc4uZHkN/YDFZaM4JXV7YAzMhEcjyMEumqISEpRifY5yNDG2Liko
zWSbzLLAyBNkki+7SCvp74Eecx6Vkm+QGE7X4VTijlSbQUIgwa3/48R1fo3Tedf1U3L0LFqJpJHp
tumCIzhexCF2VO6BPf5pyBisZutVmOopZS+w9xwmfnVaLkd2Bo/DZY7XRhQA8k9KhEnqEJcRC8IO
23BwubHTO36PtYsoGF3Slxwdhn93ZQTYT9QlNiIOP3SMEEWe6F8ocGVO4DtpM0LC2h+sWyiL/ZyP
N4PeeGfOD7TiMAYKb6Ercc6KIwNXFEOyUvsBICOTpEs2SjqVdlYbN2hOiNXN46x/Ys3CrK44U1pc
HcpTz9kC1fA5qddSUZBW85Mly2TN0g65n8Fmxpke2d9Dz0nQdI0PEyZLqoPi5PjZY+vNrG2sId1a
JQecYZNsxBR25ETSaiNbvXed6AwU3bv4OOO2BfFQSB3SX93gaghtUAqljxe0+OXETI4+H22Krs/x
kp3WAo1Y+2Zr3jHyrN7Ij7sGfige95bHdDUa3DfO9X3RG8TVT168STBIco1uR9hi4CQlWdKhfPCM
4T2DzbAtB+Loa/fWjP4biS0e5fWiy52RSkI8w8WtkaHR7m+byl883V8QEzaSXcquxwDGSOUX4k+7
w0HokLHGBGNskV3oIDuyQEe/S1YfsWOLzbQ/EJx5QQ3JPkP52c6rMminbvibj/HvUkGPGZ0iguto
nzqIusKohiKdUrX3wL5T6uR5Nm7kuX0sWEC/CaYDyckFHlH2ROz0JcKu9MFZ5EW9ZR5Dc6zP6K1x
fMaEE+dX03amkxqzV1wo+pIzby8V8ROODVF0ih7MvGpPlgzeFbtLbUO4i4qcyso1DOShK1s0OFE7
XbKEt31MPv+gjVkw2ZCSB/NH07IXaVqKRte1JLur6QEbcXgKbfvJ6hJ4ndhPc+V9iMH6F8DIQS2I
qNWKcuNo295tCmXNQzThjjIQUjVMjDvWn0Pd3W0zGC9Vqe+dAqXbwKd4zNG8PoIF+unQBp7+/zcf
DdXa6Gdy3f+v6UrE370EijQhPd6ntsEzWnkfE269JdomJYK4ng9hPE6rbHnL5gARdOlN6SUyaB+I
kUDK1BHRQGp1TL5XOq7JFQ+9OHlwl5GmhY37J150moI8jiDrdhVZvKtWCI10zY32OHEkyFSnuWLO
eE060uV8qh0GSkWGxv1fIbq3sc/F38iDVl2L+omjH9RnNxpbqAIooU0EvO3yi1nfQO5mlx6kPIWI
d8gMCj67Cl7lEr9Wzf3FW36JgFYlqi3OVQMfrzcy+9TCi8dewaJrjqtz4nfnqkyhx/mK3Yx+HmWH
5akhY9sfCoBQFqlKDlkdY2f4u5SZzrrIEcgBpQ3JVWdK2mQZ85aJ4oLQpCGxrzJP3gQ5hSUiV9P9
WwayuLbo8rOmYPDGvqrtraNHXBOQRtNgxZMsTEP/3+ylf0q/O6miXlK39ONg9ygVo2jT4fDa+Kbc
Q8aiEk5YwWS3GAWJ4xPREuSL0nS0eaniZFPG1Vc9IUJwi34jUGCFEN2w4kFvLBTam2TJEoOGDZPS
jO9RzUalBqC59z03exUDqenSKQwKSrZhacPUncpGUW/N8WNf+xX1aPVRAqA6MzMKdx2kx6fWgQMK
Y6f/JlT3YDZ1cnMn511fXSLhvKV8NF/xuj3PgbULBmab7tTAmvDeusqcN37VPyKkOqSGfLZClCKV
S0kx19Vr18p7bMUIemK9b+riUBVch45ej6B4UdEYhLgt3LSsYISj+/U851++mZ65B0eknPZbzIxv
XQl7PERFS9Am/jkfYK8XWtvGyhHEsO+qpm6PmI3mgQ+TY2IT2rc2RPbF33gVaASiNseCc1u6hYRH
b90G5Ql9FMtMSxzTOGMbiY1ppy0b5SvmbQMOa03Kh1LPpWXy+VNyFj1DBW3lT9BPn/KRVjio7I8k
TQjJjUE1oQ61DfdXo1m2eSEUGr9DYaP0cKLlTYsMCK+kDvuGvGhAG6uUNDagv8HaH4bqkegctU6H
9GdoeALWGIzqI8ttOGYP08gi3cBbHfWhsXby6tMGq3toBxK5w6Xu7icWeS27bZQlxq1OWpd0pi0p
QgJPFxKo1g2ouAmFIU6U2Ujz1iKM/zAKVW3muWpOFttCv8lulWUidJmksVYLATODsDXz0IY1Isnc
lJexck8I4JzzlDc/Ma/KhpoXTRZnZBjFHQMelOLzfCeojH2Khx0m55HbZiLqtg7iczPw060w2Yy3
4yNf64PbIhVhN35hwffczxZYSKnvWvPYNpQENJ/aONvK9PHgfsal/TP2nNRd04qbOTRsyCcKDnqI
6/8UzzNyP71xIPz1Un/X0bJdCY38OWWfdzGABGal/0mV53+n/MMY1tZRhwV55JzZF+wv8UaPboB8
yTmPvC8bRImvsYdcOvPJuiYOlDULb1E4osuuonVnFcFGjOJQycmjR7HXBHSymu9FgL5FdPcJVMtu
Zh9DHVTp8zS1PJfud4JRkXfRN1/xMGHBYULiCBRmMCZWk7Sze4QbH9A3G4V5JDtITPgaWWX1DWxo
3BVAq9DK16AduTpR55DPjV7Mo5O1SSHdd0b4TZc31Fxi8zYe/PgG9gNAaMtiNJj7O4UpUwkHzNTA
hLfi8gmrsD+FZoDcrYGL4LXm2S/jYNOTwuslFXNNEMydPXfPbr6WwktuZT9TapZ+8aQ87zLk3bQW
Zj8dxhnBuDV70VHPOPtmOZqM3ykkknhMr9xo5yy3S14E2lfOHoMdKOZyHch0M+bQ00U0klYyG+NG
zWTuxDFjVww7/ZNLZL1J8bNKaGqXUBRxdTLxz0WlfwpnN93KzPh0aFNuKbUrzuaRPqKZTtJpOKLA
Y7rMkIlPYnMywwWvoxNr7BL3bk6C1zLuFnk4XP28Hq4ygAgt+2N6qEKZPrR1jcgq3sMFZJRfiP7U
eN0u92R40mC5cI4b/sbL2ThMS8hAVxVqbwXU5gFDrZVq2uwmqk+z6GHdOqo+jRiBgj4bLk4SRpdu
zs7ACu+GK4aLZ7b3Gon7MctN6oMIB1oS72kGuHKoQeMizD4bX/C25M1DNXTU4wQLZgEJPN5oDpfO
VJ8aK9zRJJlvawu28C1yqg0ZGWojULZqD+puJ6mMwtI7o+QbKGmkOqp/zH1j1Kj1x5TH2bNxNf3I
PLVYmmk70WlgBkWk1AS/Df7lB2VxGxn2gkFWn0i3v2VmZxc9ASqrgUh2szk+VpmpNyNM871dd+y+
VXo1I4WFiUCOdppy+pAk2hBC2ZCCzgKe7eF0Eq44Fyiocf2nis5RB2fbxklkWOVA0cExBJcJxFlf
ETZjkQQpew7YNlG3euKJUB6Ze2gJkXaa13LRCYe51+wt4lI3Sr4ZioVOVieHwBpPcd5n57BrP7sO
loiG1ViyfrkSOn1wJwsbVvs6WpO54Viu116uLo7WX049bD3bQstaWS0nAW47usEVo1WBlr56nJs/
VKGMcyeEX7GLCjV1eA7gKHVEtbHdHz+QUdMO1+lzPRRPZg6btIKsz5AWPYXCDpDEXA2SzmaK7mXH
TVqbo3NmWLAacJF/jUL+9q7j7pp6pE6gnBpuLtrSZTh8Ro3yaXvukU1YtBJ8eORJ7GTLYpw4VWLP
PYyrIO2A3h5w+3CXAT4A5G+v2HF8Eoz6AjXo1kH0s3MTVSoKNMa1rj6qhpKlh4LvKhzChVn+ZTCo
DEZMjpqylfCaC9KCYq2SjZToKy3SZbbuQjPt2Wyv04CLNqlZ0y6hOkw4qBuQpmUtOhCT3Zfohlvb
Ba9x4Fe7GhHyqHCxGCESvMwDHkDe8masgGw3VvxYo1AdMOGsUnwcsyMfLGf+HLDoRXbyC9z9Pnbk
vzfuV5whvggm78XFrBJ4+oloXTzryZ85Dr+bhp0imy1SUk10AV37x5TXIOwf0gLjbBHwX9tq/DPb
5T2ey68Fe2E0zK7a/BI2A58N23qy+LrjDJ2wHN0jztsPf0qXkDVPoXkB1eegBwINO/RAlGM0givp
TnfaGd8ZLryfRyHCku31xmlYKTnZv6JT2eKu51RCnY5Md5Mn00WSwEeIryFXqYFLwLbgQMqx+/BH
kq6Wp8aa0Z5raNdj8+KzoZlRQ/7P+SNY+4T5hZAi9pv16LGNQRVd992WXgxCn2PQvpazRhGzRZDI
fREmYBRqxhCk2G5jWoOCndAmslwfdmeCA6svH1X8phtQenmPkbzKZ9QJGDNXRuDsSpFlG9r9jRk8
e2WXsdRjGdsquWAG/GfvpPPjVEseNxNLWOHcYUvcfAc0qxZM5arCqbYQH8wI0KLhRi9m09fsvir+
BNIwZ+PBJ0WI6U+5EfSogHu+JCt+fCMzGfGamJ5yoS9yvRG/Irp9njxBivmPvTNpbtzYsvBfqfCi
d2RjTqC734toiRQpUrNUUpU2CJYGDMQ8A7++P5Cssiirqv0MLxgdzXAobFNKAInMm3c49xzkwSDk
zTrfxeEuUW4xa/e6yKzjyoNdII2MFnxZTyOeKDpEZvFnKFLCK1JJkin1ByexIFWUC7JYV6NcBRXh
lsj42V16AmHGayaR3If340bxUzwyMcJJ9VcGEhnkvqTeKwhkUn2NdornQ9vOnLC068NQc6m7LXB+
VkkHL/6JbNTFXVR3884trvEp70s2jQPGFLYCHR8Z7c45kd0aSYymmDhkpYgK/YS8KlwHGZjTc61u
6LuClh9XlV0ozWEEgmEzpDhh2mXzhfDvGBafcqU56nUKQ2UYIhStKwXP1YSLQtym1GAXnZrQELJe
c98CoBzs+CAeewbm6gjLR5cYbAYJuUQq7XMfPvtzCepZFZpL7wVxpFPSgvQKquQCdOtSaWA+0qFJ
PQIBeCUAKmkFTdBuLD6nI3pBTGFOW037XDYgiIrKLRcSPSxXFO+u6lFbQ1prNpMiKm5GpjcrVOnE
C7t62p03UIOO2ubKXfCuTiR6NGJyoFOh0EJcnepqcZs33Z1GLm4CcOvJUgHlyOnnKqfrooZvW6uD
2yb3wYIl+rTjJAd8M7rDnsVUdJx71cmhvkV6iIdKnUkIQSwW/khIo1crIdgjU7AqpXDp0vLnRemV
n1anIu2eLNHOVBCjMI2tX6UkvHBo5ZnlGe3l0og+SOplaWku0ZEqzoXhXJrklOcoflyYKarnEfht
14OdpLQFTig5o6X8lYIuvn9TqSdVV9rna1RNc6XXD9F7GQUScxDwGcVZU83FGi0l2HY+B70sbhtR
JvTW/LHv9h2jBpwF2BscFdCfMCtI9qWPDl5KlDEroY6Hej76Epr1+kwh00vjg7XooD2cQ52CyqCU
LcwgRPIV7T6yBNa5oLZrE7cRNZnSEmmQo1wkym0bSNIpacRVT5PcdlY4dRpEtSAMKZqiPq+c4E6O
bfry9AawQKwmZ1qA5mijpUhQNMGz70SEnpTcYC/4lqwNKmGaPvOzVGHf9FU6EHUVsr1uSoQuSxCA
pyDalBhgUK7yltyyRoG4T4uW1vqGRz2RelG8hJ5F6L3rS/LE8Z0GeYCOquOlX91IpmEvRB6yJpEp
pbQY6EurQDPQVOEnRWh4arRueC/bypOUWcsQkvXPOgg91bRadingkXSt07/lqfYdzunU9C71yAkf
JVhWJqarh6dJEyIjvA76s1laBFnQzZvauUpUyVv4jiufdRD4dznvAuYZfebphHkt/axngHwrCvGX
lmosnVb+QpahmjuFFtIuFDN7FjFJ1XaYVhBxPR0lPn2p0eVrd+QcwFuQHmrl5lX1pdMS2dGJLWE8
wTGdyXk5DUPaA0sFpsFReWr3RUyYQwIYOgpdNdilSjoVMMfXUgY9hmsiEaCiVmdleA5SECL97Vf6
Ratl8wZ2s8dOQ4oC4p+sFB19d6JFrk6dQ4L2BESiuU8EQluZ8UROsp1bQfDgUBZC0Q/BPj+XrxuM
9VK14N/WilWUiQYZuFw+cTr9lmgeUJISBugwSy9CIzoplJjyVmWpQPelvuOZnu8MrMIyl3sV4GZC
e5x51wpZmWlGMpNTV+MwqbxzKxT3o0p3EYi6aHqIjZwYl8R/nHI+ui4INvsXHDZzqKoREEkk2OZ6
/xianho4YQjQTBoZUDaQsJfW6rIrM29ZBumyTCvtSmK1T0UkxNQsBI3iXnBW9Xpdmx8RMQC18RFi
e0JbT8FPPWWA8x8MP9AnAeVv2mt1mDrpti+AwEyrEL0fKKJ9YLPLIi1ReMjv1giBXHn9D7LtSpii
esQandPE5U5L2+acWIvwzioo/kJS5E0yFbcxWecgxO2oOF/ntO3GRnHS1NmzgtTTIvMu9BFCg4CK
XtyoQHOsJFFDX45KS9UkIDlbZtkko1x3F2l91ahRF1m27mgA6ZoTeF2Ki3XhrFKWvInIq6qpQLEh
cyhjJBRl0/6c+/40yOkYyFVgEGQvAbUhcBJZ6qzORw/QHyFi8FWyEGlIi+4rsLYn+iyjmuSOWkjW
SaXDfezgX4bQD69rtzjJXXisj4qoou+5zIKppLAdpG4CwEt+ASTT1wSWHPA98ldtX8JKFUvVc2zm
xsiQQs5ievfV6sry/fxUoilOc6XsLHDN65GaE1aVSJuvSTeQe86vFLBjs9C3buxRZp21jvLQb2hS
1819mRvAJs18Vluxc66LMJ3VFd5xkILcsb8apnPdWbRlBlTlppacwPUgB965hsEL6Ysu3ZF5plgS
mD4pAGkPQ4trhmQ0ILqwFLQ81hEne0STD8wG4XHj0C1u+Pl509GXl8v+kxRRF8zhO2XbLsFMmUtL
BYxbS8mVHAPLdUN4YA3ajlTgmOS0YcopI2RtkxFEslQnz0agMUmBB0+6sr61CACiDL6/QltPdJkO
Rtzoz42NJuLITp+qxFyfyrxGeB7zKZQl0lGELOyRV5iLnKo9PnYJB7la6Mderuqn5nqhjuawobve
DT5VO+GJQHXZAjWKkXFWEinTabRS3Nc87W7lLLtyydEmcv/wET/c3DoBBKnRzhJZ8aORA9c2AXV8
nkgkDcrQQQ5DbcvTGMS0mOKl2VeaD+ANUtNZGpJE8zyaHCTgAEWrKLPIeHZc0E1u9xDTxDJFHBp5
Y1laOhqo7VzQBuCSP0lK/YzGBvuKczNMEToHgAi3vxuceUpEAucuh1mNVKJ/ITp9LgSRg2uoE7y2
q9TpqazanoxiFWfUJIoeKe+BPXa6FGg3iidAN9IrE+1PGgKmNd2KnH5RMrVd9COi5E5L+EaSfXOu
6V8oLuNyRMjEmOtX3wVfBvhj4qdI2cQ1DljDQ1R+ZWHL0UTTlUlr4HGmdKdhk6kLOB55xEsRGYBu
XHiolDXke4w1g+IdtBiGP5Fv2o6KQtqYBHiS/u1GmpYSt7JG+QPoHqRtktc7VblJMRQlU1pP1rM8
deZZQj3HriE+yVpAznoDQURgrSoTCp5Gdr7kHX1HdcaiTVPxJZTpbrQb6RiOl6fYU8F8dssggIqi
EiWESCD+/FGbUy2mSVVuolsgSFMrLZ/hG6P0bsIrARWFkQc1lW36MNvMfo0dcZXJwR01F9BN4WNa
qwjJCxghShl3WyP4ClwxryBuOO6oL+GyTAJyWBD5ea9KTpFfGHCq0DYc0VBYmPk3P8Hngm8L/l2L
VjujIFeoXRc28awd9aLnEhVnj1M8EUQuCfYoK3pN9w6kuhkekRIgQ9oaz3nY3OpxS/BJUN1m6RGs
QyPAtvFDLWPiWrGOjxwkQXASy4avKQSjWjUSJ5ILHLhRsF50OB1XbQvAIrjvlDY7abIQ0UlKbXpI
nBHBAnWUKxVMfymRTKGEl4VCC4EAG2pToaHzjx8IVVxolnsWO4DqnArmRMScTkKvuq8gv5UTZp6K
e9C6/qlFnsvIHx2/a2YKbAWgmpOrquv/pIUNWcfrpq8Sr7UoFNprSgkQgXaiEcw4cUGXMJSQMmnj
qhy9uKV/hqBWT1pcK+Ere+aM5nwIzSIYXfA/zn/Nw7lhvIz3+H0tSSMdQbpZ0egE6/l/35Bju/Q/
JYmbmrPKVpupbeUQukG0hxrnE7v8uLWozABWArXXE2DlkndWF/lVpBpfYLd47pHKx0YDBLrOtIXA
/wbGPlOSO1Uo510YJAtag8/BQXjHXfwtduuvHJU3a+TGSb/H11JRTGFDwUkEysDJYiXmt0pews2Z
/y80xrL6Rw5XHtQ0FAlWbEWRzXdEvx020/SsxpzhafccZtAdJg59iK0OWAc4AEC9LxWKCjNTQTBW
rRLkPHMa6EexDmdAxdrO9HOnzOdUiqh49kTIFhZMJQ9GQBddxxHlEdWmcg4nGylGZWJ0yTdwFUES
Q7xC1so3F4VDh21GPh8l3ggTFC/V2FgEBZsmS2+DBMhH07OR5Mb6ulKDr1DofBkF9WU9GvXLiPQJ
lUB6Iez7jiGPKNQuPY/WkLYGsLd207llo01YynU2Ay+tp5d4GwstnikS5Iqlqt9U3ZqLu+pipPYK
mklvYTAYIGCXIBDp5xz51D0K/m+rIontncGpKwGKcRAgQ5YAh+x+s3ESHSJGaIsWams+0LgA39CJ
kyFTqsF8C6XNJBsZp6EwmiPhg1/Ig+I2KNRTgJ6CxCd9K1BpGar7kBvFReevXyHOeY1S/ymR6CD0
2b5qmI/oJW1PJYdCRTqawUUGP4XBSlT84DKw2pPc8B+LpC/D0kOV9jXPumrmFDStI6rp5D8UZB1k
CAGCO82awB1HL00FYVc6okmhqa5rT3qAHw8EJakQ7Jr01ORpMjVDA+9G0RauxBVVntiXt4IHT81/
OC8oAm+21yd08RAHjor8H79tyKzf7TpLkyz4+skzqVQT93ddGOUaC1KDe9dE6LXDr0hIcsITIpEl
AeVOs58BU0b4HOeZPaNJlbYwjnQTXDYdkem52ZTPnUDSMhNkkfseUFuMHgmB6GsOXnM5Q9SkMh7o
vYYCxaBxw/LmRgZ2Q/FjZeJCCRTS+EoVmRFiemRHPeVBE/CVnr5GSPtNi1GAnDeEHBLS70f0a/dN
UvG94TtcnMOh0e0voinv7L4VBfXy+JgSEccELJtQtfAYWb6QenI1FL2AoaPQysSeWjrk2hr5VoUn
NUM4h1pDhjAFx/TXdk3/YLtbuowagslPaIZ76u03dg2hPxsqxcxCJOWLW3kPcrIIRsWyNSi2+S6p
H1k2KkAuwSnchlDrauUEMWGK/XIr4TxqX+ucIFhUiG2k60lRVVDvuc6TpZPUKUdUOGMfDockuaem
RxqtmQuvenI8dmiw0nM4RGXnXM20OWx1iyQvHqKQlWvJ4sFU6nltMDE0BtMiBi2ALtmgW4KzzdmJ
00/DiAgmZFFOudunIAHslvqPXoR3ZHpZxFn08uvJ6kUn3rMxQ5VjmBhG6EJpF9+fLEdxR4ZshNas
UeLHVvWfZGCFENXePzboJh3LFI3hBg8e29p+NbWGMjaUwJDNTm0UASaSXj38+obEBzzNlqUpUm+s
ZcmS391Q4rM5yPlYMwEQjOKNtzKD22ANYxTKpWldLyJp9LWrIPDsXPM0shdlkt0iJ4GbpQDiAz9P
dM/2aFX1CZJTxXfJAiT0y5TKdI1s0IQK16MXJgutJ+XUFFhNbVP/osLeIY1g7Ye6/3n94ns17lhQ
PYRmvECuhj47zrtJmVsySx5OqDa8U2IbqpyUpv6+gS5AHS2MawSoFPiGFdQhzpvipnZEdt3l9nkd
QuBpjCiQ12p2PHqOTJqzYJx96NLGOQcnKMk98NsJcG1Ca6KiwBlGwVlv6NSU9VZp3lenIfYTMgoH
bsuhxJuBfe6xTvRbN+m+/Po9aO/Z8YVEbUsHdwhNLXyR6juxBXCZHQzw2KmYu5yglYY2BfS2Demx
QqzPkvWNlgbXnuehUgprixR98208+gARBq320+Omp1em6IHGTguF1YgowIcB1kMAlJoWFU3ooUEu
qLUJzN3UJ3mhtb2SwRSdoxAX7nNl4E4jefEUBnR/jtL4uiFFMOl18cC/oanqOZd5vznhbGIiEnNr
R/5fmuauTV7+8dvqOYSCwsvxdp6KtxIzNFdgCzSs6r//87+259pkVaw+UTzxivZiFfLHk1W4ij6t
oudPJAY+/uOtRI1QxmhIMCRQdQNPw0D7YStRI6SxKVTo0GVZQ2uCE/F3jRppzDeC1lpUJ3oFCu4l
j8uNfI00VpFssCxiKgMpEFX7VzRqrPfGRkeeRVMMmX/gktOl/ih5c1Qk2SittUjWprLvvZbCuBCZ
PksM6w41SrYkMJSghQuiGlGLcug17YyvAs630noElkzdeuQsbbe7X5fGLKGUB8Bu6p91fragBfIY
Lid6NvCBa+k+BRVDquck6UjGdhkKnMfWekTFPVnK2bFRmicG4C47cCZWh+4dwCp2V99Hfm1k+oVO
p3mdateaLUONCDzf+dY47kmLkr0ZpLcIxt52jT21DfhwqPyuQ+koKL51wW3rIHccdvCAgI3W6nOR
mKelA511ol2QHLlP6E5P4HUyYEFAFWoWhITVWS/dZd91LV3CJjIwuUHUWvuXIaBSlG+sEJxMNu+I
YSGyCK4LR8zVJCf9rFePVIXuJBM2No1pc6A/Um3jlEIFHkDxNCoQKk4gAfaD6ZvV94FXJb8/8zcv
UkhEMywoVs67Mx8wDf0S0kibBilqEZFxFKKhRhHsUm/bS5HhQrvu+njdiemoJEDk7fz6BrT38iw6
WsqSMCTqxkKTVP3dseWRpootxbPhZj3qksQ7g5/ppIFimwyzrk/XrnKJcKgxK8kt+2l3X0Weeob/
MjoNoaE6EkcvpH+yk87IjOOKbtATIdvh1KbVoIGUmFY4ygYmeRuJZEvY0atMESmczKIanlOoxKnE
1sG0Vi0qjwEAYnqT5jbosBS1DwDsNtmJXHniEMfGQmdYSt4MJXb5mP33oKbK0iZlbPrlErnKdBHT
9bDczM//GWO6e5De0E03du4azsX25iUvicDemsGNX38X/7Vf+vVAOwu7Nc9PcUnCmDtwvDjas7Ay
RmzPMm9uaXO/vxohWGG+y2eMt6KMVV3RZUWFQm7z+e1TEEfO7mth9SbWQJtDxgXgg8vI9d7M0M/m
4NePt53MX//O3gP89IRSLQVv5M/Mwbsh3syBPjZ6f5cAYfuQGJQ3c4B+GieSgbja9kIH9PC74xl3
bdgEmGNkh1SslvHRBAgxlmHfEczQdolgzw5rEdBPiefwJ/fCT9eBrPCi0RODiW9vAVjK2FRxC0xV
+rFHDuv5UdaThj69ig8GObWGEuDe0wt9rMn4XpqqbRfHwZkAGYeN+5M4hodtA3ms4GVqBO8fbQNT
GUuarAjAo4e2/mFcw5ce9PCyPhY6/gpJkv3Xb40tQ8f20dOx+Wxn+fCM4N+w/oWCQCXJ4Y/evjDG
wpR0WehiOw/YiAMzAsROAxeBYuANIEBnyb3SX//ZWwu9IWT9I79H0NV/tnN+WGtBktnDQ+fBHKub
1yx/uBYsbaz37hIbZjMN/TQd1lrAMZAEtZyh8yCNZYUsp9wH5G9cIqGO8Qc1RRc7S3l4mwFCSdy4
YSZRHkOlKBuK+uF5gG8sOBeRLtvaiz5hcFirQOAVUOkaOg16HwMoONofGgWhjSUdB8RQQHD0n4P1
D4YekYo6JqJnQ5g784eZebMpiBN0Q5Op5Ozm6eA2Rb8eWMwD1wMho9Hn40mRbV/4/iEhUI4GIKBK
xsE9P62r5jZ2+T2V+ZOA+adBgmKNaavCILLM37x83AP8Y0yBZm6twcHFSOpWLXyQRWQHmLomw5qN
p/Hm6U0xtgQ2QNttjAO0AeThhhpCVR5b5En6RPSHHmKvpm4ocp/H3nwObgmQ4Ni5bH99/asqVk5A
/STtkgHvdr+OZyAMEgmHmivgPO+VzgftA1kbU49EM7evTfaf/YwRxkBmjpjug/WTyWZtzfNfXwmy
NNaICfECP/YLjLEmmQon4s6HPriombqWKsGcxaY2+BcF8NPAdcHmsHC9TcXaBcvvNocY6yTRNE6J
7bI5vPhJWIODJ5k0iuAssHod8zeHRO8oagrji8PzEDdlTnWwg4gHSPwsE3h95BlZ/cQQMgBW+PH1
YQUMcv92Bu4BfARdNcmT6Ltj8J1tNMeKaVrUbXcHxMHtAYq/ylAvUbbGGllEnCVru9PfJdU4ICQT
6Jd8cEZxW1IYbAkVTkhVo3T0Jmf+xhZYOJKUXAT5tEPdCn0GBWs1fDcgEooKoLpvDDc1BUOiK2F3
UhzcNtgthMETYIwlQzZxmT/0F0mlATiTBbnV7Wdrfg4opQgcerDTrEhjHV9DQ/vtx3J/sxtMJgFY
k8Ze2U7CwR2QbGVtcFLV2IZP8q6U/M5pNpkjw6AY/T27cnA7ok/1bW/qrzvNZNh1UyMLg/nbfvZ9
pD7A5lRgRxzqSuBQG+wi4AfzfPjcH2aQTHOsCWwvRaftJBxcIE2Oz9ju0b++EnCTKVX00cKHzqJg
EiTBDO1m+4AsIndtqgrB7cCzURZjrL4h2PT7m8Aag/g1MATb178rbR/SDGydg8H7QB0Dhezjz/04
kUBBaEoPiNxtgIM7D76X3IeeCYAOSJgThBu7kGjfS6LEwgYgLtf/BT/5T6yTHyiuY9cLnjf4Le8l
/wjm9bNf+A5d+uP3O9jS6fM/fpOBZ+39Yg/n2l77ZQMs6//7n3up5g206s2X36FWm+vs/nz3gH+8
9N61vj/V9/85916yFTRi7eaLdnebWwjvf0fPbrb6dJWtnl9ydw9htkEW/H5Df8AK/8ij/XL8rIxW
T+4q+OgSCrDy75fc4t32ZuSNkfnlJfJ8FX4fpp98oCzsz6F3Dj/QKvs+TD/sFm82dNj5KmtX0ert
wLvixOCRvfCnMy1vk+BDL7FYhWH56d9WYfKfn5ar3A29vRnaZZmHXmW5yiIQmOv9SdombwePzVYI
3g28SYgOHfhsRWPr6rl+eUn23u02rTZ09PPVs9t+vE23iZuhF7h89rj9t3e+i36GDnxVPpdP7kuW
tXuDb4v0wweHA+jb/sAbPNzQgW9W/iov3NUe5nYXBQwd+9aDNXfPYKlbz3rowHer0As+Xayey7cz
svNYhw7+uShW2UdGfBcgDh3/4SUvPh29RM4q2Lv7be1y6OjnK4w5BqvI9tb4LuE3dPRZ6TN68fa+
fxTcB48d793xD2DH0HE5+H9071x4T/E33u5pHtDMk+8/xw5fO/h6v3IEiIV24K2hlzlHMjzbdwf6
wbf5vKGD32VeUu6voN3gf4O/MVk944j1zVQXK4eXMV9VL4H39l1srrWBdg19kP4K/at+NzoNXz09
wNDRz1dRP0/fB9r4w9syy98wTecvDt7kqt3bFcxMf+9/gzM5eQnc95Pe98GBIBg6LX+mW+5HbPDX
vO1jTqxnj9Wz78lvZqdPYA19BOjvV0Xh5X+4wu847KGX2Jwzq3X/IN/vd7OAdlcgShx6hQVHwU/H
/xuW0N0LW8t57+P/njkZev9nq2fm5/s89JPzYTn715f5KJL80d3zx/jye9fOR3+2Hzz3v/EUvKyy
f/4PAAAA//8=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solidFill>
                <a:schemeClr val="accent2"/>
              </a:solidFill>
            </a:defRPr>
          </a:pPr>
          <a:endParaRPr lang="en-US" sz="900" b="0" i="0" u="none" strike="noStrike" baseline="0">
            <a:solidFill>
              <a:schemeClr val="accent2"/>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Style="combo" dx="22" fmlaLink="Map_chart!$E$3" fmlaRange="Map_chart!$F$8:$F$13" noThreeD="1" sel="3" val="0"/>
</file>

<file path=xl/ctrlProps/ctrlProp2.xml><?xml version="1.0" encoding="utf-8"?>
<formControlPr xmlns="http://schemas.microsoft.com/office/spreadsheetml/2009/9/main" objectType="Drop" dropStyle="combo" dx="22" fmlaLink="Deceased_recovered!$D$5" fmlaRange="Deceased_recovered!$B$2:$B$37" sel="32" val="28"/>
</file>

<file path=xl/ctrlProps/ctrlProp3.xml><?xml version="1.0" encoding="utf-8"?>
<formControlPr xmlns="http://schemas.microsoft.com/office/spreadsheetml/2009/9/main" objectType="Drop" dropStyle="combo" dx="22" fmlaLink="Deceased_recovered!$D$6" fmlaRange="Deceased_recovered!$B$2:$B$37" noThreeD="1" sel="29" val="28"/>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2.xml.rels><?xml version="1.0" encoding="UTF-8" standalone="yes"?>
<Relationships xmlns="http://schemas.openxmlformats.org/package/2006/relationships"><Relationship Id="rId3" Type="http://schemas.openxmlformats.org/officeDocument/2006/relationships/image" Target="../media/image2.svg"/><Relationship Id="rId7" Type="http://schemas.openxmlformats.org/officeDocument/2006/relationships/chart" Target="../charts/chart17.xml"/><Relationship Id="rId2" Type="http://schemas.openxmlformats.org/officeDocument/2006/relationships/image" Target="../media/image1.png"/><Relationship Id="rId1" Type="http://schemas.openxmlformats.org/officeDocument/2006/relationships/hyperlink" Target="#'Dashboard 2'!A1"/><Relationship Id="rId6" Type="http://schemas.openxmlformats.org/officeDocument/2006/relationships/chart" Target="../charts/chart16.xml"/><Relationship Id="rId5" Type="http://schemas.openxmlformats.org/officeDocument/2006/relationships/chart" Target="../charts/chart15.xml"/><Relationship Id="rId4" Type="http://schemas.microsoft.com/office/2014/relationships/chartEx" Target="../charts/chartEx2.xml"/></Relationships>
</file>

<file path=xl/drawings/_rels/drawing13.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20.xml"/><Relationship Id="rId7" Type="http://schemas.openxmlformats.org/officeDocument/2006/relationships/image" Target="../media/image1.png"/><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hyperlink" Target="#'DashBoard 1'!A1"/><Relationship Id="rId5" Type="http://schemas.openxmlformats.org/officeDocument/2006/relationships/chart" Target="../charts/chart22.xml"/><Relationship Id="rId10" Type="http://schemas.openxmlformats.org/officeDocument/2006/relationships/chart" Target="../charts/chart24.xml"/><Relationship Id="rId4" Type="http://schemas.openxmlformats.org/officeDocument/2006/relationships/chart" Target="../charts/chart21.xml"/><Relationship Id="rId9" Type="http://schemas.openxmlformats.org/officeDocument/2006/relationships/chart" Target="../charts/chart23.xml"/></Relationships>
</file>

<file path=xl/drawings/_rels/drawing14.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hyperlink" Target="#'Map View'!A1"/><Relationship Id="rId5" Type="http://schemas.openxmlformats.org/officeDocument/2006/relationships/chart" Target="../charts/chart26.xml"/><Relationship Id="rId4" Type="http://schemas.openxmlformats.org/officeDocument/2006/relationships/chart" Target="../charts/chart2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microsoft.com/office/2014/relationships/chartEx" Target="../charts/chartEx1.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53340</xdr:colOff>
      <xdr:row>9</xdr:row>
      <xdr:rowOff>171450</xdr:rowOff>
    </xdr:from>
    <xdr:to>
      <xdr:col>7</xdr:col>
      <xdr:colOff>259080</xdr:colOff>
      <xdr:row>25</xdr:row>
      <xdr:rowOff>17370</xdr:rowOff>
    </xdr:to>
    <xdr:grpSp>
      <xdr:nvGrpSpPr>
        <xdr:cNvPr id="2" name="Group 1">
          <a:extLst>
            <a:ext uri="{FF2B5EF4-FFF2-40B4-BE49-F238E27FC236}">
              <a16:creationId xmlns:a16="http://schemas.microsoft.com/office/drawing/2014/main" id="{00000000-0008-0000-0100-000002000000}"/>
            </a:ext>
          </a:extLst>
        </xdr:cNvPr>
        <xdr:cNvGrpSpPr/>
      </xdr:nvGrpSpPr>
      <xdr:grpSpPr>
        <a:xfrm>
          <a:off x="53340" y="1817370"/>
          <a:ext cx="6118860" cy="2772000"/>
          <a:chOff x="53340" y="1817370"/>
          <a:chExt cx="9358680" cy="2772000"/>
        </a:xfrm>
      </xdr:grpSpPr>
      <xdr:grpSp>
        <xdr:nvGrpSpPr>
          <xdr:cNvPr id="3" name="Group 2">
            <a:extLst>
              <a:ext uri="{FF2B5EF4-FFF2-40B4-BE49-F238E27FC236}">
                <a16:creationId xmlns:a16="http://schemas.microsoft.com/office/drawing/2014/main" id="{00000000-0008-0000-0100-000003000000}"/>
              </a:ext>
            </a:extLst>
          </xdr:cNvPr>
          <xdr:cNvGrpSpPr/>
        </xdr:nvGrpSpPr>
        <xdr:grpSpPr>
          <a:xfrm>
            <a:off x="53340" y="1817370"/>
            <a:ext cx="4684192" cy="2772000"/>
            <a:chOff x="4411980" y="209550"/>
            <a:chExt cx="6093835" cy="2743200"/>
          </a:xfrm>
        </xdr:grpSpPr>
        <xdr:graphicFrame macro="">
          <xdr:nvGraphicFramePr>
            <xdr:cNvPr id="8" name="Chart 7">
              <a:extLst>
                <a:ext uri="{FF2B5EF4-FFF2-40B4-BE49-F238E27FC236}">
                  <a16:creationId xmlns:a16="http://schemas.microsoft.com/office/drawing/2014/main" id="{00000000-0008-0000-0100-000008000000}"/>
                </a:ext>
              </a:extLst>
            </xdr:cNvPr>
            <xdr:cNvGraphicFramePr/>
          </xdr:nvGraphicFramePr>
          <xdr:xfrm>
            <a:off x="4411980" y="209550"/>
            <a:ext cx="6088380" cy="2743200"/>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a14="http://schemas.microsoft.com/office/drawing/2010/main">
          <mc:Choice Requires="a14">
            <xdr:graphicFrame macro="">
              <xdr:nvGraphicFramePr>
                <xdr:cNvPr id="9" name="Year 2">
                  <a:extLst>
                    <a:ext uri="{FF2B5EF4-FFF2-40B4-BE49-F238E27FC236}">
                      <a16:creationId xmlns:a16="http://schemas.microsoft.com/office/drawing/2014/main" id="{00000000-0008-0000-0100-000009000000}"/>
                    </a:ext>
                  </a:extLst>
                </xdr:cNvPr>
                <xdr:cNvGraphicFramePr/>
              </xdr:nvGraphicFramePr>
              <xdr:xfrm>
                <a:off x="8938602" y="297181"/>
                <a:ext cx="1355610" cy="68400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2288639" y="1905921"/>
                  <a:ext cx="669416" cy="6911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 name="Month_WeekNumber">
                  <a:extLst>
                    <a:ext uri="{FF2B5EF4-FFF2-40B4-BE49-F238E27FC236}">
                      <a16:creationId xmlns:a16="http://schemas.microsoft.com/office/drawing/2014/main" id="{00000000-0008-0000-0100-00000A000000}"/>
                    </a:ext>
                  </a:extLst>
                </xdr:cNvPr>
                <xdr:cNvGraphicFramePr/>
              </xdr:nvGraphicFramePr>
              <xdr:xfrm>
                <a:off x="7034298" y="2545080"/>
                <a:ext cx="3471517" cy="391886"/>
              </xdr:xfrm>
              <a:graphic>
                <a:graphicData uri="http://schemas.microsoft.com/office/drawing/2010/slicer">
                  <sle:slicer xmlns:sle="http://schemas.microsoft.com/office/drawing/2010/slicer" name="Month_WeekNumber"/>
                </a:graphicData>
              </a:graphic>
            </xdr:graphicFrame>
          </mc:Choice>
          <mc:Fallback xmlns="">
            <xdr:sp macro="" textlink="">
              <xdr:nvSpPr>
                <xdr:cNvPr id="0" name=""/>
                <xdr:cNvSpPr>
                  <a:spLocks noTextEdit="1"/>
                </xdr:cNvSpPr>
              </xdr:nvSpPr>
              <xdr:spPr>
                <a:xfrm>
                  <a:off x="1348271" y="4177420"/>
                  <a:ext cx="1714276" cy="39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4" name="Group 3">
            <a:extLst>
              <a:ext uri="{FF2B5EF4-FFF2-40B4-BE49-F238E27FC236}">
                <a16:creationId xmlns:a16="http://schemas.microsoft.com/office/drawing/2014/main" id="{00000000-0008-0000-0100-000004000000}"/>
              </a:ext>
            </a:extLst>
          </xdr:cNvPr>
          <xdr:cNvGrpSpPr/>
        </xdr:nvGrpSpPr>
        <xdr:grpSpPr>
          <a:xfrm>
            <a:off x="4732020" y="1817370"/>
            <a:ext cx="4680000" cy="2772000"/>
            <a:chOff x="5722620" y="1817370"/>
            <a:chExt cx="4680000" cy="2772000"/>
          </a:xfrm>
        </xdr:grpSpPr>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5722620" y="1817370"/>
            <a:ext cx="4680000" cy="2772000"/>
          </xdr:xfrm>
          <a:graphic>
            <a:graphicData uri="http://schemas.openxmlformats.org/drawingml/2006/chart">
              <c:chart xmlns:c="http://schemas.openxmlformats.org/drawingml/2006/chart" xmlns:r="http://schemas.openxmlformats.org/officeDocument/2006/relationships" r:id="rId2"/>
            </a:graphicData>
          </a:graphic>
        </xdr:graphicFrame>
        <mc:AlternateContent xmlns:mc="http://schemas.openxmlformats.org/markup-compatibility/2006" xmlns:a14="http://schemas.microsoft.com/office/drawing/2010/main">
          <mc:Choice Requires="a14">
            <xdr:graphicFrame macro="">
              <xdr:nvGraphicFramePr>
                <xdr:cNvPr id="6" name="Year 3">
                  <a:extLst>
                    <a:ext uri="{FF2B5EF4-FFF2-40B4-BE49-F238E27FC236}">
                      <a16:creationId xmlns:a16="http://schemas.microsoft.com/office/drawing/2014/main" id="{00000000-0008-0000-0100-000006000000}"/>
                    </a:ext>
                  </a:extLst>
                </xdr:cNvPr>
                <xdr:cNvGraphicFramePr/>
              </xdr:nvGraphicFramePr>
              <xdr:xfrm>
                <a:off x="9214787" y="1897381"/>
                <a:ext cx="1042034" cy="68400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5302435" y="1897381"/>
                  <a:ext cx="669421" cy="68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 name="Month_WeekNumber 1">
                  <a:extLst>
                    <a:ext uri="{FF2B5EF4-FFF2-40B4-BE49-F238E27FC236}">
                      <a16:creationId xmlns:a16="http://schemas.microsoft.com/office/drawing/2014/main" id="{00000000-0008-0000-0100-000007000000}"/>
                    </a:ext>
                  </a:extLst>
                </xdr:cNvPr>
                <xdr:cNvGraphicFramePr/>
              </xdr:nvGraphicFramePr>
              <xdr:xfrm>
                <a:off x="7762992" y="4183380"/>
                <a:ext cx="2624098" cy="396000"/>
              </xdr:xfrm>
              <a:graphic>
                <a:graphicData uri="http://schemas.microsoft.com/office/drawing/2010/slicer">
                  <sle:slicer xmlns:sle="http://schemas.microsoft.com/office/drawing/2010/slicer" name="Month_WeekNumber 1"/>
                </a:graphicData>
              </a:graphic>
            </xdr:graphicFrame>
          </mc:Choice>
          <mc:Fallback xmlns="">
            <xdr:sp macro="" textlink="">
              <xdr:nvSpPr>
                <xdr:cNvPr id="0" name=""/>
                <xdr:cNvSpPr>
                  <a:spLocks noTextEdit="1"/>
                </xdr:cNvSpPr>
              </xdr:nvSpPr>
              <xdr:spPr>
                <a:xfrm>
                  <a:off x="4369777" y="4183380"/>
                  <a:ext cx="1685767" cy="39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347662</xdr:colOff>
      <xdr:row>0</xdr:row>
      <xdr:rowOff>133350</xdr:rowOff>
    </xdr:from>
    <xdr:to>
      <xdr:col>12</xdr:col>
      <xdr:colOff>361950</xdr:colOff>
      <xdr:row>21</xdr:row>
      <xdr:rowOff>85725</xdr:rowOff>
    </xdr:to>
    <xdr:grpSp>
      <xdr:nvGrpSpPr>
        <xdr:cNvPr id="4" name="Group 3">
          <a:extLst>
            <a:ext uri="{FF2B5EF4-FFF2-40B4-BE49-F238E27FC236}">
              <a16:creationId xmlns:a16="http://schemas.microsoft.com/office/drawing/2014/main" id="{00000000-0008-0000-1300-000004000000}"/>
            </a:ext>
          </a:extLst>
        </xdr:cNvPr>
        <xdr:cNvGrpSpPr/>
      </xdr:nvGrpSpPr>
      <xdr:grpSpPr>
        <a:xfrm>
          <a:off x="2801302" y="133350"/>
          <a:ext cx="7032308" cy="3792855"/>
          <a:chOff x="2728912" y="133350"/>
          <a:chExt cx="6967538" cy="3952875"/>
        </a:xfrm>
      </xdr:grpSpPr>
      <xdr:graphicFrame macro="">
        <xdr:nvGraphicFramePr>
          <xdr:cNvPr id="2" name="Chart 1">
            <a:extLst>
              <a:ext uri="{FF2B5EF4-FFF2-40B4-BE49-F238E27FC236}">
                <a16:creationId xmlns:a16="http://schemas.microsoft.com/office/drawing/2014/main" id="{00000000-0008-0000-1300-000002000000}"/>
              </a:ext>
            </a:extLst>
          </xdr:cNvPr>
          <xdr:cNvGraphicFramePr/>
        </xdr:nvGraphicFramePr>
        <xdr:xfrm>
          <a:off x="2728912" y="133350"/>
          <a:ext cx="6967538" cy="3952875"/>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00000000-0008-0000-1300-000003000000}"/>
                  </a:ext>
                </a:extLst>
              </xdr:cNvPr>
              <xdr:cNvGraphicFramePr/>
            </xdr:nvGraphicFramePr>
            <xdr:xfrm>
              <a:off x="8381999" y="266700"/>
              <a:ext cx="1143001" cy="923925"/>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381999" y="266700"/>
                <a:ext cx="1143001" cy="923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464826</xdr:colOff>
      <xdr:row>19</xdr:row>
      <xdr:rowOff>15246</xdr:rowOff>
    </xdr:to>
    <xdr:sp macro="" textlink="">
      <xdr:nvSpPr>
        <xdr:cNvPr id="2" name="Rectangle: Rounded Corners 11">
          <a:extLst>
            <a:ext uri="{FF2B5EF4-FFF2-40B4-BE49-F238E27FC236}">
              <a16:creationId xmlns:a16="http://schemas.microsoft.com/office/drawing/2014/main" id="{00000000-0008-0000-1400-000002000000}"/>
            </a:ext>
          </a:extLst>
        </xdr:cNvPr>
        <xdr:cNvSpPr/>
      </xdr:nvSpPr>
      <xdr:spPr>
        <a:xfrm>
          <a:off x="0" y="182880"/>
          <a:ext cx="5951226" cy="3307086"/>
        </a:xfrm>
        <a:custGeom>
          <a:avLst/>
          <a:gdLst>
            <a:gd name="connsiteX0" fmla="*/ 0 w 8069580"/>
            <a:gd name="connsiteY0" fmla="*/ 566431 h 3398520"/>
            <a:gd name="connsiteX1" fmla="*/ 566431 w 8069580"/>
            <a:gd name="connsiteY1" fmla="*/ 0 h 3398520"/>
            <a:gd name="connsiteX2" fmla="*/ 7503149 w 8069580"/>
            <a:gd name="connsiteY2" fmla="*/ 0 h 3398520"/>
            <a:gd name="connsiteX3" fmla="*/ 8069580 w 8069580"/>
            <a:gd name="connsiteY3" fmla="*/ 566431 h 3398520"/>
            <a:gd name="connsiteX4" fmla="*/ 8069580 w 8069580"/>
            <a:gd name="connsiteY4" fmla="*/ 2832089 h 3398520"/>
            <a:gd name="connsiteX5" fmla="*/ 7503149 w 8069580"/>
            <a:gd name="connsiteY5" fmla="*/ 3398520 h 3398520"/>
            <a:gd name="connsiteX6" fmla="*/ 566431 w 8069580"/>
            <a:gd name="connsiteY6" fmla="*/ 3398520 h 3398520"/>
            <a:gd name="connsiteX7" fmla="*/ 0 w 8069580"/>
            <a:gd name="connsiteY7" fmla="*/ 2832089 h 3398520"/>
            <a:gd name="connsiteX8" fmla="*/ 0 w 8069580"/>
            <a:gd name="connsiteY8" fmla="*/ 566431 h 3398520"/>
            <a:gd name="connsiteX0" fmla="*/ 0 w 8069580"/>
            <a:gd name="connsiteY0" fmla="*/ 57405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0 w 8069580"/>
            <a:gd name="connsiteY8" fmla="*/ 574051 h 3406140"/>
            <a:gd name="connsiteX0" fmla="*/ 38100 w 8069580"/>
            <a:gd name="connsiteY0" fmla="*/ 41403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38100 w 8069580"/>
            <a:gd name="connsiteY8" fmla="*/ 414031 h 3406140"/>
            <a:gd name="connsiteX0" fmla="*/ 7620 w 8039100"/>
            <a:gd name="connsiteY0" fmla="*/ 414031 h 3406140"/>
            <a:gd name="connsiteX1" fmla="*/ 375931 w 8039100"/>
            <a:gd name="connsiteY1" fmla="*/ 0 h 3406140"/>
            <a:gd name="connsiteX2" fmla="*/ 7472669 w 8039100"/>
            <a:gd name="connsiteY2" fmla="*/ 7620 h 3406140"/>
            <a:gd name="connsiteX3" fmla="*/ 8039100 w 8039100"/>
            <a:gd name="connsiteY3" fmla="*/ 574051 h 3406140"/>
            <a:gd name="connsiteX4" fmla="*/ 8039100 w 8039100"/>
            <a:gd name="connsiteY4" fmla="*/ 2839709 h 3406140"/>
            <a:gd name="connsiteX5" fmla="*/ 7472669 w 8039100"/>
            <a:gd name="connsiteY5" fmla="*/ 3406140 h 3406140"/>
            <a:gd name="connsiteX6" fmla="*/ 535951 w 8039100"/>
            <a:gd name="connsiteY6" fmla="*/ 3406140 h 3406140"/>
            <a:gd name="connsiteX7" fmla="*/ 0 w 8039100"/>
            <a:gd name="connsiteY7" fmla="*/ 3083549 h 3406140"/>
            <a:gd name="connsiteX8" fmla="*/ 7620 w 8039100"/>
            <a:gd name="connsiteY8" fmla="*/ 414031 h 3406140"/>
            <a:gd name="connsiteX0" fmla="*/ 7626 w 8039106"/>
            <a:gd name="connsiteY0" fmla="*/ 414031 h 3406140"/>
            <a:gd name="connsiteX1" fmla="*/ 375937 w 8039106"/>
            <a:gd name="connsiteY1" fmla="*/ 0 h 3406140"/>
            <a:gd name="connsiteX2" fmla="*/ 7472675 w 8039106"/>
            <a:gd name="connsiteY2" fmla="*/ 7620 h 3406140"/>
            <a:gd name="connsiteX3" fmla="*/ 8039106 w 8039106"/>
            <a:gd name="connsiteY3" fmla="*/ 574051 h 3406140"/>
            <a:gd name="connsiteX4" fmla="*/ 8039106 w 8039106"/>
            <a:gd name="connsiteY4" fmla="*/ 2839709 h 3406140"/>
            <a:gd name="connsiteX5" fmla="*/ 7472675 w 8039106"/>
            <a:gd name="connsiteY5" fmla="*/ 3406140 h 3406140"/>
            <a:gd name="connsiteX6" fmla="*/ 307357 w 8039106"/>
            <a:gd name="connsiteY6" fmla="*/ 3406140 h 3406140"/>
            <a:gd name="connsiteX7" fmla="*/ 6 w 8039106"/>
            <a:gd name="connsiteY7" fmla="*/ 3083549 h 3406140"/>
            <a:gd name="connsiteX8" fmla="*/ 7626 w 8039106"/>
            <a:gd name="connsiteY8" fmla="*/ 414031 h 3406140"/>
            <a:gd name="connsiteX0" fmla="*/ 7626 w 8039112"/>
            <a:gd name="connsiteY0" fmla="*/ 414031 h 3413760"/>
            <a:gd name="connsiteX1" fmla="*/ 375937 w 8039112"/>
            <a:gd name="connsiteY1" fmla="*/ 0 h 3413760"/>
            <a:gd name="connsiteX2" fmla="*/ 7472675 w 8039112"/>
            <a:gd name="connsiteY2" fmla="*/ 7620 h 3413760"/>
            <a:gd name="connsiteX3" fmla="*/ 8039106 w 8039112"/>
            <a:gd name="connsiteY3" fmla="*/ 574051 h 3413760"/>
            <a:gd name="connsiteX4" fmla="*/ 8039106 w 8039112"/>
            <a:gd name="connsiteY4" fmla="*/ 2839709 h 3413760"/>
            <a:gd name="connsiteX5" fmla="*/ 7731755 w 8039112"/>
            <a:gd name="connsiteY5" fmla="*/ 3413760 h 3413760"/>
            <a:gd name="connsiteX6" fmla="*/ 307357 w 8039112"/>
            <a:gd name="connsiteY6" fmla="*/ 3406140 h 3413760"/>
            <a:gd name="connsiteX7" fmla="*/ 6 w 8039112"/>
            <a:gd name="connsiteY7" fmla="*/ 3083549 h 3413760"/>
            <a:gd name="connsiteX8" fmla="*/ 7626 w 8039112"/>
            <a:gd name="connsiteY8" fmla="*/ 414031 h 3413760"/>
            <a:gd name="connsiteX0" fmla="*/ 7626 w 8039112"/>
            <a:gd name="connsiteY0" fmla="*/ 414031 h 3413838"/>
            <a:gd name="connsiteX1" fmla="*/ 375937 w 8039112"/>
            <a:gd name="connsiteY1" fmla="*/ 0 h 3413838"/>
            <a:gd name="connsiteX2" fmla="*/ 7472675 w 8039112"/>
            <a:gd name="connsiteY2" fmla="*/ 7620 h 3413838"/>
            <a:gd name="connsiteX3" fmla="*/ 8039106 w 8039112"/>
            <a:gd name="connsiteY3" fmla="*/ 574051 h 3413838"/>
            <a:gd name="connsiteX4" fmla="*/ 8039106 w 8039112"/>
            <a:gd name="connsiteY4" fmla="*/ 3114029 h 3413838"/>
            <a:gd name="connsiteX5" fmla="*/ 7731755 w 8039112"/>
            <a:gd name="connsiteY5" fmla="*/ 3413760 h 3413838"/>
            <a:gd name="connsiteX6" fmla="*/ 307357 w 8039112"/>
            <a:gd name="connsiteY6" fmla="*/ 3406140 h 3413838"/>
            <a:gd name="connsiteX7" fmla="*/ 6 w 8039112"/>
            <a:gd name="connsiteY7" fmla="*/ 3083549 h 3413838"/>
            <a:gd name="connsiteX8" fmla="*/ 7626 w 8039112"/>
            <a:gd name="connsiteY8" fmla="*/ 414031 h 3413838"/>
            <a:gd name="connsiteX0" fmla="*/ 7626 w 8054346"/>
            <a:gd name="connsiteY0" fmla="*/ 414031 h 3413838"/>
            <a:gd name="connsiteX1" fmla="*/ 375937 w 8054346"/>
            <a:gd name="connsiteY1" fmla="*/ 0 h 3413838"/>
            <a:gd name="connsiteX2" fmla="*/ 7472675 w 8054346"/>
            <a:gd name="connsiteY2" fmla="*/ 762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414031 h 3413838"/>
            <a:gd name="connsiteX1" fmla="*/ 375937 w 8054346"/>
            <a:gd name="connsiteY1" fmla="*/ 0 h 3413838"/>
            <a:gd name="connsiteX2" fmla="*/ 7724135 w 8054346"/>
            <a:gd name="connsiteY2" fmla="*/ 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299809 h 3413916"/>
            <a:gd name="connsiteX1" fmla="*/ 375937 w 8054346"/>
            <a:gd name="connsiteY1" fmla="*/ 78 h 3413916"/>
            <a:gd name="connsiteX2" fmla="*/ 7724135 w 8054346"/>
            <a:gd name="connsiteY2" fmla="*/ 78 h 3413916"/>
            <a:gd name="connsiteX3" fmla="*/ 8054346 w 8054346"/>
            <a:gd name="connsiteY3" fmla="*/ 345529 h 3413916"/>
            <a:gd name="connsiteX4" fmla="*/ 8039106 w 8054346"/>
            <a:gd name="connsiteY4" fmla="*/ 3114107 h 3413916"/>
            <a:gd name="connsiteX5" fmla="*/ 7731755 w 8054346"/>
            <a:gd name="connsiteY5" fmla="*/ 3413838 h 3413916"/>
            <a:gd name="connsiteX6" fmla="*/ 307357 w 8054346"/>
            <a:gd name="connsiteY6" fmla="*/ 3406218 h 3413916"/>
            <a:gd name="connsiteX7" fmla="*/ 6 w 8054346"/>
            <a:gd name="connsiteY7" fmla="*/ 3083627 h 3413916"/>
            <a:gd name="connsiteX8" fmla="*/ 7626 w 8054346"/>
            <a:gd name="connsiteY8" fmla="*/ 299809 h 3413916"/>
            <a:gd name="connsiteX0" fmla="*/ 7626 w 8054346"/>
            <a:gd name="connsiteY0" fmla="*/ 307357 h 3421464"/>
            <a:gd name="connsiteX1" fmla="*/ 345457 w 8054346"/>
            <a:gd name="connsiteY1" fmla="*/ 6 h 3421464"/>
            <a:gd name="connsiteX2" fmla="*/ 7724135 w 8054346"/>
            <a:gd name="connsiteY2" fmla="*/ 7626 h 3421464"/>
            <a:gd name="connsiteX3" fmla="*/ 8054346 w 8054346"/>
            <a:gd name="connsiteY3" fmla="*/ 353077 h 3421464"/>
            <a:gd name="connsiteX4" fmla="*/ 8039106 w 8054346"/>
            <a:gd name="connsiteY4" fmla="*/ 3121655 h 3421464"/>
            <a:gd name="connsiteX5" fmla="*/ 7731755 w 8054346"/>
            <a:gd name="connsiteY5" fmla="*/ 3421386 h 3421464"/>
            <a:gd name="connsiteX6" fmla="*/ 307357 w 8054346"/>
            <a:gd name="connsiteY6" fmla="*/ 3413766 h 3421464"/>
            <a:gd name="connsiteX7" fmla="*/ 6 w 8054346"/>
            <a:gd name="connsiteY7" fmla="*/ 3091175 h 3421464"/>
            <a:gd name="connsiteX8" fmla="*/ 7626 w 8054346"/>
            <a:gd name="connsiteY8" fmla="*/ 307357 h 34214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054346" h="3421464">
              <a:moveTo>
                <a:pt x="7626" y="307357"/>
              </a:moveTo>
              <a:cubicBezTo>
                <a:pt x="7626" y="-5474"/>
                <a:pt x="32626" y="6"/>
                <a:pt x="345457" y="6"/>
              </a:cubicBezTo>
              <a:lnTo>
                <a:pt x="7724135" y="7626"/>
              </a:lnTo>
              <a:cubicBezTo>
                <a:pt x="8036966" y="7626"/>
                <a:pt x="8054346" y="40246"/>
                <a:pt x="8054346" y="353077"/>
              </a:cubicBezTo>
              <a:lnTo>
                <a:pt x="8039106" y="3121655"/>
              </a:lnTo>
              <a:cubicBezTo>
                <a:pt x="8039106" y="3434486"/>
                <a:pt x="8044586" y="3421386"/>
                <a:pt x="7731755" y="3421386"/>
              </a:cubicBezTo>
              <a:lnTo>
                <a:pt x="307357" y="3413766"/>
              </a:lnTo>
              <a:cubicBezTo>
                <a:pt x="-5474" y="3413766"/>
                <a:pt x="6" y="3404006"/>
                <a:pt x="6" y="3091175"/>
              </a:cubicBezTo>
              <a:lnTo>
                <a:pt x="7626" y="307357"/>
              </a:lnTo>
              <a:close/>
            </a:path>
          </a:pathLst>
        </a:cu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23</xdr:col>
      <xdr:colOff>181545</xdr:colOff>
      <xdr:row>5</xdr:row>
      <xdr:rowOff>103766</xdr:rowOff>
    </xdr:from>
    <xdr:to>
      <xdr:col>26</xdr:col>
      <xdr:colOff>369099</xdr:colOff>
      <xdr:row>8</xdr:row>
      <xdr:rowOff>19380</xdr:rowOff>
    </xdr:to>
    <xdr:sp macro="" textlink="">
      <xdr:nvSpPr>
        <xdr:cNvPr id="52" name="Rectangle 51">
          <a:extLst>
            <a:ext uri="{FF2B5EF4-FFF2-40B4-BE49-F238E27FC236}">
              <a16:creationId xmlns:a16="http://schemas.microsoft.com/office/drawing/2014/main" id="{00000000-0008-0000-1500-000034000000}"/>
            </a:ext>
          </a:extLst>
        </xdr:cNvPr>
        <xdr:cNvSpPr/>
      </xdr:nvSpPr>
      <xdr:spPr>
        <a:xfrm>
          <a:off x="14202345" y="1018166"/>
          <a:ext cx="2016354" cy="464254"/>
        </a:xfrm>
        <a:prstGeom prst="rect">
          <a:avLst/>
        </a:prstGeom>
        <a:noFill/>
      </xdr:spPr>
      <xdr:txBody>
        <a:bodyPr wrap="square" lIns="91440" tIns="45720" rIns="91440" bIns="45720">
          <a:noAutofit/>
        </a:bodyPr>
        <a:lstStyle/>
        <a:p>
          <a:pPr algn="ctr"/>
          <a:endParaRPr lang="en-US" sz="24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13</xdr:col>
      <xdr:colOff>226372</xdr:colOff>
      <xdr:row>10</xdr:row>
      <xdr:rowOff>33093</xdr:rowOff>
    </xdr:from>
    <xdr:to>
      <xdr:col>13</xdr:col>
      <xdr:colOff>411854</xdr:colOff>
      <xdr:row>12</xdr:row>
      <xdr:rowOff>71290</xdr:rowOff>
    </xdr:to>
    <xdr:sp macro="" textlink="">
      <xdr:nvSpPr>
        <xdr:cNvPr id="64" name="Rectangle 63">
          <a:extLst>
            <a:ext uri="{FF2B5EF4-FFF2-40B4-BE49-F238E27FC236}">
              <a16:creationId xmlns:a16="http://schemas.microsoft.com/office/drawing/2014/main" id="{00000000-0008-0000-1500-000040000000}"/>
            </a:ext>
          </a:extLst>
        </xdr:cNvPr>
        <xdr:cNvSpPr/>
      </xdr:nvSpPr>
      <xdr:spPr>
        <a:xfrm>
          <a:off x="8151172" y="1861893"/>
          <a:ext cx="185482" cy="403957"/>
        </a:xfrm>
        <a:prstGeom prst="rect">
          <a:avLst/>
        </a:prstGeom>
        <a:noFill/>
      </xdr:spPr>
      <xdr:txBody>
        <a:bodyPr wrap="none" lIns="91440" tIns="45720" rIns="91440" bIns="45720">
          <a:noAutofit/>
        </a:bodyPr>
        <a:lstStyle/>
        <a:p>
          <a:pPr algn="ctr"/>
          <a:endParaRPr lang="en-IN" sz="2000" b="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13</xdr:col>
      <xdr:colOff>417645</xdr:colOff>
      <xdr:row>20</xdr:row>
      <xdr:rowOff>84351</xdr:rowOff>
    </xdr:from>
    <xdr:to>
      <xdr:col>13</xdr:col>
      <xdr:colOff>603127</xdr:colOff>
      <xdr:row>25</xdr:row>
      <xdr:rowOff>103054</xdr:rowOff>
    </xdr:to>
    <xdr:sp macro="" textlink="">
      <xdr:nvSpPr>
        <xdr:cNvPr id="65" name="Rectangle 64">
          <a:extLst>
            <a:ext uri="{FF2B5EF4-FFF2-40B4-BE49-F238E27FC236}">
              <a16:creationId xmlns:a16="http://schemas.microsoft.com/office/drawing/2014/main" id="{00000000-0008-0000-1500-000041000000}"/>
            </a:ext>
          </a:extLst>
        </xdr:cNvPr>
        <xdr:cNvSpPr/>
      </xdr:nvSpPr>
      <xdr:spPr>
        <a:xfrm>
          <a:off x="8342445" y="3741951"/>
          <a:ext cx="185482" cy="933103"/>
        </a:xfrm>
        <a:prstGeom prst="rect">
          <a:avLst/>
        </a:prstGeom>
        <a:noFill/>
      </xdr:spPr>
      <xdr:txBody>
        <a:bodyPr wrap="none" lIns="91440" tIns="45720" rIns="91440" bIns="45720">
          <a:noAutofit/>
        </a:bodyPr>
        <a:lstStyle/>
        <a:p>
          <a:pPr algn="ctr"/>
          <a:endParaRPr lang="en-US" sz="54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endParaRPr>
        </a:p>
      </xdr:txBody>
    </xdr:sp>
    <xdr:clientData/>
  </xdr:twoCellAnchor>
  <xdr:twoCellAnchor>
    <xdr:from>
      <xdr:col>13</xdr:col>
      <xdr:colOff>341135</xdr:colOff>
      <xdr:row>20</xdr:row>
      <xdr:rowOff>161391</xdr:rowOff>
    </xdr:from>
    <xdr:to>
      <xdr:col>13</xdr:col>
      <xdr:colOff>526617</xdr:colOff>
      <xdr:row>26</xdr:row>
      <xdr:rowOff>800</xdr:rowOff>
    </xdr:to>
    <xdr:sp macro="" textlink="">
      <xdr:nvSpPr>
        <xdr:cNvPr id="66" name="Rectangle 65">
          <a:extLst>
            <a:ext uri="{FF2B5EF4-FFF2-40B4-BE49-F238E27FC236}">
              <a16:creationId xmlns:a16="http://schemas.microsoft.com/office/drawing/2014/main" id="{00000000-0008-0000-1500-000042000000}"/>
            </a:ext>
          </a:extLst>
        </xdr:cNvPr>
        <xdr:cNvSpPr/>
      </xdr:nvSpPr>
      <xdr:spPr>
        <a:xfrm>
          <a:off x="8265935" y="3818991"/>
          <a:ext cx="185482" cy="936689"/>
        </a:xfrm>
        <a:prstGeom prst="rect">
          <a:avLst/>
        </a:prstGeom>
        <a:noFill/>
      </xdr:spPr>
      <xdr:txBody>
        <a:bodyPr wrap="none" lIns="91440" tIns="45720" rIns="91440" bIns="45720">
          <a:no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twoCellAnchor>
  <xdr:twoCellAnchor>
    <xdr:from>
      <xdr:col>0</xdr:col>
      <xdr:colOff>0</xdr:colOff>
      <xdr:row>0</xdr:row>
      <xdr:rowOff>37170</xdr:rowOff>
    </xdr:from>
    <xdr:to>
      <xdr:col>28</xdr:col>
      <xdr:colOff>358140</xdr:colOff>
      <xdr:row>4</xdr:row>
      <xdr:rowOff>6778</xdr:rowOff>
    </xdr:to>
    <xdr:sp macro="" textlink="">
      <xdr:nvSpPr>
        <xdr:cNvPr id="3" name="Rectangle: Rounded Corners 2">
          <a:extLst>
            <a:ext uri="{FF2B5EF4-FFF2-40B4-BE49-F238E27FC236}">
              <a16:creationId xmlns:a16="http://schemas.microsoft.com/office/drawing/2014/main" id="{00000000-0008-0000-1500-000003000000}"/>
            </a:ext>
          </a:extLst>
        </xdr:cNvPr>
        <xdr:cNvSpPr/>
      </xdr:nvSpPr>
      <xdr:spPr>
        <a:xfrm>
          <a:off x="0" y="37170"/>
          <a:ext cx="16745730" cy="749969"/>
        </a:xfrm>
        <a:prstGeom prst="roundRect">
          <a:avLst/>
        </a:prstGeom>
        <a:solidFill>
          <a:srgbClr val="172144"/>
        </a:solidFill>
        <a:effectLst>
          <a:glow rad="1016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solidFill>
                <a:schemeClr val="accent2">
                  <a:lumMod val="75000"/>
                </a:schemeClr>
              </a:solidFill>
              <a:effectLst>
                <a:reflection blurRad="6350" stA="55000" endA="300" endPos="45500" dir="5400000" sy="-100000" algn="bl" rotWithShape="0"/>
              </a:effectLst>
              <a:latin typeface="Algerian" panose="04020705040A02060702" pitchFamily="82" charset="0"/>
              <a:ea typeface="Cambria" panose="02040503050406030204" pitchFamily="18" charset="0"/>
            </a:rPr>
            <a:t>Covid19 India</a:t>
          </a:r>
          <a:r>
            <a:rPr lang="en-IN" sz="2800" b="1" baseline="0">
              <a:solidFill>
                <a:schemeClr val="accent2">
                  <a:lumMod val="75000"/>
                </a:schemeClr>
              </a:solidFill>
              <a:effectLst>
                <a:reflection blurRad="6350" stA="55000" endA="300" endPos="45500" dir="5400000" sy="-100000" algn="bl" rotWithShape="0"/>
              </a:effectLst>
              <a:latin typeface="Algerian" panose="04020705040A02060702" pitchFamily="82" charset="0"/>
              <a:ea typeface="Cambria" panose="02040503050406030204" pitchFamily="18" charset="0"/>
            </a:rPr>
            <a:t> Analysis Dashboard</a:t>
          </a:r>
          <a:endParaRPr lang="en-IN" sz="2800" b="1">
            <a:solidFill>
              <a:schemeClr val="accent2">
                <a:lumMod val="75000"/>
              </a:schemeClr>
            </a:solidFill>
            <a:effectLst>
              <a:reflection blurRad="6350" stA="55000" endA="300" endPos="45500" dir="5400000" sy="-100000" algn="bl" rotWithShape="0"/>
            </a:effectLst>
            <a:latin typeface="Algerian" panose="04020705040A02060702" pitchFamily="82" charset="0"/>
            <a:ea typeface="Cambria" panose="02040503050406030204" pitchFamily="18" charset="0"/>
          </a:endParaRPr>
        </a:p>
      </xdr:txBody>
    </xdr:sp>
    <xdr:clientData/>
  </xdr:twoCellAnchor>
  <xdr:twoCellAnchor>
    <xdr:from>
      <xdr:col>26</xdr:col>
      <xdr:colOff>405514</xdr:colOff>
      <xdr:row>0</xdr:row>
      <xdr:rowOff>47112</xdr:rowOff>
    </xdr:from>
    <xdr:to>
      <xdr:col>27</xdr:col>
      <xdr:colOff>436085</xdr:colOff>
      <xdr:row>3</xdr:row>
      <xdr:rowOff>137711</xdr:rowOff>
    </xdr:to>
    <xdr:grpSp>
      <xdr:nvGrpSpPr>
        <xdr:cNvPr id="2" name="Group 1">
          <a:hlinkClick xmlns:r="http://schemas.openxmlformats.org/officeDocument/2006/relationships" r:id="rId1"/>
          <a:extLst>
            <a:ext uri="{FF2B5EF4-FFF2-40B4-BE49-F238E27FC236}">
              <a16:creationId xmlns:a16="http://schemas.microsoft.com/office/drawing/2014/main" id="{00000000-0008-0000-1500-000002000000}"/>
            </a:ext>
          </a:extLst>
        </xdr:cNvPr>
        <xdr:cNvGrpSpPr/>
      </xdr:nvGrpSpPr>
      <xdr:grpSpPr>
        <a:xfrm>
          <a:off x="16307251" y="47112"/>
          <a:ext cx="642176" cy="632020"/>
          <a:chOff x="15622562" y="47112"/>
          <a:chExt cx="615842" cy="675870"/>
        </a:xfrm>
      </xdr:grpSpPr>
      <xdr:sp macro="" textlink="">
        <xdr:nvSpPr>
          <xdr:cNvPr id="73" name="TextBox 72">
            <a:extLst>
              <a:ext uri="{FF2B5EF4-FFF2-40B4-BE49-F238E27FC236}">
                <a16:creationId xmlns:a16="http://schemas.microsoft.com/office/drawing/2014/main" id="{00000000-0008-0000-1500-000049000000}"/>
              </a:ext>
            </a:extLst>
          </xdr:cNvPr>
          <xdr:cNvSpPr txBox="1"/>
        </xdr:nvSpPr>
        <xdr:spPr>
          <a:xfrm>
            <a:off x="15622562" y="495466"/>
            <a:ext cx="615842" cy="2275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600" b="1">
                <a:solidFill>
                  <a:schemeClr val="bg1"/>
                </a:solidFill>
              </a:rPr>
              <a:t>Next</a:t>
            </a:r>
          </a:p>
        </xdr:txBody>
      </xdr:sp>
      <xdr:pic>
        <xdr:nvPicPr>
          <xdr:cNvPr id="10" name="Graphic 9" descr="Africa">
            <a:extLst>
              <a:ext uri="{FF2B5EF4-FFF2-40B4-BE49-F238E27FC236}">
                <a16:creationId xmlns:a16="http://schemas.microsoft.com/office/drawing/2014/main" id="{00000000-0008-0000-1500-00000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5644145" y="47112"/>
            <a:ext cx="517591" cy="389494"/>
          </a:xfrm>
          <a:prstGeom prst="rect">
            <a:avLst/>
          </a:prstGeom>
        </xdr:spPr>
      </xdr:pic>
    </xdr:grpSp>
    <xdr:clientData/>
  </xdr:twoCellAnchor>
  <xdr:twoCellAnchor>
    <xdr:from>
      <xdr:col>25</xdr:col>
      <xdr:colOff>167269</xdr:colOff>
      <xdr:row>4</xdr:row>
      <xdr:rowOff>102219</xdr:rowOff>
    </xdr:from>
    <xdr:to>
      <xdr:col>28</xdr:col>
      <xdr:colOff>404790</xdr:colOff>
      <xdr:row>10</xdr:row>
      <xdr:rowOff>1657</xdr:rowOff>
    </xdr:to>
    <xdr:grpSp>
      <xdr:nvGrpSpPr>
        <xdr:cNvPr id="90" name="Group 89">
          <a:extLst>
            <a:ext uri="{FF2B5EF4-FFF2-40B4-BE49-F238E27FC236}">
              <a16:creationId xmlns:a16="http://schemas.microsoft.com/office/drawing/2014/main" id="{00000000-0008-0000-1500-00005A000000}"/>
            </a:ext>
          </a:extLst>
        </xdr:cNvPr>
        <xdr:cNvGrpSpPr/>
      </xdr:nvGrpSpPr>
      <xdr:grpSpPr>
        <a:xfrm>
          <a:off x="15457401" y="824114"/>
          <a:ext cx="2072336" cy="982280"/>
          <a:chOff x="15295210" y="819395"/>
          <a:chExt cx="2052874" cy="975203"/>
        </a:xfrm>
      </xdr:grpSpPr>
      <xdr:grpSp>
        <xdr:nvGrpSpPr>
          <xdr:cNvPr id="87" name="Group 86">
            <a:extLst>
              <a:ext uri="{FF2B5EF4-FFF2-40B4-BE49-F238E27FC236}">
                <a16:creationId xmlns:a16="http://schemas.microsoft.com/office/drawing/2014/main" id="{00000000-0008-0000-1500-000057000000}"/>
              </a:ext>
            </a:extLst>
          </xdr:cNvPr>
          <xdr:cNvGrpSpPr/>
        </xdr:nvGrpSpPr>
        <xdr:grpSpPr>
          <a:xfrm>
            <a:off x="15295210" y="819395"/>
            <a:ext cx="2052874" cy="975203"/>
            <a:chOff x="15295210" y="819395"/>
            <a:chExt cx="2052874" cy="975203"/>
          </a:xfrm>
        </xdr:grpSpPr>
        <xdr:sp macro="" textlink="">
          <xdr:nvSpPr>
            <xdr:cNvPr id="11" name="Rectangle: Rounded Corners 10">
              <a:extLst>
                <a:ext uri="{FF2B5EF4-FFF2-40B4-BE49-F238E27FC236}">
                  <a16:creationId xmlns:a16="http://schemas.microsoft.com/office/drawing/2014/main" id="{00000000-0008-0000-1500-00000B000000}"/>
                </a:ext>
              </a:extLst>
            </xdr:cNvPr>
            <xdr:cNvSpPr/>
          </xdr:nvSpPr>
          <xdr:spPr>
            <a:xfrm>
              <a:off x="15295210" y="819395"/>
              <a:ext cx="2052874" cy="975203"/>
            </a:xfrm>
            <a:prstGeom prst="roundRect">
              <a:avLst/>
            </a:pr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grpSp>
          <xdr:nvGrpSpPr>
            <xdr:cNvPr id="33" name="Group 32">
              <a:extLst>
                <a:ext uri="{FF2B5EF4-FFF2-40B4-BE49-F238E27FC236}">
                  <a16:creationId xmlns:a16="http://schemas.microsoft.com/office/drawing/2014/main" id="{00000000-0008-0000-1500-000021000000}"/>
                </a:ext>
              </a:extLst>
            </xdr:cNvPr>
            <xdr:cNvGrpSpPr/>
          </xdr:nvGrpSpPr>
          <xdr:grpSpPr>
            <a:xfrm>
              <a:off x="15459814" y="914624"/>
              <a:ext cx="1678878" cy="689719"/>
              <a:chOff x="14658668" y="967863"/>
              <a:chExt cx="1736007" cy="835032"/>
            </a:xfrm>
            <a:noFill/>
          </xdr:grpSpPr>
          <xdr:sp macro="" textlink="">
            <xdr:nvSpPr>
              <xdr:cNvPr id="34" name="Rectangle: Rounded Corners 33">
                <a:extLst>
                  <a:ext uri="{FF2B5EF4-FFF2-40B4-BE49-F238E27FC236}">
                    <a16:creationId xmlns:a16="http://schemas.microsoft.com/office/drawing/2014/main" id="{00000000-0008-0000-1500-000022000000}"/>
                  </a:ext>
                </a:extLst>
              </xdr:cNvPr>
              <xdr:cNvSpPr/>
            </xdr:nvSpPr>
            <xdr:spPr>
              <a:xfrm>
                <a:off x="14658668" y="967863"/>
                <a:ext cx="1736007" cy="752782"/>
              </a:xfrm>
              <a:prstGeom prst="roundRect">
                <a:avLst/>
              </a:prstGeom>
              <a:grp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chemeClr val="bg1"/>
                  </a:solidFill>
                </a:endParaRPr>
              </a:p>
            </xdr:txBody>
          </xdr:sp>
          <xdr:sp macro="" textlink="">
            <xdr:nvSpPr>
              <xdr:cNvPr id="35" name="Rectangle 34">
                <a:extLst>
                  <a:ext uri="{FF2B5EF4-FFF2-40B4-BE49-F238E27FC236}">
                    <a16:creationId xmlns:a16="http://schemas.microsoft.com/office/drawing/2014/main" id="{00000000-0008-0000-1500-000023000000}"/>
                  </a:ext>
                </a:extLst>
              </xdr:cNvPr>
              <xdr:cNvSpPr/>
            </xdr:nvSpPr>
            <xdr:spPr>
              <a:xfrm>
                <a:off x="14727926" y="1399402"/>
                <a:ext cx="1628468" cy="403493"/>
              </a:xfrm>
              <a:prstGeom prst="rect">
                <a:avLst/>
              </a:prstGeom>
              <a:grpFill/>
              <a:ln>
                <a:noFill/>
              </a:ln>
            </xdr:spPr>
            <xdr:txBody>
              <a:bodyPr wrap="square" lIns="91440" tIns="45720" rIns="91440" bIns="45720">
                <a:spAutoFit/>
              </a:bodyPr>
              <a:lstStyle/>
              <a:p>
                <a:pPr algn="ctr"/>
                <a:r>
                  <a:rPr lang="en-US" sz="1600" b="1" u="none" cap="none" spc="0">
                    <a:ln w="0"/>
                    <a:solidFill>
                      <a:schemeClr val="bg1"/>
                    </a:solidFill>
                    <a:effectLst>
                      <a:outerShdw blurRad="38100" dist="19050" dir="2700000" algn="tl" rotWithShape="0">
                        <a:schemeClr val="dk1">
                          <a:alpha val="40000"/>
                        </a:schemeClr>
                      </a:outerShdw>
                    </a:effectLst>
                  </a:rPr>
                  <a:t>Population</a:t>
                </a:r>
              </a:p>
            </xdr:txBody>
          </xdr:sp>
        </xdr:grpSp>
      </xdr:grpSp>
      <xdr:sp macro="" textlink="Month_with_state_pivot!$B$29">
        <xdr:nvSpPr>
          <xdr:cNvPr id="70" name="Rectangle 69">
            <a:extLst>
              <a:ext uri="{FF2B5EF4-FFF2-40B4-BE49-F238E27FC236}">
                <a16:creationId xmlns:a16="http://schemas.microsoft.com/office/drawing/2014/main" id="{00000000-0008-0000-1500-000046000000}"/>
              </a:ext>
            </a:extLst>
          </xdr:cNvPr>
          <xdr:cNvSpPr/>
        </xdr:nvSpPr>
        <xdr:spPr>
          <a:xfrm>
            <a:off x="15477505" y="889289"/>
            <a:ext cx="1575314" cy="416885"/>
          </a:xfrm>
          <a:prstGeom prst="rect">
            <a:avLst/>
          </a:prstGeom>
          <a:noFill/>
          <a:ln>
            <a:noFill/>
          </a:ln>
        </xdr:spPr>
        <xdr:txBody>
          <a:bodyPr wrap="square" lIns="91440" tIns="45720" rIns="91440" bIns="45720">
            <a:noAutofit/>
          </a:bodyPr>
          <a:lstStyle/>
          <a:p>
            <a:pPr algn="ctr"/>
            <a:fld id="{4196E1D1-32EB-4ADC-A857-C342D33ABA98}" type="TxLink">
              <a:rPr lang="en-US" sz="2800" b="1" i="0" u="none" strike="noStrike" cap="none" spc="0">
                <a:ln w="9525">
                  <a:solidFill>
                    <a:schemeClr val="bg1"/>
                  </a:solidFill>
                  <a:prstDash val="solid"/>
                </a:ln>
                <a:solidFill>
                  <a:schemeClr val="bg1"/>
                </a:solidFill>
                <a:effectLst>
                  <a:outerShdw blurRad="12700" dist="38100" dir="2700000" algn="tl" rotWithShape="0">
                    <a:schemeClr val="bg1">
                      <a:lumMod val="50000"/>
                    </a:schemeClr>
                  </a:outerShdw>
                </a:effectLst>
                <a:latin typeface="Calibri"/>
                <a:cs typeface="Calibri"/>
              </a:rPr>
              <a:pPr algn="ctr"/>
              <a:t>13.2M</a:t>
            </a:fld>
            <a:endParaRPr lang="en-US" sz="2800" b="1" cap="none" spc="0">
              <a:ln w="9525">
                <a:solidFill>
                  <a:schemeClr val="bg1"/>
                </a:solidFill>
                <a:prstDash val="solid"/>
              </a:ln>
              <a:solidFill>
                <a:schemeClr val="bg1"/>
              </a:solidFill>
              <a:effectLst>
                <a:outerShdw blurRad="12700" dist="38100" dir="2700000" algn="tl" rotWithShape="0">
                  <a:schemeClr val="bg1">
                    <a:lumMod val="50000"/>
                  </a:schemeClr>
                </a:outerShdw>
              </a:effectLst>
            </a:endParaRPr>
          </a:p>
        </xdr:txBody>
      </xdr:sp>
    </xdr:grpSp>
    <xdr:clientData/>
  </xdr:twoCellAnchor>
  <xdr:twoCellAnchor>
    <xdr:from>
      <xdr:col>25</xdr:col>
      <xdr:colOff>167269</xdr:colOff>
      <xdr:row>32</xdr:row>
      <xdr:rowOff>83635</xdr:rowOff>
    </xdr:from>
    <xdr:to>
      <xdr:col>28</xdr:col>
      <xdr:colOff>404790</xdr:colOff>
      <xdr:row>37</xdr:row>
      <xdr:rowOff>162367</xdr:rowOff>
    </xdr:to>
    <xdr:sp macro="" textlink="">
      <xdr:nvSpPr>
        <xdr:cNvPr id="23" name="Rectangle: Rounded Corners 22">
          <a:extLst>
            <a:ext uri="{FF2B5EF4-FFF2-40B4-BE49-F238E27FC236}">
              <a16:creationId xmlns:a16="http://schemas.microsoft.com/office/drawing/2014/main" id="{00000000-0008-0000-1500-000017000000}"/>
            </a:ext>
          </a:extLst>
        </xdr:cNvPr>
        <xdr:cNvSpPr/>
      </xdr:nvSpPr>
      <xdr:spPr>
        <a:xfrm>
          <a:off x="15295210" y="5821047"/>
          <a:ext cx="2052874" cy="975202"/>
        </a:xfrm>
        <a:prstGeom prst="roundRect">
          <a:avLst/>
        </a:pr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clientData/>
  </xdr:twoCellAnchor>
  <xdr:twoCellAnchor>
    <xdr:from>
      <xdr:col>25</xdr:col>
      <xdr:colOff>167269</xdr:colOff>
      <xdr:row>10</xdr:row>
      <xdr:rowOff>27878</xdr:rowOff>
    </xdr:from>
    <xdr:to>
      <xdr:col>28</xdr:col>
      <xdr:colOff>404790</xdr:colOff>
      <xdr:row>15</xdr:row>
      <xdr:rowOff>106610</xdr:rowOff>
    </xdr:to>
    <xdr:grpSp>
      <xdr:nvGrpSpPr>
        <xdr:cNvPr id="55" name="Group 54">
          <a:extLst>
            <a:ext uri="{FF2B5EF4-FFF2-40B4-BE49-F238E27FC236}">
              <a16:creationId xmlns:a16="http://schemas.microsoft.com/office/drawing/2014/main" id="{00000000-0008-0000-1500-000037000000}"/>
            </a:ext>
          </a:extLst>
        </xdr:cNvPr>
        <xdr:cNvGrpSpPr/>
      </xdr:nvGrpSpPr>
      <xdr:grpSpPr>
        <a:xfrm>
          <a:off x="15457401" y="1832615"/>
          <a:ext cx="2072336" cy="981100"/>
          <a:chOff x="15500196" y="1886415"/>
          <a:chExt cx="2077472" cy="1008000"/>
        </a:xfrm>
      </xdr:grpSpPr>
      <xdr:sp macro="" textlink="">
        <xdr:nvSpPr>
          <xdr:cNvPr id="18" name="Rectangle: Rounded Corners 17">
            <a:extLst>
              <a:ext uri="{FF2B5EF4-FFF2-40B4-BE49-F238E27FC236}">
                <a16:creationId xmlns:a16="http://schemas.microsoft.com/office/drawing/2014/main" id="{00000000-0008-0000-1500-000012000000}"/>
              </a:ext>
            </a:extLst>
          </xdr:cNvPr>
          <xdr:cNvSpPr/>
        </xdr:nvSpPr>
        <xdr:spPr>
          <a:xfrm>
            <a:off x="15500196" y="1886415"/>
            <a:ext cx="2077472" cy="1008000"/>
          </a:xfrm>
          <a:prstGeom prst="roundRect">
            <a:avLst/>
          </a:pr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grpSp>
        <xdr:nvGrpSpPr>
          <xdr:cNvPr id="12" name="Group 11">
            <a:extLst>
              <a:ext uri="{FF2B5EF4-FFF2-40B4-BE49-F238E27FC236}">
                <a16:creationId xmlns:a16="http://schemas.microsoft.com/office/drawing/2014/main" id="{00000000-0008-0000-1500-00000C000000}"/>
              </a:ext>
            </a:extLst>
          </xdr:cNvPr>
          <xdr:cNvGrpSpPr/>
        </xdr:nvGrpSpPr>
        <xdr:grpSpPr>
          <a:xfrm>
            <a:off x="15684676" y="2025702"/>
            <a:ext cx="1711478" cy="744828"/>
            <a:chOff x="14383700" y="1858433"/>
            <a:chExt cx="1711478" cy="744828"/>
          </a:xfrm>
          <a:noFill/>
        </xdr:grpSpPr>
        <xdr:grpSp>
          <xdr:nvGrpSpPr>
            <xdr:cNvPr id="36" name="Group 35">
              <a:extLst>
                <a:ext uri="{FF2B5EF4-FFF2-40B4-BE49-F238E27FC236}">
                  <a16:creationId xmlns:a16="http://schemas.microsoft.com/office/drawing/2014/main" id="{00000000-0008-0000-1500-000024000000}"/>
                </a:ext>
              </a:extLst>
            </xdr:cNvPr>
            <xdr:cNvGrpSpPr/>
          </xdr:nvGrpSpPr>
          <xdr:grpSpPr>
            <a:xfrm>
              <a:off x="14391702" y="1890326"/>
              <a:ext cx="1703476" cy="712935"/>
              <a:chOff x="14658668" y="967863"/>
              <a:chExt cx="1736007" cy="831174"/>
            </a:xfrm>
            <a:grpFill/>
          </xdr:grpSpPr>
          <xdr:sp macro="" textlink="">
            <xdr:nvSpPr>
              <xdr:cNvPr id="37" name="Rectangle: Rounded Corners 36">
                <a:extLst>
                  <a:ext uri="{FF2B5EF4-FFF2-40B4-BE49-F238E27FC236}">
                    <a16:creationId xmlns:a16="http://schemas.microsoft.com/office/drawing/2014/main" id="{00000000-0008-0000-1500-000025000000}"/>
                  </a:ext>
                </a:extLst>
              </xdr:cNvPr>
              <xdr:cNvSpPr/>
            </xdr:nvSpPr>
            <xdr:spPr>
              <a:xfrm>
                <a:off x="14658668" y="967863"/>
                <a:ext cx="1736007" cy="752782"/>
              </a:xfrm>
              <a:prstGeom prst="roundRect">
                <a:avLst/>
              </a:prstGeom>
              <a:grp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chemeClr val="bg1"/>
                  </a:solidFill>
                </a:endParaRPr>
              </a:p>
            </xdr:txBody>
          </xdr:sp>
          <xdr:sp macro="" textlink="">
            <xdr:nvSpPr>
              <xdr:cNvPr id="38" name="Rectangle 37">
                <a:extLst>
                  <a:ext uri="{FF2B5EF4-FFF2-40B4-BE49-F238E27FC236}">
                    <a16:creationId xmlns:a16="http://schemas.microsoft.com/office/drawing/2014/main" id="{00000000-0008-0000-1500-000026000000}"/>
                  </a:ext>
                </a:extLst>
              </xdr:cNvPr>
              <xdr:cNvSpPr/>
            </xdr:nvSpPr>
            <xdr:spPr>
              <a:xfrm>
                <a:off x="14702299" y="1399401"/>
                <a:ext cx="1628468" cy="399636"/>
              </a:xfrm>
              <a:prstGeom prst="rect">
                <a:avLst/>
              </a:prstGeom>
              <a:grpFill/>
              <a:ln>
                <a:noFill/>
              </a:ln>
            </xdr:spPr>
            <xdr:txBody>
              <a:bodyPr wrap="square" lIns="91440" tIns="45720" rIns="91440" bIns="45720">
                <a:spAutoFit/>
              </a:bodyPr>
              <a:lstStyle/>
              <a:p>
                <a:pPr algn="ctr"/>
                <a:r>
                  <a:rPr lang="en-US" sz="1600" b="1" u="none" cap="none" spc="0">
                    <a:ln w="0"/>
                    <a:solidFill>
                      <a:schemeClr val="bg1"/>
                    </a:solidFill>
                    <a:effectLst>
                      <a:outerShdw blurRad="38100" dist="19050" dir="2700000" algn="tl" rotWithShape="0">
                        <a:schemeClr val="dk1">
                          <a:alpha val="40000"/>
                        </a:schemeClr>
                      </a:outerShdw>
                    </a:effectLst>
                  </a:rPr>
                  <a:t>Tested</a:t>
                </a:r>
              </a:p>
            </xdr:txBody>
          </xdr:sp>
        </xdr:grpSp>
        <xdr:sp macro="" textlink="Month_with_state_pivot!$C$29">
          <xdr:nvSpPr>
            <xdr:cNvPr id="76" name="Rectangle 75">
              <a:extLst>
                <a:ext uri="{FF2B5EF4-FFF2-40B4-BE49-F238E27FC236}">
                  <a16:creationId xmlns:a16="http://schemas.microsoft.com/office/drawing/2014/main" id="{00000000-0008-0000-1500-00004C000000}"/>
                </a:ext>
              </a:extLst>
            </xdr:cNvPr>
            <xdr:cNvSpPr/>
          </xdr:nvSpPr>
          <xdr:spPr>
            <a:xfrm>
              <a:off x="14383700" y="1858433"/>
              <a:ext cx="1638357" cy="500763"/>
            </a:xfrm>
            <a:prstGeom prst="rect">
              <a:avLst/>
            </a:prstGeom>
            <a:grpFill/>
            <a:ln>
              <a:noFill/>
            </a:ln>
          </xdr:spPr>
          <xdr:txBody>
            <a:bodyPr wrap="square" lIns="91440" tIns="45720" rIns="91440" bIns="45720">
              <a:noAutofit/>
            </a:bodyPr>
            <a:lstStyle/>
            <a:p>
              <a:pPr algn="ctr"/>
              <a:fld id="{5F437B7A-D12D-457B-9F48-CE2D1A3DEC83}" type="TxLink">
                <a:rPr lang="en-US" sz="2800" b="1" i="0" u="none" strike="noStrike" cap="none" spc="0">
                  <a:ln w="9525">
                    <a:solidFill>
                      <a:schemeClr val="bg1"/>
                    </a:solidFill>
                    <a:prstDash val="solid"/>
                  </a:ln>
                  <a:solidFill>
                    <a:schemeClr val="bg1"/>
                  </a:solidFill>
                  <a:effectLst>
                    <a:outerShdw blurRad="12700" dist="38100" dir="2700000" algn="tl" rotWithShape="0">
                      <a:schemeClr val="bg1">
                        <a:lumMod val="50000"/>
                      </a:schemeClr>
                    </a:outerShdw>
                  </a:effectLst>
                  <a:latin typeface="Calibri"/>
                  <a:cs typeface="Calibri"/>
                </a:rPr>
                <a:pPr algn="ctr"/>
                <a:t>16.20M</a:t>
              </a:fld>
              <a:endParaRPr lang="en-US" sz="2800" b="1" cap="none" spc="0">
                <a:ln w="9525">
                  <a:solidFill>
                    <a:schemeClr val="bg1"/>
                  </a:solidFill>
                  <a:prstDash val="solid"/>
                </a:ln>
                <a:solidFill>
                  <a:schemeClr val="bg1"/>
                </a:solidFill>
                <a:effectLst>
                  <a:outerShdw blurRad="12700" dist="38100" dir="2700000" algn="tl" rotWithShape="0">
                    <a:schemeClr val="bg1">
                      <a:lumMod val="50000"/>
                    </a:schemeClr>
                  </a:outerShdw>
                </a:effectLst>
              </a:endParaRPr>
            </a:p>
          </xdr:txBody>
        </xdr:sp>
      </xdr:grpSp>
    </xdr:grpSp>
    <xdr:clientData/>
  </xdr:twoCellAnchor>
  <xdr:twoCellAnchor>
    <xdr:from>
      <xdr:col>25</xdr:col>
      <xdr:colOff>167269</xdr:colOff>
      <xdr:row>15</xdr:row>
      <xdr:rowOff>139390</xdr:rowOff>
    </xdr:from>
    <xdr:to>
      <xdr:col>28</xdr:col>
      <xdr:colOff>404790</xdr:colOff>
      <xdr:row>21</xdr:row>
      <xdr:rowOff>32268</xdr:rowOff>
    </xdr:to>
    <xdr:grpSp>
      <xdr:nvGrpSpPr>
        <xdr:cNvPr id="54" name="Group 53">
          <a:extLst>
            <a:ext uri="{FF2B5EF4-FFF2-40B4-BE49-F238E27FC236}">
              <a16:creationId xmlns:a16="http://schemas.microsoft.com/office/drawing/2014/main" id="{00000000-0008-0000-1500-000036000000}"/>
            </a:ext>
          </a:extLst>
        </xdr:cNvPr>
        <xdr:cNvGrpSpPr/>
      </xdr:nvGrpSpPr>
      <xdr:grpSpPr>
        <a:xfrm>
          <a:off x="15457401" y="2846495"/>
          <a:ext cx="2072336" cy="975720"/>
          <a:chOff x="15500196" y="2927195"/>
          <a:chExt cx="2077472" cy="1008000"/>
        </a:xfrm>
      </xdr:grpSpPr>
      <xdr:sp macro="" textlink="">
        <xdr:nvSpPr>
          <xdr:cNvPr id="20" name="Rectangle: Rounded Corners 19">
            <a:extLst>
              <a:ext uri="{FF2B5EF4-FFF2-40B4-BE49-F238E27FC236}">
                <a16:creationId xmlns:a16="http://schemas.microsoft.com/office/drawing/2014/main" id="{00000000-0008-0000-1500-000014000000}"/>
              </a:ext>
            </a:extLst>
          </xdr:cNvPr>
          <xdr:cNvSpPr/>
        </xdr:nvSpPr>
        <xdr:spPr>
          <a:xfrm>
            <a:off x="15500196" y="2927195"/>
            <a:ext cx="2077472" cy="1008000"/>
          </a:xfrm>
          <a:prstGeom prst="roundRect">
            <a:avLst/>
          </a:pr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grpSp>
        <xdr:nvGrpSpPr>
          <xdr:cNvPr id="13" name="Group 12">
            <a:extLst>
              <a:ext uri="{FF2B5EF4-FFF2-40B4-BE49-F238E27FC236}">
                <a16:creationId xmlns:a16="http://schemas.microsoft.com/office/drawing/2014/main" id="{00000000-0008-0000-1500-00000D000000}"/>
              </a:ext>
            </a:extLst>
          </xdr:cNvPr>
          <xdr:cNvGrpSpPr/>
        </xdr:nvGrpSpPr>
        <xdr:grpSpPr>
          <a:xfrm>
            <a:off x="15707804" y="3070489"/>
            <a:ext cx="1703476" cy="740377"/>
            <a:chOff x="14378951" y="2717367"/>
            <a:chExt cx="1703476" cy="740377"/>
          </a:xfrm>
          <a:noFill/>
        </xdr:grpSpPr>
        <xdr:grpSp>
          <xdr:nvGrpSpPr>
            <xdr:cNvPr id="39" name="Group 38">
              <a:extLst>
                <a:ext uri="{FF2B5EF4-FFF2-40B4-BE49-F238E27FC236}">
                  <a16:creationId xmlns:a16="http://schemas.microsoft.com/office/drawing/2014/main" id="{00000000-0008-0000-1500-000027000000}"/>
                </a:ext>
              </a:extLst>
            </xdr:cNvPr>
            <xdr:cNvGrpSpPr/>
          </xdr:nvGrpSpPr>
          <xdr:grpSpPr>
            <a:xfrm>
              <a:off x="14378951" y="2749260"/>
              <a:ext cx="1703476" cy="708484"/>
              <a:chOff x="14658668" y="967863"/>
              <a:chExt cx="1736007" cy="836039"/>
            </a:xfrm>
            <a:grpFill/>
          </xdr:grpSpPr>
          <xdr:sp macro="" textlink="">
            <xdr:nvSpPr>
              <xdr:cNvPr id="40" name="Rectangle: Rounded Corners 39">
                <a:extLst>
                  <a:ext uri="{FF2B5EF4-FFF2-40B4-BE49-F238E27FC236}">
                    <a16:creationId xmlns:a16="http://schemas.microsoft.com/office/drawing/2014/main" id="{00000000-0008-0000-1500-000028000000}"/>
                  </a:ext>
                </a:extLst>
              </xdr:cNvPr>
              <xdr:cNvSpPr/>
            </xdr:nvSpPr>
            <xdr:spPr>
              <a:xfrm>
                <a:off x="14658668" y="967863"/>
                <a:ext cx="1736007" cy="752782"/>
              </a:xfrm>
              <a:prstGeom prst="roundRect">
                <a:avLst/>
              </a:prstGeom>
              <a:grp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chemeClr val="bg1"/>
                  </a:solidFill>
                </a:endParaRPr>
              </a:p>
            </xdr:txBody>
          </xdr:sp>
          <xdr:sp macro="" textlink="">
            <xdr:nvSpPr>
              <xdr:cNvPr id="41" name="Rectangle 40">
                <a:extLst>
                  <a:ext uri="{FF2B5EF4-FFF2-40B4-BE49-F238E27FC236}">
                    <a16:creationId xmlns:a16="http://schemas.microsoft.com/office/drawing/2014/main" id="{00000000-0008-0000-1500-000029000000}"/>
                  </a:ext>
                </a:extLst>
              </xdr:cNvPr>
              <xdr:cNvSpPr/>
            </xdr:nvSpPr>
            <xdr:spPr>
              <a:xfrm>
                <a:off x="14702299" y="1399401"/>
                <a:ext cx="1628468" cy="404501"/>
              </a:xfrm>
              <a:prstGeom prst="rect">
                <a:avLst/>
              </a:prstGeom>
              <a:grpFill/>
              <a:ln>
                <a:noFill/>
              </a:ln>
            </xdr:spPr>
            <xdr:txBody>
              <a:bodyPr wrap="square" lIns="91440" tIns="45720" rIns="91440" bIns="45720">
                <a:spAutoFit/>
              </a:bodyPr>
              <a:lstStyle/>
              <a:p>
                <a:pPr algn="ctr"/>
                <a:r>
                  <a:rPr lang="en-US" sz="1600" b="1" u="none" cap="none" spc="0">
                    <a:ln w="0"/>
                    <a:solidFill>
                      <a:schemeClr val="bg1"/>
                    </a:solidFill>
                    <a:effectLst>
                      <a:outerShdw blurRad="38100" dist="19050" dir="2700000" algn="tl" rotWithShape="0">
                        <a:schemeClr val="dk1">
                          <a:alpha val="40000"/>
                        </a:schemeClr>
                      </a:outerShdw>
                    </a:effectLst>
                  </a:rPr>
                  <a:t>Confirmed</a:t>
                </a:r>
              </a:p>
            </xdr:txBody>
          </xdr:sp>
        </xdr:grpSp>
        <xdr:sp macro="" textlink="Month_with_state_pivot!$D$29">
          <xdr:nvSpPr>
            <xdr:cNvPr id="77" name="Rectangle 76">
              <a:extLst>
                <a:ext uri="{FF2B5EF4-FFF2-40B4-BE49-F238E27FC236}">
                  <a16:creationId xmlns:a16="http://schemas.microsoft.com/office/drawing/2014/main" id="{00000000-0008-0000-1500-00004D000000}"/>
                </a:ext>
              </a:extLst>
            </xdr:cNvPr>
            <xdr:cNvSpPr/>
          </xdr:nvSpPr>
          <xdr:spPr>
            <a:xfrm>
              <a:off x="14403664" y="2717367"/>
              <a:ext cx="1623092" cy="500763"/>
            </a:xfrm>
            <a:prstGeom prst="rect">
              <a:avLst/>
            </a:prstGeom>
            <a:grpFill/>
            <a:ln>
              <a:noFill/>
            </a:ln>
          </xdr:spPr>
          <xdr:txBody>
            <a:bodyPr wrap="square" lIns="91440" tIns="45720" rIns="91440" bIns="45720">
              <a:noAutofit/>
            </a:bodyPr>
            <a:lstStyle/>
            <a:p>
              <a:pPr algn="ctr"/>
              <a:fld id="{E5FC9313-B680-4277-BA81-A6D313FBD061}" type="TxLink">
                <a:rPr lang="en-US" sz="3200" b="1" i="0" u="none" strike="noStrike" cap="none" spc="0">
                  <a:ln w="9525">
                    <a:solidFill>
                      <a:schemeClr val="bg1"/>
                    </a:solidFill>
                    <a:prstDash val="solid"/>
                  </a:ln>
                  <a:solidFill>
                    <a:schemeClr val="bg1"/>
                  </a:solidFill>
                  <a:effectLst>
                    <a:outerShdw blurRad="12700" dist="38100" dir="2700000" algn="tl" rotWithShape="0">
                      <a:schemeClr val="bg1">
                        <a:lumMod val="50000"/>
                      </a:schemeClr>
                    </a:outerShdw>
                  </a:effectLst>
                  <a:latin typeface="Calibri"/>
                  <a:cs typeface="Calibri"/>
                </a:rPr>
                <a:pPr algn="ctr"/>
                <a:t>0.33M</a:t>
              </a:fld>
              <a:endParaRPr lang="en-US" sz="3200" b="1" cap="none" spc="0">
                <a:ln w="9525">
                  <a:solidFill>
                    <a:schemeClr val="bg1"/>
                  </a:solidFill>
                  <a:prstDash val="solid"/>
                </a:ln>
                <a:solidFill>
                  <a:schemeClr val="bg1"/>
                </a:solidFill>
                <a:effectLst>
                  <a:outerShdw blurRad="12700" dist="38100" dir="2700000" algn="tl" rotWithShape="0">
                    <a:schemeClr val="bg1">
                      <a:lumMod val="50000"/>
                    </a:schemeClr>
                  </a:outerShdw>
                </a:effectLst>
              </a:endParaRPr>
            </a:p>
          </xdr:txBody>
        </xdr:sp>
      </xdr:grpSp>
    </xdr:grpSp>
    <xdr:clientData/>
  </xdr:twoCellAnchor>
  <xdr:twoCellAnchor>
    <xdr:from>
      <xdr:col>25</xdr:col>
      <xdr:colOff>167269</xdr:colOff>
      <xdr:row>21</xdr:row>
      <xdr:rowOff>65049</xdr:rowOff>
    </xdr:from>
    <xdr:to>
      <xdr:col>28</xdr:col>
      <xdr:colOff>404790</xdr:colOff>
      <xdr:row>26</xdr:row>
      <xdr:rowOff>143781</xdr:rowOff>
    </xdr:to>
    <xdr:grpSp>
      <xdr:nvGrpSpPr>
        <xdr:cNvPr id="56" name="Group 55">
          <a:extLst>
            <a:ext uri="{FF2B5EF4-FFF2-40B4-BE49-F238E27FC236}">
              <a16:creationId xmlns:a16="http://schemas.microsoft.com/office/drawing/2014/main" id="{00000000-0008-0000-1500-000038000000}"/>
            </a:ext>
          </a:extLst>
        </xdr:cNvPr>
        <xdr:cNvGrpSpPr/>
      </xdr:nvGrpSpPr>
      <xdr:grpSpPr>
        <a:xfrm>
          <a:off x="15457401" y="3854996"/>
          <a:ext cx="2072336" cy="981101"/>
          <a:chOff x="15500196" y="3967976"/>
          <a:chExt cx="2077472" cy="1008000"/>
        </a:xfrm>
      </xdr:grpSpPr>
      <xdr:sp macro="" textlink="">
        <xdr:nvSpPr>
          <xdr:cNvPr id="21" name="Rectangle: Rounded Corners 20">
            <a:extLst>
              <a:ext uri="{FF2B5EF4-FFF2-40B4-BE49-F238E27FC236}">
                <a16:creationId xmlns:a16="http://schemas.microsoft.com/office/drawing/2014/main" id="{00000000-0008-0000-1500-000015000000}"/>
              </a:ext>
            </a:extLst>
          </xdr:cNvPr>
          <xdr:cNvSpPr/>
        </xdr:nvSpPr>
        <xdr:spPr>
          <a:xfrm>
            <a:off x="15500196" y="3967976"/>
            <a:ext cx="2077472" cy="1008000"/>
          </a:xfrm>
          <a:prstGeom prst="roundRect">
            <a:avLst/>
          </a:pr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grpSp>
        <xdr:nvGrpSpPr>
          <xdr:cNvPr id="14" name="Group 13">
            <a:extLst>
              <a:ext uri="{FF2B5EF4-FFF2-40B4-BE49-F238E27FC236}">
                <a16:creationId xmlns:a16="http://schemas.microsoft.com/office/drawing/2014/main" id="{00000000-0008-0000-1500-00000E000000}"/>
              </a:ext>
            </a:extLst>
          </xdr:cNvPr>
          <xdr:cNvGrpSpPr/>
        </xdr:nvGrpSpPr>
        <xdr:grpSpPr>
          <a:xfrm>
            <a:off x="15740412" y="4120009"/>
            <a:ext cx="1703476" cy="770906"/>
            <a:chOff x="14383681" y="3543863"/>
            <a:chExt cx="1703476" cy="770906"/>
          </a:xfrm>
          <a:noFill/>
        </xdr:grpSpPr>
        <xdr:grpSp>
          <xdr:nvGrpSpPr>
            <xdr:cNvPr id="30" name="Group 29">
              <a:extLst>
                <a:ext uri="{FF2B5EF4-FFF2-40B4-BE49-F238E27FC236}">
                  <a16:creationId xmlns:a16="http://schemas.microsoft.com/office/drawing/2014/main" id="{00000000-0008-0000-1500-00001E000000}"/>
                </a:ext>
              </a:extLst>
            </xdr:cNvPr>
            <xdr:cNvGrpSpPr/>
          </xdr:nvGrpSpPr>
          <xdr:grpSpPr>
            <a:xfrm>
              <a:off x="14383681" y="3605371"/>
              <a:ext cx="1703476" cy="709398"/>
              <a:chOff x="14658668" y="967863"/>
              <a:chExt cx="1736007" cy="835032"/>
            </a:xfrm>
            <a:grpFill/>
          </xdr:grpSpPr>
          <xdr:sp macro="" textlink="">
            <xdr:nvSpPr>
              <xdr:cNvPr id="31" name="Rectangle: Rounded Corners 30">
                <a:extLst>
                  <a:ext uri="{FF2B5EF4-FFF2-40B4-BE49-F238E27FC236}">
                    <a16:creationId xmlns:a16="http://schemas.microsoft.com/office/drawing/2014/main" id="{00000000-0008-0000-1500-00001F000000}"/>
                  </a:ext>
                </a:extLst>
              </xdr:cNvPr>
              <xdr:cNvSpPr/>
            </xdr:nvSpPr>
            <xdr:spPr>
              <a:xfrm>
                <a:off x="14658668" y="967863"/>
                <a:ext cx="1736007" cy="752782"/>
              </a:xfrm>
              <a:prstGeom prst="roundRect">
                <a:avLst/>
              </a:prstGeom>
              <a:grp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chemeClr val="bg1"/>
                  </a:solidFill>
                </a:endParaRPr>
              </a:p>
            </xdr:txBody>
          </xdr:sp>
          <xdr:sp macro="" textlink="">
            <xdr:nvSpPr>
              <xdr:cNvPr id="32" name="Rectangle 31">
                <a:extLst>
                  <a:ext uri="{FF2B5EF4-FFF2-40B4-BE49-F238E27FC236}">
                    <a16:creationId xmlns:a16="http://schemas.microsoft.com/office/drawing/2014/main" id="{00000000-0008-0000-1500-000020000000}"/>
                  </a:ext>
                </a:extLst>
              </xdr:cNvPr>
              <xdr:cNvSpPr/>
            </xdr:nvSpPr>
            <xdr:spPr>
              <a:xfrm>
                <a:off x="14702299" y="1399402"/>
                <a:ext cx="1628468" cy="403493"/>
              </a:xfrm>
              <a:prstGeom prst="rect">
                <a:avLst/>
              </a:prstGeom>
              <a:grpFill/>
              <a:ln>
                <a:noFill/>
              </a:ln>
            </xdr:spPr>
            <xdr:txBody>
              <a:bodyPr wrap="square" lIns="91440" tIns="45720" rIns="91440" bIns="45720">
                <a:spAutoFit/>
              </a:bodyPr>
              <a:lstStyle/>
              <a:p>
                <a:pPr algn="ctr"/>
                <a:r>
                  <a:rPr lang="en-US" sz="1600" b="1" u="none" cap="none" spc="0">
                    <a:ln w="0"/>
                    <a:solidFill>
                      <a:schemeClr val="bg1"/>
                    </a:solidFill>
                    <a:effectLst>
                      <a:outerShdw blurRad="38100" dist="19050" dir="2700000" algn="tl" rotWithShape="0">
                        <a:schemeClr val="dk1">
                          <a:alpha val="40000"/>
                        </a:schemeClr>
                      </a:outerShdw>
                    </a:effectLst>
                  </a:rPr>
                  <a:t>Recovered</a:t>
                </a:r>
              </a:p>
            </xdr:txBody>
          </xdr:sp>
        </xdr:grpSp>
        <xdr:sp macro="" textlink="Month_with_state_pivot!$E$29">
          <xdr:nvSpPr>
            <xdr:cNvPr id="80" name="Rectangle 79">
              <a:extLst>
                <a:ext uri="{FF2B5EF4-FFF2-40B4-BE49-F238E27FC236}">
                  <a16:creationId xmlns:a16="http://schemas.microsoft.com/office/drawing/2014/main" id="{00000000-0008-0000-1500-000050000000}"/>
                </a:ext>
              </a:extLst>
            </xdr:cNvPr>
            <xdr:cNvSpPr/>
          </xdr:nvSpPr>
          <xdr:spPr>
            <a:xfrm>
              <a:off x="14491865" y="3543863"/>
              <a:ext cx="1530193" cy="500763"/>
            </a:xfrm>
            <a:prstGeom prst="rect">
              <a:avLst/>
            </a:prstGeom>
            <a:grpFill/>
            <a:ln>
              <a:noFill/>
            </a:ln>
          </xdr:spPr>
          <xdr:txBody>
            <a:bodyPr wrap="square" lIns="91440" tIns="45720" rIns="91440" bIns="45720">
              <a:noAutofit/>
            </a:bodyPr>
            <a:lstStyle/>
            <a:p>
              <a:pPr algn="ctr"/>
              <a:fld id="{515DC7DC-6ADE-4601-8EAA-B713F9EAEE07}" type="TxLink">
                <a:rPr lang="en-US" sz="2800" b="1" i="0" u="none" strike="noStrike" cap="none" spc="0">
                  <a:ln w="9525">
                    <a:solidFill>
                      <a:schemeClr val="bg1"/>
                    </a:solidFill>
                    <a:prstDash val="solid"/>
                  </a:ln>
                  <a:solidFill>
                    <a:schemeClr val="bg1"/>
                  </a:solidFill>
                  <a:effectLst>
                    <a:outerShdw blurRad="12700" dist="38100" dir="2700000" algn="tl" rotWithShape="0">
                      <a:schemeClr val="bg1">
                        <a:lumMod val="50000"/>
                      </a:schemeClr>
                    </a:outerShdw>
                  </a:effectLst>
                  <a:latin typeface="Calibri"/>
                  <a:cs typeface="Calibri"/>
                </a:rPr>
                <a:pPr algn="ctr"/>
                <a:t>0.33M</a:t>
              </a:fld>
              <a:endParaRPr lang="en-US" sz="2800" b="1" cap="none" spc="0">
                <a:ln w="9525">
                  <a:solidFill>
                    <a:schemeClr val="bg1"/>
                  </a:solidFill>
                  <a:prstDash val="solid"/>
                </a:ln>
                <a:solidFill>
                  <a:schemeClr val="bg1"/>
                </a:solidFill>
                <a:effectLst>
                  <a:outerShdw blurRad="12700" dist="38100" dir="2700000" algn="tl" rotWithShape="0">
                    <a:schemeClr val="bg1">
                      <a:lumMod val="50000"/>
                    </a:schemeClr>
                  </a:outerShdw>
                </a:effectLst>
              </a:endParaRPr>
            </a:p>
          </xdr:txBody>
        </xdr:sp>
      </xdr:grpSp>
    </xdr:grpSp>
    <xdr:clientData/>
  </xdr:twoCellAnchor>
  <xdr:twoCellAnchor>
    <xdr:from>
      <xdr:col>25</xdr:col>
      <xdr:colOff>167269</xdr:colOff>
      <xdr:row>26</xdr:row>
      <xdr:rowOff>157976</xdr:rowOff>
    </xdr:from>
    <xdr:to>
      <xdr:col>28</xdr:col>
      <xdr:colOff>404790</xdr:colOff>
      <xdr:row>32</xdr:row>
      <xdr:rowOff>50854</xdr:rowOff>
    </xdr:to>
    <xdr:grpSp>
      <xdr:nvGrpSpPr>
        <xdr:cNvPr id="57" name="Group 56">
          <a:extLst>
            <a:ext uri="{FF2B5EF4-FFF2-40B4-BE49-F238E27FC236}">
              <a16:creationId xmlns:a16="http://schemas.microsoft.com/office/drawing/2014/main" id="{00000000-0008-0000-1500-000039000000}"/>
            </a:ext>
          </a:extLst>
        </xdr:cNvPr>
        <xdr:cNvGrpSpPr/>
      </xdr:nvGrpSpPr>
      <xdr:grpSpPr>
        <a:xfrm>
          <a:off x="15457401" y="4850292"/>
          <a:ext cx="2072336" cy="975720"/>
          <a:chOff x="15500196" y="4990171"/>
          <a:chExt cx="2077472" cy="1008000"/>
        </a:xfrm>
      </xdr:grpSpPr>
      <xdr:sp macro="" textlink="">
        <xdr:nvSpPr>
          <xdr:cNvPr id="22" name="Rectangle: Rounded Corners 21">
            <a:extLst>
              <a:ext uri="{FF2B5EF4-FFF2-40B4-BE49-F238E27FC236}">
                <a16:creationId xmlns:a16="http://schemas.microsoft.com/office/drawing/2014/main" id="{00000000-0008-0000-1500-000016000000}"/>
              </a:ext>
            </a:extLst>
          </xdr:cNvPr>
          <xdr:cNvSpPr/>
        </xdr:nvSpPr>
        <xdr:spPr>
          <a:xfrm>
            <a:off x="15500196" y="4990171"/>
            <a:ext cx="2077472" cy="1008000"/>
          </a:xfrm>
          <a:prstGeom prst="roundRect">
            <a:avLst/>
          </a:pr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grpSp>
        <xdr:nvGrpSpPr>
          <xdr:cNvPr id="15" name="Group 14">
            <a:extLst>
              <a:ext uri="{FF2B5EF4-FFF2-40B4-BE49-F238E27FC236}">
                <a16:creationId xmlns:a16="http://schemas.microsoft.com/office/drawing/2014/main" id="{00000000-0008-0000-1500-00000F000000}"/>
              </a:ext>
            </a:extLst>
          </xdr:cNvPr>
          <xdr:cNvGrpSpPr/>
        </xdr:nvGrpSpPr>
        <xdr:grpSpPr>
          <a:xfrm>
            <a:off x="15684656" y="5166483"/>
            <a:ext cx="1703476" cy="735923"/>
            <a:chOff x="14383681" y="4460239"/>
            <a:chExt cx="1703476" cy="735923"/>
          </a:xfrm>
          <a:noFill/>
        </xdr:grpSpPr>
        <xdr:grpSp>
          <xdr:nvGrpSpPr>
            <xdr:cNvPr id="42" name="Group 41">
              <a:extLst>
                <a:ext uri="{FF2B5EF4-FFF2-40B4-BE49-F238E27FC236}">
                  <a16:creationId xmlns:a16="http://schemas.microsoft.com/office/drawing/2014/main" id="{00000000-0008-0000-1500-00002A000000}"/>
                </a:ext>
              </a:extLst>
            </xdr:cNvPr>
            <xdr:cNvGrpSpPr/>
          </xdr:nvGrpSpPr>
          <xdr:grpSpPr>
            <a:xfrm>
              <a:off x="14383681" y="4483227"/>
              <a:ext cx="1703476" cy="712935"/>
              <a:chOff x="14658668" y="967863"/>
              <a:chExt cx="1736007" cy="831174"/>
            </a:xfrm>
            <a:grpFill/>
          </xdr:grpSpPr>
          <xdr:sp macro="" textlink="">
            <xdr:nvSpPr>
              <xdr:cNvPr id="43" name="Rectangle: Rounded Corners 42">
                <a:extLst>
                  <a:ext uri="{FF2B5EF4-FFF2-40B4-BE49-F238E27FC236}">
                    <a16:creationId xmlns:a16="http://schemas.microsoft.com/office/drawing/2014/main" id="{00000000-0008-0000-1500-00002B000000}"/>
                  </a:ext>
                </a:extLst>
              </xdr:cNvPr>
              <xdr:cNvSpPr/>
            </xdr:nvSpPr>
            <xdr:spPr>
              <a:xfrm>
                <a:off x="14658668" y="967863"/>
                <a:ext cx="1736007" cy="752782"/>
              </a:xfrm>
              <a:prstGeom prst="roundRect">
                <a:avLst/>
              </a:prstGeom>
              <a:grp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chemeClr val="bg1"/>
                  </a:solidFill>
                </a:endParaRPr>
              </a:p>
            </xdr:txBody>
          </xdr:sp>
          <xdr:sp macro="" textlink="">
            <xdr:nvSpPr>
              <xdr:cNvPr id="44" name="Rectangle 43">
                <a:extLst>
                  <a:ext uri="{FF2B5EF4-FFF2-40B4-BE49-F238E27FC236}">
                    <a16:creationId xmlns:a16="http://schemas.microsoft.com/office/drawing/2014/main" id="{00000000-0008-0000-1500-00002C000000}"/>
                  </a:ext>
                </a:extLst>
              </xdr:cNvPr>
              <xdr:cNvSpPr/>
            </xdr:nvSpPr>
            <xdr:spPr>
              <a:xfrm>
                <a:off x="14702299" y="1399401"/>
                <a:ext cx="1628468" cy="399636"/>
              </a:xfrm>
              <a:prstGeom prst="rect">
                <a:avLst/>
              </a:prstGeom>
              <a:grpFill/>
              <a:ln>
                <a:noFill/>
              </a:ln>
            </xdr:spPr>
            <xdr:txBody>
              <a:bodyPr wrap="square" lIns="91440" tIns="45720" rIns="91440" bIns="45720">
                <a:spAutoFit/>
              </a:bodyPr>
              <a:lstStyle/>
              <a:p>
                <a:pPr algn="ctr"/>
                <a:r>
                  <a:rPr lang="en-US" sz="1600" b="1" u="none" cap="none" spc="0">
                    <a:ln w="0"/>
                    <a:solidFill>
                      <a:schemeClr val="bg1"/>
                    </a:solidFill>
                    <a:effectLst>
                      <a:outerShdw blurRad="38100" dist="19050" dir="2700000" algn="tl" rotWithShape="0">
                        <a:schemeClr val="dk1">
                          <a:alpha val="40000"/>
                        </a:schemeClr>
                      </a:outerShdw>
                    </a:effectLst>
                  </a:rPr>
                  <a:t>Deceased</a:t>
                </a:r>
              </a:p>
            </xdr:txBody>
          </xdr:sp>
        </xdr:grpSp>
        <xdr:sp macro="" textlink="Month_with_state_pivot!$F$29">
          <xdr:nvSpPr>
            <xdr:cNvPr id="81" name="Rectangle 80">
              <a:extLst>
                <a:ext uri="{FF2B5EF4-FFF2-40B4-BE49-F238E27FC236}">
                  <a16:creationId xmlns:a16="http://schemas.microsoft.com/office/drawing/2014/main" id="{00000000-0008-0000-1500-000051000000}"/>
                </a:ext>
              </a:extLst>
            </xdr:cNvPr>
            <xdr:cNvSpPr/>
          </xdr:nvSpPr>
          <xdr:spPr>
            <a:xfrm>
              <a:off x="14466361" y="4460239"/>
              <a:ext cx="1530193" cy="500763"/>
            </a:xfrm>
            <a:prstGeom prst="rect">
              <a:avLst/>
            </a:prstGeom>
            <a:grpFill/>
            <a:ln>
              <a:noFill/>
            </a:ln>
          </xdr:spPr>
          <xdr:txBody>
            <a:bodyPr wrap="square" lIns="91440" tIns="45720" rIns="91440" bIns="45720">
              <a:noAutofit/>
            </a:bodyPr>
            <a:lstStyle/>
            <a:p>
              <a:pPr algn="ctr"/>
              <a:fld id="{76B80541-3E9C-46E7-AC03-F2CB96C32B0A}" type="TxLink">
                <a:rPr lang="en-US" sz="2800" b="1" i="0" u="none" strike="noStrike" cap="none" spc="0">
                  <a:ln w="9525">
                    <a:solidFill>
                      <a:schemeClr val="bg1"/>
                    </a:solidFill>
                    <a:prstDash val="solid"/>
                  </a:ln>
                  <a:solidFill>
                    <a:schemeClr val="bg1"/>
                  </a:solidFill>
                  <a:effectLst>
                    <a:outerShdw blurRad="12700" dist="38100" dir="2700000" algn="tl" rotWithShape="0">
                      <a:schemeClr val="bg1">
                        <a:lumMod val="50000"/>
                      </a:schemeClr>
                    </a:outerShdw>
                  </a:effectLst>
                  <a:latin typeface="Calibri"/>
                  <a:cs typeface="Calibri"/>
                </a:rPr>
                <a:pPr algn="ctr"/>
                <a:t>4.43K</a:t>
              </a:fld>
              <a:endParaRPr lang="en-US" sz="2800" b="1" cap="none" spc="0">
                <a:ln w="9525">
                  <a:solidFill>
                    <a:schemeClr val="bg1"/>
                  </a:solidFill>
                  <a:prstDash val="solid"/>
                </a:ln>
                <a:solidFill>
                  <a:schemeClr val="bg1"/>
                </a:solidFill>
                <a:effectLst>
                  <a:outerShdw blurRad="12700" dist="38100" dir="2700000" algn="tl" rotWithShape="0">
                    <a:schemeClr val="bg1">
                      <a:lumMod val="50000"/>
                    </a:schemeClr>
                  </a:outerShdw>
                </a:effectLst>
              </a:endParaRPr>
            </a:p>
          </xdr:txBody>
        </xdr:sp>
      </xdr:grpSp>
    </xdr:grpSp>
    <xdr:clientData/>
  </xdr:twoCellAnchor>
  <xdr:twoCellAnchor>
    <xdr:from>
      <xdr:col>25</xdr:col>
      <xdr:colOff>332797</xdr:colOff>
      <xdr:row>33</xdr:row>
      <xdr:rowOff>22347</xdr:rowOff>
    </xdr:from>
    <xdr:to>
      <xdr:col>28</xdr:col>
      <xdr:colOff>252473</xdr:colOff>
      <xdr:row>37</xdr:row>
      <xdr:rowOff>20292</xdr:rowOff>
    </xdr:to>
    <xdr:grpSp>
      <xdr:nvGrpSpPr>
        <xdr:cNvPr id="58" name="Group 57">
          <a:extLst>
            <a:ext uri="{FF2B5EF4-FFF2-40B4-BE49-F238E27FC236}">
              <a16:creationId xmlns:a16="http://schemas.microsoft.com/office/drawing/2014/main" id="{00000000-0008-0000-1500-00003A000000}"/>
            </a:ext>
          </a:extLst>
        </xdr:cNvPr>
        <xdr:cNvGrpSpPr/>
      </xdr:nvGrpSpPr>
      <xdr:grpSpPr>
        <a:xfrm>
          <a:off x="15622929" y="5977979"/>
          <a:ext cx="1754491" cy="719839"/>
          <a:chOff x="15664924" y="6155514"/>
          <a:chExt cx="1762545" cy="742135"/>
        </a:xfrm>
      </xdr:grpSpPr>
      <xdr:grpSp>
        <xdr:nvGrpSpPr>
          <xdr:cNvPr id="45" name="Group 44">
            <a:extLst>
              <a:ext uri="{FF2B5EF4-FFF2-40B4-BE49-F238E27FC236}">
                <a16:creationId xmlns:a16="http://schemas.microsoft.com/office/drawing/2014/main" id="{00000000-0008-0000-1500-00002D000000}"/>
              </a:ext>
            </a:extLst>
          </xdr:cNvPr>
          <xdr:cNvGrpSpPr/>
        </xdr:nvGrpSpPr>
        <xdr:grpSpPr>
          <a:xfrm>
            <a:off x="15675727" y="6204182"/>
            <a:ext cx="1751742" cy="693467"/>
            <a:chOff x="14653087" y="967863"/>
            <a:chExt cx="1785194" cy="816280"/>
          </a:xfrm>
          <a:noFill/>
        </xdr:grpSpPr>
        <xdr:sp macro="" textlink="">
          <xdr:nvSpPr>
            <xdr:cNvPr id="46" name="Rectangle: Rounded Corners 45">
              <a:extLst>
                <a:ext uri="{FF2B5EF4-FFF2-40B4-BE49-F238E27FC236}">
                  <a16:creationId xmlns:a16="http://schemas.microsoft.com/office/drawing/2014/main" id="{00000000-0008-0000-1500-00002E000000}"/>
                </a:ext>
              </a:extLst>
            </xdr:cNvPr>
            <xdr:cNvSpPr/>
          </xdr:nvSpPr>
          <xdr:spPr>
            <a:xfrm>
              <a:off x="14658668" y="967863"/>
              <a:ext cx="1736007" cy="752782"/>
            </a:xfrm>
            <a:prstGeom prst="roundRect">
              <a:avLst/>
            </a:prstGeom>
            <a:grp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chemeClr val="bg1"/>
                </a:solidFill>
              </a:endParaRPr>
            </a:p>
          </xdr:txBody>
        </xdr:sp>
        <xdr:sp macro="" textlink="">
          <xdr:nvSpPr>
            <xdr:cNvPr id="47" name="Rectangle 46">
              <a:extLst>
                <a:ext uri="{FF2B5EF4-FFF2-40B4-BE49-F238E27FC236}">
                  <a16:creationId xmlns:a16="http://schemas.microsoft.com/office/drawing/2014/main" id="{00000000-0008-0000-1500-00002F000000}"/>
                </a:ext>
              </a:extLst>
            </xdr:cNvPr>
            <xdr:cNvSpPr/>
          </xdr:nvSpPr>
          <xdr:spPr>
            <a:xfrm>
              <a:off x="14653087" y="1399402"/>
              <a:ext cx="1785194" cy="384741"/>
            </a:xfrm>
            <a:prstGeom prst="rect">
              <a:avLst/>
            </a:prstGeom>
            <a:grpFill/>
            <a:ln>
              <a:noFill/>
            </a:ln>
          </xdr:spPr>
          <xdr:txBody>
            <a:bodyPr wrap="square" lIns="91440" tIns="45720" rIns="91440" bIns="45720">
              <a:spAutoFit/>
            </a:bodyPr>
            <a:lstStyle/>
            <a:p>
              <a:pPr algn="ctr"/>
              <a:r>
                <a:rPr lang="en-US" sz="1600" b="1" u="none" cap="none" spc="0">
                  <a:ln w="0"/>
                  <a:solidFill>
                    <a:schemeClr val="bg1"/>
                  </a:solidFill>
                  <a:effectLst>
                    <a:outerShdw blurRad="38100" dist="19050" dir="2700000" algn="tl" rotWithShape="0">
                      <a:schemeClr val="dk1">
                        <a:alpha val="40000"/>
                      </a:schemeClr>
                    </a:outerShdw>
                  </a:effectLst>
                </a:rPr>
                <a:t>Vaccinated (1st)</a:t>
              </a:r>
            </a:p>
          </xdr:txBody>
        </xdr:sp>
      </xdr:grpSp>
      <xdr:sp macro="" textlink="Month_with_state_pivot!$G$29">
        <xdr:nvSpPr>
          <xdr:cNvPr id="82" name="Rectangle 81">
            <a:extLst>
              <a:ext uri="{FF2B5EF4-FFF2-40B4-BE49-F238E27FC236}">
                <a16:creationId xmlns:a16="http://schemas.microsoft.com/office/drawing/2014/main" id="{00000000-0008-0000-1500-000052000000}"/>
              </a:ext>
            </a:extLst>
          </xdr:cNvPr>
          <xdr:cNvSpPr/>
        </xdr:nvSpPr>
        <xdr:spPr>
          <a:xfrm>
            <a:off x="15664924" y="6155514"/>
            <a:ext cx="1603644" cy="500763"/>
          </a:xfrm>
          <a:prstGeom prst="rect">
            <a:avLst/>
          </a:prstGeom>
          <a:noFill/>
          <a:ln>
            <a:noFill/>
          </a:ln>
        </xdr:spPr>
        <xdr:txBody>
          <a:bodyPr wrap="square" lIns="91440" tIns="45720" rIns="91440" bIns="45720">
            <a:noAutofit/>
          </a:bodyPr>
          <a:lstStyle/>
          <a:p>
            <a:pPr algn="ctr"/>
            <a:fld id="{DCCDA8AE-DC96-40BB-A156-A9D82D02B384}" type="TxLink">
              <a:rPr lang="en-US" sz="2800" b="1" i="0" u="none" strike="noStrike" cap="none" spc="0">
                <a:ln w="9525">
                  <a:solidFill>
                    <a:schemeClr val="bg1"/>
                  </a:solidFill>
                  <a:prstDash val="solid"/>
                </a:ln>
                <a:solidFill>
                  <a:schemeClr val="bg1"/>
                </a:solidFill>
                <a:effectLst>
                  <a:outerShdw blurRad="12700" dist="38100" dir="2700000" algn="tl" rotWithShape="0">
                    <a:schemeClr val="bg1">
                      <a:lumMod val="50000"/>
                    </a:schemeClr>
                  </a:outerShdw>
                </a:effectLst>
                <a:latin typeface="Calibri"/>
                <a:cs typeface="Calibri"/>
              </a:rPr>
              <a:pPr algn="ctr"/>
              <a:t>9.51M</a:t>
            </a:fld>
            <a:endParaRPr lang="en-US" sz="2800" b="1" cap="none" spc="0">
              <a:ln w="9525">
                <a:solidFill>
                  <a:schemeClr val="bg1"/>
                </a:solidFill>
                <a:prstDash val="solid"/>
              </a:ln>
              <a:solidFill>
                <a:schemeClr val="bg1"/>
              </a:solidFill>
              <a:effectLst>
                <a:outerShdw blurRad="12700" dist="38100" dir="2700000" algn="tl" rotWithShape="0">
                  <a:schemeClr val="bg1">
                    <a:lumMod val="50000"/>
                  </a:schemeClr>
                </a:outerShdw>
              </a:effectLst>
            </a:endParaRPr>
          </a:p>
        </xdr:txBody>
      </xdr:sp>
    </xdr:grpSp>
    <xdr:clientData/>
  </xdr:twoCellAnchor>
  <xdr:twoCellAnchor>
    <xdr:from>
      <xdr:col>25</xdr:col>
      <xdr:colOff>167269</xdr:colOff>
      <xdr:row>38</xdr:row>
      <xdr:rowOff>9294</xdr:rowOff>
    </xdr:from>
    <xdr:to>
      <xdr:col>28</xdr:col>
      <xdr:colOff>404790</xdr:colOff>
      <xdr:row>43</xdr:row>
      <xdr:rowOff>52026</xdr:rowOff>
    </xdr:to>
    <xdr:grpSp>
      <xdr:nvGrpSpPr>
        <xdr:cNvPr id="59" name="Group 58">
          <a:extLst>
            <a:ext uri="{FF2B5EF4-FFF2-40B4-BE49-F238E27FC236}">
              <a16:creationId xmlns:a16="http://schemas.microsoft.com/office/drawing/2014/main" id="{00000000-0008-0000-1500-00003B000000}"/>
            </a:ext>
          </a:extLst>
        </xdr:cNvPr>
        <xdr:cNvGrpSpPr/>
      </xdr:nvGrpSpPr>
      <xdr:grpSpPr>
        <a:xfrm>
          <a:off x="15457401" y="6867294"/>
          <a:ext cx="2072336" cy="945100"/>
          <a:chOff x="15500196" y="7071733"/>
          <a:chExt cx="2077472" cy="972000"/>
        </a:xfrm>
      </xdr:grpSpPr>
      <xdr:sp macro="" textlink="">
        <xdr:nvSpPr>
          <xdr:cNvPr id="24" name="Rectangle: Rounded Corners 23">
            <a:extLst>
              <a:ext uri="{FF2B5EF4-FFF2-40B4-BE49-F238E27FC236}">
                <a16:creationId xmlns:a16="http://schemas.microsoft.com/office/drawing/2014/main" id="{00000000-0008-0000-1500-000018000000}"/>
              </a:ext>
            </a:extLst>
          </xdr:cNvPr>
          <xdr:cNvSpPr/>
        </xdr:nvSpPr>
        <xdr:spPr>
          <a:xfrm>
            <a:off x="15500196" y="7071733"/>
            <a:ext cx="2077472" cy="972000"/>
          </a:xfrm>
          <a:prstGeom prst="roundRect">
            <a:avLst/>
          </a:pr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grpSp>
        <xdr:nvGrpSpPr>
          <xdr:cNvPr id="17" name="Group 16">
            <a:extLst>
              <a:ext uri="{FF2B5EF4-FFF2-40B4-BE49-F238E27FC236}">
                <a16:creationId xmlns:a16="http://schemas.microsoft.com/office/drawing/2014/main" id="{00000000-0008-0000-1500-000011000000}"/>
              </a:ext>
            </a:extLst>
          </xdr:cNvPr>
          <xdr:cNvGrpSpPr/>
        </xdr:nvGrpSpPr>
        <xdr:grpSpPr>
          <a:xfrm>
            <a:off x="15696324" y="7154177"/>
            <a:ext cx="1703476" cy="773499"/>
            <a:chOff x="14358177" y="6197029"/>
            <a:chExt cx="1703476" cy="773499"/>
          </a:xfrm>
          <a:noFill/>
        </xdr:grpSpPr>
        <xdr:grpSp>
          <xdr:nvGrpSpPr>
            <xdr:cNvPr id="48" name="Group 47">
              <a:extLst>
                <a:ext uri="{FF2B5EF4-FFF2-40B4-BE49-F238E27FC236}">
                  <a16:creationId xmlns:a16="http://schemas.microsoft.com/office/drawing/2014/main" id="{00000000-0008-0000-1500-000030000000}"/>
                </a:ext>
              </a:extLst>
            </xdr:cNvPr>
            <xdr:cNvGrpSpPr/>
          </xdr:nvGrpSpPr>
          <xdr:grpSpPr>
            <a:xfrm>
              <a:off x="14358177" y="6232857"/>
              <a:ext cx="1703476" cy="737671"/>
              <a:chOff x="14658668" y="967863"/>
              <a:chExt cx="1736007" cy="868312"/>
            </a:xfrm>
            <a:grpFill/>
          </xdr:grpSpPr>
          <xdr:sp macro="" textlink="">
            <xdr:nvSpPr>
              <xdr:cNvPr id="49" name="Rectangle: Rounded Corners 48">
                <a:extLst>
                  <a:ext uri="{FF2B5EF4-FFF2-40B4-BE49-F238E27FC236}">
                    <a16:creationId xmlns:a16="http://schemas.microsoft.com/office/drawing/2014/main" id="{00000000-0008-0000-1500-000031000000}"/>
                  </a:ext>
                </a:extLst>
              </xdr:cNvPr>
              <xdr:cNvSpPr/>
            </xdr:nvSpPr>
            <xdr:spPr>
              <a:xfrm>
                <a:off x="14658668" y="967863"/>
                <a:ext cx="1736007" cy="752782"/>
              </a:xfrm>
              <a:prstGeom prst="roundRect">
                <a:avLst/>
              </a:prstGeom>
              <a:grp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chemeClr val="bg1"/>
                  </a:solidFill>
                </a:endParaRPr>
              </a:p>
            </xdr:txBody>
          </xdr:sp>
          <xdr:sp macro="" textlink="">
            <xdr:nvSpPr>
              <xdr:cNvPr id="50" name="Rectangle 49">
                <a:extLst>
                  <a:ext uri="{FF2B5EF4-FFF2-40B4-BE49-F238E27FC236}">
                    <a16:creationId xmlns:a16="http://schemas.microsoft.com/office/drawing/2014/main" id="{00000000-0008-0000-1500-000032000000}"/>
                  </a:ext>
                </a:extLst>
              </xdr:cNvPr>
              <xdr:cNvSpPr/>
            </xdr:nvSpPr>
            <xdr:spPr>
              <a:xfrm>
                <a:off x="14671175" y="1450984"/>
                <a:ext cx="1683968" cy="385191"/>
              </a:xfrm>
              <a:prstGeom prst="rect">
                <a:avLst/>
              </a:prstGeom>
              <a:grpFill/>
              <a:ln>
                <a:noFill/>
              </a:ln>
            </xdr:spPr>
            <xdr:txBody>
              <a:bodyPr wrap="square" lIns="91440" tIns="45720" rIns="91440" bIns="45720">
                <a:spAutoFit/>
              </a:bodyPr>
              <a:lstStyle/>
              <a:p>
                <a:pPr algn="ctr"/>
                <a:r>
                  <a:rPr lang="en-US" sz="1600" b="1" u="none" cap="none" spc="0">
                    <a:ln w="0"/>
                    <a:solidFill>
                      <a:schemeClr val="bg1"/>
                    </a:solidFill>
                    <a:effectLst>
                      <a:outerShdw blurRad="38100" dist="19050" dir="2700000" algn="tl" rotWithShape="0">
                        <a:schemeClr val="dk1">
                          <a:alpha val="40000"/>
                        </a:schemeClr>
                      </a:outerShdw>
                    </a:effectLst>
                  </a:rPr>
                  <a:t>Fully Vaccinated</a:t>
                </a:r>
              </a:p>
            </xdr:txBody>
          </xdr:sp>
        </xdr:grpSp>
        <xdr:sp macro="" textlink="Month_with_state_pivot!$H$29">
          <xdr:nvSpPr>
            <xdr:cNvPr id="83" name="Rectangle 82">
              <a:extLst>
                <a:ext uri="{FF2B5EF4-FFF2-40B4-BE49-F238E27FC236}">
                  <a16:creationId xmlns:a16="http://schemas.microsoft.com/office/drawing/2014/main" id="{00000000-0008-0000-1500-000053000000}"/>
                </a:ext>
              </a:extLst>
            </xdr:cNvPr>
            <xdr:cNvSpPr/>
          </xdr:nvSpPr>
          <xdr:spPr>
            <a:xfrm>
              <a:off x="14418291" y="6197029"/>
              <a:ext cx="1591014" cy="500762"/>
            </a:xfrm>
            <a:prstGeom prst="rect">
              <a:avLst/>
            </a:prstGeom>
            <a:grpFill/>
            <a:ln>
              <a:noFill/>
            </a:ln>
          </xdr:spPr>
          <xdr:txBody>
            <a:bodyPr wrap="square" lIns="91440" tIns="45720" rIns="91440" bIns="45720">
              <a:noAutofit/>
            </a:bodyPr>
            <a:lstStyle/>
            <a:p>
              <a:pPr algn="ctr"/>
              <a:fld id="{EF33A758-397C-4B41-96D5-279DFD63A008}" type="TxLink">
                <a:rPr lang="en-US" sz="2800" b="1" i="0" u="none" strike="noStrike" cap="none" spc="0">
                  <a:ln w="9525">
                    <a:solidFill>
                      <a:schemeClr val="bg1"/>
                    </a:solidFill>
                    <a:prstDash val="solid"/>
                  </a:ln>
                  <a:solidFill>
                    <a:schemeClr val="bg1"/>
                  </a:solidFill>
                  <a:effectLst>
                    <a:outerShdw blurRad="12700" dist="38100" dir="2700000" algn="tl" rotWithShape="0">
                      <a:schemeClr val="bg1">
                        <a:lumMod val="50000"/>
                      </a:schemeClr>
                    </a:outerShdw>
                  </a:effectLst>
                  <a:latin typeface="Calibri"/>
                  <a:cs typeface="Calibri"/>
                </a:rPr>
                <a:pPr algn="ctr"/>
                <a:t>5.15M</a:t>
              </a:fld>
              <a:endParaRPr lang="en-US" sz="2800" b="1" cap="none" spc="0">
                <a:ln w="9525">
                  <a:solidFill>
                    <a:schemeClr val="bg1"/>
                  </a:solidFill>
                  <a:prstDash val="solid"/>
                </a:ln>
                <a:solidFill>
                  <a:schemeClr val="bg1"/>
                </a:solidFill>
                <a:effectLst>
                  <a:outerShdw blurRad="12700" dist="38100" dir="2700000" algn="tl" rotWithShape="0">
                    <a:schemeClr val="bg1">
                      <a:lumMod val="50000"/>
                    </a:schemeClr>
                  </a:outerShdw>
                </a:effectLst>
              </a:endParaRPr>
            </a:p>
          </xdr:txBody>
        </xdr:sp>
      </xdr:grpSp>
    </xdr:grpSp>
    <xdr:clientData/>
  </xdr:twoCellAnchor>
  <xdr:twoCellAnchor>
    <xdr:from>
      <xdr:col>3</xdr:col>
      <xdr:colOff>223023</xdr:colOff>
      <xdr:row>4</xdr:row>
      <xdr:rowOff>55755</xdr:rowOff>
    </xdr:from>
    <xdr:to>
      <xdr:col>12</xdr:col>
      <xdr:colOff>103169</xdr:colOff>
      <xdr:row>22</xdr:row>
      <xdr:rowOff>22390</xdr:rowOff>
    </xdr:to>
    <xdr:grpSp>
      <xdr:nvGrpSpPr>
        <xdr:cNvPr id="61" name="Group 60">
          <a:extLst>
            <a:ext uri="{FF2B5EF4-FFF2-40B4-BE49-F238E27FC236}">
              <a16:creationId xmlns:a16="http://schemas.microsoft.com/office/drawing/2014/main" id="{00000000-0008-0000-1500-00003D000000}"/>
            </a:ext>
          </a:extLst>
        </xdr:cNvPr>
        <xdr:cNvGrpSpPr/>
      </xdr:nvGrpSpPr>
      <xdr:grpSpPr>
        <a:xfrm>
          <a:off x="2057839" y="777650"/>
          <a:ext cx="5384593" cy="3215161"/>
          <a:chOff x="2062974" y="799170"/>
          <a:chExt cx="5380464" cy="3307086"/>
        </a:xfrm>
      </xdr:grpSpPr>
      <xdr:sp macro="" textlink="">
        <xdr:nvSpPr>
          <xdr:cNvPr id="60" name="Rectangle: Rounded Corners 11">
            <a:extLst>
              <a:ext uri="{FF2B5EF4-FFF2-40B4-BE49-F238E27FC236}">
                <a16:creationId xmlns:a16="http://schemas.microsoft.com/office/drawing/2014/main" id="{00000000-0008-0000-1500-00003C000000}"/>
              </a:ext>
            </a:extLst>
          </xdr:cNvPr>
          <xdr:cNvSpPr/>
        </xdr:nvSpPr>
        <xdr:spPr>
          <a:xfrm>
            <a:off x="2062974" y="799170"/>
            <a:ext cx="5380464" cy="3307086"/>
          </a:xfrm>
          <a:custGeom>
            <a:avLst/>
            <a:gdLst>
              <a:gd name="connsiteX0" fmla="*/ 0 w 8069580"/>
              <a:gd name="connsiteY0" fmla="*/ 566431 h 3398520"/>
              <a:gd name="connsiteX1" fmla="*/ 566431 w 8069580"/>
              <a:gd name="connsiteY1" fmla="*/ 0 h 3398520"/>
              <a:gd name="connsiteX2" fmla="*/ 7503149 w 8069580"/>
              <a:gd name="connsiteY2" fmla="*/ 0 h 3398520"/>
              <a:gd name="connsiteX3" fmla="*/ 8069580 w 8069580"/>
              <a:gd name="connsiteY3" fmla="*/ 566431 h 3398520"/>
              <a:gd name="connsiteX4" fmla="*/ 8069580 w 8069580"/>
              <a:gd name="connsiteY4" fmla="*/ 2832089 h 3398520"/>
              <a:gd name="connsiteX5" fmla="*/ 7503149 w 8069580"/>
              <a:gd name="connsiteY5" fmla="*/ 3398520 h 3398520"/>
              <a:gd name="connsiteX6" fmla="*/ 566431 w 8069580"/>
              <a:gd name="connsiteY6" fmla="*/ 3398520 h 3398520"/>
              <a:gd name="connsiteX7" fmla="*/ 0 w 8069580"/>
              <a:gd name="connsiteY7" fmla="*/ 2832089 h 3398520"/>
              <a:gd name="connsiteX8" fmla="*/ 0 w 8069580"/>
              <a:gd name="connsiteY8" fmla="*/ 566431 h 3398520"/>
              <a:gd name="connsiteX0" fmla="*/ 0 w 8069580"/>
              <a:gd name="connsiteY0" fmla="*/ 57405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0 w 8069580"/>
              <a:gd name="connsiteY8" fmla="*/ 574051 h 3406140"/>
              <a:gd name="connsiteX0" fmla="*/ 38100 w 8069580"/>
              <a:gd name="connsiteY0" fmla="*/ 41403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38100 w 8069580"/>
              <a:gd name="connsiteY8" fmla="*/ 414031 h 3406140"/>
              <a:gd name="connsiteX0" fmla="*/ 7620 w 8039100"/>
              <a:gd name="connsiteY0" fmla="*/ 414031 h 3406140"/>
              <a:gd name="connsiteX1" fmla="*/ 375931 w 8039100"/>
              <a:gd name="connsiteY1" fmla="*/ 0 h 3406140"/>
              <a:gd name="connsiteX2" fmla="*/ 7472669 w 8039100"/>
              <a:gd name="connsiteY2" fmla="*/ 7620 h 3406140"/>
              <a:gd name="connsiteX3" fmla="*/ 8039100 w 8039100"/>
              <a:gd name="connsiteY3" fmla="*/ 574051 h 3406140"/>
              <a:gd name="connsiteX4" fmla="*/ 8039100 w 8039100"/>
              <a:gd name="connsiteY4" fmla="*/ 2839709 h 3406140"/>
              <a:gd name="connsiteX5" fmla="*/ 7472669 w 8039100"/>
              <a:gd name="connsiteY5" fmla="*/ 3406140 h 3406140"/>
              <a:gd name="connsiteX6" fmla="*/ 535951 w 8039100"/>
              <a:gd name="connsiteY6" fmla="*/ 3406140 h 3406140"/>
              <a:gd name="connsiteX7" fmla="*/ 0 w 8039100"/>
              <a:gd name="connsiteY7" fmla="*/ 3083549 h 3406140"/>
              <a:gd name="connsiteX8" fmla="*/ 7620 w 8039100"/>
              <a:gd name="connsiteY8" fmla="*/ 414031 h 3406140"/>
              <a:gd name="connsiteX0" fmla="*/ 7626 w 8039106"/>
              <a:gd name="connsiteY0" fmla="*/ 414031 h 3406140"/>
              <a:gd name="connsiteX1" fmla="*/ 375937 w 8039106"/>
              <a:gd name="connsiteY1" fmla="*/ 0 h 3406140"/>
              <a:gd name="connsiteX2" fmla="*/ 7472675 w 8039106"/>
              <a:gd name="connsiteY2" fmla="*/ 7620 h 3406140"/>
              <a:gd name="connsiteX3" fmla="*/ 8039106 w 8039106"/>
              <a:gd name="connsiteY3" fmla="*/ 574051 h 3406140"/>
              <a:gd name="connsiteX4" fmla="*/ 8039106 w 8039106"/>
              <a:gd name="connsiteY4" fmla="*/ 2839709 h 3406140"/>
              <a:gd name="connsiteX5" fmla="*/ 7472675 w 8039106"/>
              <a:gd name="connsiteY5" fmla="*/ 3406140 h 3406140"/>
              <a:gd name="connsiteX6" fmla="*/ 307357 w 8039106"/>
              <a:gd name="connsiteY6" fmla="*/ 3406140 h 3406140"/>
              <a:gd name="connsiteX7" fmla="*/ 6 w 8039106"/>
              <a:gd name="connsiteY7" fmla="*/ 3083549 h 3406140"/>
              <a:gd name="connsiteX8" fmla="*/ 7626 w 8039106"/>
              <a:gd name="connsiteY8" fmla="*/ 414031 h 3406140"/>
              <a:gd name="connsiteX0" fmla="*/ 7626 w 8039112"/>
              <a:gd name="connsiteY0" fmla="*/ 414031 h 3413760"/>
              <a:gd name="connsiteX1" fmla="*/ 375937 w 8039112"/>
              <a:gd name="connsiteY1" fmla="*/ 0 h 3413760"/>
              <a:gd name="connsiteX2" fmla="*/ 7472675 w 8039112"/>
              <a:gd name="connsiteY2" fmla="*/ 7620 h 3413760"/>
              <a:gd name="connsiteX3" fmla="*/ 8039106 w 8039112"/>
              <a:gd name="connsiteY3" fmla="*/ 574051 h 3413760"/>
              <a:gd name="connsiteX4" fmla="*/ 8039106 w 8039112"/>
              <a:gd name="connsiteY4" fmla="*/ 2839709 h 3413760"/>
              <a:gd name="connsiteX5" fmla="*/ 7731755 w 8039112"/>
              <a:gd name="connsiteY5" fmla="*/ 3413760 h 3413760"/>
              <a:gd name="connsiteX6" fmla="*/ 307357 w 8039112"/>
              <a:gd name="connsiteY6" fmla="*/ 3406140 h 3413760"/>
              <a:gd name="connsiteX7" fmla="*/ 6 w 8039112"/>
              <a:gd name="connsiteY7" fmla="*/ 3083549 h 3413760"/>
              <a:gd name="connsiteX8" fmla="*/ 7626 w 8039112"/>
              <a:gd name="connsiteY8" fmla="*/ 414031 h 3413760"/>
              <a:gd name="connsiteX0" fmla="*/ 7626 w 8039112"/>
              <a:gd name="connsiteY0" fmla="*/ 414031 h 3413838"/>
              <a:gd name="connsiteX1" fmla="*/ 375937 w 8039112"/>
              <a:gd name="connsiteY1" fmla="*/ 0 h 3413838"/>
              <a:gd name="connsiteX2" fmla="*/ 7472675 w 8039112"/>
              <a:gd name="connsiteY2" fmla="*/ 7620 h 3413838"/>
              <a:gd name="connsiteX3" fmla="*/ 8039106 w 8039112"/>
              <a:gd name="connsiteY3" fmla="*/ 574051 h 3413838"/>
              <a:gd name="connsiteX4" fmla="*/ 8039106 w 8039112"/>
              <a:gd name="connsiteY4" fmla="*/ 3114029 h 3413838"/>
              <a:gd name="connsiteX5" fmla="*/ 7731755 w 8039112"/>
              <a:gd name="connsiteY5" fmla="*/ 3413760 h 3413838"/>
              <a:gd name="connsiteX6" fmla="*/ 307357 w 8039112"/>
              <a:gd name="connsiteY6" fmla="*/ 3406140 h 3413838"/>
              <a:gd name="connsiteX7" fmla="*/ 6 w 8039112"/>
              <a:gd name="connsiteY7" fmla="*/ 3083549 h 3413838"/>
              <a:gd name="connsiteX8" fmla="*/ 7626 w 8039112"/>
              <a:gd name="connsiteY8" fmla="*/ 414031 h 3413838"/>
              <a:gd name="connsiteX0" fmla="*/ 7626 w 8054346"/>
              <a:gd name="connsiteY0" fmla="*/ 414031 h 3413838"/>
              <a:gd name="connsiteX1" fmla="*/ 375937 w 8054346"/>
              <a:gd name="connsiteY1" fmla="*/ 0 h 3413838"/>
              <a:gd name="connsiteX2" fmla="*/ 7472675 w 8054346"/>
              <a:gd name="connsiteY2" fmla="*/ 762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414031 h 3413838"/>
              <a:gd name="connsiteX1" fmla="*/ 375937 w 8054346"/>
              <a:gd name="connsiteY1" fmla="*/ 0 h 3413838"/>
              <a:gd name="connsiteX2" fmla="*/ 7724135 w 8054346"/>
              <a:gd name="connsiteY2" fmla="*/ 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299809 h 3413916"/>
              <a:gd name="connsiteX1" fmla="*/ 375937 w 8054346"/>
              <a:gd name="connsiteY1" fmla="*/ 78 h 3413916"/>
              <a:gd name="connsiteX2" fmla="*/ 7724135 w 8054346"/>
              <a:gd name="connsiteY2" fmla="*/ 78 h 3413916"/>
              <a:gd name="connsiteX3" fmla="*/ 8054346 w 8054346"/>
              <a:gd name="connsiteY3" fmla="*/ 345529 h 3413916"/>
              <a:gd name="connsiteX4" fmla="*/ 8039106 w 8054346"/>
              <a:gd name="connsiteY4" fmla="*/ 3114107 h 3413916"/>
              <a:gd name="connsiteX5" fmla="*/ 7731755 w 8054346"/>
              <a:gd name="connsiteY5" fmla="*/ 3413838 h 3413916"/>
              <a:gd name="connsiteX6" fmla="*/ 307357 w 8054346"/>
              <a:gd name="connsiteY6" fmla="*/ 3406218 h 3413916"/>
              <a:gd name="connsiteX7" fmla="*/ 6 w 8054346"/>
              <a:gd name="connsiteY7" fmla="*/ 3083627 h 3413916"/>
              <a:gd name="connsiteX8" fmla="*/ 7626 w 8054346"/>
              <a:gd name="connsiteY8" fmla="*/ 299809 h 3413916"/>
              <a:gd name="connsiteX0" fmla="*/ 7626 w 8054346"/>
              <a:gd name="connsiteY0" fmla="*/ 307357 h 3421464"/>
              <a:gd name="connsiteX1" fmla="*/ 345457 w 8054346"/>
              <a:gd name="connsiteY1" fmla="*/ 6 h 3421464"/>
              <a:gd name="connsiteX2" fmla="*/ 7724135 w 8054346"/>
              <a:gd name="connsiteY2" fmla="*/ 7626 h 3421464"/>
              <a:gd name="connsiteX3" fmla="*/ 8054346 w 8054346"/>
              <a:gd name="connsiteY3" fmla="*/ 353077 h 3421464"/>
              <a:gd name="connsiteX4" fmla="*/ 8039106 w 8054346"/>
              <a:gd name="connsiteY4" fmla="*/ 3121655 h 3421464"/>
              <a:gd name="connsiteX5" fmla="*/ 7731755 w 8054346"/>
              <a:gd name="connsiteY5" fmla="*/ 3421386 h 3421464"/>
              <a:gd name="connsiteX6" fmla="*/ 307357 w 8054346"/>
              <a:gd name="connsiteY6" fmla="*/ 3413766 h 3421464"/>
              <a:gd name="connsiteX7" fmla="*/ 6 w 8054346"/>
              <a:gd name="connsiteY7" fmla="*/ 3091175 h 3421464"/>
              <a:gd name="connsiteX8" fmla="*/ 7626 w 8054346"/>
              <a:gd name="connsiteY8" fmla="*/ 307357 h 34214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054346" h="3421464">
                <a:moveTo>
                  <a:pt x="7626" y="307357"/>
                </a:moveTo>
                <a:cubicBezTo>
                  <a:pt x="7626" y="-5474"/>
                  <a:pt x="32626" y="6"/>
                  <a:pt x="345457" y="6"/>
                </a:cubicBezTo>
                <a:lnTo>
                  <a:pt x="7724135" y="7626"/>
                </a:lnTo>
                <a:cubicBezTo>
                  <a:pt x="8036966" y="7626"/>
                  <a:pt x="8054346" y="40246"/>
                  <a:pt x="8054346" y="353077"/>
                </a:cubicBezTo>
                <a:lnTo>
                  <a:pt x="8039106" y="3121655"/>
                </a:lnTo>
                <a:cubicBezTo>
                  <a:pt x="8039106" y="3434486"/>
                  <a:pt x="8044586" y="3421386"/>
                  <a:pt x="7731755" y="3421386"/>
                </a:cubicBezTo>
                <a:lnTo>
                  <a:pt x="307357" y="3413766"/>
                </a:lnTo>
                <a:cubicBezTo>
                  <a:pt x="-5474" y="3413766"/>
                  <a:pt x="6" y="3404006"/>
                  <a:pt x="6" y="3091175"/>
                </a:cubicBezTo>
                <a:lnTo>
                  <a:pt x="7626" y="307357"/>
                </a:lnTo>
                <a:close/>
              </a:path>
            </a:pathLst>
          </a:cu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mc:AlternateContent xmlns:mc="http://schemas.openxmlformats.org/markup-compatibility/2006">
        <mc:Choice xmlns:a14="http://schemas.microsoft.com/office/drawing/2010/main" Requires="a14">
          <xdr:sp macro="" textlink="">
            <xdr:nvSpPr>
              <xdr:cNvPr id="6150" name="Drop Down 6" hidden="1">
                <a:extLst>
                  <a:ext uri="{63B3BB69-23CF-44E3-9099-C40C66FF867C}">
                    <a14:compatExt spid="_x0000_s6150"/>
                  </a:ext>
                  <a:ext uri="{FF2B5EF4-FFF2-40B4-BE49-F238E27FC236}">
                    <a16:creationId xmlns:a16="http://schemas.microsoft.com/office/drawing/2014/main" id="{00000000-0008-0000-1500-000006180000}"/>
                  </a:ext>
                </a:extLst>
              </xdr:cNvPr>
              <xdr:cNvSpPr/>
            </xdr:nvSpPr>
            <xdr:spPr bwMode="auto">
              <a:xfrm>
                <a:off x="5773123" y="865147"/>
                <a:ext cx="1473803" cy="205104"/>
              </a:xfrm>
              <a:prstGeom prst="rect">
                <a:avLst/>
              </a:prstGeom>
              <a:noFill/>
              <a:ln>
                <a:noFill/>
              </a:ln>
              <a:extLst>
                <a:ext uri="{91240B29-F687-4F45-9708-019B960494DF}">
                  <a14:hiddenLine w="9525">
                    <a:noFill/>
                    <a:miter lim="800000"/>
                    <a:headEnd/>
                    <a:tailEnd/>
                  </a14:hiddenLine>
                </a:ext>
              </a:extLst>
            </xdr:spPr>
          </xdr:sp>
        </mc:Choice>
        <mc:Fallback/>
      </mc:AlternateContent>
      <mc:AlternateContent xmlns:mc="http://schemas.openxmlformats.org/markup-compatibility/2006">
        <mc:Choice xmlns:cx4="http://schemas.microsoft.com/office/drawing/2016/5/10/chartex" Requires="cx4">
          <xdr:graphicFrame macro="">
            <xdr:nvGraphicFramePr>
              <xdr:cNvPr id="94" name="Chart 93">
                <a:extLst>
                  <a:ext uri="{FF2B5EF4-FFF2-40B4-BE49-F238E27FC236}">
                    <a16:creationId xmlns:a16="http://schemas.microsoft.com/office/drawing/2014/main" id="{00000000-0008-0000-1500-00005E000000}"/>
                  </a:ext>
                </a:extLst>
              </xdr:cNvPr>
              <xdr:cNvGraphicFramePr/>
            </xdr:nvGraphicFramePr>
            <xdr:xfrm>
              <a:off x="2180351" y="1226249"/>
              <a:ext cx="5179240" cy="2836895"/>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180351" y="1226249"/>
                <a:ext cx="5179240" cy="283689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grpSp>
    <xdr:clientData/>
  </xdr:twoCellAnchor>
  <xdr:twoCellAnchor>
    <xdr:from>
      <xdr:col>3</xdr:col>
      <xdr:colOff>204438</xdr:colOff>
      <xdr:row>22</xdr:row>
      <xdr:rowOff>27878</xdr:rowOff>
    </xdr:from>
    <xdr:to>
      <xdr:col>16</xdr:col>
      <xdr:colOff>436755</xdr:colOff>
      <xdr:row>43</xdr:row>
      <xdr:rowOff>83634</xdr:rowOff>
    </xdr:to>
    <xdr:grpSp>
      <xdr:nvGrpSpPr>
        <xdr:cNvPr id="69" name="Group 68">
          <a:extLst>
            <a:ext uri="{FF2B5EF4-FFF2-40B4-BE49-F238E27FC236}">
              <a16:creationId xmlns:a16="http://schemas.microsoft.com/office/drawing/2014/main" id="{00000000-0008-0000-1500-000045000000}"/>
            </a:ext>
          </a:extLst>
        </xdr:cNvPr>
        <xdr:cNvGrpSpPr/>
      </xdr:nvGrpSpPr>
      <xdr:grpSpPr>
        <a:xfrm>
          <a:off x="2039254" y="3998299"/>
          <a:ext cx="8183185" cy="3845703"/>
          <a:chOff x="2044388" y="4116658"/>
          <a:chExt cx="8205439" cy="3967976"/>
        </a:xfrm>
      </xdr:grpSpPr>
      <xdr:sp macro="" textlink="">
        <xdr:nvSpPr>
          <xdr:cNvPr id="63" name="Rectangle: Rounded Corners 11">
            <a:extLst>
              <a:ext uri="{FF2B5EF4-FFF2-40B4-BE49-F238E27FC236}">
                <a16:creationId xmlns:a16="http://schemas.microsoft.com/office/drawing/2014/main" id="{00000000-0008-0000-1500-00003F000000}"/>
              </a:ext>
            </a:extLst>
          </xdr:cNvPr>
          <xdr:cNvSpPr/>
        </xdr:nvSpPr>
        <xdr:spPr>
          <a:xfrm>
            <a:off x="2044388" y="4116658"/>
            <a:ext cx="8205439" cy="3967976"/>
          </a:xfrm>
          <a:custGeom>
            <a:avLst/>
            <a:gdLst>
              <a:gd name="connsiteX0" fmla="*/ 0 w 8069580"/>
              <a:gd name="connsiteY0" fmla="*/ 566431 h 3398520"/>
              <a:gd name="connsiteX1" fmla="*/ 566431 w 8069580"/>
              <a:gd name="connsiteY1" fmla="*/ 0 h 3398520"/>
              <a:gd name="connsiteX2" fmla="*/ 7503149 w 8069580"/>
              <a:gd name="connsiteY2" fmla="*/ 0 h 3398520"/>
              <a:gd name="connsiteX3" fmla="*/ 8069580 w 8069580"/>
              <a:gd name="connsiteY3" fmla="*/ 566431 h 3398520"/>
              <a:gd name="connsiteX4" fmla="*/ 8069580 w 8069580"/>
              <a:gd name="connsiteY4" fmla="*/ 2832089 h 3398520"/>
              <a:gd name="connsiteX5" fmla="*/ 7503149 w 8069580"/>
              <a:gd name="connsiteY5" fmla="*/ 3398520 h 3398520"/>
              <a:gd name="connsiteX6" fmla="*/ 566431 w 8069580"/>
              <a:gd name="connsiteY6" fmla="*/ 3398520 h 3398520"/>
              <a:gd name="connsiteX7" fmla="*/ 0 w 8069580"/>
              <a:gd name="connsiteY7" fmla="*/ 2832089 h 3398520"/>
              <a:gd name="connsiteX8" fmla="*/ 0 w 8069580"/>
              <a:gd name="connsiteY8" fmla="*/ 566431 h 3398520"/>
              <a:gd name="connsiteX0" fmla="*/ 0 w 8069580"/>
              <a:gd name="connsiteY0" fmla="*/ 57405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0 w 8069580"/>
              <a:gd name="connsiteY8" fmla="*/ 574051 h 3406140"/>
              <a:gd name="connsiteX0" fmla="*/ 38100 w 8069580"/>
              <a:gd name="connsiteY0" fmla="*/ 41403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38100 w 8069580"/>
              <a:gd name="connsiteY8" fmla="*/ 414031 h 3406140"/>
              <a:gd name="connsiteX0" fmla="*/ 7620 w 8039100"/>
              <a:gd name="connsiteY0" fmla="*/ 414031 h 3406140"/>
              <a:gd name="connsiteX1" fmla="*/ 375931 w 8039100"/>
              <a:gd name="connsiteY1" fmla="*/ 0 h 3406140"/>
              <a:gd name="connsiteX2" fmla="*/ 7472669 w 8039100"/>
              <a:gd name="connsiteY2" fmla="*/ 7620 h 3406140"/>
              <a:gd name="connsiteX3" fmla="*/ 8039100 w 8039100"/>
              <a:gd name="connsiteY3" fmla="*/ 574051 h 3406140"/>
              <a:gd name="connsiteX4" fmla="*/ 8039100 w 8039100"/>
              <a:gd name="connsiteY4" fmla="*/ 2839709 h 3406140"/>
              <a:gd name="connsiteX5" fmla="*/ 7472669 w 8039100"/>
              <a:gd name="connsiteY5" fmla="*/ 3406140 h 3406140"/>
              <a:gd name="connsiteX6" fmla="*/ 535951 w 8039100"/>
              <a:gd name="connsiteY6" fmla="*/ 3406140 h 3406140"/>
              <a:gd name="connsiteX7" fmla="*/ 0 w 8039100"/>
              <a:gd name="connsiteY7" fmla="*/ 3083549 h 3406140"/>
              <a:gd name="connsiteX8" fmla="*/ 7620 w 8039100"/>
              <a:gd name="connsiteY8" fmla="*/ 414031 h 3406140"/>
              <a:gd name="connsiteX0" fmla="*/ 7626 w 8039106"/>
              <a:gd name="connsiteY0" fmla="*/ 414031 h 3406140"/>
              <a:gd name="connsiteX1" fmla="*/ 375937 w 8039106"/>
              <a:gd name="connsiteY1" fmla="*/ 0 h 3406140"/>
              <a:gd name="connsiteX2" fmla="*/ 7472675 w 8039106"/>
              <a:gd name="connsiteY2" fmla="*/ 7620 h 3406140"/>
              <a:gd name="connsiteX3" fmla="*/ 8039106 w 8039106"/>
              <a:gd name="connsiteY3" fmla="*/ 574051 h 3406140"/>
              <a:gd name="connsiteX4" fmla="*/ 8039106 w 8039106"/>
              <a:gd name="connsiteY4" fmla="*/ 2839709 h 3406140"/>
              <a:gd name="connsiteX5" fmla="*/ 7472675 w 8039106"/>
              <a:gd name="connsiteY5" fmla="*/ 3406140 h 3406140"/>
              <a:gd name="connsiteX6" fmla="*/ 307357 w 8039106"/>
              <a:gd name="connsiteY6" fmla="*/ 3406140 h 3406140"/>
              <a:gd name="connsiteX7" fmla="*/ 6 w 8039106"/>
              <a:gd name="connsiteY7" fmla="*/ 3083549 h 3406140"/>
              <a:gd name="connsiteX8" fmla="*/ 7626 w 8039106"/>
              <a:gd name="connsiteY8" fmla="*/ 414031 h 3406140"/>
              <a:gd name="connsiteX0" fmla="*/ 7626 w 8039112"/>
              <a:gd name="connsiteY0" fmla="*/ 414031 h 3413760"/>
              <a:gd name="connsiteX1" fmla="*/ 375937 w 8039112"/>
              <a:gd name="connsiteY1" fmla="*/ 0 h 3413760"/>
              <a:gd name="connsiteX2" fmla="*/ 7472675 w 8039112"/>
              <a:gd name="connsiteY2" fmla="*/ 7620 h 3413760"/>
              <a:gd name="connsiteX3" fmla="*/ 8039106 w 8039112"/>
              <a:gd name="connsiteY3" fmla="*/ 574051 h 3413760"/>
              <a:gd name="connsiteX4" fmla="*/ 8039106 w 8039112"/>
              <a:gd name="connsiteY4" fmla="*/ 2839709 h 3413760"/>
              <a:gd name="connsiteX5" fmla="*/ 7731755 w 8039112"/>
              <a:gd name="connsiteY5" fmla="*/ 3413760 h 3413760"/>
              <a:gd name="connsiteX6" fmla="*/ 307357 w 8039112"/>
              <a:gd name="connsiteY6" fmla="*/ 3406140 h 3413760"/>
              <a:gd name="connsiteX7" fmla="*/ 6 w 8039112"/>
              <a:gd name="connsiteY7" fmla="*/ 3083549 h 3413760"/>
              <a:gd name="connsiteX8" fmla="*/ 7626 w 8039112"/>
              <a:gd name="connsiteY8" fmla="*/ 414031 h 3413760"/>
              <a:gd name="connsiteX0" fmla="*/ 7626 w 8039112"/>
              <a:gd name="connsiteY0" fmla="*/ 414031 h 3413838"/>
              <a:gd name="connsiteX1" fmla="*/ 375937 w 8039112"/>
              <a:gd name="connsiteY1" fmla="*/ 0 h 3413838"/>
              <a:gd name="connsiteX2" fmla="*/ 7472675 w 8039112"/>
              <a:gd name="connsiteY2" fmla="*/ 7620 h 3413838"/>
              <a:gd name="connsiteX3" fmla="*/ 8039106 w 8039112"/>
              <a:gd name="connsiteY3" fmla="*/ 574051 h 3413838"/>
              <a:gd name="connsiteX4" fmla="*/ 8039106 w 8039112"/>
              <a:gd name="connsiteY4" fmla="*/ 3114029 h 3413838"/>
              <a:gd name="connsiteX5" fmla="*/ 7731755 w 8039112"/>
              <a:gd name="connsiteY5" fmla="*/ 3413760 h 3413838"/>
              <a:gd name="connsiteX6" fmla="*/ 307357 w 8039112"/>
              <a:gd name="connsiteY6" fmla="*/ 3406140 h 3413838"/>
              <a:gd name="connsiteX7" fmla="*/ 6 w 8039112"/>
              <a:gd name="connsiteY7" fmla="*/ 3083549 h 3413838"/>
              <a:gd name="connsiteX8" fmla="*/ 7626 w 8039112"/>
              <a:gd name="connsiteY8" fmla="*/ 414031 h 3413838"/>
              <a:gd name="connsiteX0" fmla="*/ 7626 w 8054346"/>
              <a:gd name="connsiteY0" fmla="*/ 414031 h 3413838"/>
              <a:gd name="connsiteX1" fmla="*/ 375937 w 8054346"/>
              <a:gd name="connsiteY1" fmla="*/ 0 h 3413838"/>
              <a:gd name="connsiteX2" fmla="*/ 7472675 w 8054346"/>
              <a:gd name="connsiteY2" fmla="*/ 762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414031 h 3413838"/>
              <a:gd name="connsiteX1" fmla="*/ 375937 w 8054346"/>
              <a:gd name="connsiteY1" fmla="*/ 0 h 3413838"/>
              <a:gd name="connsiteX2" fmla="*/ 7724135 w 8054346"/>
              <a:gd name="connsiteY2" fmla="*/ 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299809 h 3413916"/>
              <a:gd name="connsiteX1" fmla="*/ 375937 w 8054346"/>
              <a:gd name="connsiteY1" fmla="*/ 78 h 3413916"/>
              <a:gd name="connsiteX2" fmla="*/ 7724135 w 8054346"/>
              <a:gd name="connsiteY2" fmla="*/ 78 h 3413916"/>
              <a:gd name="connsiteX3" fmla="*/ 8054346 w 8054346"/>
              <a:gd name="connsiteY3" fmla="*/ 345529 h 3413916"/>
              <a:gd name="connsiteX4" fmla="*/ 8039106 w 8054346"/>
              <a:gd name="connsiteY4" fmla="*/ 3114107 h 3413916"/>
              <a:gd name="connsiteX5" fmla="*/ 7731755 w 8054346"/>
              <a:gd name="connsiteY5" fmla="*/ 3413838 h 3413916"/>
              <a:gd name="connsiteX6" fmla="*/ 307357 w 8054346"/>
              <a:gd name="connsiteY6" fmla="*/ 3406218 h 3413916"/>
              <a:gd name="connsiteX7" fmla="*/ 6 w 8054346"/>
              <a:gd name="connsiteY7" fmla="*/ 3083627 h 3413916"/>
              <a:gd name="connsiteX8" fmla="*/ 7626 w 8054346"/>
              <a:gd name="connsiteY8" fmla="*/ 299809 h 3413916"/>
              <a:gd name="connsiteX0" fmla="*/ 7626 w 8054346"/>
              <a:gd name="connsiteY0" fmla="*/ 307357 h 3421464"/>
              <a:gd name="connsiteX1" fmla="*/ 345457 w 8054346"/>
              <a:gd name="connsiteY1" fmla="*/ 6 h 3421464"/>
              <a:gd name="connsiteX2" fmla="*/ 7724135 w 8054346"/>
              <a:gd name="connsiteY2" fmla="*/ 7626 h 3421464"/>
              <a:gd name="connsiteX3" fmla="*/ 8054346 w 8054346"/>
              <a:gd name="connsiteY3" fmla="*/ 353077 h 3421464"/>
              <a:gd name="connsiteX4" fmla="*/ 8039106 w 8054346"/>
              <a:gd name="connsiteY4" fmla="*/ 3121655 h 3421464"/>
              <a:gd name="connsiteX5" fmla="*/ 7731755 w 8054346"/>
              <a:gd name="connsiteY5" fmla="*/ 3421386 h 3421464"/>
              <a:gd name="connsiteX6" fmla="*/ 307357 w 8054346"/>
              <a:gd name="connsiteY6" fmla="*/ 3413766 h 3421464"/>
              <a:gd name="connsiteX7" fmla="*/ 6 w 8054346"/>
              <a:gd name="connsiteY7" fmla="*/ 3091175 h 3421464"/>
              <a:gd name="connsiteX8" fmla="*/ 7626 w 8054346"/>
              <a:gd name="connsiteY8" fmla="*/ 307357 h 34214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054346" h="3421464">
                <a:moveTo>
                  <a:pt x="7626" y="307357"/>
                </a:moveTo>
                <a:cubicBezTo>
                  <a:pt x="7626" y="-5474"/>
                  <a:pt x="32626" y="6"/>
                  <a:pt x="345457" y="6"/>
                </a:cubicBezTo>
                <a:lnTo>
                  <a:pt x="7724135" y="7626"/>
                </a:lnTo>
                <a:cubicBezTo>
                  <a:pt x="8036966" y="7626"/>
                  <a:pt x="8054346" y="40246"/>
                  <a:pt x="8054346" y="353077"/>
                </a:cubicBezTo>
                <a:lnTo>
                  <a:pt x="8039106" y="3121655"/>
                </a:lnTo>
                <a:cubicBezTo>
                  <a:pt x="8039106" y="3434486"/>
                  <a:pt x="8044586" y="3421386"/>
                  <a:pt x="7731755" y="3421386"/>
                </a:cubicBezTo>
                <a:lnTo>
                  <a:pt x="307357" y="3413766"/>
                </a:lnTo>
                <a:cubicBezTo>
                  <a:pt x="-5474" y="3413766"/>
                  <a:pt x="6" y="3404006"/>
                  <a:pt x="6" y="3091175"/>
                </a:cubicBezTo>
                <a:lnTo>
                  <a:pt x="7626" y="307357"/>
                </a:lnTo>
                <a:close/>
              </a:path>
            </a:pathLst>
          </a:cu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graphicFrame macro="">
        <xdr:nvGraphicFramePr>
          <xdr:cNvPr id="96" name="Chart 95">
            <a:extLst>
              <a:ext uri="{FF2B5EF4-FFF2-40B4-BE49-F238E27FC236}">
                <a16:creationId xmlns:a16="http://schemas.microsoft.com/office/drawing/2014/main" id="{00000000-0008-0000-1500-000060000000}"/>
              </a:ext>
            </a:extLst>
          </xdr:cNvPr>
          <xdr:cNvGraphicFramePr>
            <a:graphicFrameLocks/>
          </xdr:cNvGraphicFramePr>
        </xdr:nvGraphicFramePr>
        <xdr:xfrm>
          <a:off x="2142783" y="4237463"/>
          <a:ext cx="7977132" cy="3726367"/>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16</xdr:col>
      <xdr:colOff>446048</xdr:colOff>
      <xdr:row>22</xdr:row>
      <xdr:rowOff>37171</xdr:rowOff>
    </xdr:from>
    <xdr:to>
      <xdr:col>25</xdr:col>
      <xdr:colOff>143297</xdr:colOff>
      <xdr:row>43</xdr:row>
      <xdr:rowOff>55756</xdr:rowOff>
    </xdr:to>
    <xdr:grpSp>
      <xdr:nvGrpSpPr>
        <xdr:cNvPr id="68" name="Group 67">
          <a:extLst>
            <a:ext uri="{FF2B5EF4-FFF2-40B4-BE49-F238E27FC236}">
              <a16:creationId xmlns:a16="http://schemas.microsoft.com/office/drawing/2014/main" id="{00000000-0008-0000-1500-000044000000}"/>
            </a:ext>
          </a:extLst>
        </xdr:cNvPr>
        <xdr:cNvGrpSpPr/>
      </xdr:nvGrpSpPr>
      <xdr:grpSpPr>
        <a:xfrm>
          <a:off x="10231732" y="4007592"/>
          <a:ext cx="5201697" cy="3808532"/>
          <a:chOff x="10259121" y="4125951"/>
          <a:chExt cx="5217103" cy="3921512"/>
        </a:xfrm>
      </xdr:grpSpPr>
      <xdr:sp macro="" textlink="">
        <xdr:nvSpPr>
          <xdr:cNvPr id="67" name="Rectangle: Rounded Corners 11">
            <a:extLst>
              <a:ext uri="{FF2B5EF4-FFF2-40B4-BE49-F238E27FC236}">
                <a16:creationId xmlns:a16="http://schemas.microsoft.com/office/drawing/2014/main" id="{00000000-0008-0000-1500-000043000000}"/>
              </a:ext>
            </a:extLst>
          </xdr:cNvPr>
          <xdr:cNvSpPr/>
        </xdr:nvSpPr>
        <xdr:spPr>
          <a:xfrm>
            <a:off x="10259121" y="4125951"/>
            <a:ext cx="5217103" cy="3921512"/>
          </a:xfrm>
          <a:custGeom>
            <a:avLst/>
            <a:gdLst>
              <a:gd name="connsiteX0" fmla="*/ 0 w 8069580"/>
              <a:gd name="connsiteY0" fmla="*/ 566431 h 3398520"/>
              <a:gd name="connsiteX1" fmla="*/ 566431 w 8069580"/>
              <a:gd name="connsiteY1" fmla="*/ 0 h 3398520"/>
              <a:gd name="connsiteX2" fmla="*/ 7503149 w 8069580"/>
              <a:gd name="connsiteY2" fmla="*/ 0 h 3398520"/>
              <a:gd name="connsiteX3" fmla="*/ 8069580 w 8069580"/>
              <a:gd name="connsiteY3" fmla="*/ 566431 h 3398520"/>
              <a:gd name="connsiteX4" fmla="*/ 8069580 w 8069580"/>
              <a:gd name="connsiteY4" fmla="*/ 2832089 h 3398520"/>
              <a:gd name="connsiteX5" fmla="*/ 7503149 w 8069580"/>
              <a:gd name="connsiteY5" fmla="*/ 3398520 h 3398520"/>
              <a:gd name="connsiteX6" fmla="*/ 566431 w 8069580"/>
              <a:gd name="connsiteY6" fmla="*/ 3398520 h 3398520"/>
              <a:gd name="connsiteX7" fmla="*/ 0 w 8069580"/>
              <a:gd name="connsiteY7" fmla="*/ 2832089 h 3398520"/>
              <a:gd name="connsiteX8" fmla="*/ 0 w 8069580"/>
              <a:gd name="connsiteY8" fmla="*/ 566431 h 3398520"/>
              <a:gd name="connsiteX0" fmla="*/ 0 w 8069580"/>
              <a:gd name="connsiteY0" fmla="*/ 57405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0 w 8069580"/>
              <a:gd name="connsiteY8" fmla="*/ 574051 h 3406140"/>
              <a:gd name="connsiteX0" fmla="*/ 38100 w 8069580"/>
              <a:gd name="connsiteY0" fmla="*/ 41403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38100 w 8069580"/>
              <a:gd name="connsiteY8" fmla="*/ 414031 h 3406140"/>
              <a:gd name="connsiteX0" fmla="*/ 7620 w 8039100"/>
              <a:gd name="connsiteY0" fmla="*/ 414031 h 3406140"/>
              <a:gd name="connsiteX1" fmla="*/ 375931 w 8039100"/>
              <a:gd name="connsiteY1" fmla="*/ 0 h 3406140"/>
              <a:gd name="connsiteX2" fmla="*/ 7472669 w 8039100"/>
              <a:gd name="connsiteY2" fmla="*/ 7620 h 3406140"/>
              <a:gd name="connsiteX3" fmla="*/ 8039100 w 8039100"/>
              <a:gd name="connsiteY3" fmla="*/ 574051 h 3406140"/>
              <a:gd name="connsiteX4" fmla="*/ 8039100 w 8039100"/>
              <a:gd name="connsiteY4" fmla="*/ 2839709 h 3406140"/>
              <a:gd name="connsiteX5" fmla="*/ 7472669 w 8039100"/>
              <a:gd name="connsiteY5" fmla="*/ 3406140 h 3406140"/>
              <a:gd name="connsiteX6" fmla="*/ 535951 w 8039100"/>
              <a:gd name="connsiteY6" fmla="*/ 3406140 h 3406140"/>
              <a:gd name="connsiteX7" fmla="*/ 0 w 8039100"/>
              <a:gd name="connsiteY7" fmla="*/ 3083549 h 3406140"/>
              <a:gd name="connsiteX8" fmla="*/ 7620 w 8039100"/>
              <a:gd name="connsiteY8" fmla="*/ 414031 h 3406140"/>
              <a:gd name="connsiteX0" fmla="*/ 7626 w 8039106"/>
              <a:gd name="connsiteY0" fmla="*/ 414031 h 3406140"/>
              <a:gd name="connsiteX1" fmla="*/ 375937 w 8039106"/>
              <a:gd name="connsiteY1" fmla="*/ 0 h 3406140"/>
              <a:gd name="connsiteX2" fmla="*/ 7472675 w 8039106"/>
              <a:gd name="connsiteY2" fmla="*/ 7620 h 3406140"/>
              <a:gd name="connsiteX3" fmla="*/ 8039106 w 8039106"/>
              <a:gd name="connsiteY3" fmla="*/ 574051 h 3406140"/>
              <a:gd name="connsiteX4" fmla="*/ 8039106 w 8039106"/>
              <a:gd name="connsiteY4" fmla="*/ 2839709 h 3406140"/>
              <a:gd name="connsiteX5" fmla="*/ 7472675 w 8039106"/>
              <a:gd name="connsiteY5" fmla="*/ 3406140 h 3406140"/>
              <a:gd name="connsiteX6" fmla="*/ 307357 w 8039106"/>
              <a:gd name="connsiteY6" fmla="*/ 3406140 h 3406140"/>
              <a:gd name="connsiteX7" fmla="*/ 6 w 8039106"/>
              <a:gd name="connsiteY7" fmla="*/ 3083549 h 3406140"/>
              <a:gd name="connsiteX8" fmla="*/ 7626 w 8039106"/>
              <a:gd name="connsiteY8" fmla="*/ 414031 h 3406140"/>
              <a:gd name="connsiteX0" fmla="*/ 7626 w 8039112"/>
              <a:gd name="connsiteY0" fmla="*/ 414031 h 3413760"/>
              <a:gd name="connsiteX1" fmla="*/ 375937 w 8039112"/>
              <a:gd name="connsiteY1" fmla="*/ 0 h 3413760"/>
              <a:gd name="connsiteX2" fmla="*/ 7472675 w 8039112"/>
              <a:gd name="connsiteY2" fmla="*/ 7620 h 3413760"/>
              <a:gd name="connsiteX3" fmla="*/ 8039106 w 8039112"/>
              <a:gd name="connsiteY3" fmla="*/ 574051 h 3413760"/>
              <a:gd name="connsiteX4" fmla="*/ 8039106 w 8039112"/>
              <a:gd name="connsiteY4" fmla="*/ 2839709 h 3413760"/>
              <a:gd name="connsiteX5" fmla="*/ 7731755 w 8039112"/>
              <a:gd name="connsiteY5" fmla="*/ 3413760 h 3413760"/>
              <a:gd name="connsiteX6" fmla="*/ 307357 w 8039112"/>
              <a:gd name="connsiteY6" fmla="*/ 3406140 h 3413760"/>
              <a:gd name="connsiteX7" fmla="*/ 6 w 8039112"/>
              <a:gd name="connsiteY7" fmla="*/ 3083549 h 3413760"/>
              <a:gd name="connsiteX8" fmla="*/ 7626 w 8039112"/>
              <a:gd name="connsiteY8" fmla="*/ 414031 h 3413760"/>
              <a:gd name="connsiteX0" fmla="*/ 7626 w 8039112"/>
              <a:gd name="connsiteY0" fmla="*/ 414031 h 3413838"/>
              <a:gd name="connsiteX1" fmla="*/ 375937 w 8039112"/>
              <a:gd name="connsiteY1" fmla="*/ 0 h 3413838"/>
              <a:gd name="connsiteX2" fmla="*/ 7472675 w 8039112"/>
              <a:gd name="connsiteY2" fmla="*/ 7620 h 3413838"/>
              <a:gd name="connsiteX3" fmla="*/ 8039106 w 8039112"/>
              <a:gd name="connsiteY3" fmla="*/ 574051 h 3413838"/>
              <a:gd name="connsiteX4" fmla="*/ 8039106 w 8039112"/>
              <a:gd name="connsiteY4" fmla="*/ 3114029 h 3413838"/>
              <a:gd name="connsiteX5" fmla="*/ 7731755 w 8039112"/>
              <a:gd name="connsiteY5" fmla="*/ 3413760 h 3413838"/>
              <a:gd name="connsiteX6" fmla="*/ 307357 w 8039112"/>
              <a:gd name="connsiteY6" fmla="*/ 3406140 h 3413838"/>
              <a:gd name="connsiteX7" fmla="*/ 6 w 8039112"/>
              <a:gd name="connsiteY7" fmla="*/ 3083549 h 3413838"/>
              <a:gd name="connsiteX8" fmla="*/ 7626 w 8039112"/>
              <a:gd name="connsiteY8" fmla="*/ 414031 h 3413838"/>
              <a:gd name="connsiteX0" fmla="*/ 7626 w 8054346"/>
              <a:gd name="connsiteY0" fmla="*/ 414031 h 3413838"/>
              <a:gd name="connsiteX1" fmla="*/ 375937 w 8054346"/>
              <a:gd name="connsiteY1" fmla="*/ 0 h 3413838"/>
              <a:gd name="connsiteX2" fmla="*/ 7472675 w 8054346"/>
              <a:gd name="connsiteY2" fmla="*/ 762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414031 h 3413838"/>
              <a:gd name="connsiteX1" fmla="*/ 375937 w 8054346"/>
              <a:gd name="connsiteY1" fmla="*/ 0 h 3413838"/>
              <a:gd name="connsiteX2" fmla="*/ 7724135 w 8054346"/>
              <a:gd name="connsiteY2" fmla="*/ 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299809 h 3413916"/>
              <a:gd name="connsiteX1" fmla="*/ 375937 w 8054346"/>
              <a:gd name="connsiteY1" fmla="*/ 78 h 3413916"/>
              <a:gd name="connsiteX2" fmla="*/ 7724135 w 8054346"/>
              <a:gd name="connsiteY2" fmla="*/ 78 h 3413916"/>
              <a:gd name="connsiteX3" fmla="*/ 8054346 w 8054346"/>
              <a:gd name="connsiteY3" fmla="*/ 345529 h 3413916"/>
              <a:gd name="connsiteX4" fmla="*/ 8039106 w 8054346"/>
              <a:gd name="connsiteY4" fmla="*/ 3114107 h 3413916"/>
              <a:gd name="connsiteX5" fmla="*/ 7731755 w 8054346"/>
              <a:gd name="connsiteY5" fmla="*/ 3413838 h 3413916"/>
              <a:gd name="connsiteX6" fmla="*/ 307357 w 8054346"/>
              <a:gd name="connsiteY6" fmla="*/ 3406218 h 3413916"/>
              <a:gd name="connsiteX7" fmla="*/ 6 w 8054346"/>
              <a:gd name="connsiteY7" fmla="*/ 3083627 h 3413916"/>
              <a:gd name="connsiteX8" fmla="*/ 7626 w 8054346"/>
              <a:gd name="connsiteY8" fmla="*/ 299809 h 3413916"/>
              <a:gd name="connsiteX0" fmla="*/ 7626 w 8054346"/>
              <a:gd name="connsiteY0" fmla="*/ 307357 h 3421464"/>
              <a:gd name="connsiteX1" fmla="*/ 345457 w 8054346"/>
              <a:gd name="connsiteY1" fmla="*/ 6 h 3421464"/>
              <a:gd name="connsiteX2" fmla="*/ 7724135 w 8054346"/>
              <a:gd name="connsiteY2" fmla="*/ 7626 h 3421464"/>
              <a:gd name="connsiteX3" fmla="*/ 8054346 w 8054346"/>
              <a:gd name="connsiteY3" fmla="*/ 353077 h 3421464"/>
              <a:gd name="connsiteX4" fmla="*/ 8039106 w 8054346"/>
              <a:gd name="connsiteY4" fmla="*/ 3121655 h 3421464"/>
              <a:gd name="connsiteX5" fmla="*/ 7731755 w 8054346"/>
              <a:gd name="connsiteY5" fmla="*/ 3421386 h 3421464"/>
              <a:gd name="connsiteX6" fmla="*/ 307357 w 8054346"/>
              <a:gd name="connsiteY6" fmla="*/ 3413766 h 3421464"/>
              <a:gd name="connsiteX7" fmla="*/ 6 w 8054346"/>
              <a:gd name="connsiteY7" fmla="*/ 3091175 h 3421464"/>
              <a:gd name="connsiteX8" fmla="*/ 7626 w 8054346"/>
              <a:gd name="connsiteY8" fmla="*/ 307357 h 34214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054346" h="3421464">
                <a:moveTo>
                  <a:pt x="7626" y="307357"/>
                </a:moveTo>
                <a:cubicBezTo>
                  <a:pt x="7626" y="-5474"/>
                  <a:pt x="32626" y="6"/>
                  <a:pt x="345457" y="6"/>
                </a:cubicBezTo>
                <a:lnTo>
                  <a:pt x="7724135" y="7626"/>
                </a:lnTo>
                <a:cubicBezTo>
                  <a:pt x="8036966" y="7626"/>
                  <a:pt x="8054346" y="40246"/>
                  <a:pt x="8054346" y="353077"/>
                </a:cubicBezTo>
                <a:lnTo>
                  <a:pt x="8039106" y="3121655"/>
                </a:lnTo>
                <a:cubicBezTo>
                  <a:pt x="8039106" y="3434486"/>
                  <a:pt x="8044586" y="3421386"/>
                  <a:pt x="7731755" y="3421386"/>
                </a:cubicBezTo>
                <a:lnTo>
                  <a:pt x="307357" y="3413766"/>
                </a:lnTo>
                <a:cubicBezTo>
                  <a:pt x="-5474" y="3413766"/>
                  <a:pt x="6" y="3404006"/>
                  <a:pt x="6" y="3091175"/>
                </a:cubicBezTo>
                <a:lnTo>
                  <a:pt x="7626" y="307357"/>
                </a:lnTo>
                <a:close/>
              </a:path>
            </a:pathLst>
          </a:cu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graphicFrame macro="">
        <xdr:nvGraphicFramePr>
          <xdr:cNvPr id="105" name="Chart 104">
            <a:extLst>
              <a:ext uri="{FF2B5EF4-FFF2-40B4-BE49-F238E27FC236}">
                <a16:creationId xmlns:a16="http://schemas.microsoft.com/office/drawing/2014/main" id="{00000000-0008-0000-1500-000069000000}"/>
              </a:ext>
            </a:extLst>
          </xdr:cNvPr>
          <xdr:cNvGraphicFramePr>
            <a:graphicFrameLocks/>
          </xdr:cNvGraphicFramePr>
        </xdr:nvGraphicFramePr>
        <xdr:xfrm>
          <a:off x="10389220" y="4218878"/>
          <a:ext cx="4971585" cy="3624146"/>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0</xdr:col>
      <xdr:colOff>0</xdr:colOff>
      <xdr:row>4</xdr:row>
      <xdr:rowOff>65048</xdr:rowOff>
    </xdr:from>
    <xdr:to>
      <xdr:col>3</xdr:col>
      <xdr:colOff>185853</xdr:colOff>
      <xdr:row>43</xdr:row>
      <xdr:rowOff>74342</xdr:rowOff>
    </xdr:to>
    <xdr:grpSp>
      <xdr:nvGrpSpPr>
        <xdr:cNvPr id="75" name="Group 74">
          <a:extLst>
            <a:ext uri="{FF2B5EF4-FFF2-40B4-BE49-F238E27FC236}">
              <a16:creationId xmlns:a16="http://schemas.microsoft.com/office/drawing/2014/main" id="{00000000-0008-0000-1500-00004B000000}"/>
            </a:ext>
          </a:extLst>
        </xdr:cNvPr>
        <xdr:cNvGrpSpPr/>
      </xdr:nvGrpSpPr>
      <xdr:grpSpPr>
        <a:xfrm>
          <a:off x="0" y="786943"/>
          <a:ext cx="2020669" cy="7047767"/>
          <a:chOff x="0" y="808463"/>
          <a:chExt cx="2025804" cy="7257586"/>
        </a:xfrm>
      </xdr:grpSpPr>
      <xdr:sp macro="" textlink="">
        <xdr:nvSpPr>
          <xdr:cNvPr id="71" name="Rectangle: Rounded Corners 11">
            <a:extLst>
              <a:ext uri="{FF2B5EF4-FFF2-40B4-BE49-F238E27FC236}">
                <a16:creationId xmlns:a16="http://schemas.microsoft.com/office/drawing/2014/main" id="{00000000-0008-0000-1500-000047000000}"/>
              </a:ext>
            </a:extLst>
          </xdr:cNvPr>
          <xdr:cNvSpPr/>
        </xdr:nvSpPr>
        <xdr:spPr>
          <a:xfrm>
            <a:off x="0" y="808463"/>
            <a:ext cx="2025804" cy="7257586"/>
          </a:xfrm>
          <a:custGeom>
            <a:avLst/>
            <a:gdLst>
              <a:gd name="connsiteX0" fmla="*/ 0 w 8069580"/>
              <a:gd name="connsiteY0" fmla="*/ 566431 h 3398520"/>
              <a:gd name="connsiteX1" fmla="*/ 566431 w 8069580"/>
              <a:gd name="connsiteY1" fmla="*/ 0 h 3398520"/>
              <a:gd name="connsiteX2" fmla="*/ 7503149 w 8069580"/>
              <a:gd name="connsiteY2" fmla="*/ 0 h 3398520"/>
              <a:gd name="connsiteX3" fmla="*/ 8069580 w 8069580"/>
              <a:gd name="connsiteY3" fmla="*/ 566431 h 3398520"/>
              <a:gd name="connsiteX4" fmla="*/ 8069580 w 8069580"/>
              <a:gd name="connsiteY4" fmla="*/ 2832089 h 3398520"/>
              <a:gd name="connsiteX5" fmla="*/ 7503149 w 8069580"/>
              <a:gd name="connsiteY5" fmla="*/ 3398520 h 3398520"/>
              <a:gd name="connsiteX6" fmla="*/ 566431 w 8069580"/>
              <a:gd name="connsiteY6" fmla="*/ 3398520 h 3398520"/>
              <a:gd name="connsiteX7" fmla="*/ 0 w 8069580"/>
              <a:gd name="connsiteY7" fmla="*/ 2832089 h 3398520"/>
              <a:gd name="connsiteX8" fmla="*/ 0 w 8069580"/>
              <a:gd name="connsiteY8" fmla="*/ 566431 h 3398520"/>
              <a:gd name="connsiteX0" fmla="*/ 0 w 8069580"/>
              <a:gd name="connsiteY0" fmla="*/ 57405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0 w 8069580"/>
              <a:gd name="connsiteY8" fmla="*/ 574051 h 3406140"/>
              <a:gd name="connsiteX0" fmla="*/ 38100 w 8069580"/>
              <a:gd name="connsiteY0" fmla="*/ 41403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38100 w 8069580"/>
              <a:gd name="connsiteY8" fmla="*/ 414031 h 3406140"/>
              <a:gd name="connsiteX0" fmla="*/ 7620 w 8039100"/>
              <a:gd name="connsiteY0" fmla="*/ 414031 h 3406140"/>
              <a:gd name="connsiteX1" fmla="*/ 375931 w 8039100"/>
              <a:gd name="connsiteY1" fmla="*/ 0 h 3406140"/>
              <a:gd name="connsiteX2" fmla="*/ 7472669 w 8039100"/>
              <a:gd name="connsiteY2" fmla="*/ 7620 h 3406140"/>
              <a:gd name="connsiteX3" fmla="*/ 8039100 w 8039100"/>
              <a:gd name="connsiteY3" fmla="*/ 574051 h 3406140"/>
              <a:gd name="connsiteX4" fmla="*/ 8039100 w 8039100"/>
              <a:gd name="connsiteY4" fmla="*/ 2839709 h 3406140"/>
              <a:gd name="connsiteX5" fmla="*/ 7472669 w 8039100"/>
              <a:gd name="connsiteY5" fmla="*/ 3406140 h 3406140"/>
              <a:gd name="connsiteX6" fmla="*/ 535951 w 8039100"/>
              <a:gd name="connsiteY6" fmla="*/ 3406140 h 3406140"/>
              <a:gd name="connsiteX7" fmla="*/ 0 w 8039100"/>
              <a:gd name="connsiteY7" fmla="*/ 3083549 h 3406140"/>
              <a:gd name="connsiteX8" fmla="*/ 7620 w 8039100"/>
              <a:gd name="connsiteY8" fmla="*/ 414031 h 3406140"/>
              <a:gd name="connsiteX0" fmla="*/ 7626 w 8039106"/>
              <a:gd name="connsiteY0" fmla="*/ 414031 h 3406140"/>
              <a:gd name="connsiteX1" fmla="*/ 375937 w 8039106"/>
              <a:gd name="connsiteY1" fmla="*/ 0 h 3406140"/>
              <a:gd name="connsiteX2" fmla="*/ 7472675 w 8039106"/>
              <a:gd name="connsiteY2" fmla="*/ 7620 h 3406140"/>
              <a:gd name="connsiteX3" fmla="*/ 8039106 w 8039106"/>
              <a:gd name="connsiteY3" fmla="*/ 574051 h 3406140"/>
              <a:gd name="connsiteX4" fmla="*/ 8039106 w 8039106"/>
              <a:gd name="connsiteY4" fmla="*/ 2839709 h 3406140"/>
              <a:gd name="connsiteX5" fmla="*/ 7472675 w 8039106"/>
              <a:gd name="connsiteY5" fmla="*/ 3406140 h 3406140"/>
              <a:gd name="connsiteX6" fmla="*/ 307357 w 8039106"/>
              <a:gd name="connsiteY6" fmla="*/ 3406140 h 3406140"/>
              <a:gd name="connsiteX7" fmla="*/ 6 w 8039106"/>
              <a:gd name="connsiteY7" fmla="*/ 3083549 h 3406140"/>
              <a:gd name="connsiteX8" fmla="*/ 7626 w 8039106"/>
              <a:gd name="connsiteY8" fmla="*/ 414031 h 3406140"/>
              <a:gd name="connsiteX0" fmla="*/ 7626 w 8039112"/>
              <a:gd name="connsiteY0" fmla="*/ 414031 h 3413760"/>
              <a:gd name="connsiteX1" fmla="*/ 375937 w 8039112"/>
              <a:gd name="connsiteY1" fmla="*/ 0 h 3413760"/>
              <a:gd name="connsiteX2" fmla="*/ 7472675 w 8039112"/>
              <a:gd name="connsiteY2" fmla="*/ 7620 h 3413760"/>
              <a:gd name="connsiteX3" fmla="*/ 8039106 w 8039112"/>
              <a:gd name="connsiteY3" fmla="*/ 574051 h 3413760"/>
              <a:gd name="connsiteX4" fmla="*/ 8039106 w 8039112"/>
              <a:gd name="connsiteY4" fmla="*/ 2839709 h 3413760"/>
              <a:gd name="connsiteX5" fmla="*/ 7731755 w 8039112"/>
              <a:gd name="connsiteY5" fmla="*/ 3413760 h 3413760"/>
              <a:gd name="connsiteX6" fmla="*/ 307357 w 8039112"/>
              <a:gd name="connsiteY6" fmla="*/ 3406140 h 3413760"/>
              <a:gd name="connsiteX7" fmla="*/ 6 w 8039112"/>
              <a:gd name="connsiteY7" fmla="*/ 3083549 h 3413760"/>
              <a:gd name="connsiteX8" fmla="*/ 7626 w 8039112"/>
              <a:gd name="connsiteY8" fmla="*/ 414031 h 3413760"/>
              <a:gd name="connsiteX0" fmla="*/ 7626 w 8039112"/>
              <a:gd name="connsiteY0" fmla="*/ 414031 h 3413838"/>
              <a:gd name="connsiteX1" fmla="*/ 375937 w 8039112"/>
              <a:gd name="connsiteY1" fmla="*/ 0 h 3413838"/>
              <a:gd name="connsiteX2" fmla="*/ 7472675 w 8039112"/>
              <a:gd name="connsiteY2" fmla="*/ 7620 h 3413838"/>
              <a:gd name="connsiteX3" fmla="*/ 8039106 w 8039112"/>
              <a:gd name="connsiteY3" fmla="*/ 574051 h 3413838"/>
              <a:gd name="connsiteX4" fmla="*/ 8039106 w 8039112"/>
              <a:gd name="connsiteY4" fmla="*/ 3114029 h 3413838"/>
              <a:gd name="connsiteX5" fmla="*/ 7731755 w 8039112"/>
              <a:gd name="connsiteY5" fmla="*/ 3413760 h 3413838"/>
              <a:gd name="connsiteX6" fmla="*/ 307357 w 8039112"/>
              <a:gd name="connsiteY6" fmla="*/ 3406140 h 3413838"/>
              <a:gd name="connsiteX7" fmla="*/ 6 w 8039112"/>
              <a:gd name="connsiteY7" fmla="*/ 3083549 h 3413838"/>
              <a:gd name="connsiteX8" fmla="*/ 7626 w 8039112"/>
              <a:gd name="connsiteY8" fmla="*/ 414031 h 3413838"/>
              <a:gd name="connsiteX0" fmla="*/ 7626 w 8054346"/>
              <a:gd name="connsiteY0" fmla="*/ 414031 h 3413838"/>
              <a:gd name="connsiteX1" fmla="*/ 375937 w 8054346"/>
              <a:gd name="connsiteY1" fmla="*/ 0 h 3413838"/>
              <a:gd name="connsiteX2" fmla="*/ 7472675 w 8054346"/>
              <a:gd name="connsiteY2" fmla="*/ 762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414031 h 3413838"/>
              <a:gd name="connsiteX1" fmla="*/ 375937 w 8054346"/>
              <a:gd name="connsiteY1" fmla="*/ 0 h 3413838"/>
              <a:gd name="connsiteX2" fmla="*/ 7724135 w 8054346"/>
              <a:gd name="connsiteY2" fmla="*/ 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299809 h 3413916"/>
              <a:gd name="connsiteX1" fmla="*/ 375937 w 8054346"/>
              <a:gd name="connsiteY1" fmla="*/ 78 h 3413916"/>
              <a:gd name="connsiteX2" fmla="*/ 7724135 w 8054346"/>
              <a:gd name="connsiteY2" fmla="*/ 78 h 3413916"/>
              <a:gd name="connsiteX3" fmla="*/ 8054346 w 8054346"/>
              <a:gd name="connsiteY3" fmla="*/ 345529 h 3413916"/>
              <a:gd name="connsiteX4" fmla="*/ 8039106 w 8054346"/>
              <a:gd name="connsiteY4" fmla="*/ 3114107 h 3413916"/>
              <a:gd name="connsiteX5" fmla="*/ 7731755 w 8054346"/>
              <a:gd name="connsiteY5" fmla="*/ 3413838 h 3413916"/>
              <a:gd name="connsiteX6" fmla="*/ 307357 w 8054346"/>
              <a:gd name="connsiteY6" fmla="*/ 3406218 h 3413916"/>
              <a:gd name="connsiteX7" fmla="*/ 6 w 8054346"/>
              <a:gd name="connsiteY7" fmla="*/ 3083627 h 3413916"/>
              <a:gd name="connsiteX8" fmla="*/ 7626 w 8054346"/>
              <a:gd name="connsiteY8" fmla="*/ 299809 h 3413916"/>
              <a:gd name="connsiteX0" fmla="*/ 7626 w 8054346"/>
              <a:gd name="connsiteY0" fmla="*/ 307357 h 3421464"/>
              <a:gd name="connsiteX1" fmla="*/ 345457 w 8054346"/>
              <a:gd name="connsiteY1" fmla="*/ 6 h 3421464"/>
              <a:gd name="connsiteX2" fmla="*/ 7724135 w 8054346"/>
              <a:gd name="connsiteY2" fmla="*/ 7626 h 3421464"/>
              <a:gd name="connsiteX3" fmla="*/ 8054346 w 8054346"/>
              <a:gd name="connsiteY3" fmla="*/ 353077 h 3421464"/>
              <a:gd name="connsiteX4" fmla="*/ 8039106 w 8054346"/>
              <a:gd name="connsiteY4" fmla="*/ 3121655 h 3421464"/>
              <a:gd name="connsiteX5" fmla="*/ 7731755 w 8054346"/>
              <a:gd name="connsiteY5" fmla="*/ 3421386 h 3421464"/>
              <a:gd name="connsiteX6" fmla="*/ 307357 w 8054346"/>
              <a:gd name="connsiteY6" fmla="*/ 3413766 h 3421464"/>
              <a:gd name="connsiteX7" fmla="*/ 6 w 8054346"/>
              <a:gd name="connsiteY7" fmla="*/ 3091175 h 3421464"/>
              <a:gd name="connsiteX8" fmla="*/ 7626 w 8054346"/>
              <a:gd name="connsiteY8" fmla="*/ 307357 h 34214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054346" h="3421464">
                <a:moveTo>
                  <a:pt x="7626" y="307357"/>
                </a:moveTo>
                <a:cubicBezTo>
                  <a:pt x="7626" y="-5474"/>
                  <a:pt x="32626" y="6"/>
                  <a:pt x="345457" y="6"/>
                </a:cubicBezTo>
                <a:lnTo>
                  <a:pt x="7724135" y="7626"/>
                </a:lnTo>
                <a:cubicBezTo>
                  <a:pt x="8036966" y="7626"/>
                  <a:pt x="8054346" y="40246"/>
                  <a:pt x="8054346" y="353077"/>
                </a:cubicBezTo>
                <a:lnTo>
                  <a:pt x="8039106" y="3121655"/>
                </a:lnTo>
                <a:cubicBezTo>
                  <a:pt x="8039106" y="3434486"/>
                  <a:pt x="8044586" y="3421386"/>
                  <a:pt x="7731755" y="3421386"/>
                </a:cubicBezTo>
                <a:lnTo>
                  <a:pt x="307357" y="3413766"/>
                </a:lnTo>
                <a:cubicBezTo>
                  <a:pt x="-5474" y="3413766"/>
                  <a:pt x="6" y="3404006"/>
                  <a:pt x="6" y="3091175"/>
                </a:cubicBezTo>
                <a:lnTo>
                  <a:pt x="7626" y="307357"/>
                </a:lnTo>
                <a:close/>
              </a:path>
            </a:pathLst>
          </a:cu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mc:AlternateContent xmlns:mc="http://schemas.openxmlformats.org/markup-compatibility/2006" xmlns:a14="http://schemas.microsoft.com/office/drawing/2010/main">
        <mc:Choice Requires="a14">
          <xdr:graphicFrame macro="">
            <xdr:nvGraphicFramePr>
              <xdr:cNvPr id="88" name="state 1">
                <a:extLst>
                  <a:ext uri="{FF2B5EF4-FFF2-40B4-BE49-F238E27FC236}">
                    <a16:creationId xmlns:a16="http://schemas.microsoft.com/office/drawing/2014/main" id="{00000000-0008-0000-1500-000058000000}"/>
                  </a:ext>
                </a:extLst>
              </xdr:cNvPr>
              <xdr:cNvGraphicFramePr/>
            </xdr:nvGraphicFramePr>
            <xdr:xfrm>
              <a:off x="55758" y="943417"/>
              <a:ext cx="1908000" cy="7001826"/>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55148" y="932836"/>
                <a:ext cx="1887121" cy="6917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12</xdr:col>
      <xdr:colOff>119349</xdr:colOff>
      <xdr:row>4</xdr:row>
      <xdr:rowOff>55084</xdr:rowOff>
    </xdr:from>
    <xdr:to>
      <xdr:col>25</xdr:col>
      <xdr:colOff>110168</xdr:colOff>
      <xdr:row>22</xdr:row>
      <xdr:rowOff>27542</xdr:rowOff>
    </xdr:to>
    <xdr:grpSp>
      <xdr:nvGrpSpPr>
        <xdr:cNvPr id="113" name="Group 112">
          <a:extLst>
            <a:ext uri="{FF2B5EF4-FFF2-40B4-BE49-F238E27FC236}">
              <a16:creationId xmlns:a16="http://schemas.microsoft.com/office/drawing/2014/main" id="{00000000-0008-0000-1500-000071000000}"/>
            </a:ext>
          </a:extLst>
        </xdr:cNvPr>
        <xdr:cNvGrpSpPr/>
      </xdr:nvGrpSpPr>
      <xdr:grpSpPr>
        <a:xfrm>
          <a:off x="7458612" y="776979"/>
          <a:ext cx="7941688" cy="3220984"/>
          <a:chOff x="7390482" y="789542"/>
          <a:chExt cx="7867879" cy="3277518"/>
        </a:xfrm>
      </xdr:grpSpPr>
      <xdr:sp macro="" textlink="">
        <xdr:nvSpPr>
          <xdr:cNvPr id="112" name="Rectangle: Rounded Corners 11">
            <a:extLst>
              <a:ext uri="{FF2B5EF4-FFF2-40B4-BE49-F238E27FC236}">
                <a16:creationId xmlns:a16="http://schemas.microsoft.com/office/drawing/2014/main" id="{00000000-0008-0000-1500-000070000000}"/>
              </a:ext>
            </a:extLst>
          </xdr:cNvPr>
          <xdr:cNvSpPr/>
        </xdr:nvSpPr>
        <xdr:spPr>
          <a:xfrm>
            <a:off x="7390482" y="789542"/>
            <a:ext cx="7867879" cy="3277518"/>
          </a:xfrm>
          <a:custGeom>
            <a:avLst/>
            <a:gdLst>
              <a:gd name="connsiteX0" fmla="*/ 0 w 8069580"/>
              <a:gd name="connsiteY0" fmla="*/ 566431 h 3398520"/>
              <a:gd name="connsiteX1" fmla="*/ 566431 w 8069580"/>
              <a:gd name="connsiteY1" fmla="*/ 0 h 3398520"/>
              <a:gd name="connsiteX2" fmla="*/ 7503149 w 8069580"/>
              <a:gd name="connsiteY2" fmla="*/ 0 h 3398520"/>
              <a:gd name="connsiteX3" fmla="*/ 8069580 w 8069580"/>
              <a:gd name="connsiteY3" fmla="*/ 566431 h 3398520"/>
              <a:gd name="connsiteX4" fmla="*/ 8069580 w 8069580"/>
              <a:gd name="connsiteY4" fmla="*/ 2832089 h 3398520"/>
              <a:gd name="connsiteX5" fmla="*/ 7503149 w 8069580"/>
              <a:gd name="connsiteY5" fmla="*/ 3398520 h 3398520"/>
              <a:gd name="connsiteX6" fmla="*/ 566431 w 8069580"/>
              <a:gd name="connsiteY6" fmla="*/ 3398520 h 3398520"/>
              <a:gd name="connsiteX7" fmla="*/ 0 w 8069580"/>
              <a:gd name="connsiteY7" fmla="*/ 2832089 h 3398520"/>
              <a:gd name="connsiteX8" fmla="*/ 0 w 8069580"/>
              <a:gd name="connsiteY8" fmla="*/ 566431 h 3398520"/>
              <a:gd name="connsiteX0" fmla="*/ 0 w 8069580"/>
              <a:gd name="connsiteY0" fmla="*/ 57405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0 w 8069580"/>
              <a:gd name="connsiteY8" fmla="*/ 574051 h 3406140"/>
              <a:gd name="connsiteX0" fmla="*/ 38100 w 8069580"/>
              <a:gd name="connsiteY0" fmla="*/ 41403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38100 w 8069580"/>
              <a:gd name="connsiteY8" fmla="*/ 414031 h 3406140"/>
              <a:gd name="connsiteX0" fmla="*/ 7620 w 8039100"/>
              <a:gd name="connsiteY0" fmla="*/ 414031 h 3406140"/>
              <a:gd name="connsiteX1" fmla="*/ 375931 w 8039100"/>
              <a:gd name="connsiteY1" fmla="*/ 0 h 3406140"/>
              <a:gd name="connsiteX2" fmla="*/ 7472669 w 8039100"/>
              <a:gd name="connsiteY2" fmla="*/ 7620 h 3406140"/>
              <a:gd name="connsiteX3" fmla="*/ 8039100 w 8039100"/>
              <a:gd name="connsiteY3" fmla="*/ 574051 h 3406140"/>
              <a:gd name="connsiteX4" fmla="*/ 8039100 w 8039100"/>
              <a:gd name="connsiteY4" fmla="*/ 2839709 h 3406140"/>
              <a:gd name="connsiteX5" fmla="*/ 7472669 w 8039100"/>
              <a:gd name="connsiteY5" fmla="*/ 3406140 h 3406140"/>
              <a:gd name="connsiteX6" fmla="*/ 535951 w 8039100"/>
              <a:gd name="connsiteY6" fmla="*/ 3406140 h 3406140"/>
              <a:gd name="connsiteX7" fmla="*/ 0 w 8039100"/>
              <a:gd name="connsiteY7" fmla="*/ 3083549 h 3406140"/>
              <a:gd name="connsiteX8" fmla="*/ 7620 w 8039100"/>
              <a:gd name="connsiteY8" fmla="*/ 414031 h 3406140"/>
              <a:gd name="connsiteX0" fmla="*/ 7626 w 8039106"/>
              <a:gd name="connsiteY0" fmla="*/ 414031 h 3406140"/>
              <a:gd name="connsiteX1" fmla="*/ 375937 w 8039106"/>
              <a:gd name="connsiteY1" fmla="*/ 0 h 3406140"/>
              <a:gd name="connsiteX2" fmla="*/ 7472675 w 8039106"/>
              <a:gd name="connsiteY2" fmla="*/ 7620 h 3406140"/>
              <a:gd name="connsiteX3" fmla="*/ 8039106 w 8039106"/>
              <a:gd name="connsiteY3" fmla="*/ 574051 h 3406140"/>
              <a:gd name="connsiteX4" fmla="*/ 8039106 w 8039106"/>
              <a:gd name="connsiteY4" fmla="*/ 2839709 h 3406140"/>
              <a:gd name="connsiteX5" fmla="*/ 7472675 w 8039106"/>
              <a:gd name="connsiteY5" fmla="*/ 3406140 h 3406140"/>
              <a:gd name="connsiteX6" fmla="*/ 307357 w 8039106"/>
              <a:gd name="connsiteY6" fmla="*/ 3406140 h 3406140"/>
              <a:gd name="connsiteX7" fmla="*/ 6 w 8039106"/>
              <a:gd name="connsiteY7" fmla="*/ 3083549 h 3406140"/>
              <a:gd name="connsiteX8" fmla="*/ 7626 w 8039106"/>
              <a:gd name="connsiteY8" fmla="*/ 414031 h 3406140"/>
              <a:gd name="connsiteX0" fmla="*/ 7626 w 8039112"/>
              <a:gd name="connsiteY0" fmla="*/ 414031 h 3413760"/>
              <a:gd name="connsiteX1" fmla="*/ 375937 w 8039112"/>
              <a:gd name="connsiteY1" fmla="*/ 0 h 3413760"/>
              <a:gd name="connsiteX2" fmla="*/ 7472675 w 8039112"/>
              <a:gd name="connsiteY2" fmla="*/ 7620 h 3413760"/>
              <a:gd name="connsiteX3" fmla="*/ 8039106 w 8039112"/>
              <a:gd name="connsiteY3" fmla="*/ 574051 h 3413760"/>
              <a:gd name="connsiteX4" fmla="*/ 8039106 w 8039112"/>
              <a:gd name="connsiteY4" fmla="*/ 2839709 h 3413760"/>
              <a:gd name="connsiteX5" fmla="*/ 7731755 w 8039112"/>
              <a:gd name="connsiteY5" fmla="*/ 3413760 h 3413760"/>
              <a:gd name="connsiteX6" fmla="*/ 307357 w 8039112"/>
              <a:gd name="connsiteY6" fmla="*/ 3406140 h 3413760"/>
              <a:gd name="connsiteX7" fmla="*/ 6 w 8039112"/>
              <a:gd name="connsiteY7" fmla="*/ 3083549 h 3413760"/>
              <a:gd name="connsiteX8" fmla="*/ 7626 w 8039112"/>
              <a:gd name="connsiteY8" fmla="*/ 414031 h 3413760"/>
              <a:gd name="connsiteX0" fmla="*/ 7626 w 8039112"/>
              <a:gd name="connsiteY0" fmla="*/ 414031 h 3413838"/>
              <a:gd name="connsiteX1" fmla="*/ 375937 w 8039112"/>
              <a:gd name="connsiteY1" fmla="*/ 0 h 3413838"/>
              <a:gd name="connsiteX2" fmla="*/ 7472675 w 8039112"/>
              <a:gd name="connsiteY2" fmla="*/ 7620 h 3413838"/>
              <a:gd name="connsiteX3" fmla="*/ 8039106 w 8039112"/>
              <a:gd name="connsiteY3" fmla="*/ 574051 h 3413838"/>
              <a:gd name="connsiteX4" fmla="*/ 8039106 w 8039112"/>
              <a:gd name="connsiteY4" fmla="*/ 3114029 h 3413838"/>
              <a:gd name="connsiteX5" fmla="*/ 7731755 w 8039112"/>
              <a:gd name="connsiteY5" fmla="*/ 3413760 h 3413838"/>
              <a:gd name="connsiteX6" fmla="*/ 307357 w 8039112"/>
              <a:gd name="connsiteY6" fmla="*/ 3406140 h 3413838"/>
              <a:gd name="connsiteX7" fmla="*/ 6 w 8039112"/>
              <a:gd name="connsiteY7" fmla="*/ 3083549 h 3413838"/>
              <a:gd name="connsiteX8" fmla="*/ 7626 w 8039112"/>
              <a:gd name="connsiteY8" fmla="*/ 414031 h 3413838"/>
              <a:gd name="connsiteX0" fmla="*/ 7626 w 8054346"/>
              <a:gd name="connsiteY0" fmla="*/ 414031 h 3413838"/>
              <a:gd name="connsiteX1" fmla="*/ 375937 w 8054346"/>
              <a:gd name="connsiteY1" fmla="*/ 0 h 3413838"/>
              <a:gd name="connsiteX2" fmla="*/ 7472675 w 8054346"/>
              <a:gd name="connsiteY2" fmla="*/ 762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414031 h 3413838"/>
              <a:gd name="connsiteX1" fmla="*/ 375937 w 8054346"/>
              <a:gd name="connsiteY1" fmla="*/ 0 h 3413838"/>
              <a:gd name="connsiteX2" fmla="*/ 7724135 w 8054346"/>
              <a:gd name="connsiteY2" fmla="*/ 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299809 h 3413916"/>
              <a:gd name="connsiteX1" fmla="*/ 375937 w 8054346"/>
              <a:gd name="connsiteY1" fmla="*/ 78 h 3413916"/>
              <a:gd name="connsiteX2" fmla="*/ 7724135 w 8054346"/>
              <a:gd name="connsiteY2" fmla="*/ 78 h 3413916"/>
              <a:gd name="connsiteX3" fmla="*/ 8054346 w 8054346"/>
              <a:gd name="connsiteY3" fmla="*/ 345529 h 3413916"/>
              <a:gd name="connsiteX4" fmla="*/ 8039106 w 8054346"/>
              <a:gd name="connsiteY4" fmla="*/ 3114107 h 3413916"/>
              <a:gd name="connsiteX5" fmla="*/ 7731755 w 8054346"/>
              <a:gd name="connsiteY5" fmla="*/ 3413838 h 3413916"/>
              <a:gd name="connsiteX6" fmla="*/ 307357 w 8054346"/>
              <a:gd name="connsiteY6" fmla="*/ 3406218 h 3413916"/>
              <a:gd name="connsiteX7" fmla="*/ 6 w 8054346"/>
              <a:gd name="connsiteY7" fmla="*/ 3083627 h 3413916"/>
              <a:gd name="connsiteX8" fmla="*/ 7626 w 8054346"/>
              <a:gd name="connsiteY8" fmla="*/ 299809 h 3413916"/>
              <a:gd name="connsiteX0" fmla="*/ 7626 w 8054346"/>
              <a:gd name="connsiteY0" fmla="*/ 307357 h 3421464"/>
              <a:gd name="connsiteX1" fmla="*/ 345457 w 8054346"/>
              <a:gd name="connsiteY1" fmla="*/ 6 h 3421464"/>
              <a:gd name="connsiteX2" fmla="*/ 7724135 w 8054346"/>
              <a:gd name="connsiteY2" fmla="*/ 7626 h 3421464"/>
              <a:gd name="connsiteX3" fmla="*/ 8054346 w 8054346"/>
              <a:gd name="connsiteY3" fmla="*/ 353077 h 3421464"/>
              <a:gd name="connsiteX4" fmla="*/ 8039106 w 8054346"/>
              <a:gd name="connsiteY4" fmla="*/ 3121655 h 3421464"/>
              <a:gd name="connsiteX5" fmla="*/ 7731755 w 8054346"/>
              <a:gd name="connsiteY5" fmla="*/ 3421386 h 3421464"/>
              <a:gd name="connsiteX6" fmla="*/ 307357 w 8054346"/>
              <a:gd name="connsiteY6" fmla="*/ 3413766 h 3421464"/>
              <a:gd name="connsiteX7" fmla="*/ 6 w 8054346"/>
              <a:gd name="connsiteY7" fmla="*/ 3091175 h 3421464"/>
              <a:gd name="connsiteX8" fmla="*/ 7626 w 8054346"/>
              <a:gd name="connsiteY8" fmla="*/ 307357 h 34214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054346" h="3421464">
                <a:moveTo>
                  <a:pt x="7626" y="307357"/>
                </a:moveTo>
                <a:cubicBezTo>
                  <a:pt x="7626" y="-5474"/>
                  <a:pt x="32626" y="6"/>
                  <a:pt x="345457" y="6"/>
                </a:cubicBezTo>
                <a:lnTo>
                  <a:pt x="7724135" y="7626"/>
                </a:lnTo>
                <a:cubicBezTo>
                  <a:pt x="8036966" y="7626"/>
                  <a:pt x="8054346" y="40246"/>
                  <a:pt x="8054346" y="353077"/>
                </a:cubicBezTo>
                <a:lnTo>
                  <a:pt x="8039106" y="3121655"/>
                </a:lnTo>
                <a:cubicBezTo>
                  <a:pt x="8039106" y="3434486"/>
                  <a:pt x="8044586" y="3421386"/>
                  <a:pt x="7731755" y="3421386"/>
                </a:cubicBezTo>
                <a:lnTo>
                  <a:pt x="307357" y="3413766"/>
                </a:lnTo>
                <a:cubicBezTo>
                  <a:pt x="-5474" y="3413766"/>
                  <a:pt x="6" y="3404006"/>
                  <a:pt x="6" y="3091175"/>
                </a:cubicBezTo>
                <a:lnTo>
                  <a:pt x="7626" y="307357"/>
                </a:lnTo>
                <a:close/>
              </a:path>
            </a:pathLst>
          </a:cu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graphicFrame macro="">
        <xdr:nvGraphicFramePr>
          <xdr:cNvPr id="111" name="Chart 110">
            <a:extLst>
              <a:ext uri="{FF2B5EF4-FFF2-40B4-BE49-F238E27FC236}">
                <a16:creationId xmlns:a16="http://schemas.microsoft.com/office/drawing/2014/main" id="{00000000-0008-0000-1500-00006F000000}"/>
              </a:ext>
            </a:extLst>
          </xdr:cNvPr>
          <xdr:cNvGraphicFramePr>
            <a:graphicFrameLocks/>
          </xdr:cNvGraphicFramePr>
        </xdr:nvGraphicFramePr>
        <xdr:xfrm>
          <a:off x="7538750" y="936434"/>
          <a:ext cx="7572720" cy="2974554"/>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wsDr>
</file>

<file path=xl/drawings/drawing13.xml><?xml version="1.0" encoding="utf-8"?>
<xdr:wsDr xmlns:xdr="http://schemas.openxmlformats.org/drawingml/2006/spreadsheetDrawing" xmlns:a="http://schemas.openxmlformats.org/drawingml/2006/main">
  <xdr:twoCellAnchor>
    <xdr:from>
      <xdr:col>9</xdr:col>
      <xdr:colOff>541014</xdr:colOff>
      <xdr:row>3</xdr:row>
      <xdr:rowOff>68580</xdr:rowOff>
    </xdr:from>
    <xdr:to>
      <xdr:col>23</xdr:col>
      <xdr:colOff>137160</xdr:colOff>
      <xdr:row>21</xdr:row>
      <xdr:rowOff>0</xdr:rowOff>
    </xdr:to>
    <xdr:grpSp>
      <xdr:nvGrpSpPr>
        <xdr:cNvPr id="8" name="Group 7">
          <a:extLst>
            <a:ext uri="{FF2B5EF4-FFF2-40B4-BE49-F238E27FC236}">
              <a16:creationId xmlns:a16="http://schemas.microsoft.com/office/drawing/2014/main" id="{00000000-0008-0000-1600-000008000000}"/>
            </a:ext>
          </a:extLst>
        </xdr:cNvPr>
        <xdr:cNvGrpSpPr/>
      </xdr:nvGrpSpPr>
      <xdr:grpSpPr>
        <a:xfrm>
          <a:off x="6027414" y="627380"/>
          <a:ext cx="8130546" cy="3284220"/>
          <a:chOff x="6019794" y="830574"/>
          <a:chExt cx="8130546" cy="3487420"/>
        </a:xfrm>
      </xdr:grpSpPr>
      <xdr:sp macro="" textlink="">
        <xdr:nvSpPr>
          <xdr:cNvPr id="9" name="Rectangle: Rounded Corners 11">
            <a:extLst>
              <a:ext uri="{FF2B5EF4-FFF2-40B4-BE49-F238E27FC236}">
                <a16:creationId xmlns:a16="http://schemas.microsoft.com/office/drawing/2014/main" id="{00000000-0008-0000-1600-000009000000}"/>
              </a:ext>
            </a:extLst>
          </xdr:cNvPr>
          <xdr:cNvSpPr/>
        </xdr:nvSpPr>
        <xdr:spPr>
          <a:xfrm>
            <a:off x="6019794" y="830574"/>
            <a:ext cx="8130546" cy="3487420"/>
          </a:xfrm>
          <a:custGeom>
            <a:avLst/>
            <a:gdLst>
              <a:gd name="connsiteX0" fmla="*/ 0 w 8069580"/>
              <a:gd name="connsiteY0" fmla="*/ 566431 h 3398520"/>
              <a:gd name="connsiteX1" fmla="*/ 566431 w 8069580"/>
              <a:gd name="connsiteY1" fmla="*/ 0 h 3398520"/>
              <a:gd name="connsiteX2" fmla="*/ 7503149 w 8069580"/>
              <a:gd name="connsiteY2" fmla="*/ 0 h 3398520"/>
              <a:gd name="connsiteX3" fmla="*/ 8069580 w 8069580"/>
              <a:gd name="connsiteY3" fmla="*/ 566431 h 3398520"/>
              <a:gd name="connsiteX4" fmla="*/ 8069580 w 8069580"/>
              <a:gd name="connsiteY4" fmla="*/ 2832089 h 3398520"/>
              <a:gd name="connsiteX5" fmla="*/ 7503149 w 8069580"/>
              <a:gd name="connsiteY5" fmla="*/ 3398520 h 3398520"/>
              <a:gd name="connsiteX6" fmla="*/ 566431 w 8069580"/>
              <a:gd name="connsiteY6" fmla="*/ 3398520 h 3398520"/>
              <a:gd name="connsiteX7" fmla="*/ 0 w 8069580"/>
              <a:gd name="connsiteY7" fmla="*/ 2832089 h 3398520"/>
              <a:gd name="connsiteX8" fmla="*/ 0 w 8069580"/>
              <a:gd name="connsiteY8" fmla="*/ 566431 h 3398520"/>
              <a:gd name="connsiteX0" fmla="*/ 0 w 8069580"/>
              <a:gd name="connsiteY0" fmla="*/ 57405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0 w 8069580"/>
              <a:gd name="connsiteY8" fmla="*/ 574051 h 3406140"/>
              <a:gd name="connsiteX0" fmla="*/ 38100 w 8069580"/>
              <a:gd name="connsiteY0" fmla="*/ 41403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38100 w 8069580"/>
              <a:gd name="connsiteY8" fmla="*/ 414031 h 3406140"/>
              <a:gd name="connsiteX0" fmla="*/ 7620 w 8039100"/>
              <a:gd name="connsiteY0" fmla="*/ 414031 h 3406140"/>
              <a:gd name="connsiteX1" fmla="*/ 375931 w 8039100"/>
              <a:gd name="connsiteY1" fmla="*/ 0 h 3406140"/>
              <a:gd name="connsiteX2" fmla="*/ 7472669 w 8039100"/>
              <a:gd name="connsiteY2" fmla="*/ 7620 h 3406140"/>
              <a:gd name="connsiteX3" fmla="*/ 8039100 w 8039100"/>
              <a:gd name="connsiteY3" fmla="*/ 574051 h 3406140"/>
              <a:gd name="connsiteX4" fmla="*/ 8039100 w 8039100"/>
              <a:gd name="connsiteY4" fmla="*/ 2839709 h 3406140"/>
              <a:gd name="connsiteX5" fmla="*/ 7472669 w 8039100"/>
              <a:gd name="connsiteY5" fmla="*/ 3406140 h 3406140"/>
              <a:gd name="connsiteX6" fmla="*/ 535951 w 8039100"/>
              <a:gd name="connsiteY6" fmla="*/ 3406140 h 3406140"/>
              <a:gd name="connsiteX7" fmla="*/ 0 w 8039100"/>
              <a:gd name="connsiteY7" fmla="*/ 3083549 h 3406140"/>
              <a:gd name="connsiteX8" fmla="*/ 7620 w 8039100"/>
              <a:gd name="connsiteY8" fmla="*/ 414031 h 3406140"/>
              <a:gd name="connsiteX0" fmla="*/ 7626 w 8039106"/>
              <a:gd name="connsiteY0" fmla="*/ 414031 h 3406140"/>
              <a:gd name="connsiteX1" fmla="*/ 375937 w 8039106"/>
              <a:gd name="connsiteY1" fmla="*/ 0 h 3406140"/>
              <a:gd name="connsiteX2" fmla="*/ 7472675 w 8039106"/>
              <a:gd name="connsiteY2" fmla="*/ 7620 h 3406140"/>
              <a:gd name="connsiteX3" fmla="*/ 8039106 w 8039106"/>
              <a:gd name="connsiteY3" fmla="*/ 574051 h 3406140"/>
              <a:gd name="connsiteX4" fmla="*/ 8039106 w 8039106"/>
              <a:gd name="connsiteY4" fmla="*/ 2839709 h 3406140"/>
              <a:gd name="connsiteX5" fmla="*/ 7472675 w 8039106"/>
              <a:gd name="connsiteY5" fmla="*/ 3406140 h 3406140"/>
              <a:gd name="connsiteX6" fmla="*/ 307357 w 8039106"/>
              <a:gd name="connsiteY6" fmla="*/ 3406140 h 3406140"/>
              <a:gd name="connsiteX7" fmla="*/ 6 w 8039106"/>
              <a:gd name="connsiteY7" fmla="*/ 3083549 h 3406140"/>
              <a:gd name="connsiteX8" fmla="*/ 7626 w 8039106"/>
              <a:gd name="connsiteY8" fmla="*/ 414031 h 3406140"/>
              <a:gd name="connsiteX0" fmla="*/ 7626 w 8039112"/>
              <a:gd name="connsiteY0" fmla="*/ 414031 h 3413760"/>
              <a:gd name="connsiteX1" fmla="*/ 375937 w 8039112"/>
              <a:gd name="connsiteY1" fmla="*/ 0 h 3413760"/>
              <a:gd name="connsiteX2" fmla="*/ 7472675 w 8039112"/>
              <a:gd name="connsiteY2" fmla="*/ 7620 h 3413760"/>
              <a:gd name="connsiteX3" fmla="*/ 8039106 w 8039112"/>
              <a:gd name="connsiteY3" fmla="*/ 574051 h 3413760"/>
              <a:gd name="connsiteX4" fmla="*/ 8039106 w 8039112"/>
              <a:gd name="connsiteY4" fmla="*/ 2839709 h 3413760"/>
              <a:gd name="connsiteX5" fmla="*/ 7731755 w 8039112"/>
              <a:gd name="connsiteY5" fmla="*/ 3413760 h 3413760"/>
              <a:gd name="connsiteX6" fmla="*/ 307357 w 8039112"/>
              <a:gd name="connsiteY6" fmla="*/ 3406140 h 3413760"/>
              <a:gd name="connsiteX7" fmla="*/ 6 w 8039112"/>
              <a:gd name="connsiteY7" fmla="*/ 3083549 h 3413760"/>
              <a:gd name="connsiteX8" fmla="*/ 7626 w 8039112"/>
              <a:gd name="connsiteY8" fmla="*/ 414031 h 3413760"/>
              <a:gd name="connsiteX0" fmla="*/ 7626 w 8039112"/>
              <a:gd name="connsiteY0" fmla="*/ 414031 h 3413838"/>
              <a:gd name="connsiteX1" fmla="*/ 375937 w 8039112"/>
              <a:gd name="connsiteY1" fmla="*/ 0 h 3413838"/>
              <a:gd name="connsiteX2" fmla="*/ 7472675 w 8039112"/>
              <a:gd name="connsiteY2" fmla="*/ 7620 h 3413838"/>
              <a:gd name="connsiteX3" fmla="*/ 8039106 w 8039112"/>
              <a:gd name="connsiteY3" fmla="*/ 574051 h 3413838"/>
              <a:gd name="connsiteX4" fmla="*/ 8039106 w 8039112"/>
              <a:gd name="connsiteY4" fmla="*/ 3114029 h 3413838"/>
              <a:gd name="connsiteX5" fmla="*/ 7731755 w 8039112"/>
              <a:gd name="connsiteY5" fmla="*/ 3413760 h 3413838"/>
              <a:gd name="connsiteX6" fmla="*/ 307357 w 8039112"/>
              <a:gd name="connsiteY6" fmla="*/ 3406140 h 3413838"/>
              <a:gd name="connsiteX7" fmla="*/ 6 w 8039112"/>
              <a:gd name="connsiteY7" fmla="*/ 3083549 h 3413838"/>
              <a:gd name="connsiteX8" fmla="*/ 7626 w 8039112"/>
              <a:gd name="connsiteY8" fmla="*/ 414031 h 3413838"/>
              <a:gd name="connsiteX0" fmla="*/ 7626 w 8054346"/>
              <a:gd name="connsiteY0" fmla="*/ 414031 h 3413838"/>
              <a:gd name="connsiteX1" fmla="*/ 375937 w 8054346"/>
              <a:gd name="connsiteY1" fmla="*/ 0 h 3413838"/>
              <a:gd name="connsiteX2" fmla="*/ 7472675 w 8054346"/>
              <a:gd name="connsiteY2" fmla="*/ 762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414031 h 3413838"/>
              <a:gd name="connsiteX1" fmla="*/ 375937 w 8054346"/>
              <a:gd name="connsiteY1" fmla="*/ 0 h 3413838"/>
              <a:gd name="connsiteX2" fmla="*/ 7724135 w 8054346"/>
              <a:gd name="connsiteY2" fmla="*/ 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299809 h 3413916"/>
              <a:gd name="connsiteX1" fmla="*/ 375937 w 8054346"/>
              <a:gd name="connsiteY1" fmla="*/ 78 h 3413916"/>
              <a:gd name="connsiteX2" fmla="*/ 7724135 w 8054346"/>
              <a:gd name="connsiteY2" fmla="*/ 78 h 3413916"/>
              <a:gd name="connsiteX3" fmla="*/ 8054346 w 8054346"/>
              <a:gd name="connsiteY3" fmla="*/ 345529 h 3413916"/>
              <a:gd name="connsiteX4" fmla="*/ 8039106 w 8054346"/>
              <a:gd name="connsiteY4" fmla="*/ 3114107 h 3413916"/>
              <a:gd name="connsiteX5" fmla="*/ 7731755 w 8054346"/>
              <a:gd name="connsiteY5" fmla="*/ 3413838 h 3413916"/>
              <a:gd name="connsiteX6" fmla="*/ 307357 w 8054346"/>
              <a:gd name="connsiteY6" fmla="*/ 3406218 h 3413916"/>
              <a:gd name="connsiteX7" fmla="*/ 6 w 8054346"/>
              <a:gd name="connsiteY7" fmla="*/ 3083627 h 3413916"/>
              <a:gd name="connsiteX8" fmla="*/ 7626 w 8054346"/>
              <a:gd name="connsiteY8" fmla="*/ 299809 h 3413916"/>
              <a:gd name="connsiteX0" fmla="*/ 7626 w 8054346"/>
              <a:gd name="connsiteY0" fmla="*/ 307357 h 3421464"/>
              <a:gd name="connsiteX1" fmla="*/ 345457 w 8054346"/>
              <a:gd name="connsiteY1" fmla="*/ 6 h 3421464"/>
              <a:gd name="connsiteX2" fmla="*/ 7724135 w 8054346"/>
              <a:gd name="connsiteY2" fmla="*/ 7626 h 3421464"/>
              <a:gd name="connsiteX3" fmla="*/ 8054346 w 8054346"/>
              <a:gd name="connsiteY3" fmla="*/ 353077 h 3421464"/>
              <a:gd name="connsiteX4" fmla="*/ 8039106 w 8054346"/>
              <a:gd name="connsiteY4" fmla="*/ 3121655 h 3421464"/>
              <a:gd name="connsiteX5" fmla="*/ 7731755 w 8054346"/>
              <a:gd name="connsiteY5" fmla="*/ 3421386 h 3421464"/>
              <a:gd name="connsiteX6" fmla="*/ 307357 w 8054346"/>
              <a:gd name="connsiteY6" fmla="*/ 3413766 h 3421464"/>
              <a:gd name="connsiteX7" fmla="*/ 6 w 8054346"/>
              <a:gd name="connsiteY7" fmla="*/ 3091175 h 3421464"/>
              <a:gd name="connsiteX8" fmla="*/ 7626 w 8054346"/>
              <a:gd name="connsiteY8" fmla="*/ 307357 h 34214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054346" h="3421464">
                <a:moveTo>
                  <a:pt x="7626" y="307357"/>
                </a:moveTo>
                <a:cubicBezTo>
                  <a:pt x="7626" y="-5474"/>
                  <a:pt x="32626" y="6"/>
                  <a:pt x="345457" y="6"/>
                </a:cubicBezTo>
                <a:lnTo>
                  <a:pt x="7724135" y="7626"/>
                </a:lnTo>
                <a:cubicBezTo>
                  <a:pt x="8036966" y="7626"/>
                  <a:pt x="8054346" y="40246"/>
                  <a:pt x="8054346" y="353077"/>
                </a:cubicBezTo>
                <a:lnTo>
                  <a:pt x="8039106" y="3121655"/>
                </a:lnTo>
                <a:cubicBezTo>
                  <a:pt x="8039106" y="3434486"/>
                  <a:pt x="8044586" y="3421386"/>
                  <a:pt x="7731755" y="3421386"/>
                </a:cubicBezTo>
                <a:lnTo>
                  <a:pt x="307357" y="3413766"/>
                </a:lnTo>
                <a:cubicBezTo>
                  <a:pt x="-5474" y="3413766"/>
                  <a:pt x="6" y="3404006"/>
                  <a:pt x="6" y="3091175"/>
                </a:cubicBezTo>
                <a:lnTo>
                  <a:pt x="7626" y="307357"/>
                </a:lnTo>
                <a:close/>
              </a:path>
            </a:pathLst>
          </a:cu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grpSp>
        <xdr:nvGrpSpPr>
          <xdr:cNvPr id="10" name="Group 9">
            <a:extLst>
              <a:ext uri="{FF2B5EF4-FFF2-40B4-BE49-F238E27FC236}">
                <a16:creationId xmlns:a16="http://schemas.microsoft.com/office/drawing/2014/main" id="{00000000-0008-0000-1600-00000A000000}"/>
              </a:ext>
            </a:extLst>
          </xdr:cNvPr>
          <xdr:cNvGrpSpPr/>
        </xdr:nvGrpSpPr>
        <xdr:grpSpPr>
          <a:xfrm>
            <a:off x="6111240" y="914400"/>
            <a:ext cx="7905227" cy="3268980"/>
            <a:chOff x="3200401" y="354329"/>
            <a:chExt cx="10242961" cy="4636770"/>
          </a:xfrm>
        </xdr:grpSpPr>
        <xdr:graphicFrame macro="">
          <xdr:nvGraphicFramePr>
            <xdr:cNvPr id="11" name="Chart 10">
              <a:extLst>
                <a:ext uri="{FF2B5EF4-FFF2-40B4-BE49-F238E27FC236}">
                  <a16:creationId xmlns:a16="http://schemas.microsoft.com/office/drawing/2014/main" id="{00000000-0008-0000-1600-00000B000000}"/>
                </a:ext>
              </a:extLst>
            </xdr:cNvPr>
            <xdr:cNvGraphicFramePr/>
          </xdr:nvGraphicFramePr>
          <xdr:xfrm>
            <a:off x="3200401" y="354329"/>
            <a:ext cx="10149842" cy="4636770"/>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a14="http://schemas.microsoft.com/office/drawing/2010/main">
          <mc:Choice Requires="a14">
            <xdr:graphicFrame macro="">
              <xdr:nvGraphicFramePr>
                <xdr:cNvPr id="12" name="Year 5">
                  <a:extLst>
                    <a:ext uri="{FF2B5EF4-FFF2-40B4-BE49-F238E27FC236}">
                      <a16:creationId xmlns:a16="http://schemas.microsoft.com/office/drawing/2014/main" id="{00000000-0008-0000-1600-00000C000000}"/>
                    </a:ext>
                  </a:extLst>
                </xdr:cNvPr>
                <xdr:cNvGraphicFramePr/>
              </xdr:nvGraphicFramePr>
              <xdr:xfrm>
                <a:off x="12081537" y="411636"/>
                <a:ext cx="1361825" cy="1028287"/>
              </xdr:xfrm>
              <a:graphic>
                <a:graphicData uri="http://schemas.microsoft.com/office/drawing/2010/slicer">
                  <sle:slicer xmlns:sle="http://schemas.microsoft.com/office/drawing/2010/slicer" name="Year 5"/>
                </a:graphicData>
              </a:graphic>
            </xdr:graphicFrame>
          </mc:Choice>
          <mc:Fallback xmlns="">
            <xdr:sp macro="" textlink="">
              <xdr:nvSpPr>
                <xdr:cNvPr id="0" name=""/>
                <xdr:cNvSpPr>
                  <a:spLocks noTextEdit="1"/>
                </xdr:cNvSpPr>
              </xdr:nvSpPr>
              <xdr:spPr>
                <a:xfrm>
                  <a:off x="12973069" y="732038"/>
                  <a:ext cx="1051018" cy="6700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clientData/>
  </xdr:twoCellAnchor>
  <xdr:oneCellAnchor>
    <xdr:from>
      <xdr:col>4</xdr:col>
      <xdr:colOff>556260</xdr:colOff>
      <xdr:row>22</xdr:row>
      <xdr:rowOff>137160</xdr:rowOff>
    </xdr:from>
    <xdr:ext cx="184731" cy="264560"/>
    <xdr:sp macro="" textlink="">
      <xdr:nvSpPr>
        <xdr:cNvPr id="13" name="TextBox 12">
          <a:extLst>
            <a:ext uri="{FF2B5EF4-FFF2-40B4-BE49-F238E27FC236}">
              <a16:creationId xmlns:a16="http://schemas.microsoft.com/office/drawing/2014/main" id="{00000000-0008-0000-1600-00000D000000}"/>
            </a:ext>
          </a:extLst>
        </xdr:cNvPr>
        <xdr:cNvSpPr txBox="1"/>
      </xdr:nvSpPr>
      <xdr:spPr>
        <a:xfrm>
          <a:off x="2994660" y="41605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0</xdr:col>
      <xdr:colOff>15234</xdr:colOff>
      <xdr:row>21</xdr:row>
      <xdr:rowOff>11073</xdr:rowOff>
    </xdr:from>
    <xdr:to>
      <xdr:col>5</xdr:col>
      <xdr:colOff>553779</xdr:colOff>
      <xdr:row>38</xdr:row>
      <xdr:rowOff>77527</xdr:rowOff>
    </xdr:to>
    <xdr:grpSp>
      <xdr:nvGrpSpPr>
        <xdr:cNvPr id="35" name="Group 34">
          <a:extLst>
            <a:ext uri="{FF2B5EF4-FFF2-40B4-BE49-F238E27FC236}">
              <a16:creationId xmlns:a16="http://schemas.microsoft.com/office/drawing/2014/main" id="{00000000-0008-0000-1600-000023000000}"/>
            </a:ext>
          </a:extLst>
        </xdr:cNvPr>
        <xdr:cNvGrpSpPr/>
      </xdr:nvGrpSpPr>
      <xdr:grpSpPr>
        <a:xfrm>
          <a:off x="15234" y="3922673"/>
          <a:ext cx="3586545" cy="3232987"/>
          <a:chOff x="22854" y="4251954"/>
          <a:chExt cx="5836924" cy="3307086"/>
        </a:xfrm>
      </xdr:grpSpPr>
      <xdr:sp macro="" textlink="">
        <xdr:nvSpPr>
          <xdr:cNvPr id="14" name="Rectangle: Rounded Corners 11">
            <a:extLst>
              <a:ext uri="{FF2B5EF4-FFF2-40B4-BE49-F238E27FC236}">
                <a16:creationId xmlns:a16="http://schemas.microsoft.com/office/drawing/2014/main" id="{00000000-0008-0000-1600-00000E000000}"/>
              </a:ext>
            </a:extLst>
          </xdr:cNvPr>
          <xdr:cNvSpPr/>
        </xdr:nvSpPr>
        <xdr:spPr>
          <a:xfrm>
            <a:off x="22854" y="4251954"/>
            <a:ext cx="5731714" cy="3307086"/>
          </a:xfrm>
          <a:custGeom>
            <a:avLst/>
            <a:gdLst>
              <a:gd name="connsiteX0" fmla="*/ 0 w 8069580"/>
              <a:gd name="connsiteY0" fmla="*/ 566431 h 3398520"/>
              <a:gd name="connsiteX1" fmla="*/ 566431 w 8069580"/>
              <a:gd name="connsiteY1" fmla="*/ 0 h 3398520"/>
              <a:gd name="connsiteX2" fmla="*/ 7503149 w 8069580"/>
              <a:gd name="connsiteY2" fmla="*/ 0 h 3398520"/>
              <a:gd name="connsiteX3" fmla="*/ 8069580 w 8069580"/>
              <a:gd name="connsiteY3" fmla="*/ 566431 h 3398520"/>
              <a:gd name="connsiteX4" fmla="*/ 8069580 w 8069580"/>
              <a:gd name="connsiteY4" fmla="*/ 2832089 h 3398520"/>
              <a:gd name="connsiteX5" fmla="*/ 7503149 w 8069580"/>
              <a:gd name="connsiteY5" fmla="*/ 3398520 h 3398520"/>
              <a:gd name="connsiteX6" fmla="*/ 566431 w 8069580"/>
              <a:gd name="connsiteY6" fmla="*/ 3398520 h 3398520"/>
              <a:gd name="connsiteX7" fmla="*/ 0 w 8069580"/>
              <a:gd name="connsiteY7" fmla="*/ 2832089 h 3398520"/>
              <a:gd name="connsiteX8" fmla="*/ 0 w 8069580"/>
              <a:gd name="connsiteY8" fmla="*/ 566431 h 3398520"/>
              <a:gd name="connsiteX0" fmla="*/ 0 w 8069580"/>
              <a:gd name="connsiteY0" fmla="*/ 57405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0 w 8069580"/>
              <a:gd name="connsiteY8" fmla="*/ 574051 h 3406140"/>
              <a:gd name="connsiteX0" fmla="*/ 38100 w 8069580"/>
              <a:gd name="connsiteY0" fmla="*/ 41403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38100 w 8069580"/>
              <a:gd name="connsiteY8" fmla="*/ 414031 h 3406140"/>
              <a:gd name="connsiteX0" fmla="*/ 7620 w 8039100"/>
              <a:gd name="connsiteY0" fmla="*/ 414031 h 3406140"/>
              <a:gd name="connsiteX1" fmla="*/ 375931 w 8039100"/>
              <a:gd name="connsiteY1" fmla="*/ 0 h 3406140"/>
              <a:gd name="connsiteX2" fmla="*/ 7472669 w 8039100"/>
              <a:gd name="connsiteY2" fmla="*/ 7620 h 3406140"/>
              <a:gd name="connsiteX3" fmla="*/ 8039100 w 8039100"/>
              <a:gd name="connsiteY3" fmla="*/ 574051 h 3406140"/>
              <a:gd name="connsiteX4" fmla="*/ 8039100 w 8039100"/>
              <a:gd name="connsiteY4" fmla="*/ 2839709 h 3406140"/>
              <a:gd name="connsiteX5" fmla="*/ 7472669 w 8039100"/>
              <a:gd name="connsiteY5" fmla="*/ 3406140 h 3406140"/>
              <a:gd name="connsiteX6" fmla="*/ 535951 w 8039100"/>
              <a:gd name="connsiteY6" fmla="*/ 3406140 h 3406140"/>
              <a:gd name="connsiteX7" fmla="*/ 0 w 8039100"/>
              <a:gd name="connsiteY7" fmla="*/ 3083549 h 3406140"/>
              <a:gd name="connsiteX8" fmla="*/ 7620 w 8039100"/>
              <a:gd name="connsiteY8" fmla="*/ 414031 h 3406140"/>
              <a:gd name="connsiteX0" fmla="*/ 7626 w 8039106"/>
              <a:gd name="connsiteY0" fmla="*/ 414031 h 3406140"/>
              <a:gd name="connsiteX1" fmla="*/ 375937 w 8039106"/>
              <a:gd name="connsiteY1" fmla="*/ 0 h 3406140"/>
              <a:gd name="connsiteX2" fmla="*/ 7472675 w 8039106"/>
              <a:gd name="connsiteY2" fmla="*/ 7620 h 3406140"/>
              <a:gd name="connsiteX3" fmla="*/ 8039106 w 8039106"/>
              <a:gd name="connsiteY3" fmla="*/ 574051 h 3406140"/>
              <a:gd name="connsiteX4" fmla="*/ 8039106 w 8039106"/>
              <a:gd name="connsiteY4" fmla="*/ 2839709 h 3406140"/>
              <a:gd name="connsiteX5" fmla="*/ 7472675 w 8039106"/>
              <a:gd name="connsiteY5" fmla="*/ 3406140 h 3406140"/>
              <a:gd name="connsiteX6" fmla="*/ 307357 w 8039106"/>
              <a:gd name="connsiteY6" fmla="*/ 3406140 h 3406140"/>
              <a:gd name="connsiteX7" fmla="*/ 6 w 8039106"/>
              <a:gd name="connsiteY7" fmla="*/ 3083549 h 3406140"/>
              <a:gd name="connsiteX8" fmla="*/ 7626 w 8039106"/>
              <a:gd name="connsiteY8" fmla="*/ 414031 h 3406140"/>
              <a:gd name="connsiteX0" fmla="*/ 7626 w 8039112"/>
              <a:gd name="connsiteY0" fmla="*/ 414031 h 3413760"/>
              <a:gd name="connsiteX1" fmla="*/ 375937 w 8039112"/>
              <a:gd name="connsiteY1" fmla="*/ 0 h 3413760"/>
              <a:gd name="connsiteX2" fmla="*/ 7472675 w 8039112"/>
              <a:gd name="connsiteY2" fmla="*/ 7620 h 3413760"/>
              <a:gd name="connsiteX3" fmla="*/ 8039106 w 8039112"/>
              <a:gd name="connsiteY3" fmla="*/ 574051 h 3413760"/>
              <a:gd name="connsiteX4" fmla="*/ 8039106 w 8039112"/>
              <a:gd name="connsiteY4" fmla="*/ 2839709 h 3413760"/>
              <a:gd name="connsiteX5" fmla="*/ 7731755 w 8039112"/>
              <a:gd name="connsiteY5" fmla="*/ 3413760 h 3413760"/>
              <a:gd name="connsiteX6" fmla="*/ 307357 w 8039112"/>
              <a:gd name="connsiteY6" fmla="*/ 3406140 h 3413760"/>
              <a:gd name="connsiteX7" fmla="*/ 6 w 8039112"/>
              <a:gd name="connsiteY7" fmla="*/ 3083549 h 3413760"/>
              <a:gd name="connsiteX8" fmla="*/ 7626 w 8039112"/>
              <a:gd name="connsiteY8" fmla="*/ 414031 h 3413760"/>
              <a:gd name="connsiteX0" fmla="*/ 7626 w 8039112"/>
              <a:gd name="connsiteY0" fmla="*/ 414031 h 3413838"/>
              <a:gd name="connsiteX1" fmla="*/ 375937 w 8039112"/>
              <a:gd name="connsiteY1" fmla="*/ 0 h 3413838"/>
              <a:gd name="connsiteX2" fmla="*/ 7472675 w 8039112"/>
              <a:gd name="connsiteY2" fmla="*/ 7620 h 3413838"/>
              <a:gd name="connsiteX3" fmla="*/ 8039106 w 8039112"/>
              <a:gd name="connsiteY3" fmla="*/ 574051 h 3413838"/>
              <a:gd name="connsiteX4" fmla="*/ 8039106 w 8039112"/>
              <a:gd name="connsiteY4" fmla="*/ 3114029 h 3413838"/>
              <a:gd name="connsiteX5" fmla="*/ 7731755 w 8039112"/>
              <a:gd name="connsiteY5" fmla="*/ 3413760 h 3413838"/>
              <a:gd name="connsiteX6" fmla="*/ 307357 w 8039112"/>
              <a:gd name="connsiteY6" fmla="*/ 3406140 h 3413838"/>
              <a:gd name="connsiteX7" fmla="*/ 6 w 8039112"/>
              <a:gd name="connsiteY7" fmla="*/ 3083549 h 3413838"/>
              <a:gd name="connsiteX8" fmla="*/ 7626 w 8039112"/>
              <a:gd name="connsiteY8" fmla="*/ 414031 h 3413838"/>
              <a:gd name="connsiteX0" fmla="*/ 7626 w 8054346"/>
              <a:gd name="connsiteY0" fmla="*/ 414031 h 3413838"/>
              <a:gd name="connsiteX1" fmla="*/ 375937 w 8054346"/>
              <a:gd name="connsiteY1" fmla="*/ 0 h 3413838"/>
              <a:gd name="connsiteX2" fmla="*/ 7472675 w 8054346"/>
              <a:gd name="connsiteY2" fmla="*/ 762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414031 h 3413838"/>
              <a:gd name="connsiteX1" fmla="*/ 375937 w 8054346"/>
              <a:gd name="connsiteY1" fmla="*/ 0 h 3413838"/>
              <a:gd name="connsiteX2" fmla="*/ 7724135 w 8054346"/>
              <a:gd name="connsiteY2" fmla="*/ 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299809 h 3413916"/>
              <a:gd name="connsiteX1" fmla="*/ 375937 w 8054346"/>
              <a:gd name="connsiteY1" fmla="*/ 78 h 3413916"/>
              <a:gd name="connsiteX2" fmla="*/ 7724135 w 8054346"/>
              <a:gd name="connsiteY2" fmla="*/ 78 h 3413916"/>
              <a:gd name="connsiteX3" fmla="*/ 8054346 w 8054346"/>
              <a:gd name="connsiteY3" fmla="*/ 345529 h 3413916"/>
              <a:gd name="connsiteX4" fmla="*/ 8039106 w 8054346"/>
              <a:gd name="connsiteY4" fmla="*/ 3114107 h 3413916"/>
              <a:gd name="connsiteX5" fmla="*/ 7731755 w 8054346"/>
              <a:gd name="connsiteY5" fmla="*/ 3413838 h 3413916"/>
              <a:gd name="connsiteX6" fmla="*/ 307357 w 8054346"/>
              <a:gd name="connsiteY6" fmla="*/ 3406218 h 3413916"/>
              <a:gd name="connsiteX7" fmla="*/ 6 w 8054346"/>
              <a:gd name="connsiteY7" fmla="*/ 3083627 h 3413916"/>
              <a:gd name="connsiteX8" fmla="*/ 7626 w 8054346"/>
              <a:gd name="connsiteY8" fmla="*/ 299809 h 3413916"/>
              <a:gd name="connsiteX0" fmla="*/ 7626 w 8054346"/>
              <a:gd name="connsiteY0" fmla="*/ 307357 h 3421464"/>
              <a:gd name="connsiteX1" fmla="*/ 345457 w 8054346"/>
              <a:gd name="connsiteY1" fmla="*/ 6 h 3421464"/>
              <a:gd name="connsiteX2" fmla="*/ 7724135 w 8054346"/>
              <a:gd name="connsiteY2" fmla="*/ 7626 h 3421464"/>
              <a:gd name="connsiteX3" fmla="*/ 8054346 w 8054346"/>
              <a:gd name="connsiteY3" fmla="*/ 353077 h 3421464"/>
              <a:gd name="connsiteX4" fmla="*/ 8039106 w 8054346"/>
              <a:gd name="connsiteY4" fmla="*/ 3121655 h 3421464"/>
              <a:gd name="connsiteX5" fmla="*/ 7731755 w 8054346"/>
              <a:gd name="connsiteY5" fmla="*/ 3421386 h 3421464"/>
              <a:gd name="connsiteX6" fmla="*/ 307357 w 8054346"/>
              <a:gd name="connsiteY6" fmla="*/ 3413766 h 3421464"/>
              <a:gd name="connsiteX7" fmla="*/ 6 w 8054346"/>
              <a:gd name="connsiteY7" fmla="*/ 3091175 h 3421464"/>
              <a:gd name="connsiteX8" fmla="*/ 7626 w 8054346"/>
              <a:gd name="connsiteY8" fmla="*/ 307357 h 34214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054346" h="3421464">
                <a:moveTo>
                  <a:pt x="7626" y="307357"/>
                </a:moveTo>
                <a:cubicBezTo>
                  <a:pt x="7626" y="-5474"/>
                  <a:pt x="32626" y="6"/>
                  <a:pt x="345457" y="6"/>
                </a:cubicBezTo>
                <a:lnTo>
                  <a:pt x="7724135" y="7626"/>
                </a:lnTo>
                <a:cubicBezTo>
                  <a:pt x="8036966" y="7626"/>
                  <a:pt x="8054346" y="40246"/>
                  <a:pt x="8054346" y="353077"/>
                </a:cubicBezTo>
                <a:lnTo>
                  <a:pt x="8039106" y="3121655"/>
                </a:lnTo>
                <a:cubicBezTo>
                  <a:pt x="8039106" y="3434486"/>
                  <a:pt x="8044586" y="3421386"/>
                  <a:pt x="7731755" y="3421386"/>
                </a:cubicBezTo>
                <a:lnTo>
                  <a:pt x="307357" y="3413766"/>
                </a:lnTo>
                <a:cubicBezTo>
                  <a:pt x="-5474" y="3413766"/>
                  <a:pt x="6" y="3404006"/>
                  <a:pt x="6" y="3091175"/>
                </a:cubicBezTo>
                <a:lnTo>
                  <a:pt x="7626" y="307357"/>
                </a:lnTo>
                <a:close/>
              </a:path>
            </a:pathLst>
          </a:cu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graphicFrame macro="">
        <xdr:nvGraphicFramePr>
          <xdr:cNvPr id="15" name="Chart 14">
            <a:extLst>
              <a:ext uri="{FF2B5EF4-FFF2-40B4-BE49-F238E27FC236}">
                <a16:creationId xmlns:a16="http://schemas.microsoft.com/office/drawing/2014/main" id="{00000000-0008-0000-1600-00000F000000}"/>
              </a:ext>
            </a:extLst>
          </xdr:cNvPr>
          <xdr:cNvGraphicFramePr>
            <a:graphicFrameLocks/>
          </xdr:cNvGraphicFramePr>
        </xdr:nvGraphicFramePr>
        <xdr:xfrm>
          <a:off x="114293" y="4351020"/>
          <a:ext cx="5745485" cy="309372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0</xdr:col>
      <xdr:colOff>30480</xdr:colOff>
      <xdr:row>3</xdr:row>
      <xdr:rowOff>68580</xdr:rowOff>
    </xdr:from>
    <xdr:to>
      <xdr:col>9</xdr:col>
      <xdr:colOff>502920</xdr:colOff>
      <xdr:row>20</xdr:row>
      <xdr:rowOff>167640</xdr:rowOff>
    </xdr:to>
    <xdr:grpSp>
      <xdr:nvGrpSpPr>
        <xdr:cNvPr id="34" name="Group 33">
          <a:extLst>
            <a:ext uri="{FF2B5EF4-FFF2-40B4-BE49-F238E27FC236}">
              <a16:creationId xmlns:a16="http://schemas.microsoft.com/office/drawing/2014/main" id="{00000000-0008-0000-1600-000022000000}"/>
            </a:ext>
          </a:extLst>
        </xdr:cNvPr>
        <xdr:cNvGrpSpPr/>
      </xdr:nvGrpSpPr>
      <xdr:grpSpPr>
        <a:xfrm>
          <a:off x="30480" y="627380"/>
          <a:ext cx="5958840" cy="3265593"/>
          <a:chOff x="30480" y="617220"/>
          <a:chExt cx="5958840" cy="3604260"/>
        </a:xfrm>
      </xdr:grpSpPr>
      <xdr:sp macro="" textlink="">
        <xdr:nvSpPr>
          <xdr:cNvPr id="16" name="Rectangle: Rounded Corners 11">
            <a:extLst>
              <a:ext uri="{FF2B5EF4-FFF2-40B4-BE49-F238E27FC236}">
                <a16:creationId xmlns:a16="http://schemas.microsoft.com/office/drawing/2014/main" id="{00000000-0008-0000-1600-000010000000}"/>
              </a:ext>
            </a:extLst>
          </xdr:cNvPr>
          <xdr:cNvSpPr/>
        </xdr:nvSpPr>
        <xdr:spPr>
          <a:xfrm>
            <a:off x="30480" y="617220"/>
            <a:ext cx="5958840" cy="3604260"/>
          </a:xfrm>
          <a:custGeom>
            <a:avLst/>
            <a:gdLst>
              <a:gd name="connsiteX0" fmla="*/ 0 w 8069580"/>
              <a:gd name="connsiteY0" fmla="*/ 566431 h 3398520"/>
              <a:gd name="connsiteX1" fmla="*/ 566431 w 8069580"/>
              <a:gd name="connsiteY1" fmla="*/ 0 h 3398520"/>
              <a:gd name="connsiteX2" fmla="*/ 7503149 w 8069580"/>
              <a:gd name="connsiteY2" fmla="*/ 0 h 3398520"/>
              <a:gd name="connsiteX3" fmla="*/ 8069580 w 8069580"/>
              <a:gd name="connsiteY3" fmla="*/ 566431 h 3398520"/>
              <a:gd name="connsiteX4" fmla="*/ 8069580 w 8069580"/>
              <a:gd name="connsiteY4" fmla="*/ 2832089 h 3398520"/>
              <a:gd name="connsiteX5" fmla="*/ 7503149 w 8069580"/>
              <a:gd name="connsiteY5" fmla="*/ 3398520 h 3398520"/>
              <a:gd name="connsiteX6" fmla="*/ 566431 w 8069580"/>
              <a:gd name="connsiteY6" fmla="*/ 3398520 h 3398520"/>
              <a:gd name="connsiteX7" fmla="*/ 0 w 8069580"/>
              <a:gd name="connsiteY7" fmla="*/ 2832089 h 3398520"/>
              <a:gd name="connsiteX8" fmla="*/ 0 w 8069580"/>
              <a:gd name="connsiteY8" fmla="*/ 566431 h 3398520"/>
              <a:gd name="connsiteX0" fmla="*/ 0 w 8069580"/>
              <a:gd name="connsiteY0" fmla="*/ 57405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0 w 8069580"/>
              <a:gd name="connsiteY8" fmla="*/ 574051 h 3406140"/>
              <a:gd name="connsiteX0" fmla="*/ 38100 w 8069580"/>
              <a:gd name="connsiteY0" fmla="*/ 41403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38100 w 8069580"/>
              <a:gd name="connsiteY8" fmla="*/ 414031 h 3406140"/>
              <a:gd name="connsiteX0" fmla="*/ 7620 w 8039100"/>
              <a:gd name="connsiteY0" fmla="*/ 414031 h 3406140"/>
              <a:gd name="connsiteX1" fmla="*/ 375931 w 8039100"/>
              <a:gd name="connsiteY1" fmla="*/ 0 h 3406140"/>
              <a:gd name="connsiteX2" fmla="*/ 7472669 w 8039100"/>
              <a:gd name="connsiteY2" fmla="*/ 7620 h 3406140"/>
              <a:gd name="connsiteX3" fmla="*/ 8039100 w 8039100"/>
              <a:gd name="connsiteY3" fmla="*/ 574051 h 3406140"/>
              <a:gd name="connsiteX4" fmla="*/ 8039100 w 8039100"/>
              <a:gd name="connsiteY4" fmla="*/ 2839709 h 3406140"/>
              <a:gd name="connsiteX5" fmla="*/ 7472669 w 8039100"/>
              <a:gd name="connsiteY5" fmla="*/ 3406140 h 3406140"/>
              <a:gd name="connsiteX6" fmla="*/ 535951 w 8039100"/>
              <a:gd name="connsiteY6" fmla="*/ 3406140 h 3406140"/>
              <a:gd name="connsiteX7" fmla="*/ 0 w 8039100"/>
              <a:gd name="connsiteY7" fmla="*/ 3083549 h 3406140"/>
              <a:gd name="connsiteX8" fmla="*/ 7620 w 8039100"/>
              <a:gd name="connsiteY8" fmla="*/ 414031 h 3406140"/>
              <a:gd name="connsiteX0" fmla="*/ 7626 w 8039106"/>
              <a:gd name="connsiteY0" fmla="*/ 414031 h 3406140"/>
              <a:gd name="connsiteX1" fmla="*/ 375937 w 8039106"/>
              <a:gd name="connsiteY1" fmla="*/ 0 h 3406140"/>
              <a:gd name="connsiteX2" fmla="*/ 7472675 w 8039106"/>
              <a:gd name="connsiteY2" fmla="*/ 7620 h 3406140"/>
              <a:gd name="connsiteX3" fmla="*/ 8039106 w 8039106"/>
              <a:gd name="connsiteY3" fmla="*/ 574051 h 3406140"/>
              <a:gd name="connsiteX4" fmla="*/ 8039106 w 8039106"/>
              <a:gd name="connsiteY4" fmla="*/ 2839709 h 3406140"/>
              <a:gd name="connsiteX5" fmla="*/ 7472675 w 8039106"/>
              <a:gd name="connsiteY5" fmla="*/ 3406140 h 3406140"/>
              <a:gd name="connsiteX6" fmla="*/ 307357 w 8039106"/>
              <a:gd name="connsiteY6" fmla="*/ 3406140 h 3406140"/>
              <a:gd name="connsiteX7" fmla="*/ 6 w 8039106"/>
              <a:gd name="connsiteY7" fmla="*/ 3083549 h 3406140"/>
              <a:gd name="connsiteX8" fmla="*/ 7626 w 8039106"/>
              <a:gd name="connsiteY8" fmla="*/ 414031 h 3406140"/>
              <a:gd name="connsiteX0" fmla="*/ 7626 w 8039112"/>
              <a:gd name="connsiteY0" fmla="*/ 414031 h 3413760"/>
              <a:gd name="connsiteX1" fmla="*/ 375937 w 8039112"/>
              <a:gd name="connsiteY1" fmla="*/ 0 h 3413760"/>
              <a:gd name="connsiteX2" fmla="*/ 7472675 w 8039112"/>
              <a:gd name="connsiteY2" fmla="*/ 7620 h 3413760"/>
              <a:gd name="connsiteX3" fmla="*/ 8039106 w 8039112"/>
              <a:gd name="connsiteY3" fmla="*/ 574051 h 3413760"/>
              <a:gd name="connsiteX4" fmla="*/ 8039106 w 8039112"/>
              <a:gd name="connsiteY4" fmla="*/ 2839709 h 3413760"/>
              <a:gd name="connsiteX5" fmla="*/ 7731755 w 8039112"/>
              <a:gd name="connsiteY5" fmla="*/ 3413760 h 3413760"/>
              <a:gd name="connsiteX6" fmla="*/ 307357 w 8039112"/>
              <a:gd name="connsiteY6" fmla="*/ 3406140 h 3413760"/>
              <a:gd name="connsiteX7" fmla="*/ 6 w 8039112"/>
              <a:gd name="connsiteY7" fmla="*/ 3083549 h 3413760"/>
              <a:gd name="connsiteX8" fmla="*/ 7626 w 8039112"/>
              <a:gd name="connsiteY8" fmla="*/ 414031 h 3413760"/>
              <a:gd name="connsiteX0" fmla="*/ 7626 w 8039112"/>
              <a:gd name="connsiteY0" fmla="*/ 414031 h 3413838"/>
              <a:gd name="connsiteX1" fmla="*/ 375937 w 8039112"/>
              <a:gd name="connsiteY1" fmla="*/ 0 h 3413838"/>
              <a:gd name="connsiteX2" fmla="*/ 7472675 w 8039112"/>
              <a:gd name="connsiteY2" fmla="*/ 7620 h 3413838"/>
              <a:gd name="connsiteX3" fmla="*/ 8039106 w 8039112"/>
              <a:gd name="connsiteY3" fmla="*/ 574051 h 3413838"/>
              <a:gd name="connsiteX4" fmla="*/ 8039106 w 8039112"/>
              <a:gd name="connsiteY4" fmla="*/ 3114029 h 3413838"/>
              <a:gd name="connsiteX5" fmla="*/ 7731755 w 8039112"/>
              <a:gd name="connsiteY5" fmla="*/ 3413760 h 3413838"/>
              <a:gd name="connsiteX6" fmla="*/ 307357 w 8039112"/>
              <a:gd name="connsiteY6" fmla="*/ 3406140 h 3413838"/>
              <a:gd name="connsiteX7" fmla="*/ 6 w 8039112"/>
              <a:gd name="connsiteY7" fmla="*/ 3083549 h 3413838"/>
              <a:gd name="connsiteX8" fmla="*/ 7626 w 8039112"/>
              <a:gd name="connsiteY8" fmla="*/ 414031 h 3413838"/>
              <a:gd name="connsiteX0" fmla="*/ 7626 w 8054346"/>
              <a:gd name="connsiteY0" fmla="*/ 414031 h 3413838"/>
              <a:gd name="connsiteX1" fmla="*/ 375937 w 8054346"/>
              <a:gd name="connsiteY1" fmla="*/ 0 h 3413838"/>
              <a:gd name="connsiteX2" fmla="*/ 7472675 w 8054346"/>
              <a:gd name="connsiteY2" fmla="*/ 762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414031 h 3413838"/>
              <a:gd name="connsiteX1" fmla="*/ 375937 w 8054346"/>
              <a:gd name="connsiteY1" fmla="*/ 0 h 3413838"/>
              <a:gd name="connsiteX2" fmla="*/ 7724135 w 8054346"/>
              <a:gd name="connsiteY2" fmla="*/ 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299809 h 3413916"/>
              <a:gd name="connsiteX1" fmla="*/ 375937 w 8054346"/>
              <a:gd name="connsiteY1" fmla="*/ 78 h 3413916"/>
              <a:gd name="connsiteX2" fmla="*/ 7724135 w 8054346"/>
              <a:gd name="connsiteY2" fmla="*/ 78 h 3413916"/>
              <a:gd name="connsiteX3" fmla="*/ 8054346 w 8054346"/>
              <a:gd name="connsiteY3" fmla="*/ 345529 h 3413916"/>
              <a:gd name="connsiteX4" fmla="*/ 8039106 w 8054346"/>
              <a:gd name="connsiteY4" fmla="*/ 3114107 h 3413916"/>
              <a:gd name="connsiteX5" fmla="*/ 7731755 w 8054346"/>
              <a:gd name="connsiteY5" fmla="*/ 3413838 h 3413916"/>
              <a:gd name="connsiteX6" fmla="*/ 307357 w 8054346"/>
              <a:gd name="connsiteY6" fmla="*/ 3406218 h 3413916"/>
              <a:gd name="connsiteX7" fmla="*/ 6 w 8054346"/>
              <a:gd name="connsiteY7" fmla="*/ 3083627 h 3413916"/>
              <a:gd name="connsiteX8" fmla="*/ 7626 w 8054346"/>
              <a:gd name="connsiteY8" fmla="*/ 299809 h 3413916"/>
              <a:gd name="connsiteX0" fmla="*/ 7626 w 8054346"/>
              <a:gd name="connsiteY0" fmla="*/ 307357 h 3421464"/>
              <a:gd name="connsiteX1" fmla="*/ 345457 w 8054346"/>
              <a:gd name="connsiteY1" fmla="*/ 6 h 3421464"/>
              <a:gd name="connsiteX2" fmla="*/ 7724135 w 8054346"/>
              <a:gd name="connsiteY2" fmla="*/ 7626 h 3421464"/>
              <a:gd name="connsiteX3" fmla="*/ 8054346 w 8054346"/>
              <a:gd name="connsiteY3" fmla="*/ 353077 h 3421464"/>
              <a:gd name="connsiteX4" fmla="*/ 8039106 w 8054346"/>
              <a:gd name="connsiteY4" fmla="*/ 3121655 h 3421464"/>
              <a:gd name="connsiteX5" fmla="*/ 7731755 w 8054346"/>
              <a:gd name="connsiteY5" fmla="*/ 3421386 h 3421464"/>
              <a:gd name="connsiteX6" fmla="*/ 307357 w 8054346"/>
              <a:gd name="connsiteY6" fmla="*/ 3413766 h 3421464"/>
              <a:gd name="connsiteX7" fmla="*/ 6 w 8054346"/>
              <a:gd name="connsiteY7" fmla="*/ 3091175 h 3421464"/>
              <a:gd name="connsiteX8" fmla="*/ 7626 w 8054346"/>
              <a:gd name="connsiteY8" fmla="*/ 307357 h 34214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054346" h="3421464">
                <a:moveTo>
                  <a:pt x="7626" y="307357"/>
                </a:moveTo>
                <a:cubicBezTo>
                  <a:pt x="7626" y="-5474"/>
                  <a:pt x="32626" y="6"/>
                  <a:pt x="345457" y="6"/>
                </a:cubicBezTo>
                <a:lnTo>
                  <a:pt x="7724135" y="7626"/>
                </a:lnTo>
                <a:cubicBezTo>
                  <a:pt x="8036966" y="7626"/>
                  <a:pt x="8054346" y="40246"/>
                  <a:pt x="8054346" y="353077"/>
                </a:cubicBezTo>
                <a:lnTo>
                  <a:pt x="8039106" y="3121655"/>
                </a:lnTo>
                <a:cubicBezTo>
                  <a:pt x="8039106" y="3434486"/>
                  <a:pt x="8044586" y="3421386"/>
                  <a:pt x="7731755" y="3421386"/>
                </a:cubicBezTo>
                <a:lnTo>
                  <a:pt x="307357" y="3413766"/>
                </a:lnTo>
                <a:cubicBezTo>
                  <a:pt x="-5474" y="3413766"/>
                  <a:pt x="6" y="3404006"/>
                  <a:pt x="6" y="3091175"/>
                </a:cubicBezTo>
                <a:lnTo>
                  <a:pt x="7626" y="307357"/>
                </a:lnTo>
                <a:close/>
              </a:path>
            </a:pathLst>
          </a:cu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grpSp>
        <xdr:nvGrpSpPr>
          <xdr:cNvPr id="17" name="Group 16">
            <a:extLst>
              <a:ext uri="{FF2B5EF4-FFF2-40B4-BE49-F238E27FC236}">
                <a16:creationId xmlns:a16="http://schemas.microsoft.com/office/drawing/2014/main" id="{00000000-0008-0000-1600-000011000000}"/>
              </a:ext>
            </a:extLst>
          </xdr:cNvPr>
          <xdr:cNvGrpSpPr/>
        </xdr:nvGrpSpPr>
        <xdr:grpSpPr>
          <a:xfrm>
            <a:off x="114300" y="777240"/>
            <a:ext cx="5760720" cy="3322320"/>
            <a:chOff x="53341" y="1817369"/>
            <a:chExt cx="9358679" cy="2772001"/>
          </a:xfrm>
        </xdr:grpSpPr>
        <xdr:grpSp>
          <xdr:nvGrpSpPr>
            <xdr:cNvPr id="18" name="Group 17">
              <a:extLst>
                <a:ext uri="{FF2B5EF4-FFF2-40B4-BE49-F238E27FC236}">
                  <a16:creationId xmlns:a16="http://schemas.microsoft.com/office/drawing/2014/main" id="{00000000-0008-0000-1600-000012000000}"/>
                </a:ext>
              </a:extLst>
            </xdr:cNvPr>
            <xdr:cNvGrpSpPr/>
          </xdr:nvGrpSpPr>
          <xdr:grpSpPr>
            <a:xfrm>
              <a:off x="53341" y="1817369"/>
              <a:ext cx="4680000" cy="2772000"/>
              <a:chOff x="4411981" y="209549"/>
              <a:chExt cx="6088382" cy="2743200"/>
            </a:xfrm>
          </xdr:grpSpPr>
          <xdr:graphicFrame macro="">
            <xdr:nvGraphicFramePr>
              <xdr:cNvPr id="23" name="Chart 22">
                <a:extLst>
                  <a:ext uri="{FF2B5EF4-FFF2-40B4-BE49-F238E27FC236}">
                    <a16:creationId xmlns:a16="http://schemas.microsoft.com/office/drawing/2014/main" id="{00000000-0008-0000-1600-000017000000}"/>
                  </a:ext>
                </a:extLst>
              </xdr:cNvPr>
              <xdr:cNvGraphicFramePr/>
            </xdr:nvGraphicFramePr>
            <xdr:xfrm>
              <a:off x="4411981" y="209549"/>
              <a:ext cx="6088382" cy="2743200"/>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xmlns:a14="http://schemas.microsoft.com/office/drawing/2010/main">
            <mc:Choice Requires="a14">
              <xdr:graphicFrame macro="">
                <xdr:nvGraphicFramePr>
                  <xdr:cNvPr id="24" name="Year 7">
                    <a:extLst>
                      <a:ext uri="{FF2B5EF4-FFF2-40B4-BE49-F238E27FC236}">
                        <a16:creationId xmlns:a16="http://schemas.microsoft.com/office/drawing/2014/main" id="{00000000-0008-0000-1600-000018000000}"/>
                      </a:ext>
                    </a:extLst>
                  </xdr:cNvPr>
                  <xdr:cNvGraphicFramePr/>
                </xdr:nvGraphicFramePr>
                <xdr:xfrm>
                  <a:off x="8824629" y="235413"/>
                  <a:ext cx="1596037" cy="654930"/>
                </xdr:xfrm>
                <a:graphic>
                  <a:graphicData uri="http://schemas.microsoft.com/office/drawing/2010/slicer">
                    <sle:slicer xmlns:sle="http://schemas.microsoft.com/office/drawing/2010/slicer" name="Year 7"/>
                  </a:graphicData>
                </a:graphic>
              </xdr:graphicFrame>
            </mc:Choice>
            <mc:Fallback xmlns="">
              <xdr:sp macro="" textlink="">
                <xdr:nvSpPr>
                  <xdr:cNvPr id="0" name=""/>
                  <xdr:cNvSpPr>
                    <a:spLocks noTextEdit="1"/>
                  </xdr:cNvSpPr>
                </xdr:nvSpPr>
                <xdr:spPr>
                  <a:xfrm>
                    <a:off x="2202180" y="787529"/>
                    <a:ext cx="755178" cy="7059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5" name="Month_WeekNumber 3">
                    <a:extLst>
                      <a:ext uri="{FF2B5EF4-FFF2-40B4-BE49-F238E27FC236}">
                        <a16:creationId xmlns:a16="http://schemas.microsoft.com/office/drawing/2014/main" id="{00000000-0008-0000-1600-000019000000}"/>
                      </a:ext>
                    </a:extLst>
                  </xdr:cNvPr>
                  <xdr:cNvGraphicFramePr/>
                </xdr:nvGraphicFramePr>
                <xdr:xfrm>
                  <a:off x="7018195" y="2579005"/>
                  <a:ext cx="3471514" cy="367359"/>
                </xdr:xfrm>
                <a:graphic>
                  <a:graphicData uri="http://schemas.microsoft.com/office/drawing/2010/slicer">
                    <sle:slicer xmlns:sle="http://schemas.microsoft.com/office/drawing/2010/slicer" name="Month_WeekNumber 3"/>
                  </a:graphicData>
                </a:graphic>
              </xdr:graphicFrame>
            </mc:Choice>
            <mc:Fallback xmlns="">
              <xdr:sp macro="" textlink="">
                <xdr:nvSpPr>
                  <xdr:cNvPr id="0" name=""/>
                  <xdr:cNvSpPr>
                    <a:spLocks noTextEdit="1"/>
                  </xdr:cNvSpPr>
                </xdr:nvSpPr>
                <xdr:spPr>
                  <a:xfrm>
                    <a:off x="1347451" y="3313840"/>
                    <a:ext cx="1642575" cy="39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19" name="Group 18">
              <a:extLst>
                <a:ext uri="{FF2B5EF4-FFF2-40B4-BE49-F238E27FC236}">
                  <a16:creationId xmlns:a16="http://schemas.microsoft.com/office/drawing/2014/main" id="{00000000-0008-0000-1600-000013000000}"/>
                </a:ext>
              </a:extLst>
            </xdr:cNvPr>
            <xdr:cNvGrpSpPr/>
          </xdr:nvGrpSpPr>
          <xdr:grpSpPr>
            <a:xfrm>
              <a:off x="4732020" y="1817370"/>
              <a:ext cx="4680000" cy="2772000"/>
              <a:chOff x="5722620" y="1817370"/>
              <a:chExt cx="4680000" cy="2772000"/>
            </a:xfrm>
          </xdr:grpSpPr>
          <xdr:graphicFrame macro="">
            <xdr:nvGraphicFramePr>
              <xdr:cNvPr id="20" name="Chart 19">
                <a:extLst>
                  <a:ext uri="{FF2B5EF4-FFF2-40B4-BE49-F238E27FC236}">
                    <a16:creationId xmlns:a16="http://schemas.microsoft.com/office/drawing/2014/main" id="{00000000-0008-0000-1600-000014000000}"/>
                  </a:ext>
                </a:extLst>
              </xdr:cNvPr>
              <xdr:cNvGraphicFramePr/>
            </xdr:nvGraphicFramePr>
            <xdr:xfrm>
              <a:off x="5722620" y="1817370"/>
              <a:ext cx="4680000" cy="2772000"/>
            </xdr:xfrm>
            <a:graphic>
              <a:graphicData uri="http://schemas.openxmlformats.org/drawingml/2006/chart">
                <c:chart xmlns:c="http://schemas.openxmlformats.org/drawingml/2006/chart" xmlns:r="http://schemas.openxmlformats.org/officeDocument/2006/relationships" r:id="rId4"/>
              </a:graphicData>
            </a:graphic>
          </xdr:graphicFrame>
          <mc:AlternateContent xmlns:mc="http://schemas.openxmlformats.org/markup-compatibility/2006" xmlns:a14="http://schemas.microsoft.com/office/drawing/2010/main">
            <mc:Choice Requires="a14">
              <xdr:graphicFrame macro="">
                <xdr:nvGraphicFramePr>
                  <xdr:cNvPr id="21" name="Year 6">
                    <a:extLst>
                      <a:ext uri="{FF2B5EF4-FFF2-40B4-BE49-F238E27FC236}">
                        <a16:creationId xmlns:a16="http://schemas.microsoft.com/office/drawing/2014/main" id="{00000000-0008-0000-1600-000015000000}"/>
                      </a:ext>
                    </a:extLst>
                  </xdr:cNvPr>
                  <xdr:cNvGraphicFramePr/>
                </xdr:nvGraphicFramePr>
                <xdr:xfrm>
                  <a:off x="9092304" y="1847623"/>
                  <a:ext cx="1273830" cy="664830"/>
                </xdr:xfrm>
                <a:graphic>
                  <a:graphicData uri="http://schemas.microsoft.com/office/drawing/2010/slicer">
                    <sle:slicer xmlns:sle="http://schemas.microsoft.com/office/drawing/2010/slicer" name="Year 6"/>
                  </a:graphicData>
                </a:graphic>
              </xdr:graphicFrame>
            </mc:Choice>
            <mc:Fallback xmlns="">
              <xdr:sp macro="" textlink="">
                <xdr:nvSpPr>
                  <xdr:cNvPr id="0" name=""/>
                  <xdr:cNvSpPr>
                    <a:spLocks noTextEdit="1"/>
                  </xdr:cNvSpPr>
                </xdr:nvSpPr>
                <xdr:spPr>
                  <a:xfrm>
                    <a:off x="5068457" y="791922"/>
                    <a:ext cx="784104" cy="7092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2" name="Month_WeekNumber 2">
                    <a:extLst>
                      <a:ext uri="{FF2B5EF4-FFF2-40B4-BE49-F238E27FC236}">
                        <a16:creationId xmlns:a16="http://schemas.microsoft.com/office/drawing/2014/main" id="{00000000-0008-0000-1600-000016000000}"/>
                      </a:ext>
                    </a:extLst>
                  </xdr:cNvPr>
                  <xdr:cNvGraphicFramePr/>
                </xdr:nvGraphicFramePr>
                <xdr:xfrm>
                  <a:off x="7763341" y="4199484"/>
                  <a:ext cx="2624099" cy="371215"/>
                </xdr:xfrm>
                <a:graphic>
                  <a:graphicData uri="http://schemas.microsoft.com/office/drawing/2010/slicer">
                    <sle:slicer xmlns:sle="http://schemas.microsoft.com/office/drawing/2010/slicer" name="Month_WeekNumber 2"/>
                  </a:graphicData>
                </a:graphic>
              </xdr:graphicFrame>
            </mc:Choice>
            <mc:Fallback xmlns="">
              <xdr:sp macro="" textlink="">
                <xdr:nvSpPr>
                  <xdr:cNvPr id="0" name=""/>
                  <xdr:cNvSpPr>
                    <a:spLocks noTextEdit="1"/>
                  </xdr:cNvSpPr>
                </xdr:nvSpPr>
                <xdr:spPr>
                  <a:xfrm>
                    <a:off x="4250416" y="3300807"/>
                    <a:ext cx="1615260" cy="395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grpSp>
    <xdr:clientData/>
  </xdr:twoCellAnchor>
  <xdr:twoCellAnchor>
    <xdr:from>
      <xdr:col>14</xdr:col>
      <xdr:colOff>190500</xdr:colOff>
      <xdr:row>21</xdr:row>
      <xdr:rowOff>33928</xdr:rowOff>
    </xdr:from>
    <xdr:to>
      <xdr:col>23</xdr:col>
      <xdr:colOff>166222</xdr:colOff>
      <xdr:row>38</xdr:row>
      <xdr:rowOff>132905</xdr:rowOff>
    </xdr:to>
    <xdr:grpSp>
      <xdr:nvGrpSpPr>
        <xdr:cNvPr id="26" name="Group 25">
          <a:extLst>
            <a:ext uri="{FF2B5EF4-FFF2-40B4-BE49-F238E27FC236}">
              <a16:creationId xmlns:a16="http://schemas.microsoft.com/office/drawing/2014/main" id="{00000000-0008-0000-1600-00001A000000}"/>
            </a:ext>
          </a:extLst>
        </xdr:cNvPr>
        <xdr:cNvGrpSpPr/>
      </xdr:nvGrpSpPr>
      <xdr:grpSpPr>
        <a:xfrm>
          <a:off x="8724900" y="3945528"/>
          <a:ext cx="5462122" cy="3265510"/>
          <a:chOff x="6091599" y="4267194"/>
          <a:chExt cx="7974921" cy="3307086"/>
        </a:xfrm>
      </xdr:grpSpPr>
      <xdr:sp macro="" textlink="">
        <xdr:nvSpPr>
          <xdr:cNvPr id="27" name="Rectangle: Rounded Corners 11">
            <a:extLst>
              <a:ext uri="{FF2B5EF4-FFF2-40B4-BE49-F238E27FC236}">
                <a16:creationId xmlns:a16="http://schemas.microsoft.com/office/drawing/2014/main" id="{00000000-0008-0000-1600-00001B000000}"/>
              </a:ext>
            </a:extLst>
          </xdr:cNvPr>
          <xdr:cNvSpPr/>
        </xdr:nvSpPr>
        <xdr:spPr>
          <a:xfrm>
            <a:off x="6091599" y="4267194"/>
            <a:ext cx="7974921" cy="3307086"/>
          </a:xfrm>
          <a:custGeom>
            <a:avLst/>
            <a:gdLst>
              <a:gd name="connsiteX0" fmla="*/ 0 w 8069580"/>
              <a:gd name="connsiteY0" fmla="*/ 566431 h 3398520"/>
              <a:gd name="connsiteX1" fmla="*/ 566431 w 8069580"/>
              <a:gd name="connsiteY1" fmla="*/ 0 h 3398520"/>
              <a:gd name="connsiteX2" fmla="*/ 7503149 w 8069580"/>
              <a:gd name="connsiteY2" fmla="*/ 0 h 3398520"/>
              <a:gd name="connsiteX3" fmla="*/ 8069580 w 8069580"/>
              <a:gd name="connsiteY3" fmla="*/ 566431 h 3398520"/>
              <a:gd name="connsiteX4" fmla="*/ 8069580 w 8069580"/>
              <a:gd name="connsiteY4" fmla="*/ 2832089 h 3398520"/>
              <a:gd name="connsiteX5" fmla="*/ 7503149 w 8069580"/>
              <a:gd name="connsiteY5" fmla="*/ 3398520 h 3398520"/>
              <a:gd name="connsiteX6" fmla="*/ 566431 w 8069580"/>
              <a:gd name="connsiteY6" fmla="*/ 3398520 h 3398520"/>
              <a:gd name="connsiteX7" fmla="*/ 0 w 8069580"/>
              <a:gd name="connsiteY7" fmla="*/ 2832089 h 3398520"/>
              <a:gd name="connsiteX8" fmla="*/ 0 w 8069580"/>
              <a:gd name="connsiteY8" fmla="*/ 566431 h 3398520"/>
              <a:gd name="connsiteX0" fmla="*/ 0 w 8069580"/>
              <a:gd name="connsiteY0" fmla="*/ 57405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0 w 8069580"/>
              <a:gd name="connsiteY8" fmla="*/ 574051 h 3406140"/>
              <a:gd name="connsiteX0" fmla="*/ 38100 w 8069580"/>
              <a:gd name="connsiteY0" fmla="*/ 41403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38100 w 8069580"/>
              <a:gd name="connsiteY8" fmla="*/ 414031 h 3406140"/>
              <a:gd name="connsiteX0" fmla="*/ 7620 w 8039100"/>
              <a:gd name="connsiteY0" fmla="*/ 414031 h 3406140"/>
              <a:gd name="connsiteX1" fmla="*/ 375931 w 8039100"/>
              <a:gd name="connsiteY1" fmla="*/ 0 h 3406140"/>
              <a:gd name="connsiteX2" fmla="*/ 7472669 w 8039100"/>
              <a:gd name="connsiteY2" fmla="*/ 7620 h 3406140"/>
              <a:gd name="connsiteX3" fmla="*/ 8039100 w 8039100"/>
              <a:gd name="connsiteY3" fmla="*/ 574051 h 3406140"/>
              <a:gd name="connsiteX4" fmla="*/ 8039100 w 8039100"/>
              <a:gd name="connsiteY4" fmla="*/ 2839709 h 3406140"/>
              <a:gd name="connsiteX5" fmla="*/ 7472669 w 8039100"/>
              <a:gd name="connsiteY5" fmla="*/ 3406140 h 3406140"/>
              <a:gd name="connsiteX6" fmla="*/ 535951 w 8039100"/>
              <a:gd name="connsiteY6" fmla="*/ 3406140 h 3406140"/>
              <a:gd name="connsiteX7" fmla="*/ 0 w 8039100"/>
              <a:gd name="connsiteY7" fmla="*/ 3083549 h 3406140"/>
              <a:gd name="connsiteX8" fmla="*/ 7620 w 8039100"/>
              <a:gd name="connsiteY8" fmla="*/ 414031 h 3406140"/>
              <a:gd name="connsiteX0" fmla="*/ 7626 w 8039106"/>
              <a:gd name="connsiteY0" fmla="*/ 414031 h 3406140"/>
              <a:gd name="connsiteX1" fmla="*/ 375937 w 8039106"/>
              <a:gd name="connsiteY1" fmla="*/ 0 h 3406140"/>
              <a:gd name="connsiteX2" fmla="*/ 7472675 w 8039106"/>
              <a:gd name="connsiteY2" fmla="*/ 7620 h 3406140"/>
              <a:gd name="connsiteX3" fmla="*/ 8039106 w 8039106"/>
              <a:gd name="connsiteY3" fmla="*/ 574051 h 3406140"/>
              <a:gd name="connsiteX4" fmla="*/ 8039106 w 8039106"/>
              <a:gd name="connsiteY4" fmla="*/ 2839709 h 3406140"/>
              <a:gd name="connsiteX5" fmla="*/ 7472675 w 8039106"/>
              <a:gd name="connsiteY5" fmla="*/ 3406140 h 3406140"/>
              <a:gd name="connsiteX6" fmla="*/ 307357 w 8039106"/>
              <a:gd name="connsiteY6" fmla="*/ 3406140 h 3406140"/>
              <a:gd name="connsiteX7" fmla="*/ 6 w 8039106"/>
              <a:gd name="connsiteY7" fmla="*/ 3083549 h 3406140"/>
              <a:gd name="connsiteX8" fmla="*/ 7626 w 8039106"/>
              <a:gd name="connsiteY8" fmla="*/ 414031 h 3406140"/>
              <a:gd name="connsiteX0" fmla="*/ 7626 w 8039112"/>
              <a:gd name="connsiteY0" fmla="*/ 414031 h 3413760"/>
              <a:gd name="connsiteX1" fmla="*/ 375937 w 8039112"/>
              <a:gd name="connsiteY1" fmla="*/ 0 h 3413760"/>
              <a:gd name="connsiteX2" fmla="*/ 7472675 w 8039112"/>
              <a:gd name="connsiteY2" fmla="*/ 7620 h 3413760"/>
              <a:gd name="connsiteX3" fmla="*/ 8039106 w 8039112"/>
              <a:gd name="connsiteY3" fmla="*/ 574051 h 3413760"/>
              <a:gd name="connsiteX4" fmla="*/ 8039106 w 8039112"/>
              <a:gd name="connsiteY4" fmla="*/ 2839709 h 3413760"/>
              <a:gd name="connsiteX5" fmla="*/ 7731755 w 8039112"/>
              <a:gd name="connsiteY5" fmla="*/ 3413760 h 3413760"/>
              <a:gd name="connsiteX6" fmla="*/ 307357 w 8039112"/>
              <a:gd name="connsiteY6" fmla="*/ 3406140 h 3413760"/>
              <a:gd name="connsiteX7" fmla="*/ 6 w 8039112"/>
              <a:gd name="connsiteY7" fmla="*/ 3083549 h 3413760"/>
              <a:gd name="connsiteX8" fmla="*/ 7626 w 8039112"/>
              <a:gd name="connsiteY8" fmla="*/ 414031 h 3413760"/>
              <a:gd name="connsiteX0" fmla="*/ 7626 w 8039112"/>
              <a:gd name="connsiteY0" fmla="*/ 414031 h 3413838"/>
              <a:gd name="connsiteX1" fmla="*/ 375937 w 8039112"/>
              <a:gd name="connsiteY1" fmla="*/ 0 h 3413838"/>
              <a:gd name="connsiteX2" fmla="*/ 7472675 w 8039112"/>
              <a:gd name="connsiteY2" fmla="*/ 7620 h 3413838"/>
              <a:gd name="connsiteX3" fmla="*/ 8039106 w 8039112"/>
              <a:gd name="connsiteY3" fmla="*/ 574051 h 3413838"/>
              <a:gd name="connsiteX4" fmla="*/ 8039106 w 8039112"/>
              <a:gd name="connsiteY4" fmla="*/ 3114029 h 3413838"/>
              <a:gd name="connsiteX5" fmla="*/ 7731755 w 8039112"/>
              <a:gd name="connsiteY5" fmla="*/ 3413760 h 3413838"/>
              <a:gd name="connsiteX6" fmla="*/ 307357 w 8039112"/>
              <a:gd name="connsiteY6" fmla="*/ 3406140 h 3413838"/>
              <a:gd name="connsiteX7" fmla="*/ 6 w 8039112"/>
              <a:gd name="connsiteY7" fmla="*/ 3083549 h 3413838"/>
              <a:gd name="connsiteX8" fmla="*/ 7626 w 8039112"/>
              <a:gd name="connsiteY8" fmla="*/ 414031 h 3413838"/>
              <a:gd name="connsiteX0" fmla="*/ 7626 w 8054346"/>
              <a:gd name="connsiteY0" fmla="*/ 414031 h 3413838"/>
              <a:gd name="connsiteX1" fmla="*/ 375937 w 8054346"/>
              <a:gd name="connsiteY1" fmla="*/ 0 h 3413838"/>
              <a:gd name="connsiteX2" fmla="*/ 7472675 w 8054346"/>
              <a:gd name="connsiteY2" fmla="*/ 762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414031 h 3413838"/>
              <a:gd name="connsiteX1" fmla="*/ 375937 w 8054346"/>
              <a:gd name="connsiteY1" fmla="*/ 0 h 3413838"/>
              <a:gd name="connsiteX2" fmla="*/ 7724135 w 8054346"/>
              <a:gd name="connsiteY2" fmla="*/ 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299809 h 3413916"/>
              <a:gd name="connsiteX1" fmla="*/ 375937 w 8054346"/>
              <a:gd name="connsiteY1" fmla="*/ 78 h 3413916"/>
              <a:gd name="connsiteX2" fmla="*/ 7724135 w 8054346"/>
              <a:gd name="connsiteY2" fmla="*/ 78 h 3413916"/>
              <a:gd name="connsiteX3" fmla="*/ 8054346 w 8054346"/>
              <a:gd name="connsiteY3" fmla="*/ 345529 h 3413916"/>
              <a:gd name="connsiteX4" fmla="*/ 8039106 w 8054346"/>
              <a:gd name="connsiteY4" fmla="*/ 3114107 h 3413916"/>
              <a:gd name="connsiteX5" fmla="*/ 7731755 w 8054346"/>
              <a:gd name="connsiteY5" fmla="*/ 3413838 h 3413916"/>
              <a:gd name="connsiteX6" fmla="*/ 307357 w 8054346"/>
              <a:gd name="connsiteY6" fmla="*/ 3406218 h 3413916"/>
              <a:gd name="connsiteX7" fmla="*/ 6 w 8054346"/>
              <a:gd name="connsiteY7" fmla="*/ 3083627 h 3413916"/>
              <a:gd name="connsiteX8" fmla="*/ 7626 w 8054346"/>
              <a:gd name="connsiteY8" fmla="*/ 299809 h 3413916"/>
              <a:gd name="connsiteX0" fmla="*/ 7626 w 8054346"/>
              <a:gd name="connsiteY0" fmla="*/ 307357 h 3421464"/>
              <a:gd name="connsiteX1" fmla="*/ 345457 w 8054346"/>
              <a:gd name="connsiteY1" fmla="*/ 6 h 3421464"/>
              <a:gd name="connsiteX2" fmla="*/ 7724135 w 8054346"/>
              <a:gd name="connsiteY2" fmla="*/ 7626 h 3421464"/>
              <a:gd name="connsiteX3" fmla="*/ 8054346 w 8054346"/>
              <a:gd name="connsiteY3" fmla="*/ 353077 h 3421464"/>
              <a:gd name="connsiteX4" fmla="*/ 8039106 w 8054346"/>
              <a:gd name="connsiteY4" fmla="*/ 3121655 h 3421464"/>
              <a:gd name="connsiteX5" fmla="*/ 7731755 w 8054346"/>
              <a:gd name="connsiteY5" fmla="*/ 3421386 h 3421464"/>
              <a:gd name="connsiteX6" fmla="*/ 307357 w 8054346"/>
              <a:gd name="connsiteY6" fmla="*/ 3413766 h 3421464"/>
              <a:gd name="connsiteX7" fmla="*/ 6 w 8054346"/>
              <a:gd name="connsiteY7" fmla="*/ 3091175 h 3421464"/>
              <a:gd name="connsiteX8" fmla="*/ 7626 w 8054346"/>
              <a:gd name="connsiteY8" fmla="*/ 307357 h 34214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054346" h="3421464">
                <a:moveTo>
                  <a:pt x="7626" y="307357"/>
                </a:moveTo>
                <a:cubicBezTo>
                  <a:pt x="7626" y="-5474"/>
                  <a:pt x="32626" y="6"/>
                  <a:pt x="345457" y="6"/>
                </a:cubicBezTo>
                <a:lnTo>
                  <a:pt x="7724135" y="7626"/>
                </a:lnTo>
                <a:cubicBezTo>
                  <a:pt x="8036966" y="7626"/>
                  <a:pt x="8054346" y="40246"/>
                  <a:pt x="8054346" y="353077"/>
                </a:cubicBezTo>
                <a:lnTo>
                  <a:pt x="8039106" y="3121655"/>
                </a:lnTo>
                <a:cubicBezTo>
                  <a:pt x="8039106" y="3434486"/>
                  <a:pt x="8044586" y="3421386"/>
                  <a:pt x="7731755" y="3421386"/>
                </a:cubicBezTo>
                <a:lnTo>
                  <a:pt x="307357" y="3413766"/>
                </a:lnTo>
                <a:cubicBezTo>
                  <a:pt x="-5474" y="3413766"/>
                  <a:pt x="6" y="3404006"/>
                  <a:pt x="6" y="3091175"/>
                </a:cubicBezTo>
                <a:lnTo>
                  <a:pt x="7626" y="307357"/>
                </a:lnTo>
                <a:close/>
              </a:path>
            </a:pathLst>
          </a:cu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graphicFrame macro="">
        <xdr:nvGraphicFramePr>
          <xdr:cNvPr id="28" name="Chart 27">
            <a:extLst>
              <a:ext uri="{FF2B5EF4-FFF2-40B4-BE49-F238E27FC236}">
                <a16:creationId xmlns:a16="http://schemas.microsoft.com/office/drawing/2014/main" id="{00000000-0008-0000-1600-00001C000000}"/>
              </a:ext>
            </a:extLst>
          </xdr:cNvPr>
          <xdr:cNvGraphicFramePr>
            <a:graphicFrameLocks/>
          </xdr:cNvGraphicFramePr>
        </xdr:nvGraphicFramePr>
        <xdr:xfrm>
          <a:off x="6243133" y="4328160"/>
          <a:ext cx="7701467" cy="313182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0</xdr:col>
      <xdr:colOff>76200</xdr:colOff>
      <xdr:row>0</xdr:row>
      <xdr:rowOff>0</xdr:rowOff>
    </xdr:from>
    <xdr:to>
      <xdr:col>23</xdr:col>
      <xdr:colOff>121920</xdr:colOff>
      <xdr:row>3</xdr:row>
      <xdr:rowOff>60960</xdr:rowOff>
    </xdr:to>
    <xdr:sp macro="" textlink="">
      <xdr:nvSpPr>
        <xdr:cNvPr id="31" name="Rectangle: Rounded Corners 30">
          <a:extLst>
            <a:ext uri="{FF2B5EF4-FFF2-40B4-BE49-F238E27FC236}">
              <a16:creationId xmlns:a16="http://schemas.microsoft.com/office/drawing/2014/main" id="{00000000-0008-0000-1600-00001F000000}"/>
            </a:ext>
          </a:extLst>
        </xdr:cNvPr>
        <xdr:cNvSpPr/>
      </xdr:nvSpPr>
      <xdr:spPr>
        <a:xfrm>
          <a:off x="76200" y="0"/>
          <a:ext cx="13628370" cy="632460"/>
        </a:xfrm>
        <a:prstGeom prst="roundRect">
          <a:avLst/>
        </a:prstGeom>
        <a:solidFill>
          <a:srgbClr val="172144"/>
        </a:solidFill>
        <a:effectLst>
          <a:glow rad="1016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solidFill>
                <a:schemeClr val="accent2">
                  <a:lumMod val="75000"/>
                </a:schemeClr>
              </a:solidFill>
              <a:effectLst>
                <a:reflection blurRad="6350" stA="55000" endA="300" endPos="45500" dir="5400000" sy="-100000" algn="bl" rotWithShape="0"/>
              </a:effectLst>
              <a:latin typeface="Algerian" panose="04020705040A02060702" pitchFamily="82" charset="0"/>
              <a:ea typeface="Cambria" panose="02040503050406030204" pitchFamily="18" charset="0"/>
            </a:rPr>
            <a:t>Covid19 India</a:t>
          </a:r>
          <a:r>
            <a:rPr lang="en-IN" sz="2800" b="1" baseline="0">
              <a:solidFill>
                <a:schemeClr val="accent2">
                  <a:lumMod val="75000"/>
                </a:schemeClr>
              </a:solidFill>
              <a:effectLst>
                <a:reflection blurRad="6350" stA="55000" endA="300" endPos="45500" dir="5400000" sy="-100000" algn="bl" rotWithShape="0"/>
              </a:effectLst>
              <a:latin typeface="Algerian" panose="04020705040A02060702" pitchFamily="82" charset="0"/>
              <a:ea typeface="Cambria" panose="02040503050406030204" pitchFamily="18" charset="0"/>
            </a:rPr>
            <a:t> Analysis Dashboard</a:t>
          </a:r>
          <a:endParaRPr lang="en-IN" sz="2800" b="1">
            <a:solidFill>
              <a:schemeClr val="accent2">
                <a:lumMod val="75000"/>
              </a:schemeClr>
            </a:solidFill>
            <a:effectLst>
              <a:reflection blurRad="6350" stA="55000" endA="300" endPos="45500" dir="5400000" sy="-100000" algn="bl" rotWithShape="0"/>
            </a:effectLst>
            <a:latin typeface="Algerian" panose="04020705040A02060702" pitchFamily="82" charset="0"/>
            <a:ea typeface="Cambria" panose="02040503050406030204" pitchFamily="18" charset="0"/>
          </a:endParaRPr>
        </a:p>
      </xdr:txBody>
    </xdr:sp>
    <xdr:clientData/>
  </xdr:twoCellAnchor>
  <xdr:twoCellAnchor>
    <xdr:from>
      <xdr:col>21</xdr:col>
      <xdr:colOff>290490</xdr:colOff>
      <xdr:row>0</xdr:row>
      <xdr:rowOff>9644</xdr:rowOff>
    </xdr:from>
    <xdr:to>
      <xdr:col>22</xdr:col>
      <xdr:colOff>514350</xdr:colOff>
      <xdr:row>3</xdr:row>
      <xdr:rowOff>9525</xdr:rowOff>
    </xdr:to>
    <xdr:grpSp>
      <xdr:nvGrpSpPr>
        <xdr:cNvPr id="2" name="Group 1">
          <a:hlinkClick xmlns:r="http://schemas.openxmlformats.org/officeDocument/2006/relationships" r:id="rId6"/>
          <a:extLst>
            <a:ext uri="{FF2B5EF4-FFF2-40B4-BE49-F238E27FC236}">
              <a16:creationId xmlns:a16="http://schemas.microsoft.com/office/drawing/2014/main" id="{00000000-0008-0000-1600-000002000000}"/>
            </a:ext>
          </a:extLst>
        </xdr:cNvPr>
        <xdr:cNvGrpSpPr/>
      </xdr:nvGrpSpPr>
      <xdr:grpSpPr>
        <a:xfrm>
          <a:off x="13092090" y="9644"/>
          <a:ext cx="833460" cy="558681"/>
          <a:chOff x="12692040" y="9644"/>
          <a:chExt cx="814410" cy="571381"/>
        </a:xfrm>
      </xdr:grpSpPr>
      <xdr:sp macro="" textlink="">
        <xdr:nvSpPr>
          <xdr:cNvPr id="32" name="TextBox 31">
            <a:extLst>
              <a:ext uri="{FF2B5EF4-FFF2-40B4-BE49-F238E27FC236}">
                <a16:creationId xmlns:a16="http://schemas.microsoft.com/office/drawing/2014/main" id="{00000000-0008-0000-1600-000020000000}"/>
              </a:ext>
            </a:extLst>
          </xdr:cNvPr>
          <xdr:cNvSpPr txBox="1"/>
        </xdr:nvSpPr>
        <xdr:spPr>
          <a:xfrm>
            <a:off x="12692040" y="433386"/>
            <a:ext cx="814410" cy="1476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b="1">
                <a:solidFill>
                  <a:schemeClr val="bg1"/>
                </a:solidFill>
              </a:rPr>
              <a:t>Previous</a:t>
            </a:r>
          </a:p>
        </xdr:txBody>
      </xdr:sp>
      <xdr:pic>
        <xdr:nvPicPr>
          <xdr:cNvPr id="33" name="Graphic 32" descr="Africa">
            <a:extLst>
              <a:ext uri="{FF2B5EF4-FFF2-40B4-BE49-F238E27FC236}">
                <a16:creationId xmlns:a16="http://schemas.microsoft.com/office/drawing/2014/main" id="{00000000-0008-0000-1600-000021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2803198" y="9644"/>
            <a:ext cx="423519" cy="377784"/>
          </a:xfrm>
          <a:prstGeom prst="rect">
            <a:avLst/>
          </a:prstGeom>
        </xdr:spPr>
      </xdr:pic>
    </xdr:grpSp>
    <xdr:clientData/>
  </xdr:twoCellAnchor>
  <xdr:twoCellAnchor>
    <xdr:from>
      <xdr:col>5</xdr:col>
      <xdr:colOff>533400</xdr:colOff>
      <xdr:row>21</xdr:row>
      <xdr:rowOff>33727</xdr:rowOff>
    </xdr:from>
    <xdr:to>
      <xdr:col>14</xdr:col>
      <xdr:colOff>165100</xdr:colOff>
      <xdr:row>38</xdr:row>
      <xdr:rowOff>88900</xdr:rowOff>
    </xdr:to>
    <xdr:grpSp>
      <xdr:nvGrpSpPr>
        <xdr:cNvPr id="36" name="Group 35">
          <a:extLst>
            <a:ext uri="{FF2B5EF4-FFF2-40B4-BE49-F238E27FC236}">
              <a16:creationId xmlns:a16="http://schemas.microsoft.com/office/drawing/2014/main" id="{00000000-0008-0000-1600-000024000000}"/>
            </a:ext>
          </a:extLst>
        </xdr:cNvPr>
        <xdr:cNvGrpSpPr/>
      </xdr:nvGrpSpPr>
      <xdr:grpSpPr>
        <a:xfrm>
          <a:off x="3581400" y="3945327"/>
          <a:ext cx="5118100" cy="3221706"/>
          <a:chOff x="7436004" y="787275"/>
          <a:chExt cx="7934094" cy="3258475"/>
        </a:xfrm>
      </xdr:grpSpPr>
      <xdr:sp macro="" textlink="">
        <xdr:nvSpPr>
          <xdr:cNvPr id="37" name="Rectangle: Rounded Corners 11">
            <a:extLst>
              <a:ext uri="{FF2B5EF4-FFF2-40B4-BE49-F238E27FC236}">
                <a16:creationId xmlns:a16="http://schemas.microsoft.com/office/drawing/2014/main" id="{00000000-0008-0000-1600-000025000000}"/>
              </a:ext>
            </a:extLst>
          </xdr:cNvPr>
          <xdr:cNvSpPr/>
        </xdr:nvSpPr>
        <xdr:spPr>
          <a:xfrm>
            <a:off x="7436004" y="787275"/>
            <a:ext cx="7934094" cy="3258475"/>
          </a:xfrm>
          <a:custGeom>
            <a:avLst/>
            <a:gdLst>
              <a:gd name="connsiteX0" fmla="*/ 0 w 8069580"/>
              <a:gd name="connsiteY0" fmla="*/ 566431 h 3398520"/>
              <a:gd name="connsiteX1" fmla="*/ 566431 w 8069580"/>
              <a:gd name="connsiteY1" fmla="*/ 0 h 3398520"/>
              <a:gd name="connsiteX2" fmla="*/ 7503149 w 8069580"/>
              <a:gd name="connsiteY2" fmla="*/ 0 h 3398520"/>
              <a:gd name="connsiteX3" fmla="*/ 8069580 w 8069580"/>
              <a:gd name="connsiteY3" fmla="*/ 566431 h 3398520"/>
              <a:gd name="connsiteX4" fmla="*/ 8069580 w 8069580"/>
              <a:gd name="connsiteY4" fmla="*/ 2832089 h 3398520"/>
              <a:gd name="connsiteX5" fmla="*/ 7503149 w 8069580"/>
              <a:gd name="connsiteY5" fmla="*/ 3398520 h 3398520"/>
              <a:gd name="connsiteX6" fmla="*/ 566431 w 8069580"/>
              <a:gd name="connsiteY6" fmla="*/ 3398520 h 3398520"/>
              <a:gd name="connsiteX7" fmla="*/ 0 w 8069580"/>
              <a:gd name="connsiteY7" fmla="*/ 2832089 h 3398520"/>
              <a:gd name="connsiteX8" fmla="*/ 0 w 8069580"/>
              <a:gd name="connsiteY8" fmla="*/ 566431 h 3398520"/>
              <a:gd name="connsiteX0" fmla="*/ 0 w 8069580"/>
              <a:gd name="connsiteY0" fmla="*/ 57405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0 w 8069580"/>
              <a:gd name="connsiteY8" fmla="*/ 574051 h 3406140"/>
              <a:gd name="connsiteX0" fmla="*/ 38100 w 8069580"/>
              <a:gd name="connsiteY0" fmla="*/ 41403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38100 w 8069580"/>
              <a:gd name="connsiteY8" fmla="*/ 414031 h 3406140"/>
              <a:gd name="connsiteX0" fmla="*/ 7620 w 8039100"/>
              <a:gd name="connsiteY0" fmla="*/ 414031 h 3406140"/>
              <a:gd name="connsiteX1" fmla="*/ 375931 w 8039100"/>
              <a:gd name="connsiteY1" fmla="*/ 0 h 3406140"/>
              <a:gd name="connsiteX2" fmla="*/ 7472669 w 8039100"/>
              <a:gd name="connsiteY2" fmla="*/ 7620 h 3406140"/>
              <a:gd name="connsiteX3" fmla="*/ 8039100 w 8039100"/>
              <a:gd name="connsiteY3" fmla="*/ 574051 h 3406140"/>
              <a:gd name="connsiteX4" fmla="*/ 8039100 w 8039100"/>
              <a:gd name="connsiteY4" fmla="*/ 2839709 h 3406140"/>
              <a:gd name="connsiteX5" fmla="*/ 7472669 w 8039100"/>
              <a:gd name="connsiteY5" fmla="*/ 3406140 h 3406140"/>
              <a:gd name="connsiteX6" fmla="*/ 535951 w 8039100"/>
              <a:gd name="connsiteY6" fmla="*/ 3406140 h 3406140"/>
              <a:gd name="connsiteX7" fmla="*/ 0 w 8039100"/>
              <a:gd name="connsiteY7" fmla="*/ 3083549 h 3406140"/>
              <a:gd name="connsiteX8" fmla="*/ 7620 w 8039100"/>
              <a:gd name="connsiteY8" fmla="*/ 414031 h 3406140"/>
              <a:gd name="connsiteX0" fmla="*/ 7626 w 8039106"/>
              <a:gd name="connsiteY0" fmla="*/ 414031 h 3406140"/>
              <a:gd name="connsiteX1" fmla="*/ 375937 w 8039106"/>
              <a:gd name="connsiteY1" fmla="*/ 0 h 3406140"/>
              <a:gd name="connsiteX2" fmla="*/ 7472675 w 8039106"/>
              <a:gd name="connsiteY2" fmla="*/ 7620 h 3406140"/>
              <a:gd name="connsiteX3" fmla="*/ 8039106 w 8039106"/>
              <a:gd name="connsiteY3" fmla="*/ 574051 h 3406140"/>
              <a:gd name="connsiteX4" fmla="*/ 8039106 w 8039106"/>
              <a:gd name="connsiteY4" fmla="*/ 2839709 h 3406140"/>
              <a:gd name="connsiteX5" fmla="*/ 7472675 w 8039106"/>
              <a:gd name="connsiteY5" fmla="*/ 3406140 h 3406140"/>
              <a:gd name="connsiteX6" fmla="*/ 307357 w 8039106"/>
              <a:gd name="connsiteY6" fmla="*/ 3406140 h 3406140"/>
              <a:gd name="connsiteX7" fmla="*/ 6 w 8039106"/>
              <a:gd name="connsiteY7" fmla="*/ 3083549 h 3406140"/>
              <a:gd name="connsiteX8" fmla="*/ 7626 w 8039106"/>
              <a:gd name="connsiteY8" fmla="*/ 414031 h 3406140"/>
              <a:gd name="connsiteX0" fmla="*/ 7626 w 8039112"/>
              <a:gd name="connsiteY0" fmla="*/ 414031 h 3413760"/>
              <a:gd name="connsiteX1" fmla="*/ 375937 w 8039112"/>
              <a:gd name="connsiteY1" fmla="*/ 0 h 3413760"/>
              <a:gd name="connsiteX2" fmla="*/ 7472675 w 8039112"/>
              <a:gd name="connsiteY2" fmla="*/ 7620 h 3413760"/>
              <a:gd name="connsiteX3" fmla="*/ 8039106 w 8039112"/>
              <a:gd name="connsiteY3" fmla="*/ 574051 h 3413760"/>
              <a:gd name="connsiteX4" fmla="*/ 8039106 w 8039112"/>
              <a:gd name="connsiteY4" fmla="*/ 2839709 h 3413760"/>
              <a:gd name="connsiteX5" fmla="*/ 7731755 w 8039112"/>
              <a:gd name="connsiteY5" fmla="*/ 3413760 h 3413760"/>
              <a:gd name="connsiteX6" fmla="*/ 307357 w 8039112"/>
              <a:gd name="connsiteY6" fmla="*/ 3406140 h 3413760"/>
              <a:gd name="connsiteX7" fmla="*/ 6 w 8039112"/>
              <a:gd name="connsiteY7" fmla="*/ 3083549 h 3413760"/>
              <a:gd name="connsiteX8" fmla="*/ 7626 w 8039112"/>
              <a:gd name="connsiteY8" fmla="*/ 414031 h 3413760"/>
              <a:gd name="connsiteX0" fmla="*/ 7626 w 8039112"/>
              <a:gd name="connsiteY0" fmla="*/ 414031 h 3413838"/>
              <a:gd name="connsiteX1" fmla="*/ 375937 w 8039112"/>
              <a:gd name="connsiteY1" fmla="*/ 0 h 3413838"/>
              <a:gd name="connsiteX2" fmla="*/ 7472675 w 8039112"/>
              <a:gd name="connsiteY2" fmla="*/ 7620 h 3413838"/>
              <a:gd name="connsiteX3" fmla="*/ 8039106 w 8039112"/>
              <a:gd name="connsiteY3" fmla="*/ 574051 h 3413838"/>
              <a:gd name="connsiteX4" fmla="*/ 8039106 w 8039112"/>
              <a:gd name="connsiteY4" fmla="*/ 3114029 h 3413838"/>
              <a:gd name="connsiteX5" fmla="*/ 7731755 w 8039112"/>
              <a:gd name="connsiteY5" fmla="*/ 3413760 h 3413838"/>
              <a:gd name="connsiteX6" fmla="*/ 307357 w 8039112"/>
              <a:gd name="connsiteY6" fmla="*/ 3406140 h 3413838"/>
              <a:gd name="connsiteX7" fmla="*/ 6 w 8039112"/>
              <a:gd name="connsiteY7" fmla="*/ 3083549 h 3413838"/>
              <a:gd name="connsiteX8" fmla="*/ 7626 w 8039112"/>
              <a:gd name="connsiteY8" fmla="*/ 414031 h 3413838"/>
              <a:gd name="connsiteX0" fmla="*/ 7626 w 8054346"/>
              <a:gd name="connsiteY0" fmla="*/ 414031 h 3413838"/>
              <a:gd name="connsiteX1" fmla="*/ 375937 w 8054346"/>
              <a:gd name="connsiteY1" fmla="*/ 0 h 3413838"/>
              <a:gd name="connsiteX2" fmla="*/ 7472675 w 8054346"/>
              <a:gd name="connsiteY2" fmla="*/ 762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414031 h 3413838"/>
              <a:gd name="connsiteX1" fmla="*/ 375937 w 8054346"/>
              <a:gd name="connsiteY1" fmla="*/ 0 h 3413838"/>
              <a:gd name="connsiteX2" fmla="*/ 7724135 w 8054346"/>
              <a:gd name="connsiteY2" fmla="*/ 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299809 h 3413916"/>
              <a:gd name="connsiteX1" fmla="*/ 375937 w 8054346"/>
              <a:gd name="connsiteY1" fmla="*/ 78 h 3413916"/>
              <a:gd name="connsiteX2" fmla="*/ 7724135 w 8054346"/>
              <a:gd name="connsiteY2" fmla="*/ 78 h 3413916"/>
              <a:gd name="connsiteX3" fmla="*/ 8054346 w 8054346"/>
              <a:gd name="connsiteY3" fmla="*/ 345529 h 3413916"/>
              <a:gd name="connsiteX4" fmla="*/ 8039106 w 8054346"/>
              <a:gd name="connsiteY4" fmla="*/ 3114107 h 3413916"/>
              <a:gd name="connsiteX5" fmla="*/ 7731755 w 8054346"/>
              <a:gd name="connsiteY5" fmla="*/ 3413838 h 3413916"/>
              <a:gd name="connsiteX6" fmla="*/ 307357 w 8054346"/>
              <a:gd name="connsiteY6" fmla="*/ 3406218 h 3413916"/>
              <a:gd name="connsiteX7" fmla="*/ 6 w 8054346"/>
              <a:gd name="connsiteY7" fmla="*/ 3083627 h 3413916"/>
              <a:gd name="connsiteX8" fmla="*/ 7626 w 8054346"/>
              <a:gd name="connsiteY8" fmla="*/ 299809 h 3413916"/>
              <a:gd name="connsiteX0" fmla="*/ 7626 w 8054346"/>
              <a:gd name="connsiteY0" fmla="*/ 307357 h 3421464"/>
              <a:gd name="connsiteX1" fmla="*/ 345457 w 8054346"/>
              <a:gd name="connsiteY1" fmla="*/ 6 h 3421464"/>
              <a:gd name="connsiteX2" fmla="*/ 7724135 w 8054346"/>
              <a:gd name="connsiteY2" fmla="*/ 7626 h 3421464"/>
              <a:gd name="connsiteX3" fmla="*/ 8054346 w 8054346"/>
              <a:gd name="connsiteY3" fmla="*/ 353077 h 3421464"/>
              <a:gd name="connsiteX4" fmla="*/ 8039106 w 8054346"/>
              <a:gd name="connsiteY4" fmla="*/ 3121655 h 3421464"/>
              <a:gd name="connsiteX5" fmla="*/ 7731755 w 8054346"/>
              <a:gd name="connsiteY5" fmla="*/ 3421386 h 3421464"/>
              <a:gd name="connsiteX6" fmla="*/ 307357 w 8054346"/>
              <a:gd name="connsiteY6" fmla="*/ 3413766 h 3421464"/>
              <a:gd name="connsiteX7" fmla="*/ 6 w 8054346"/>
              <a:gd name="connsiteY7" fmla="*/ 3091175 h 3421464"/>
              <a:gd name="connsiteX8" fmla="*/ 7626 w 8054346"/>
              <a:gd name="connsiteY8" fmla="*/ 307357 h 34214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054346" h="3421464">
                <a:moveTo>
                  <a:pt x="7626" y="307357"/>
                </a:moveTo>
                <a:cubicBezTo>
                  <a:pt x="7626" y="-5474"/>
                  <a:pt x="32626" y="6"/>
                  <a:pt x="345457" y="6"/>
                </a:cubicBezTo>
                <a:lnTo>
                  <a:pt x="7724135" y="7626"/>
                </a:lnTo>
                <a:cubicBezTo>
                  <a:pt x="8036966" y="7626"/>
                  <a:pt x="8054346" y="40246"/>
                  <a:pt x="8054346" y="353077"/>
                </a:cubicBezTo>
                <a:lnTo>
                  <a:pt x="8039106" y="3121655"/>
                </a:lnTo>
                <a:cubicBezTo>
                  <a:pt x="8039106" y="3434486"/>
                  <a:pt x="8044586" y="3421386"/>
                  <a:pt x="7731755" y="3421386"/>
                </a:cubicBezTo>
                <a:lnTo>
                  <a:pt x="307357" y="3413766"/>
                </a:lnTo>
                <a:cubicBezTo>
                  <a:pt x="-5474" y="3413766"/>
                  <a:pt x="6" y="3404006"/>
                  <a:pt x="6" y="3091175"/>
                </a:cubicBezTo>
                <a:lnTo>
                  <a:pt x="7626" y="307357"/>
                </a:lnTo>
                <a:close/>
              </a:path>
            </a:pathLst>
          </a:cu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grpSp>
        <xdr:nvGrpSpPr>
          <xdr:cNvPr id="38" name="Group 37">
            <a:extLst>
              <a:ext uri="{FF2B5EF4-FFF2-40B4-BE49-F238E27FC236}">
                <a16:creationId xmlns:a16="http://schemas.microsoft.com/office/drawing/2014/main" id="{00000000-0008-0000-1600-000026000000}"/>
              </a:ext>
            </a:extLst>
          </xdr:cNvPr>
          <xdr:cNvGrpSpPr/>
        </xdr:nvGrpSpPr>
        <xdr:grpSpPr>
          <a:xfrm>
            <a:off x="7493248" y="929640"/>
            <a:ext cx="7763678" cy="3052644"/>
            <a:chOff x="83258" y="0"/>
            <a:chExt cx="11489541" cy="3047106"/>
          </a:xfrm>
          <a:noFill/>
        </xdr:grpSpPr>
        <xdr:sp macro="" textlink="">
          <xdr:nvSpPr>
            <xdr:cNvPr id="39" name="Rectangle: Rounded Corners 38">
              <a:extLst>
                <a:ext uri="{FF2B5EF4-FFF2-40B4-BE49-F238E27FC236}">
                  <a16:creationId xmlns:a16="http://schemas.microsoft.com/office/drawing/2014/main" id="{00000000-0008-0000-1600-000027000000}"/>
                </a:ext>
              </a:extLst>
            </xdr:cNvPr>
            <xdr:cNvSpPr/>
          </xdr:nvSpPr>
          <xdr:spPr>
            <a:xfrm>
              <a:off x="83258" y="0"/>
              <a:ext cx="11489541" cy="3047106"/>
            </a:xfrm>
            <a:prstGeom prst="roundRect">
              <a:avLst/>
            </a:prstGeom>
            <a:grp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graphicFrame macro="">
          <xdr:nvGraphicFramePr>
            <xdr:cNvPr id="40" name="Chart 39">
              <a:extLst>
                <a:ext uri="{FF2B5EF4-FFF2-40B4-BE49-F238E27FC236}">
                  <a16:creationId xmlns:a16="http://schemas.microsoft.com/office/drawing/2014/main" id="{00000000-0008-0000-1600-000028000000}"/>
                </a:ext>
              </a:extLst>
            </xdr:cNvPr>
            <xdr:cNvGraphicFramePr>
              <a:graphicFrameLocks/>
            </xdr:cNvGraphicFramePr>
          </xdr:nvGraphicFramePr>
          <xdr:xfrm>
            <a:off x="298287" y="222620"/>
            <a:ext cx="4734325" cy="2504471"/>
          </xdr:xfrm>
          <a:graphic>
            <a:graphicData uri="http://schemas.openxmlformats.org/drawingml/2006/chart">
              <c:chart xmlns:c="http://schemas.openxmlformats.org/drawingml/2006/chart" xmlns:r="http://schemas.openxmlformats.org/officeDocument/2006/relationships" r:id="rId9"/>
            </a:graphicData>
          </a:graphic>
        </xdr:graphicFrame>
        <mc:AlternateContent xmlns:mc="http://schemas.openxmlformats.org/markup-compatibility/2006">
          <mc:Choice xmlns:a14="http://schemas.microsoft.com/office/drawing/2010/main" Requires="a14">
            <xdr:sp macro="" textlink="">
              <xdr:nvSpPr>
                <xdr:cNvPr id="13313" name="Drop Down 1" descr="State Names" hidden="1">
                  <a:extLst>
                    <a:ext uri="{63B3BB69-23CF-44E3-9099-C40C66FF867C}">
                      <a14:compatExt spid="_x0000_s13313"/>
                    </a:ext>
                    <a:ext uri="{FF2B5EF4-FFF2-40B4-BE49-F238E27FC236}">
                      <a16:creationId xmlns:a16="http://schemas.microsoft.com/office/drawing/2014/main" id="{00000000-0008-0000-1600-000001340000}"/>
                    </a:ext>
                  </a:extLst>
                </xdr:cNvPr>
                <xdr:cNvSpPr/>
              </xdr:nvSpPr>
              <xdr:spPr bwMode="auto">
                <a:xfrm>
                  <a:off x="5229876" y="599335"/>
                  <a:ext cx="1843681" cy="281753"/>
                </a:xfrm>
                <a:prstGeom prst="rect">
                  <a:avLst/>
                </a:prstGeom>
                <a:noFill/>
                <a:ln>
                  <a:noFill/>
                </a:ln>
                <a:extLst>
                  <a:ext uri="{91240B29-F687-4F45-9708-019B960494DF}">
                    <a14:hiddenLine w="9525">
                      <a:noFill/>
                      <a:miter lim="800000"/>
                      <a:headEnd/>
                      <a:tailEnd/>
                    </a14:hiddenLine>
                  </a:ext>
                </a:extLst>
              </xdr:spPr>
            </xdr:sp>
          </mc:Choice>
          <mc:Fallback/>
        </mc:AlternateContent>
        <mc:AlternateContent xmlns:mc="http://schemas.openxmlformats.org/markup-compatibility/2006">
          <mc:Choice xmlns:a14="http://schemas.microsoft.com/office/drawing/2010/main" Requires="a14">
            <xdr:sp macro="" textlink="">
              <xdr:nvSpPr>
                <xdr:cNvPr id="13314" name="Drop Down 2" hidden="1">
                  <a:extLst>
                    <a:ext uri="{63B3BB69-23CF-44E3-9099-C40C66FF867C}">
                      <a14:compatExt spid="_x0000_s13314"/>
                    </a:ext>
                    <a:ext uri="{FF2B5EF4-FFF2-40B4-BE49-F238E27FC236}">
                      <a16:creationId xmlns:a16="http://schemas.microsoft.com/office/drawing/2014/main" id="{00000000-0008-0000-1600-000002340000}"/>
                    </a:ext>
                  </a:extLst>
                </xdr:cNvPr>
                <xdr:cNvSpPr/>
              </xdr:nvSpPr>
              <xdr:spPr bwMode="auto">
                <a:xfrm>
                  <a:off x="5239743" y="1815741"/>
                  <a:ext cx="1788064" cy="261655"/>
                </a:xfrm>
                <a:prstGeom prst="rect">
                  <a:avLst/>
                </a:prstGeom>
                <a:noFill/>
                <a:ln>
                  <a:noFill/>
                </a:ln>
                <a:extLst>
                  <a:ext uri="{91240B29-F687-4F45-9708-019B960494DF}">
                    <a14:hiddenLine w="9525">
                      <a:noFill/>
                      <a:miter lim="800000"/>
                      <a:headEnd/>
                      <a:tailEnd/>
                    </a14:hiddenLine>
                  </a:ext>
                </a:extLst>
              </xdr:spPr>
            </xdr:sp>
          </mc:Choice>
          <mc:Fallback/>
        </mc:AlternateContent>
        <xdr:graphicFrame macro="">
          <xdr:nvGraphicFramePr>
            <xdr:cNvPr id="41" name="Chart 40">
              <a:extLst>
                <a:ext uri="{FF2B5EF4-FFF2-40B4-BE49-F238E27FC236}">
                  <a16:creationId xmlns:a16="http://schemas.microsoft.com/office/drawing/2014/main" id="{00000000-0008-0000-1600-000029000000}"/>
                </a:ext>
              </a:extLst>
            </xdr:cNvPr>
            <xdr:cNvGraphicFramePr>
              <a:graphicFrameLocks/>
            </xdr:cNvGraphicFramePr>
          </xdr:nvGraphicFramePr>
          <xdr:xfrm>
            <a:off x="7149944" y="278275"/>
            <a:ext cx="4308532" cy="2504471"/>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42" name="Rectangle 41">
              <a:extLst>
                <a:ext uri="{FF2B5EF4-FFF2-40B4-BE49-F238E27FC236}">
                  <a16:creationId xmlns:a16="http://schemas.microsoft.com/office/drawing/2014/main" id="{00000000-0008-0000-1600-00002A000000}"/>
                </a:ext>
              </a:extLst>
            </xdr:cNvPr>
            <xdr:cNvSpPr/>
          </xdr:nvSpPr>
          <xdr:spPr>
            <a:xfrm>
              <a:off x="5103130" y="262642"/>
              <a:ext cx="2067703" cy="297417"/>
            </a:xfrm>
            <a:prstGeom prst="rect">
              <a:avLst/>
            </a:prstGeom>
            <a:noFill/>
            <a:ln>
              <a:noFill/>
            </a:ln>
          </xdr:spPr>
          <xdr:txBody>
            <a:bodyPr wrap="square" lIns="91440" tIns="45720" rIns="91440" bIns="45720">
              <a:noAutofit/>
            </a:bodyPr>
            <a:lstStyle/>
            <a:p>
              <a:pPr algn="ctr"/>
              <a:r>
                <a:rPr lang="en-US" sz="1400" b="1" cap="none" spc="0">
                  <a:ln w="0"/>
                  <a:solidFill>
                    <a:schemeClr val="bg1"/>
                  </a:solidFill>
                  <a:effectLst>
                    <a:outerShdw blurRad="38100" dist="19050" dir="2700000" algn="tl" rotWithShape="0">
                      <a:schemeClr val="dk1">
                        <a:alpha val="40000"/>
                      </a:schemeClr>
                    </a:outerShdw>
                  </a:effectLst>
                </a:rPr>
                <a:t>STATE 1</a:t>
              </a:r>
            </a:p>
          </xdr:txBody>
        </xdr:sp>
        <xdr:sp macro="" textlink="">
          <xdr:nvSpPr>
            <xdr:cNvPr id="43" name="Rectangle 42">
              <a:extLst>
                <a:ext uri="{FF2B5EF4-FFF2-40B4-BE49-F238E27FC236}">
                  <a16:creationId xmlns:a16="http://schemas.microsoft.com/office/drawing/2014/main" id="{00000000-0008-0000-1600-00002B000000}"/>
                </a:ext>
              </a:extLst>
            </xdr:cNvPr>
            <xdr:cNvSpPr/>
          </xdr:nvSpPr>
          <xdr:spPr>
            <a:xfrm>
              <a:off x="5086232" y="1480548"/>
              <a:ext cx="2153167" cy="285314"/>
            </a:xfrm>
            <a:prstGeom prst="rect">
              <a:avLst/>
            </a:prstGeom>
            <a:grpFill/>
            <a:ln>
              <a:noFill/>
            </a:ln>
          </xdr:spPr>
          <xdr:txBody>
            <a:bodyPr wrap="square" lIns="91440" tIns="45720" rIns="91440" bIns="45720">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a:solidFill>
                    <a:schemeClr val="bg1"/>
                  </a:solidFill>
                  <a:effectLst>
                    <a:outerShdw blurRad="38100" dist="19050" dir="2700000" algn="tl" rotWithShape="0">
                      <a:schemeClr val="dk1">
                        <a:alpha val="40000"/>
                      </a:schemeClr>
                    </a:outerShdw>
                  </a:effectLst>
                  <a:latin typeface="+mn-lt"/>
                  <a:ea typeface="+mn-ea"/>
                  <a:cs typeface="+mn-cs"/>
                </a:rPr>
                <a:t>STATE 2</a:t>
              </a:r>
              <a:endParaRPr lang="en-IN" sz="1400" b="1">
                <a:solidFill>
                  <a:schemeClr val="bg1"/>
                </a:solidFill>
                <a:effectLst/>
              </a:endParaRPr>
            </a:p>
          </xdr:txBody>
        </xdr:sp>
      </xdr:grpSp>
    </xdr:grp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538297</xdr:colOff>
      <xdr:row>38</xdr:row>
      <xdr:rowOff>121878</xdr:rowOff>
    </xdr:to>
    <xdr:grpSp>
      <xdr:nvGrpSpPr>
        <xdr:cNvPr id="80" name="Group 79">
          <a:extLst>
            <a:ext uri="{FF2B5EF4-FFF2-40B4-BE49-F238E27FC236}">
              <a16:creationId xmlns:a16="http://schemas.microsoft.com/office/drawing/2014/main" id="{00000000-0008-0000-1700-000050000000}"/>
            </a:ext>
          </a:extLst>
        </xdr:cNvPr>
        <xdr:cNvGrpSpPr/>
      </xdr:nvGrpSpPr>
      <xdr:grpSpPr>
        <a:xfrm>
          <a:off x="0" y="0"/>
          <a:ext cx="16447933" cy="7141514"/>
          <a:chOff x="0" y="0"/>
          <a:chExt cx="16297842" cy="7251196"/>
        </a:xfrm>
      </xdr:grpSpPr>
      <xdr:grpSp>
        <xdr:nvGrpSpPr>
          <xdr:cNvPr id="51" name="Group 50">
            <a:extLst>
              <a:ext uri="{FF2B5EF4-FFF2-40B4-BE49-F238E27FC236}">
                <a16:creationId xmlns:a16="http://schemas.microsoft.com/office/drawing/2014/main" id="{00000000-0008-0000-1700-000033000000}"/>
              </a:ext>
            </a:extLst>
          </xdr:cNvPr>
          <xdr:cNvGrpSpPr/>
        </xdr:nvGrpSpPr>
        <xdr:grpSpPr>
          <a:xfrm>
            <a:off x="0" y="0"/>
            <a:ext cx="16177310" cy="7251196"/>
            <a:chOff x="1" y="0"/>
            <a:chExt cx="16325849" cy="7269722"/>
          </a:xfrm>
        </xdr:grpSpPr>
        <xdr:sp macro="" textlink="">
          <xdr:nvSpPr>
            <xdr:cNvPr id="52" name="Rectangle 51">
              <a:extLst>
                <a:ext uri="{FF2B5EF4-FFF2-40B4-BE49-F238E27FC236}">
                  <a16:creationId xmlns:a16="http://schemas.microsoft.com/office/drawing/2014/main" id="{00000000-0008-0000-1700-000034000000}"/>
                </a:ext>
              </a:extLst>
            </xdr:cNvPr>
            <xdr:cNvSpPr/>
          </xdr:nvSpPr>
          <xdr:spPr>
            <a:xfrm>
              <a:off x="1" y="0"/>
              <a:ext cx="16310487" cy="7269722"/>
            </a:xfrm>
            <a:prstGeom prst="rect">
              <a:avLst/>
            </a:prstGeom>
            <a:solidFill>
              <a:schemeClr val="bg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53" name="Rectangle: Rounded Corners 52">
              <a:extLst>
                <a:ext uri="{FF2B5EF4-FFF2-40B4-BE49-F238E27FC236}">
                  <a16:creationId xmlns:a16="http://schemas.microsoft.com/office/drawing/2014/main" id="{00000000-0008-0000-1700-000035000000}"/>
                </a:ext>
              </a:extLst>
            </xdr:cNvPr>
            <xdr:cNvSpPr/>
          </xdr:nvSpPr>
          <xdr:spPr>
            <a:xfrm>
              <a:off x="30726" y="15363"/>
              <a:ext cx="16295124" cy="777363"/>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grpSp>
      <xdr:sp macro="" textlink="">
        <xdr:nvSpPr>
          <xdr:cNvPr id="76" name="Rectangle 75">
            <a:extLst>
              <a:ext uri="{FF2B5EF4-FFF2-40B4-BE49-F238E27FC236}">
                <a16:creationId xmlns:a16="http://schemas.microsoft.com/office/drawing/2014/main" id="{00000000-0008-0000-1700-00004C000000}"/>
              </a:ext>
            </a:extLst>
          </xdr:cNvPr>
          <xdr:cNvSpPr/>
        </xdr:nvSpPr>
        <xdr:spPr>
          <a:xfrm>
            <a:off x="13727049" y="1053434"/>
            <a:ext cx="2570793" cy="468013"/>
          </a:xfrm>
          <a:prstGeom prst="rect">
            <a:avLst/>
          </a:prstGeom>
          <a:noFill/>
        </xdr:spPr>
        <xdr:txBody>
          <a:bodyPr wrap="square" lIns="91440" tIns="45720" rIns="91440" bIns="45720">
            <a:spAutoFit/>
          </a:bodyPr>
          <a:lstStyle/>
          <a:p>
            <a:pPr algn="ctr"/>
            <a:endParaRPr 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83" name="Rectangle 82">
            <a:extLst>
              <a:ext uri="{FF2B5EF4-FFF2-40B4-BE49-F238E27FC236}">
                <a16:creationId xmlns:a16="http://schemas.microsoft.com/office/drawing/2014/main" id="{00000000-0008-0000-1700-000053000000}"/>
              </a:ext>
            </a:extLst>
          </xdr:cNvPr>
          <xdr:cNvSpPr/>
        </xdr:nvSpPr>
        <xdr:spPr>
          <a:xfrm>
            <a:off x="8145862" y="1934332"/>
            <a:ext cx="235184" cy="405432"/>
          </a:xfrm>
          <a:prstGeom prst="rect">
            <a:avLst/>
          </a:prstGeom>
          <a:noFill/>
        </xdr:spPr>
        <xdr:txBody>
          <a:bodyPr wrap="square" lIns="91440" tIns="45720" rIns="91440" bIns="45720">
            <a:spAutoFit/>
          </a:bodyPr>
          <a:lstStyle/>
          <a:p>
            <a:pPr algn="ctr"/>
            <a:endParaRPr lang="en-IN" sz="2000" b="0" cap="none" spc="0">
              <a:ln w="0"/>
              <a:solidFill>
                <a:schemeClr val="accent1"/>
              </a:solidFill>
              <a:effectLst>
                <a:outerShdw blurRad="38100" dist="25400" dir="5400000" algn="ctr" rotWithShape="0">
                  <a:srgbClr val="6E747A">
                    <a:alpha val="43000"/>
                  </a:srgbClr>
                </a:outerShdw>
              </a:effectLst>
            </a:endParaRPr>
          </a:p>
        </xdr:txBody>
      </xdr:sp>
      <xdr:sp macro="" textlink="">
        <xdr:nvSpPr>
          <xdr:cNvPr id="84" name="Rectangle 83">
            <a:extLst>
              <a:ext uri="{FF2B5EF4-FFF2-40B4-BE49-F238E27FC236}">
                <a16:creationId xmlns:a16="http://schemas.microsoft.com/office/drawing/2014/main" id="{00000000-0008-0000-1700-000054000000}"/>
              </a:ext>
            </a:extLst>
          </xdr:cNvPr>
          <xdr:cNvSpPr/>
        </xdr:nvSpPr>
        <xdr:spPr>
          <a:xfrm>
            <a:off x="8336361" y="3886630"/>
            <a:ext cx="235184" cy="937629"/>
          </a:xfrm>
          <a:prstGeom prst="rect">
            <a:avLst/>
          </a:prstGeom>
          <a:noFill/>
        </xdr:spPr>
        <xdr:txBody>
          <a:bodyPr wrap="square" lIns="91440" tIns="45720" rIns="91440" bIns="45720">
            <a:spAutoFit/>
          </a:bodyPr>
          <a:lstStyle/>
          <a:p>
            <a:pPr algn="ctr"/>
            <a:endParaRPr lang="en-US" sz="54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endParaRPr>
          </a:p>
        </xdr:txBody>
      </xdr:sp>
      <xdr:sp macro="" textlink="">
        <xdr:nvSpPr>
          <xdr:cNvPr id="85" name="Rectangle 84">
            <a:extLst>
              <a:ext uri="{FF2B5EF4-FFF2-40B4-BE49-F238E27FC236}">
                <a16:creationId xmlns:a16="http://schemas.microsoft.com/office/drawing/2014/main" id="{00000000-0008-0000-1700-000055000000}"/>
              </a:ext>
            </a:extLst>
          </xdr:cNvPr>
          <xdr:cNvSpPr/>
        </xdr:nvSpPr>
        <xdr:spPr>
          <a:xfrm>
            <a:off x="8260161" y="3959943"/>
            <a:ext cx="235184" cy="937629"/>
          </a:xfrm>
          <a:prstGeom prst="rect">
            <a:avLst/>
          </a:prstGeom>
          <a:noFill/>
        </xdr:spPr>
        <xdr:txBody>
          <a:bodyPr wrap="squar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grpSp>
        <xdr:nvGrpSpPr>
          <xdr:cNvPr id="93" name="Group 92">
            <a:hlinkClick xmlns:r="http://schemas.openxmlformats.org/officeDocument/2006/relationships" r:id="rId1"/>
            <a:extLst>
              <a:ext uri="{FF2B5EF4-FFF2-40B4-BE49-F238E27FC236}">
                <a16:creationId xmlns:a16="http://schemas.microsoft.com/office/drawing/2014/main" id="{00000000-0008-0000-1700-00005D000000}"/>
              </a:ext>
            </a:extLst>
          </xdr:cNvPr>
          <xdr:cNvGrpSpPr/>
        </xdr:nvGrpSpPr>
        <xdr:grpSpPr>
          <a:xfrm>
            <a:off x="14598892" y="114300"/>
            <a:ext cx="1470468" cy="595851"/>
            <a:chOff x="15049500" y="114300"/>
            <a:chExt cx="1460500" cy="596900"/>
          </a:xfrm>
        </xdr:grpSpPr>
        <xdr:pic>
          <xdr:nvPicPr>
            <xdr:cNvPr id="94" name="Graphic 93" descr="Africa">
              <a:extLst>
                <a:ext uri="{FF2B5EF4-FFF2-40B4-BE49-F238E27FC236}">
                  <a16:creationId xmlns:a16="http://schemas.microsoft.com/office/drawing/2014/main" id="{00000000-0008-0000-1700-00005E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5227300" y="114300"/>
              <a:ext cx="685800" cy="393699"/>
            </a:xfrm>
            <a:prstGeom prst="rect">
              <a:avLst/>
            </a:prstGeom>
          </xdr:spPr>
        </xdr:pic>
        <xdr:sp macro="" textlink="">
          <xdr:nvSpPr>
            <xdr:cNvPr id="95" name="TextBox 94">
              <a:extLst>
                <a:ext uri="{FF2B5EF4-FFF2-40B4-BE49-F238E27FC236}">
                  <a16:creationId xmlns:a16="http://schemas.microsoft.com/office/drawing/2014/main" id="{00000000-0008-0000-1700-00005F000000}"/>
                </a:ext>
              </a:extLst>
            </xdr:cNvPr>
            <xdr:cNvSpPr txBox="1"/>
          </xdr:nvSpPr>
          <xdr:spPr>
            <a:xfrm>
              <a:off x="15049500" y="469900"/>
              <a:ext cx="1460500" cy="2413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Map View</a:t>
              </a:r>
            </a:p>
          </xdr:txBody>
        </xdr:sp>
      </xdr:grpSp>
    </xdr:grpSp>
    <xdr:clientData/>
  </xdr:twoCellAnchor>
  <xdr:twoCellAnchor>
    <xdr:from>
      <xdr:col>0</xdr:col>
      <xdr:colOff>1</xdr:colOff>
      <xdr:row>20</xdr:row>
      <xdr:rowOff>144318</xdr:rowOff>
    </xdr:from>
    <xdr:to>
      <xdr:col>15</xdr:col>
      <xdr:colOff>144320</xdr:colOff>
      <xdr:row>38</xdr:row>
      <xdr:rowOff>72159</xdr:rowOff>
    </xdr:to>
    <xdr:grpSp>
      <xdr:nvGrpSpPr>
        <xdr:cNvPr id="102" name="Group 101">
          <a:extLst>
            <a:ext uri="{FF2B5EF4-FFF2-40B4-BE49-F238E27FC236}">
              <a16:creationId xmlns:a16="http://schemas.microsoft.com/office/drawing/2014/main" id="{00000000-0008-0000-1700-000066000000}"/>
            </a:ext>
          </a:extLst>
        </xdr:cNvPr>
        <xdr:cNvGrpSpPr/>
      </xdr:nvGrpSpPr>
      <xdr:grpSpPr>
        <a:xfrm>
          <a:off x="1" y="3838863"/>
          <a:ext cx="9322955" cy="3252932"/>
          <a:chOff x="2728913" y="4382630"/>
          <a:chExt cx="8077680" cy="3614618"/>
        </a:xfrm>
      </xdr:grpSpPr>
      <xdr:graphicFrame macro="">
        <xdr:nvGraphicFramePr>
          <xdr:cNvPr id="103" name="Chart 102">
            <a:extLst>
              <a:ext uri="{FF2B5EF4-FFF2-40B4-BE49-F238E27FC236}">
                <a16:creationId xmlns:a16="http://schemas.microsoft.com/office/drawing/2014/main" id="{00000000-0008-0000-1700-000067000000}"/>
              </a:ext>
            </a:extLst>
          </xdr:cNvPr>
          <xdr:cNvGraphicFramePr/>
        </xdr:nvGraphicFramePr>
        <xdr:xfrm>
          <a:off x="2728913" y="4382630"/>
          <a:ext cx="8077680" cy="3614618"/>
        </xdr:xfrm>
        <a:graphic>
          <a:graphicData uri="http://schemas.openxmlformats.org/drawingml/2006/chart">
            <c:chart xmlns:c="http://schemas.openxmlformats.org/drawingml/2006/chart" xmlns:r="http://schemas.openxmlformats.org/officeDocument/2006/relationships" r:id="rId4"/>
          </a:graphicData>
        </a:graphic>
      </xdr:graphicFrame>
      <mc:AlternateContent xmlns:mc="http://schemas.openxmlformats.org/markup-compatibility/2006" xmlns:a14="http://schemas.microsoft.com/office/drawing/2010/main">
        <mc:Choice Requires="a14">
          <xdr:graphicFrame macro="">
            <xdr:nvGraphicFramePr>
              <xdr:cNvPr id="104" name="Year 1">
                <a:extLst>
                  <a:ext uri="{FF2B5EF4-FFF2-40B4-BE49-F238E27FC236}">
                    <a16:creationId xmlns:a16="http://schemas.microsoft.com/office/drawing/2014/main" id="{00000000-0008-0000-1700-000068000000}"/>
                  </a:ext>
                </a:extLst>
              </xdr:cNvPr>
              <xdr:cNvGraphicFramePr/>
            </xdr:nvGraphicFramePr>
            <xdr:xfrm>
              <a:off x="9644135" y="4607400"/>
              <a:ext cx="1143001" cy="923925"/>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7907161" y="4102101"/>
                <a:ext cx="1306956" cy="8447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122351</xdr:colOff>
      <xdr:row>4</xdr:row>
      <xdr:rowOff>101023</xdr:rowOff>
    </xdr:from>
    <xdr:to>
      <xdr:col>9</xdr:col>
      <xdr:colOff>158922</xdr:colOff>
      <xdr:row>20</xdr:row>
      <xdr:rowOff>158751</xdr:rowOff>
    </xdr:to>
    <xdr:graphicFrame macro="">
      <xdr:nvGraphicFramePr>
        <xdr:cNvPr id="106" name="Chart 105">
          <a:extLst>
            <a:ext uri="{FF2B5EF4-FFF2-40B4-BE49-F238E27FC236}">
              <a16:creationId xmlns:a16="http://schemas.microsoft.com/office/drawing/2014/main" id="{00000000-0008-0000-1700-00006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144780</xdr:colOff>
      <xdr:row>1</xdr:row>
      <xdr:rowOff>171450</xdr:rowOff>
    </xdr:from>
    <xdr:to>
      <xdr:col>20</xdr:col>
      <xdr:colOff>251460</xdr:colOff>
      <xdr:row>27</xdr:row>
      <xdr:rowOff>53340</xdr:rowOff>
    </xdr:to>
    <xdr:grpSp>
      <xdr:nvGrpSpPr>
        <xdr:cNvPr id="2" name="Group 1">
          <a:extLst>
            <a:ext uri="{FF2B5EF4-FFF2-40B4-BE49-F238E27FC236}">
              <a16:creationId xmlns:a16="http://schemas.microsoft.com/office/drawing/2014/main" id="{00000000-0008-0000-0200-000002000000}"/>
            </a:ext>
          </a:extLst>
        </xdr:cNvPr>
        <xdr:cNvGrpSpPr/>
      </xdr:nvGrpSpPr>
      <xdr:grpSpPr>
        <a:xfrm>
          <a:off x="3200400" y="354330"/>
          <a:ext cx="10149840" cy="4636770"/>
          <a:chOff x="3200400" y="354330"/>
          <a:chExt cx="10149840" cy="4636770"/>
        </a:xfrm>
      </xdr:grpSpPr>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3200400" y="354330"/>
          <a:ext cx="10149840" cy="4636770"/>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a14="http://schemas.microsoft.com/office/drawing/2010/main">
        <mc:Choice Requires="a14">
          <xdr:graphicFrame macro="">
            <xdr:nvGraphicFramePr>
              <xdr:cNvPr id="4" name="Year 4">
                <a:extLst>
                  <a:ext uri="{FF2B5EF4-FFF2-40B4-BE49-F238E27FC236}">
                    <a16:creationId xmlns:a16="http://schemas.microsoft.com/office/drawing/2014/main" id="{00000000-0008-0000-0200-000004000000}"/>
                  </a:ext>
                </a:extLst>
              </xdr:cNvPr>
              <xdr:cNvGraphicFramePr/>
            </xdr:nvGraphicFramePr>
            <xdr:xfrm>
              <a:off x="12283440" y="480060"/>
              <a:ext cx="1051560" cy="71628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12283440" y="480060"/>
                <a:ext cx="1051560" cy="716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327660</xdr:colOff>
      <xdr:row>1</xdr:row>
      <xdr:rowOff>179070</xdr:rowOff>
    </xdr:from>
    <xdr:to>
      <xdr:col>11</xdr:col>
      <xdr:colOff>342900</xdr:colOff>
      <xdr:row>16</xdr:row>
      <xdr:rowOff>179070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251460</xdr:colOff>
      <xdr:row>2</xdr:row>
      <xdr:rowOff>3810</xdr:rowOff>
    </xdr:from>
    <xdr:to>
      <xdr:col>17</xdr:col>
      <xdr:colOff>160020</xdr:colOff>
      <xdr:row>19</xdr:row>
      <xdr:rowOff>3810</xdr:rowOff>
    </xdr:to>
    <xdr:grpSp>
      <xdr:nvGrpSpPr>
        <xdr:cNvPr id="2" name="Group 1">
          <a:extLst>
            <a:ext uri="{FF2B5EF4-FFF2-40B4-BE49-F238E27FC236}">
              <a16:creationId xmlns:a16="http://schemas.microsoft.com/office/drawing/2014/main" id="{00000000-0008-0000-0600-000002000000}"/>
            </a:ext>
          </a:extLst>
        </xdr:cNvPr>
        <xdr:cNvGrpSpPr/>
      </xdr:nvGrpSpPr>
      <xdr:grpSpPr>
        <a:xfrm>
          <a:off x="7292340" y="369570"/>
          <a:ext cx="6614160" cy="3108960"/>
          <a:chOff x="7124700" y="4583430"/>
          <a:chExt cx="6614160" cy="2743200"/>
        </a:xfrm>
      </xdr:grpSpPr>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7124700" y="4583430"/>
          <a:ext cx="6614160" cy="2743200"/>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a14="http://schemas.microsoft.com/office/drawing/2010/main">
        <mc:Choice Requires="a14">
          <xdr:graphicFrame macro="">
            <xdr:nvGraphicFramePr>
              <xdr:cNvPr id="4" name="State">
                <a:extLst>
                  <a:ext uri="{FF2B5EF4-FFF2-40B4-BE49-F238E27FC236}">
                    <a16:creationId xmlns:a16="http://schemas.microsoft.com/office/drawing/2014/main" id="{00000000-0008-0000-0600-000004000000}"/>
                  </a:ext>
                </a:extLst>
              </xdr:cNvPr>
              <xdr:cNvGraphicFramePr/>
            </xdr:nvGraphicFramePr>
            <xdr:xfrm>
              <a:off x="12641580" y="4831081"/>
              <a:ext cx="990600" cy="380999"/>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2801600" y="650241"/>
                <a:ext cx="990600" cy="431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6</xdr:col>
      <xdr:colOff>236220</xdr:colOff>
      <xdr:row>28</xdr:row>
      <xdr:rowOff>179070</xdr:rowOff>
    </xdr:from>
    <xdr:to>
      <xdr:col>17</xdr:col>
      <xdr:colOff>7620</xdr:colOff>
      <xdr:row>43</xdr:row>
      <xdr:rowOff>179070</xdr:rowOff>
    </xdr:to>
    <xdr:graphicFrame macro="">
      <xdr:nvGraphicFramePr>
        <xdr:cNvPr id="5" name="Chart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228600</xdr:colOff>
      <xdr:row>6</xdr:row>
      <xdr:rowOff>87630</xdr:rowOff>
    </xdr:from>
    <xdr:to>
      <xdr:col>12</xdr:col>
      <xdr:colOff>190500</xdr:colOff>
      <xdr:row>21</xdr:row>
      <xdr:rowOff>160020</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295275</xdr:colOff>
      <xdr:row>2</xdr:row>
      <xdr:rowOff>38100</xdr:rowOff>
    </xdr:from>
    <xdr:to>
      <xdr:col>16</xdr:col>
      <xdr:colOff>600075</xdr:colOff>
      <xdr:row>16</xdr:row>
      <xdr:rowOff>114300</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23812</xdr:colOff>
      <xdr:row>6</xdr:row>
      <xdr:rowOff>161925</xdr:rowOff>
    </xdr:from>
    <xdr:to>
      <xdr:col>8</xdr:col>
      <xdr:colOff>304800</xdr:colOff>
      <xdr:row>19</xdr:row>
      <xdr:rowOff>47625</xdr:rowOff>
    </xdr:to>
    <xdr:graphicFrame macro="">
      <xdr:nvGraphicFramePr>
        <xdr:cNvPr id="3" name="Chart 2">
          <a:extLst>
            <a:ext uri="{FF2B5EF4-FFF2-40B4-BE49-F238E27FC236}">
              <a16:creationId xmlns:a16="http://schemas.microsoft.com/office/drawing/2014/main" id="{00000000-0008-0000-0A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9526</xdr:colOff>
      <xdr:row>1</xdr:row>
      <xdr:rowOff>133350</xdr:rowOff>
    </xdr:from>
    <xdr:to>
      <xdr:col>12</xdr:col>
      <xdr:colOff>28575</xdr:colOff>
      <xdr:row>16</xdr:row>
      <xdr:rowOff>19050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414386" y="316230"/>
              <a:ext cx="3630929" cy="26289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5</xdr:col>
      <xdr:colOff>252412</xdr:colOff>
      <xdr:row>1</xdr:row>
      <xdr:rowOff>76200</xdr:rowOff>
    </xdr:from>
    <xdr:to>
      <xdr:col>16</xdr:col>
      <xdr:colOff>200026</xdr:colOff>
      <xdr:row>16</xdr:row>
      <xdr:rowOff>114300</xdr:rowOff>
    </xdr:to>
    <xdr:graphicFrame macro="">
      <xdr:nvGraphicFramePr>
        <xdr:cNvPr id="3" name="Chart 2">
          <a:extLst>
            <a:ext uri="{FF2B5EF4-FFF2-40B4-BE49-F238E27FC236}">
              <a16:creationId xmlns:a16="http://schemas.microsoft.com/office/drawing/2014/main" id="{00000000-0008-0000-0E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71437</xdr:colOff>
      <xdr:row>73</xdr:row>
      <xdr:rowOff>38100</xdr:rowOff>
    </xdr:from>
    <xdr:to>
      <xdr:col>9</xdr:col>
      <xdr:colOff>509587</xdr:colOff>
      <xdr:row>87</xdr:row>
      <xdr:rowOff>114300</xdr:rowOff>
    </xdr:to>
    <xdr:graphicFrame macro="">
      <xdr:nvGraphicFramePr>
        <xdr:cNvPr id="8" name="Chart 7">
          <a:extLst>
            <a:ext uri="{FF2B5EF4-FFF2-40B4-BE49-F238E27FC236}">
              <a16:creationId xmlns:a16="http://schemas.microsoft.com/office/drawing/2014/main" id="{00000000-0008-0000-0E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110490</xdr:colOff>
      <xdr:row>19</xdr:row>
      <xdr:rowOff>114300</xdr:rowOff>
    </xdr:from>
    <xdr:to>
      <xdr:col>25</xdr:col>
      <xdr:colOff>472440</xdr:colOff>
      <xdr:row>34</xdr:row>
      <xdr:rowOff>114300</xdr:rowOff>
    </xdr:to>
    <xdr:graphicFrame macro="">
      <xdr:nvGraphicFramePr>
        <xdr:cNvPr id="2" name="Chart 1">
          <a:extLst>
            <a:ext uri="{FF2B5EF4-FFF2-40B4-BE49-F238E27FC236}">
              <a16:creationId xmlns:a16="http://schemas.microsoft.com/office/drawing/2014/main" id="{00000000-0008-0000-0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128587</xdr:colOff>
      <xdr:row>1</xdr:row>
      <xdr:rowOff>76200</xdr:rowOff>
    </xdr:from>
    <xdr:to>
      <xdr:col>10</xdr:col>
      <xdr:colOff>433387</xdr:colOff>
      <xdr:row>15</xdr:row>
      <xdr:rowOff>152400</xdr:rowOff>
    </xdr:to>
    <xdr:graphicFrame macro="">
      <xdr:nvGraphicFramePr>
        <xdr:cNvPr id="2" name="Chart 1">
          <a:extLst>
            <a:ext uri="{FF2B5EF4-FFF2-40B4-BE49-F238E27FC236}">
              <a16:creationId xmlns:a16="http://schemas.microsoft.com/office/drawing/2014/main" id="{00000000-0008-0000-1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openxmlformats.org/officeDocument/2006/relationships/externalLinkPath" Target="/project/Telak's%20Analysis.xlsx" TargetMode="External"/><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2" Type="http://schemas.openxmlformats.org/officeDocument/2006/relationships/externalLinkPath" Target="/project/Telak's%20Analysis.xlsx" TargetMode="External"/><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2" Type="http://schemas.openxmlformats.org/officeDocument/2006/relationships/externalLinkPath" Target="/project/Telak's%20Analysis.xlsx" TargetMode="External"/><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2" Type="http://schemas.openxmlformats.org/officeDocument/2006/relationships/externalLinkPath" Target="/project/Telak's%20Analysis.xlsx" TargetMode="External"/><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ges" refreshedDate="44815.680389814814" createdVersion="6" refreshedVersion="6" minRefreshableVersion="3" recordCount="705" xr:uid="{6882C3D7-372B-43AC-A2A1-80142577E84C}">
  <cacheSource type="worksheet">
    <worksheetSource ref="A1:P706" sheet="Month_with_state"/>
  </cacheSource>
  <cacheFields count="16">
    <cacheField name="state" numFmtId="0">
      <sharedItems count="36">
        <s v="Andaman and Nicobar Islands"/>
        <s v="Andhra Pradesh"/>
        <s v="Arunachal Pradesh"/>
        <s v="Assam"/>
        <s v="Bihar"/>
        <s v="Chandigarh"/>
        <s v="Chhattisgarh"/>
        <s v="Delhi"/>
        <s v="Dadra and Nagar Haveli and Daman and Diu"/>
        <s v="Goa"/>
        <s v="Gujarat"/>
        <s v="Himachal Pradesh"/>
        <s v="Haryana"/>
        <s v="Jharkhand"/>
        <s v="Jammu and Kashmir"/>
        <s v="Karnataka"/>
        <s v="Kerala"/>
        <s v="Ladakh"/>
        <s v="Lakshadweep"/>
        <s v="Maharashtra"/>
        <s v="Meghalaya"/>
        <s v="Manipur"/>
        <s v="Madhya Pradesh"/>
        <s v="Mizoram"/>
        <s v="Nagaland"/>
        <s v="Odisha"/>
        <s v="Punjab"/>
        <s v="Puducherry"/>
        <s v="Rajasthan"/>
        <s v="Sikkim"/>
        <s v="Telangana"/>
        <s v="Tamil Nadu"/>
        <s v="Tripura"/>
        <s v="Uttar Pradesh"/>
        <s v="Uttarakhand"/>
        <s v="West Bengal"/>
      </sharedItems>
    </cacheField>
    <cacheField name="state_short" numFmtId="0">
      <sharedItems count="36">
        <s v="AN"/>
        <s v="AP"/>
        <s v="AR"/>
        <s v="AS"/>
        <s v="BR"/>
        <s v="CH"/>
        <s v="CT"/>
        <s v="DL"/>
        <s v="DN"/>
        <s v="GA"/>
        <s v="GJ"/>
        <s v="HP"/>
        <s v="HR"/>
        <s v="JH"/>
        <s v="JK"/>
        <s v="KA"/>
        <s v="KL"/>
        <s v="LA"/>
        <s v="LD"/>
        <s v="MH"/>
        <s v="ML"/>
        <s v="MN"/>
        <s v="MP"/>
        <s v="MZ"/>
        <s v="NL"/>
        <s v="OR"/>
        <s v="PB"/>
        <s v="PY"/>
        <s v="RJ"/>
        <s v="SK"/>
        <s v="TG"/>
        <s v="TN"/>
        <s v="TR"/>
        <s v="UP"/>
        <s v="UT"/>
        <s v="WB"/>
      </sharedItems>
    </cacheField>
    <cacheField name="state_total_population" numFmtId="0">
      <sharedItems containsSemiMixedTypes="0" containsString="0" containsNumber="1" containsInteger="1" minValue="68000" maxValue="224979000"/>
    </cacheField>
    <cacheField name="month_name" numFmtId="0">
      <sharedItems count="12">
        <s v="March"/>
        <s v="April"/>
        <s v="May"/>
        <s v="June"/>
        <s v="July"/>
        <s v="August"/>
        <s v="September"/>
        <s v="October"/>
        <s v="November"/>
        <s v="December"/>
        <s v="January"/>
        <s v="February"/>
      </sharedItems>
    </cacheField>
    <cacheField name="year_name" numFmtId="0">
      <sharedItems containsSemiMixedTypes="0" containsString="0" containsNumber="1" containsInteger="1" minValue="2020" maxValue="2021" count="2">
        <n v="2020"/>
        <n v="2021"/>
      </sharedItems>
    </cacheField>
    <cacheField name="confirmed" numFmtId="0">
      <sharedItems containsSemiMixedTypes="0" containsString="0" containsNumber="1" containsInteger="1" minValue="0" maxValue="1789492"/>
    </cacheField>
    <cacheField name="deceased" numFmtId="0">
      <sharedItems containsSemiMixedTypes="0" containsString="0" containsNumber="1" containsInteger="1" minValue="0" maxValue="26601"/>
    </cacheField>
    <cacheField name="tested" numFmtId="0">
      <sharedItems containsSemiMixedTypes="0" containsString="0" containsNumber="1" containsInteger="1" minValue="0" maxValue="8611359"/>
    </cacheField>
    <cacheField name="recovered" numFmtId="0">
      <sharedItems containsSemiMixedTypes="0" containsString="0" containsNumber="1" containsInteger="1" minValue="0" maxValue="1526394"/>
    </cacheField>
    <cacheField name="vaccinated_1" numFmtId="0">
      <sharedItems containsSemiMixedTypes="0" containsString="0" containsNumber="1" containsInteger="1" minValue="0" maxValue="24698514"/>
    </cacheField>
    <cacheField name="vaccinated_2" numFmtId="0">
      <sharedItems containsSemiMixedTypes="0" containsString="0" containsNumber="1" containsInteger="1" minValue="0" maxValue="11975342"/>
    </cacheField>
    <cacheField name="Population_Effected_%" numFmtId="0">
      <sharedItems containsSemiMixedTypes="0" containsString="0" containsNumber="1" minValue="0.61" maxValue="15.24"/>
    </cacheField>
    <cacheField name="Recovery_%" numFmtId="0">
      <sharedItems containsSemiMixedTypes="0" containsString="0" containsNumber="1" minValue="93.91" maxValue="99.65"/>
    </cacheField>
    <cacheField name="Death_%" numFmtId="0">
      <sharedItems containsSemiMixedTypes="0" containsString="0" containsNumber="1" minValue="0.04" maxValue="2.75"/>
    </cacheField>
    <cacheField name="Vaccinated1_%" numFmtId="0">
      <sharedItems containsSemiMixedTypes="0" containsString="0" containsNumber="1" minValue="33" maxValue="81.98"/>
    </cacheField>
    <cacheField name=" Vaccinated2_%" numFmtId="0">
      <sharedItems containsSemiMixedTypes="0" containsString="0" containsNumber="1" minValue="14.53" maxValue="68"/>
    </cacheField>
  </cacheFields>
  <extLst>
    <ext xmlns:x14="http://schemas.microsoft.com/office/spreadsheetml/2009/9/main" uri="{725AE2AE-9491-48be-B2B4-4EB974FC3084}">
      <x14:pivotCacheDefinition pivotCacheId="75847380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ges" refreshedDate="44815.680399999997" createdVersion="6" refreshedVersion="6" minRefreshableVersion="3" recordCount="36" xr:uid="{020041F1-5C78-4B60-8A15-CDDBFDF3C9B8}">
  <cacheSource type="worksheet">
    <worksheetSource ref="A1:N37" sheet="state total"/>
  </cacheSource>
  <cacheFields count="14">
    <cacheField name="state_name" numFmtId="0">
      <sharedItems count="36">
        <s v="Andaman and Nicobar Islands"/>
        <s v="Andhra Pradesh"/>
        <s v="Arunachal Pradesh"/>
        <s v="Assam"/>
        <s v="Bihar"/>
        <s v="Chandigarh"/>
        <s v="Chhattisgarh"/>
        <s v="Delhi"/>
        <s v="Dadra and Nagar Haveli and Daman and Diu"/>
        <s v="Goa"/>
        <s v="Gujarat"/>
        <s v="Himachal Pradesh"/>
        <s v="Haryana"/>
        <s v="Jharkhand"/>
        <s v="Jammu and Kashmir"/>
        <s v="Karnataka"/>
        <s v="Kerala"/>
        <s v="Ladakh"/>
        <s v="Lakshadweep"/>
        <s v="Maharashtra"/>
        <s v="Meghalaya"/>
        <s v="Manipur"/>
        <s v="Madhya Pradesh"/>
        <s v="Mizoram"/>
        <s v="Nagaland"/>
        <s v="Odisha"/>
        <s v="Punjab"/>
        <s v="Puducherry"/>
        <s v="Rajasthan"/>
        <s v="Sikkim"/>
        <s v="Telangana"/>
        <s v="Tamil Nadu"/>
        <s v="Tripura"/>
        <s v="Uttar Pradesh"/>
        <s v="Uttarakhand"/>
        <s v="West Bengal"/>
      </sharedItems>
    </cacheField>
    <cacheField name="state_short" numFmtId="0">
      <sharedItems/>
    </cacheField>
    <cacheField name="Population" numFmtId="0">
      <sharedItems containsSemiMixedTypes="0" containsString="0" containsNumber="1" containsInteger="1" minValue="68000" maxValue="224979000"/>
    </cacheField>
    <cacheField name="Confirmed" numFmtId="0">
      <sharedItems containsSemiMixedTypes="0" containsString="0" containsNumber="1" containsInteger="1" minValue="7651" maxValue="6611078"/>
    </cacheField>
    <cacheField name="Deceased" numFmtId="0">
      <sharedItems containsSemiMixedTypes="0" containsString="0" containsNumber="1" containsInteger="1" minValue="4" maxValue="140216"/>
    </cacheField>
    <cacheField name="Recovered" numFmtId="0">
      <sharedItems containsSemiMixedTypes="0" containsString="0" containsNumber="1" containsInteger="1" minValue="7518" maxValue="6450585"/>
    </cacheField>
    <cacheField name="Tested" numFmtId="0">
      <sharedItems containsSemiMixedTypes="0" containsString="0" containsNumber="1" containsInteger="1" minValue="72410" maxValue="83635222"/>
    </cacheField>
    <cacheField name="Vaccinated1" numFmtId="0">
      <sharedItems containsSemiMixedTypes="0" containsString="0" containsNumber="1" containsInteger="1" minValue="55129" maxValue="98178865"/>
    </cacheField>
    <cacheField name="Vaccinated2" numFmtId="0">
      <sharedItems containsSemiMixedTypes="0" containsString="0" containsNumber="1" containsInteger="1" minValue="45951" maxValue="32681895"/>
    </cacheField>
    <cacheField name="Population Effected %" numFmtId="0">
      <sharedItems containsSemiMixedTypes="0" containsString="0" containsNumber="1" minValue="0.61" maxValue="15.24"/>
    </cacheField>
    <cacheField name="Recovery %" numFmtId="0">
      <sharedItems containsSemiMixedTypes="0" containsString="0" containsNumber="1" minValue="93.91" maxValue="99.65"/>
    </cacheField>
    <cacheField name="Death %" numFmtId="0">
      <sharedItems containsSemiMixedTypes="0" containsString="0" containsNumber="1" minValue="0.04" maxValue="2.75"/>
    </cacheField>
    <cacheField name="% of Population Vaccinated1" numFmtId="0">
      <sharedItems containsSemiMixedTypes="0" containsString="0" containsNumber="1" minValue="33" maxValue="81.98"/>
    </cacheField>
    <cacheField name="% of Population Fully Vaccinated" numFmtId="0">
      <sharedItems containsSemiMixedTypes="0" containsString="0" containsNumber="1" minValue="14.53" maxValue="6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ges" refreshedDate="44815.686521064817" createdVersion="6" refreshedVersion="6" minRefreshableVersion="3" recordCount="4" xr:uid="{66A6837D-4BD3-4402-91B5-58534F2CD3A5}">
  <cacheSource type="worksheet">
    <worksheetSource ref="A1:H5" sheet="Death %"/>
  </cacheSource>
  <cacheFields count="8">
    <cacheField name="Category" numFmtId="0">
      <sharedItems count="4">
        <s v="Category A"/>
        <s v="Category B"/>
        <s v="Category C"/>
        <s v="Category D"/>
      </sharedItems>
    </cacheField>
    <cacheField name="Avg_Population" numFmtId="0">
      <sharedItems containsSemiMixedTypes="0" containsString="0" containsNumber="1" containsInteger="1" minValue="1701378" maxValue="5322180"/>
    </cacheField>
    <cacheField name="Avg_Confirmed" numFmtId="0">
      <sharedItems containsSemiMixedTypes="0" containsString="0" containsNumber="1" containsInteger="1" minValue="38785" maxValue="658611"/>
    </cacheField>
    <cacheField name="Avg_Recovered" numFmtId="0">
      <sharedItems containsSemiMixedTypes="0" containsString="0" containsNumber="1" containsInteger="1" minValue="38095" maxValue="646777"/>
    </cacheField>
    <cacheField name="Avg_Deaths" numFmtId="0">
      <sharedItems containsSemiMixedTypes="0" containsString="0" containsNumber="1" containsInteger="1" minValue="591" maxValue="8550"/>
    </cacheField>
    <cacheField name="Avg_Tested" numFmtId="0">
      <sharedItems containsSemiMixedTypes="0" containsString="0" containsNumber="1" containsInteger="1" minValue="79623" maxValue="3838369"/>
    </cacheField>
    <cacheField name="Avg_TestingRatio" numFmtId="0">
      <sharedItems containsSemiMixedTypes="0" containsString="0" containsNumber="1" minValue="0.04" maxValue="0.73"/>
    </cacheField>
    <cacheField name="Death %" numFmtId="0">
      <sharedItems containsSemiMixedTypes="0" containsString="0" containsNumber="1" minValue="1.1100000000000001" maxValue="1.52"/>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ges" refreshedDate="44815.691765972224" createdVersion="6" refreshedVersion="6" minRefreshableVersion="3" recordCount="108" xr:uid="{17392BB5-1F47-489D-B1CD-A3250B4DA966}">
  <cacheSource type="worksheet">
    <worksheetSource ref="A1:G109" sheet="Weekly_data"/>
  </cacheSource>
  <cacheFields count="7">
    <cacheField name="Year" numFmtId="0">
      <sharedItems containsSemiMixedTypes="0" containsString="0" containsNumber="1" containsInteger="1" minValue="2020" maxValue="2021" count="2">
        <n v="2020"/>
        <n v="2021"/>
      </sharedItems>
    </cacheField>
    <cacheField name="MonthNumber" numFmtId="0">
      <sharedItems containsSemiMixedTypes="0" containsString="0" containsNumber="1" containsInteger="1" minValue="1" maxValue="12"/>
    </cacheField>
    <cacheField name="Month_WeekNumber" numFmtId="0">
      <sharedItems count="64">
        <s v="January-Week 5"/>
        <s v="February-Week 2"/>
        <s v="February-Week 3"/>
        <s v="March-Week 1"/>
        <s v="March-Week 2"/>
        <s v="March-Week 3"/>
        <s v="March-Week 4"/>
        <s v="March-Week 5"/>
        <s v="April-Week 1"/>
        <s v="April-Week 2"/>
        <s v="April-Week 3"/>
        <s v="April-Week 4"/>
        <s v="April-Week 5"/>
        <s v="May-Week 1"/>
        <s v="May-Week 2"/>
        <s v="May-Week 3"/>
        <s v="May-Week 4"/>
        <s v="May-Week 5"/>
        <s v="May-Week 6"/>
        <s v="June-Week 1"/>
        <s v="June-Week 2"/>
        <s v="June-Week 3"/>
        <s v="June-Week 4"/>
        <s v="June-Week 5"/>
        <s v="July-Week 1"/>
        <s v="July-Week 2"/>
        <s v="July-Week 3"/>
        <s v="July-Week 4"/>
        <s v="July-Week 5"/>
        <s v="August-Week 1"/>
        <s v="August-Week 2"/>
        <s v="August-Week 3"/>
        <s v="August-Week 4"/>
        <s v="August-Week 5"/>
        <s v="August-Week 6"/>
        <s v="September-Week 1"/>
        <s v="September-Week 2"/>
        <s v="September-Week 3"/>
        <s v="September-Week 4"/>
        <s v="September-Week 5"/>
        <s v="October-Week 1"/>
        <s v="October-Week 2"/>
        <s v="October-Week 3"/>
        <s v="October-Week 4"/>
        <s v="October-Week 5"/>
        <s v="November-Week 1"/>
        <s v="November-Week 2"/>
        <s v="November-Week 3"/>
        <s v="November-Week 4"/>
        <s v="November-Week 5"/>
        <s v="December-Week 1"/>
        <s v="December-Week 2"/>
        <s v="December-Week 3"/>
        <s v="December-Week 4"/>
        <s v="December-Week 5"/>
        <s v="January-Week 1"/>
        <s v="January-Week 2"/>
        <s v="January-Week 3"/>
        <s v="January-Week 4"/>
        <s v="January-Week 6"/>
        <s v="February-Week 1"/>
        <s v="February-Week 4"/>
        <s v="February-Week 5"/>
        <s v="October-Week 6"/>
      </sharedItems>
    </cacheField>
    <cacheField name="Confirmed" numFmtId="0">
      <sharedItems containsSemiMixedTypes="0" containsString="0" containsNumber="1" containsInteger="1" minValue="0" maxValue="2746319"/>
    </cacheField>
    <cacheField name="Recovered" numFmtId="0">
      <sharedItems containsSemiMixedTypes="0" containsString="0" containsNumber="1" containsInteger="1" minValue="0" maxValue="2629616"/>
    </cacheField>
    <cacheField name="Deaths" numFmtId="0">
      <sharedItems containsSemiMixedTypes="0" containsString="0" containsNumber="1" containsInteger="1" minValue="0" maxValue="28980"/>
    </cacheField>
    <cacheField name="Tested" numFmtId="0">
      <sharedItems containsSemiMixedTypes="0" containsString="0" containsNumber="1" containsInteger="1" minValue="0" maxValue="15518753"/>
    </cacheField>
  </cacheFields>
  <extLst>
    <ext xmlns:x14="http://schemas.microsoft.com/office/spreadsheetml/2009/9/main" uri="{725AE2AE-9491-48be-B2B4-4EB974FC3084}">
      <x14:pivotCacheDefinition pivotCacheId="601718326"/>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lak Ghimire" refreshedDate="44813.997627662036" createdVersion="8" refreshedVersion="8" minRefreshableVersion="3" recordCount="108" xr:uid="{547CAEA5-B637-40DC-88B1-06AF43529A15}">
  <cacheSource type="worksheet">
    <worksheetSource ref="A1:G109" sheet="Weekly" r:id="rId2"/>
  </cacheSource>
  <cacheFields count="7">
    <cacheField name="Year" numFmtId="0">
      <sharedItems containsSemiMixedTypes="0" containsString="0" containsNumber="1" containsInteger="1" minValue="2020" maxValue="2021" count="2">
        <n v="2020"/>
        <n v="2021"/>
      </sharedItems>
    </cacheField>
    <cacheField name="MonthNumber" numFmtId="0">
      <sharedItems containsSemiMixedTypes="0" containsString="0" containsNumber="1" containsInteger="1" minValue="1" maxValue="12" count="12">
        <n v="1"/>
        <n v="2"/>
        <n v="3"/>
        <n v="4"/>
        <n v="5"/>
        <n v="6"/>
        <n v="7"/>
        <n v="8"/>
        <n v="9"/>
        <n v="10"/>
        <n v="11"/>
        <n v="12"/>
      </sharedItems>
    </cacheField>
    <cacheField name="Month_WeekNumber" numFmtId="0">
      <sharedItems count="64">
        <s v="January-Week 5"/>
        <s v="February-Week 2"/>
        <s v="February-Week 3"/>
        <s v="March-Week 1"/>
        <s v="March-Week 2"/>
        <s v="March-Week 3"/>
        <s v="March-Week 4"/>
        <s v="March-Week 5"/>
        <s v="April-Week 1"/>
        <s v="April-Week 2"/>
        <s v="April-Week 3"/>
        <s v="April-Week 4"/>
        <s v="April-Week 5"/>
        <s v="May-Week 1"/>
        <s v="May-Week 2"/>
        <s v="May-Week 3"/>
        <s v="May-Week 4"/>
        <s v="May-Week 5"/>
        <s v="May-Week 6"/>
        <s v="June-Week 1"/>
        <s v="June-Week 2"/>
        <s v="June-Week 3"/>
        <s v="June-Week 4"/>
        <s v="June-Week 5"/>
        <s v="July-Week 1"/>
        <s v="July-Week 2"/>
        <s v="July-Week 3"/>
        <s v="July-Week 4"/>
        <s v="July-Week 5"/>
        <s v="August-Week 1"/>
        <s v="August-Week 2"/>
        <s v="August-Week 3"/>
        <s v="August-Week 4"/>
        <s v="August-Week 5"/>
        <s v="August-Week 6"/>
        <s v="September-Week 1"/>
        <s v="September-Week 2"/>
        <s v="September-Week 3"/>
        <s v="September-Week 4"/>
        <s v="September-Week 5"/>
        <s v="October-Week 1"/>
        <s v="October-Week 2"/>
        <s v="October-Week 3"/>
        <s v="October-Week 4"/>
        <s v="October-Week 5"/>
        <s v="November-Week 1"/>
        <s v="November-Week 2"/>
        <s v="November-Week 3"/>
        <s v="November-Week 4"/>
        <s v="November-Week 5"/>
        <s v="December-Week 1"/>
        <s v="December-Week 2"/>
        <s v="December-Week 3"/>
        <s v="December-Week 4"/>
        <s v="December-Week 5"/>
        <s v="January-Week 1"/>
        <s v="January-Week 2"/>
        <s v="January-Week 3"/>
        <s v="January-Week 4"/>
        <s v="January-Week 6"/>
        <s v="February-Week 1"/>
        <s v="February-Week 4"/>
        <s v="February-Week 5"/>
        <s v="October-Week 6"/>
      </sharedItems>
    </cacheField>
    <cacheField name="Confirmed" numFmtId="0">
      <sharedItems containsSemiMixedTypes="0" containsString="0" containsNumber="1" containsInteger="1" minValue="0" maxValue="2746319"/>
    </cacheField>
    <cacheField name="Recovered" numFmtId="0">
      <sharedItems containsSemiMixedTypes="0" containsString="0" containsNumber="1" containsInteger="1" minValue="0" maxValue="2629616"/>
    </cacheField>
    <cacheField name="Deaths" numFmtId="0">
      <sharedItems containsSemiMixedTypes="0" containsString="0" containsNumber="1" containsInteger="1" minValue="0" maxValue="28980"/>
    </cacheField>
    <cacheField name="Tested" numFmtId="0">
      <sharedItems containsSemiMixedTypes="0" containsString="0" containsNumber="1" containsInteger="1" minValue="0" maxValue="15518753"/>
    </cacheField>
  </cacheFields>
  <extLst>
    <ext xmlns:x14="http://schemas.microsoft.com/office/spreadsheetml/2009/9/main" uri="{725AE2AE-9491-48be-B2B4-4EB974FC3084}">
      <x14:pivotCacheDefinition pivotCacheId="170218239"/>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lak Ghimire" refreshedDate="44813.70336053241" createdVersion="8" refreshedVersion="8" minRefreshableVersion="3" recordCount="4" xr:uid="{DC012F36-2311-48F5-8122-2A70DBAE86B3}">
  <cacheSource type="worksheet">
    <worksheetSource ref="A1:H5" sheet="Death %" r:id="rId2"/>
  </cacheSource>
  <cacheFields count="8">
    <cacheField name="Category" numFmtId="0">
      <sharedItems count="4">
        <s v="Category A"/>
        <s v="Category B"/>
        <s v="Category C"/>
        <s v="Category D"/>
      </sharedItems>
    </cacheField>
    <cacheField name="Avg_Population" numFmtId="0">
      <sharedItems containsSemiMixedTypes="0" containsString="0" containsNumber="1" containsInteger="1" minValue="1925599" maxValue="5322180"/>
    </cacheField>
    <cacheField name="Avg_Confirmed" numFmtId="0">
      <sharedItems containsSemiMixedTypes="0" containsString="0" containsNumber="1" containsInteger="1" minValue="35304" maxValue="658611"/>
    </cacheField>
    <cacheField name="Avg_Recovered" numFmtId="0">
      <sharedItems containsSemiMixedTypes="0" containsString="0" containsNumber="1" containsInteger="1" minValue="34660" maxValue="646777"/>
    </cacheField>
    <cacheField name="Avg_Deaths" numFmtId="0">
      <sharedItems containsSemiMixedTypes="0" containsString="0" containsNumber="1" containsInteger="1" minValue="560" maxValue="8550"/>
    </cacheField>
    <cacheField name="Avg_Tested" numFmtId="0">
      <sharedItems containsSemiMixedTypes="0" containsString="0" containsNumber="1" containsInteger="1" minValue="149691" maxValue="3838369"/>
    </cacheField>
    <cacheField name="Avg_TestingRatio" numFmtId="0">
      <sharedItems containsSemiMixedTypes="0" containsString="0" containsNumber="1" minValue="0.08" maxValue="0.73"/>
    </cacheField>
    <cacheField name="% of death" numFmtId="0">
      <sharedItems containsSemiMixedTypes="0" containsString="0" containsNumber="1" minValue="1.1100000000000001" maxValue="1.59"/>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lak Ghimire" refreshedDate="44815.454333217589" createdVersion="8" refreshedVersion="8" minRefreshableVersion="3" recordCount="36" xr:uid="{CC0B0F37-A74C-4863-8267-8A04FB9BF3D5}">
  <cacheSource type="worksheet">
    <worksheetSource ref="A1:M37" sheet="State Analysis" r:id="rId2"/>
  </cacheSource>
  <cacheFields count="13">
    <cacheField name="State" numFmtId="0">
      <sharedItems count="36">
        <s v="AN"/>
        <s v="AP"/>
        <s v="AR"/>
        <s v="AS"/>
        <s v="BR"/>
        <s v="CH"/>
        <s v="CT"/>
        <s v="DL"/>
        <s v="DN"/>
        <s v="GA"/>
        <s v="GJ"/>
        <s v="HP"/>
        <s v="HR"/>
        <s v="JH"/>
        <s v="JK"/>
        <s v="KA"/>
        <s v="KL"/>
        <s v="LA"/>
        <s v="LD"/>
        <s v="MH"/>
        <s v="ML"/>
        <s v="MN"/>
        <s v="MP"/>
        <s v="MZ"/>
        <s v="NL"/>
        <s v="OR"/>
        <s v="PB"/>
        <s v="PY"/>
        <s v="RJ"/>
        <s v="SK"/>
        <s v="TG"/>
        <s v="TN"/>
        <s v="TR"/>
        <s v="UP"/>
        <s v="UT"/>
        <s v="WB"/>
      </sharedItems>
    </cacheField>
    <cacheField name="Population" numFmtId="0">
      <sharedItems containsSemiMixedTypes="0" containsString="0" containsNumber="1" containsInteger="1" minValue="68000" maxValue="224979000"/>
    </cacheField>
    <cacheField name="Confirmed" numFmtId="0">
      <sharedItems containsSemiMixedTypes="0" containsString="0" containsNumber="1" containsInteger="1" minValue="7651" maxValue="6611078"/>
    </cacheField>
    <cacheField name="Deceased" numFmtId="0">
      <sharedItems containsSemiMixedTypes="0" containsString="0" containsNumber="1" containsInteger="1" minValue="4" maxValue="140216"/>
    </cacheField>
    <cacheField name="Recovered" numFmtId="0">
      <sharedItems containsSemiMixedTypes="0" containsString="0" containsNumber="1" containsInteger="1" minValue="7518" maxValue="6450585"/>
    </cacheField>
    <cacheField name="Tested" numFmtId="0">
      <sharedItems containsSemiMixedTypes="0" containsString="0" containsNumber="1" containsInteger="1" minValue="72410" maxValue="83635222"/>
    </cacheField>
    <cacheField name="Vaccinated1" numFmtId="0">
      <sharedItems containsSemiMixedTypes="0" containsString="0" containsNumber="1" containsInteger="1" minValue="55129" maxValue="98178865"/>
    </cacheField>
    <cacheField name="Vaccinated2" numFmtId="0">
      <sharedItems containsSemiMixedTypes="0" containsString="0" containsNumber="1" containsInteger="1" minValue="45951" maxValue="32681895"/>
    </cacheField>
    <cacheField name="Population Effected %" numFmtId="0">
      <sharedItems containsSemiMixedTypes="0" containsString="0" containsNumber="1" minValue="0.61" maxValue="15.24"/>
    </cacheField>
    <cacheField name="Recovery %" numFmtId="0">
      <sharedItems containsSemiMixedTypes="0" containsString="0" containsNumber="1" minValue="93.91" maxValue="99.65"/>
    </cacheField>
    <cacheField name="Death %" numFmtId="0">
      <sharedItems containsSemiMixedTypes="0" containsString="0" containsNumber="1" minValue="0.04" maxValue="2.75"/>
    </cacheField>
    <cacheField name="% of Population Vaccinated1" numFmtId="0">
      <sharedItems containsSemiMixedTypes="0" containsString="0" containsNumber="1" minValue="33" maxValue="81.98"/>
    </cacheField>
    <cacheField name="% of Population Fully Vaccinated" numFmtId="0">
      <sharedItems containsSemiMixedTypes="0" containsString="0" containsNumber="1" minValue="14.53" maxValue="68"/>
    </cacheField>
  </cacheFields>
  <extLst>
    <ext xmlns:x14="http://schemas.microsoft.com/office/spreadsheetml/2009/9/main" uri="{725AE2AE-9491-48be-B2B4-4EB974FC3084}">
      <x14:pivotCacheDefinition pivotCacheId="1183926625"/>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lak Ghimire" refreshedDate="44815.34859652778" createdVersion="8" refreshedVersion="8" minRefreshableVersion="3" recordCount="36" xr:uid="{855B26F8-2E61-40FA-BAE0-58BFC3AEF977}">
  <cacheSource type="worksheet">
    <worksheetSource ref="A1:D37" sheet="Delta7 Analysis" r:id="rId2"/>
  </cacheSource>
  <cacheFields count="4">
    <cacheField name="State" numFmtId="0">
      <sharedItems count="36">
        <s v="Andaman and Nicobar Islands"/>
        <s v="Andhra Pradesh"/>
        <s v="Arunachal Pradesh"/>
        <s v="Assam"/>
        <s v="Bihar"/>
        <s v="Chandigarh"/>
        <s v="Chhattisgarh"/>
        <s v="Delhi"/>
        <s v="Dadra and Nagar Haveli and Daman and Diu"/>
        <s v="Goa"/>
        <s v="Gujarat"/>
        <s v="Himachal Pradesh"/>
        <s v="Haryana"/>
        <s v="Jharkhand"/>
        <s v="Jammu and Kashmir"/>
        <s v="Karnataka"/>
        <s v="Kerala"/>
        <s v="Ladakh"/>
        <s v="Lakshadweep"/>
        <s v="Maharashtra"/>
        <s v="Meghalaya"/>
        <s v="Manipur"/>
        <s v="Madhya Pradesh"/>
        <s v="Mizoram"/>
        <s v="Nagaland"/>
        <s v="Odisha"/>
        <s v="Punjab"/>
        <s v="Puducherry"/>
        <s v="Rajasthan"/>
        <s v="Sikkim"/>
        <s v="Telangana"/>
        <s v="Tamil Nadu"/>
        <s v="Tripura"/>
        <s v="Uttar Pradesh"/>
        <s v="Uttarakhand"/>
        <s v="West Bengal"/>
      </sharedItems>
    </cacheField>
    <cacheField name="State_short" numFmtId="0">
      <sharedItems count="36">
        <s v="AN"/>
        <s v="AP"/>
        <s v="AR"/>
        <s v="AS"/>
        <s v="BR"/>
        <s v="CH"/>
        <s v="CT"/>
        <s v="DL"/>
        <s v="DN"/>
        <s v="GA"/>
        <s v="GJ"/>
        <s v="HP"/>
        <s v="HR"/>
        <s v="JH"/>
        <s v="JK"/>
        <s v="KA"/>
        <s v="KL"/>
        <s v="LA"/>
        <s v="LD"/>
        <s v="MH"/>
        <s v="ML"/>
        <s v="MN"/>
        <s v="MP"/>
        <s v="MZ"/>
        <s v="NL"/>
        <s v="OR"/>
        <s v="PB"/>
        <s v="PY"/>
        <s v="RJ"/>
        <s v="SK"/>
        <s v="TG"/>
        <s v="TN"/>
        <s v="TR"/>
        <s v="UP"/>
        <s v="UT"/>
        <s v="WB"/>
      </sharedItems>
    </cacheField>
    <cacheField name="Delta7 Confirmed" numFmtId="0">
      <sharedItems containsSemiMixedTypes="0" containsString="0" containsNumber="1" containsInteger="1" minValue="0" maxValue="53326"/>
    </cacheField>
    <cacheField name="Fully Vaccinated" numFmtId="0">
      <sharedItems containsSemiMixedTypes="0" containsString="0" containsNumber="1" containsInteger="1" minValue="796" maxValue="313082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5">
  <r>
    <x v="0"/>
    <x v="0"/>
    <n v="397000"/>
    <x v="0"/>
    <x v="0"/>
    <n v="10"/>
    <n v="0"/>
    <n v="0"/>
    <n v="0"/>
    <n v="0"/>
    <n v="0"/>
    <n v="1.93"/>
    <n v="98.26"/>
    <n v="1.69"/>
    <n v="74.06"/>
    <n v="50.42"/>
  </r>
  <r>
    <x v="0"/>
    <x v="0"/>
    <n v="397000"/>
    <x v="1"/>
    <x v="0"/>
    <n v="23"/>
    <n v="0"/>
    <n v="2848"/>
    <n v="16"/>
    <n v="0"/>
    <n v="0"/>
    <n v="1.93"/>
    <n v="98.26"/>
    <n v="1.69"/>
    <n v="74.06"/>
    <n v="50.42"/>
  </r>
  <r>
    <x v="0"/>
    <x v="0"/>
    <n v="397000"/>
    <x v="2"/>
    <x v="0"/>
    <n v="0"/>
    <n v="0"/>
    <n v="4858"/>
    <n v="17"/>
    <n v="0"/>
    <n v="0"/>
    <n v="1.93"/>
    <n v="98.26"/>
    <n v="1.69"/>
    <n v="74.06"/>
    <n v="50.42"/>
  </r>
  <r>
    <x v="0"/>
    <x v="0"/>
    <n v="397000"/>
    <x v="3"/>
    <x v="0"/>
    <n v="64"/>
    <n v="0"/>
    <n v="8003"/>
    <n v="12"/>
    <n v="0"/>
    <n v="0"/>
    <n v="1.93"/>
    <n v="98.26"/>
    <n v="1.69"/>
    <n v="74.06"/>
    <n v="50.42"/>
  </r>
  <r>
    <x v="0"/>
    <x v="0"/>
    <n v="397000"/>
    <x v="4"/>
    <x v="0"/>
    <n v="451"/>
    <n v="5"/>
    <n v="8329"/>
    <n v="169"/>
    <n v="0"/>
    <n v="0"/>
    <n v="1.93"/>
    <n v="98.26"/>
    <n v="1.69"/>
    <n v="74.06"/>
    <n v="50.42"/>
  </r>
  <r>
    <x v="0"/>
    <x v="0"/>
    <n v="397000"/>
    <x v="5"/>
    <x v="0"/>
    <n v="2584"/>
    <n v="41"/>
    <n v="9447"/>
    <n v="2433"/>
    <n v="0"/>
    <n v="0"/>
    <n v="1.93"/>
    <n v="98.26"/>
    <n v="1.69"/>
    <n v="74.06"/>
    <n v="50.42"/>
  </r>
  <r>
    <x v="0"/>
    <x v="0"/>
    <n v="397000"/>
    <x v="6"/>
    <x v="0"/>
    <n v="703"/>
    <n v="7"/>
    <n v="25278"/>
    <n v="961"/>
    <n v="0"/>
    <n v="0"/>
    <n v="1.93"/>
    <n v="98.26"/>
    <n v="1.69"/>
    <n v="74.06"/>
    <n v="50.42"/>
  </r>
  <r>
    <x v="0"/>
    <x v="0"/>
    <n v="397000"/>
    <x v="7"/>
    <x v="0"/>
    <n v="497"/>
    <n v="6"/>
    <n v="29690"/>
    <n v="492"/>
    <n v="0"/>
    <n v="0"/>
    <n v="1.93"/>
    <n v="98.26"/>
    <n v="1.69"/>
    <n v="74.06"/>
    <n v="50.42"/>
  </r>
  <r>
    <x v="0"/>
    <x v="0"/>
    <n v="397000"/>
    <x v="8"/>
    <x v="0"/>
    <n v="378"/>
    <n v="2"/>
    <n v="40936"/>
    <n v="450"/>
    <n v="0"/>
    <n v="0"/>
    <n v="1.93"/>
    <n v="98.26"/>
    <n v="1.69"/>
    <n v="74.06"/>
    <n v="50.42"/>
  </r>
  <r>
    <x v="0"/>
    <x v="0"/>
    <n v="397000"/>
    <x v="9"/>
    <x v="0"/>
    <n v="235"/>
    <n v="1"/>
    <n v="52251"/>
    <n v="276"/>
    <n v="0"/>
    <n v="0"/>
    <n v="1.93"/>
    <n v="98.26"/>
    <n v="1.69"/>
    <n v="74.06"/>
    <n v="50.42"/>
  </r>
  <r>
    <x v="0"/>
    <x v="0"/>
    <n v="397000"/>
    <x v="10"/>
    <x v="1"/>
    <n v="49"/>
    <n v="0"/>
    <n v="41497"/>
    <n v="102"/>
    <n v="2727"/>
    <n v="0"/>
    <n v="1.93"/>
    <n v="98.26"/>
    <n v="1.69"/>
    <n v="74.06"/>
    <n v="50.42"/>
  </r>
  <r>
    <x v="0"/>
    <x v="0"/>
    <n v="397000"/>
    <x v="11"/>
    <x v="1"/>
    <n v="26"/>
    <n v="0"/>
    <n v="45362"/>
    <n v="24"/>
    <n v="3407"/>
    <n v="2422"/>
    <n v="1.93"/>
    <n v="98.26"/>
    <n v="1.69"/>
    <n v="74.06"/>
    <n v="50.42"/>
  </r>
  <r>
    <x v="0"/>
    <x v="0"/>
    <n v="397000"/>
    <x v="0"/>
    <x v="1"/>
    <n v="63"/>
    <n v="0"/>
    <n v="51365"/>
    <n v="24"/>
    <n v="10346"/>
    <n v="3186"/>
    <n v="1.93"/>
    <n v="98.26"/>
    <n v="1.69"/>
    <n v="74.06"/>
    <n v="50.42"/>
  </r>
  <r>
    <x v="0"/>
    <x v="0"/>
    <n v="397000"/>
    <x v="1"/>
    <x v="1"/>
    <n v="866"/>
    <n v="5"/>
    <n v="51032"/>
    <n v="725"/>
    <n v="77013"/>
    <n v="5273"/>
    <n v="1.93"/>
    <n v="98.26"/>
    <n v="1.69"/>
    <n v="74.06"/>
    <n v="50.42"/>
  </r>
  <r>
    <x v="0"/>
    <x v="0"/>
    <n v="397000"/>
    <x v="2"/>
    <x v="1"/>
    <n v="1056"/>
    <n v="48"/>
    <n v="15717"/>
    <n v="1018"/>
    <n v="15591"/>
    <n v="4300"/>
    <n v="1.93"/>
    <n v="98.26"/>
    <n v="1.69"/>
    <n v="74.06"/>
    <n v="50.42"/>
  </r>
  <r>
    <x v="0"/>
    <x v="0"/>
    <n v="397000"/>
    <x v="3"/>
    <x v="1"/>
    <n v="462"/>
    <n v="13"/>
    <n v="23277"/>
    <n v="589"/>
    <n v="47386"/>
    <n v="4642"/>
    <n v="1.93"/>
    <n v="98.26"/>
    <n v="1.69"/>
    <n v="74.06"/>
    <n v="50.42"/>
  </r>
  <r>
    <x v="0"/>
    <x v="0"/>
    <n v="397000"/>
    <x v="4"/>
    <x v="1"/>
    <n v="70"/>
    <n v="1"/>
    <n v="30980"/>
    <n v="92"/>
    <n v="53226"/>
    <n v="71739"/>
    <n v="1.93"/>
    <n v="98.26"/>
    <n v="1.69"/>
    <n v="74.06"/>
    <n v="50.42"/>
  </r>
  <r>
    <x v="0"/>
    <x v="0"/>
    <n v="397000"/>
    <x v="5"/>
    <x v="1"/>
    <n v="29"/>
    <n v="0"/>
    <n v="49782"/>
    <n v="31"/>
    <n v="47799"/>
    <n v="14240"/>
    <n v="1.93"/>
    <n v="98.26"/>
    <n v="1.69"/>
    <n v="74.06"/>
    <n v="50.42"/>
  </r>
  <r>
    <x v="0"/>
    <x v="0"/>
    <n v="397000"/>
    <x v="6"/>
    <x v="1"/>
    <n v="55"/>
    <n v="0"/>
    <n v="61501"/>
    <n v="52"/>
    <n v="32233"/>
    <n v="47412"/>
    <n v="1.93"/>
    <n v="98.26"/>
    <n v="1.69"/>
    <n v="74.06"/>
    <n v="50.42"/>
  </r>
  <r>
    <x v="0"/>
    <x v="0"/>
    <n v="397000"/>
    <x v="7"/>
    <x v="1"/>
    <n v="30"/>
    <n v="0"/>
    <n v="45880"/>
    <n v="35"/>
    <n v="4273"/>
    <n v="46943"/>
    <n v="1.93"/>
    <n v="98.26"/>
    <n v="1.69"/>
    <n v="74.06"/>
    <n v="50.42"/>
  </r>
  <r>
    <x v="1"/>
    <x v="1"/>
    <n v="52221000"/>
    <x v="0"/>
    <x v="0"/>
    <n v="44"/>
    <n v="0"/>
    <n v="0"/>
    <n v="1"/>
    <n v="0"/>
    <n v="0"/>
    <n v="3.96"/>
    <n v="99.09"/>
    <n v="0.7"/>
    <n v="63.15"/>
    <n v="39.020000000000003"/>
  </r>
  <r>
    <x v="1"/>
    <x v="1"/>
    <n v="52221000"/>
    <x v="1"/>
    <x v="0"/>
    <n v="1359"/>
    <n v="31"/>
    <n v="94558"/>
    <n v="320"/>
    <n v="0"/>
    <n v="0"/>
    <n v="3.96"/>
    <n v="99.09"/>
    <n v="0.7"/>
    <n v="63.15"/>
    <n v="39.020000000000003"/>
  </r>
  <r>
    <x v="1"/>
    <x v="1"/>
    <n v="52221000"/>
    <x v="2"/>
    <x v="0"/>
    <n v="2168"/>
    <n v="31"/>
    <n v="278190"/>
    <n v="2019"/>
    <n v="0"/>
    <n v="0"/>
    <n v="3.96"/>
    <n v="99.09"/>
    <n v="0.7"/>
    <n v="63.15"/>
    <n v="39.020000000000003"/>
  </r>
  <r>
    <x v="1"/>
    <x v="1"/>
    <n v="52221000"/>
    <x v="3"/>
    <x v="0"/>
    <n v="11024"/>
    <n v="125"/>
    <n v="517442"/>
    <n v="4171"/>
    <n v="0"/>
    <n v="0"/>
    <n v="3.96"/>
    <n v="99.09"/>
    <n v="0.7"/>
    <n v="63.15"/>
    <n v="39.020000000000003"/>
  </r>
  <r>
    <x v="1"/>
    <x v="1"/>
    <n v="52221000"/>
    <x v="4"/>
    <x v="0"/>
    <n v="126338"/>
    <n v="1162"/>
    <n v="1061586"/>
    <n v="57353"/>
    <n v="0"/>
    <n v="0"/>
    <n v="3.96"/>
    <n v="99.09"/>
    <n v="0.7"/>
    <n v="63.15"/>
    <n v="39.020000000000003"/>
  </r>
  <r>
    <x v="1"/>
    <x v="1"/>
    <n v="52221000"/>
    <x v="5"/>
    <x v="0"/>
    <n v="293838"/>
    <n v="2620"/>
    <n v="1771136"/>
    <n v="266662"/>
    <n v="0"/>
    <n v="0"/>
    <n v="3.96"/>
    <n v="99.09"/>
    <n v="0.7"/>
    <n v="63.15"/>
    <n v="39.020000000000003"/>
  </r>
  <r>
    <x v="1"/>
    <x v="1"/>
    <n v="52221000"/>
    <x v="6"/>
    <x v="0"/>
    <n v="258713"/>
    <n v="1859"/>
    <n v="2083646"/>
    <n v="298685"/>
    <n v="0"/>
    <n v="0"/>
    <n v="3.96"/>
    <n v="99.09"/>
    <n v="0.7"/>
    <n v="63.15"/>
    <n v="39.020000000000003"/>
  </r>
  <r>
    <x v="1"/>
    <x v="1"/>
    <n v="52221000"/>
    <x v="7"/>
    <x v="0"/>
    <n v="129864"/>
    <n v="862"/>
    <n v="2222347"/>
    <n v="162872"/>
    <n v="0"/>
    <n v="0"/>
    <n v="3.96"/>
    <n v="99.09"/>
    <n v="0.7"/>
    <n v="63.15"/>
    <n v="39.020000000000003"/>
  </r>
  <r>
    <x v="1"/>
    <x v="1"/>
    <n v="52221000"/>
    <x v="8"/>
    <x v="0"/>
    <n v="44716"/>
    <n v="302"/>
    <n v="2028949"/>
    <n v="61149"/>
    <n v="0"/>
    <n v="0"/>
    <n v="3.96"/>
    <n v="99.09"/>
    <n v="0.7"/>
    <n v="63.15"/>
    <n v="39.020000000000003"/>
  </r>
  <r>
    <x v="1"/>
    <x v="1"/>
    <n v="52221000"/>
    <x v="9"/>
    <x v="0"/>
    <n v="14222"/>
    <n v="116"/>
    <n v="1767712"/>
    <n v="18684"/>
    <n v="0"/>
    <n v="0"/>
    <n v="3.96"/>
    <n v="99.09"/>
    <n v="0.7"/>
    <n v="63.15"/>
    <n v="39.020000000000003"/>
  </r>
  <r>
    <x v="1"/>
    <x v="1"/>
    <n v="52221000"/>
    <x v="10"/>
    <x v="1"/>
    <n v="5550"/>
    <n v="45"/>
    <n v="1312306"/>
    <n v="7489"/>
    <n v="187252"/>
    <n v="0"/>
    <n v="3.96"/>
    <n v="99.09"/>
    <n v="0.7"/>
    <n v="63.15"/>
    <n v="39.020000000000003"/>
  </r>
  <r>
    <x v="1"/>
    <x v="1"/>
    <n v="52221000"/>
    <x v="11"/>
    <x v="1"/>
    <n v="2080"/>
    <n v="16"/>
    <n v="816259"/>
    <n v="2624"/>
    <n v="342355"/>
    <n v="139337"/>
    <n v="3.96"/>
    <n v="99.09"/>
    <n v="0.7"/>
    <n v="63.15"/>
    <n v="39.020000000000003"/>
  </r>
  <r>
    <x v="1"/>
    <x v="1"/>
    <n v="52221000"/>
    <x v="0"/>
    <x v="1"/>
    <n v="12073"/>
    <n v="48"/>
    <n v="1129048"/>
    <n v="5405"/>
    <n v="1682209"/>
    <n v="254016"/>
    <n v="3.96"/>
    <n v="99.09"/>
    <n v="0.7"/>
    <n v="63.15"/>
    <n v="39.020000000000003"/>
  </r>
  <r>
    <x v="1"/>
    <x v="1"/>
    <n v="52221000"/>
    <x v="1"/>
    <x v="1"/>
    <n v="199701"/>
    <n v="775"/>
    <n v="1307181"/>
    <n v="83284"/>
    <n v="2900737"/>
    <n v="1073911"/>
    <n v="3.96"/>
    <n v="99.09"/>
    <n v="0.7"/>
    <n v="63.15"/>
    <n v="39.020000000000003"/>
  </r>
  <r>
    <x v="1"/>
    <x v="1"/>
    <n v="52221000"/>
    <x v="2"/>
    <x v="1"/>
    <n v="591395"/>
    <n v="2938"/>
    <n v="2865944"/>
    <n v="557642"/>
    <n v="2238415"/>
    <n v="1045115"/>
    <n v="3.96"/>
    <n v="99.09"/>
    <n v="0.7"/>
    <n v="63.15"/>
    <n v="39.020000000000003"/>
  </r>
  <r>
    <x v="1"/>
    <x v="1"/>
    <n v="52221000"/>
    <x v="3"/>
    <x v="1"/>
    <n v="196428"/>
    <n v="1776"/>
    <n v="2737314"/>
    <n v="310109"/>
    <n v="5237401"/>
    <n v="603822"/>
    <n v="3.96"/>
    <n v="99.09"/>
    <n v="0.7"/>
    <n v="63.15"/>
    <n v="39.020000000000003"/>
  </r>
  <r>
    <x v="1"/>
    <x v="1"/>
    <n v="52221000"/>
    <x v="4"/>
    <x v="1"/>
    <n v="76662"/>
    <n v="671"/>
    <n v="2569425"/>
    <n v="93149"/>
    <n v="3697974"/>
    <n v="2458155"/>
    <n v="3.96"/>
    <n v="99.09"/>
    <n v="0.7"/>
    <n v="63.15"/>
    <n v="39.020000000000003"/>
  </r>
  <r>
    <x v="1"/>
    <x v="1"/>
    <n v="52221000"/>
    <x v="5"/>
    <x v="1"/>
    <n v="47941"/>
    <n v="480"/>
    <n v="2066271"/>
    <n v="53948"/>
    <n v="5698762"/>
    <n v="3019979"/>
    <n v="3.96"/>
    <n v="99.09"/>
    <n v="0.7"/>
    <n v="63.15"/>
    <n v="39.020000000000003"/>
  </r>
  <r>
    <x v="1"/>
    <x v="1"/>
    <n v="52221000"/>
    <x v="6"/>
    <x v="1"/>
    <n v="36208"/>
    <n v="319"/>
    <n v="1664390"/>
    <n v="39079"/>
    <n v="5405420"/>
    <n v="5111998"/>
    <n v="3.96"/>
    <n v="99.09"/>
    <n v="0.7"/>
    <n v="63.15"/>
    <n v="39.020000000000003"/>
  </r>
  <r>
    <x v="1"/>
    <x v="1"/>
    <n v="52221000"/>
    <x v="7"/>
    <x v="1"/>
    <n v="16126"/>
    <n v="197"/>
    <n v="1225083"/>
    <n v="23077"/>
    <n v="5586444"/>
    <n v="6668848"/>
    <n v="3.96"/>
    <n v="99.09"/>
    <n v="0.7"/>
    <n v="63.15"/>
    <n v="39.020000000000003"/>
  </r>
  <r>
    <x v="2"/>
    <x v="2"/>
    <n v="1504000"/>
    <x v="1"/>
    <x v="0"/>
    <n v="1"/>
    <n v="0"/>
    <n v="694"/>
    <n v="1"/>
    <n v="0"/>
    <n v="0"/>
    <n v="3.67"/>
    <n v="99.31"/>
    <n v="0.51"/>
    <n v="51.32"/>
    <n v="35.54"/>
  </r>
  <r>
    <x v="2"/>
    <x v="2"/>
    <n v="1504000"/>
    <x v="2"/>
    <x v="0"/>
    <n v="3"/>
    <n v="0"/>
    <n v="7589"/>
    <n v="0"/>
    <n v="0"/>
    <n v="0"/>
    <n v="3.67"/>
    <n v="99.31"/>
    <n v="0.51"/>
    <n v="51.32"/>
    <n v="35.54"/>
  </r>
  <r>
    <x v="2"/>
    <x v="2"/>
    <n v="1504000"/>
    <x v="3"/>
    <x v="0"/>
    <n v="187"/>
    <n v="1"/>
    <n v="15954"/>
    <n v="61"/>
    <n v="0"/>
    <n v="0"/>
    <n v="3.67"/>
    <n v="99.31"/>
    <n v="0.51"/>
    <n v="51.32"/>
    <n v="35.54"/>
  </r>
  <r>
    <x v="2"/>
    <x v="2"/>
    <n v="1504000"/>
    <x v="4"/>
    <x v="0"/>
    <n v="1400"/>
    <n v="2"/>
    <n v="57628"/>
    <n v="856"/>
    <n v="0"/>
    <n v="0"/>
    <n v="3.67"/>
    <n v="99.31"/>
    <n v="0.51"/>
    <n v="51.32"/>
    <n v="35.54"/>
  </r>
  <r>
    <x v="2"/>
    <x v="2"/>
    <n v="1504000"/>
    <x v="5"/>
    <x v="0"/>
    <n v="2521"/>
    <n v="4"/>
    <n v="85750"/>
    <n v="1967"/>
    <n v="0"/>
    <n v="0"/>
    <n v="3.67"/>
    <n v="99.31"/>
    <n v="0.51"/>
    <n v="51.32"/>
    <n v="35.54"/>
  </r>
  <r>
    <x v="2"/>
    <x v="2"/>
    <n v="1504000"/>
    <x v="6"/>
    <x v="0"/>
    <n v="5684"/>
    <n v="9"/>
    <n v="80824"/>
    <n v="4005"/>
    <n v="0"/>
    <n v="0"/>
    <n v="3.67"/>
    <n v="99.31"/>
    <n v="0.51"/>
    <n v="51.32"/>
    <n v="35.54"/>
  </r>
  <r>
    <x v="2"/>
    <x v="2"/>
    <n v="1504000"/>
    <x v="7"/>
    <x v="0"/>
    <n v="5056"/>
    <n v="21"/>
    <n v="70040"/>
    <n v="6069"/>
    <n v="0"/>
    <n v="0"/>
    <n v="3.67"/>
    <n v="99.31"/>
    <n v="0.51"/>
    <n v="51.32"/>
    <n v="35.54"/>
  </r>
  <r>
    <x v="2"/>
    <x v="2"/>
    <n v="1504000"/>
    <x v="8"/>
    <x v="0"/>
    <n v="1430"/>
    <n v="17"/>
    <n v="40644"/>
    <n v="2452"/>
    <n v="0"/>
    <n v="0"/>
    <n v="3.67"/>
    <n v="99.31"/>
    <n v="0.51"/>
    <n v="51.32"/>
    <n v="35.54"/>
  </r>
  <r>
    <x v="2"/>
    <x v="2"/>
    <n v="1504000"/>
    <x v="9"/>
    <x v="0"/>
    <n v="437"/>
    <n v="2"/>
    <n v="19028"/>
    <n v="1153"/>
    <n v="0"/>
    <n v="0"/>
    <n v="3.67"/>
    <n v="99.31"/>
    <n v="0.51"/>
    <n v="51.32"/>
    <n v="35.54"/>
  </r>
  <r>
    <x v="2"/>
    <x v="2"/>
    <n v="1504000"/>
    <x v="10"/>
    <x v="1"/>
    <n v="109"/>
    <n v="0"/>
    <n v="14060"/>
    <n v="195"/>
    <n v="9651"/>
    <n v="0"/>
    <n v="3.67"/>
    <n v="99.31"/>
    <n v="0.51"/>
    <n v="51.32"/>
    <n v="35.54"/>
  </r>
  <r>
    <x v="2"/>
    <x v="2"/>
    <n v="1504000"/>
    <x v="11"/>
    <x v="1"/>
    <n v="8"/>
    <n v="0"/>
    <n v="13593"/>
    <n v="21"/>
    <n v="15728"/>
    <n v="6741"/>
    <n v="3.67"/>
    <n v="99.31"/>
    <n v="0.51"/>
    <n v="51.32"/>
    <n v="35.54"/>
  </r>
  <r>
    <x v="2"/>
    <x v="2"/>
    <n v="1504000"/>
    <x v="0"/>
    <x v="1"/>
    <n v="9"/>
    <n v="0"/>
    <n v="8159"/>
    <n v="5"/>
    <n v="40572"/>
    <n v="13197"/>
    <n v="3.67"/>
    <n v="99.31"/>
    <n v="0.51"/>
    <n v="51.32"/>
    <n v="35.54"/>
  </r>
  <r>
    <x v="2"/>
    <x v="2"/>
    <n v="1504000"/>
    <x v="1"/>
    <x v="1"/>
    <n v="1574"/>
    <n v="3"/>
    <n v="39943"/>
    <n v="349"/>
    <n v="121208"/>
    <n v="34386"/>
    <n v="3.67"/>
    <n v="99.31"/>
    <n v="0.51"/>
    <n v="51.32"/>
    <n v="35.54"/>
  </r>
  <r>
    <x v="2"/>
    <x v="2"/>
    <n v="1504000"/>
    <x v="2"/>
    <x v="1"/>
    <n v="8853"/>
    <n v="56"/>
    <n v="131999"/>
    <n v="6268"/>
    <n v="68430"/>
    <n v="24005"/>
    <n v="3.67"/>
    <n v="99.31"/>
    <n v="0.51"/>
    <n v="51.32"/>
    <n v="35.54"/>
  </r>
  <r>
    <x v="2"/>
    <x v="2"/>
    <n v="1504000"/>
    <x v="3"/>
    <x v="1"/>
    <n v="8585"/>
    <n v="57"/>
    <n v="179985"/>
    <n v="9521"/>
    <n v="253686"/>
    <n v="6201"/>
    <n v="3.67"/>
    <n v="99.31"/>
    <n v="0.51"/>
    <n v="51.32"/>
    <n v="35.54"/>
  </r>
  <r>
    <x v="2"/>
    <x v="2"/>
    <n v="1504000"/>
    <x v="4"/>
    <x v="1"/>
    <n v="12265"/>
    <n v="57"/>
    <n v="173042"/>
    <n v="11016"/>
    <n v="162653"/>
    <n v="90037"/>
    <n v="3.67"/>
    <n v="99.31"/>
    <n v="0.51"/>
    <n v="51.32"/>
    <n v="35.54"/>
  </r>
  <r>
    <x v="2"/>
    <x v="2"/>
    <n v="1504000"/>
    <x v="5"/>
    <x v="1"/>
    <n v="4909"/>
    <n v="31"/>
    <n v="120682"/>
    <n v="7969"/>
    <n v="54511"/>
    <n v="68335"/>
    <n v="3.67"/>
    <n v="99.31"/>
    <n v="0.51"/>
    <n v="51.32"/>
    <n v="35.54"/>
  </r>
  <r>
    <x v="2"/>
    <x v="2"/>
    <n v="1504000"/>
    <x v="6"/>
    <x v="1"/>
    <n v="1595"/>
    <n v="16"/>
    <n v="85905"/>
    <n v="2023"/>
    <n v="29433"/>
    <n v="174863"/>
    <n v="3.67"/>
    <n v="99.31"/>
    <n v="0.51"/>
    <n v="51.32"/>
    <n v="35.54"/>
  </r>
  <r>
    <x v="2"/>
    <x v="2"/>
    <n v="1504000"/>
    <x v="7"/>
    <x v="1"/>
    <n v="529"/>
    <n v="4"/>
    <n v="39917"/>
    <n v="843"/>
    <n v="16003"/>
    <n v="116721"/>
    <n v="3.67"/>
    <n v="99.31"/>
    <n v="0.51"/>
    <n v="51.32"/>
    <n v="35.54"/>
  </r>
  <r>
    <x v="3"/>
    <x v="3"/>
    <n v="34293000"/>
    <x v="0"/>
    <x v="0"/>
    <n v="1"/>
    <n v="0"/>
    <n v="0"/>
    <n v="0"/>
    <n v="0"/>
    <n v="0"/>
    <n v="1.78"/>
    <n v="98.42"/>
    <n v="0.98"/>
    <n v="58.82"/>
    <n v="23.53"/>
  </r>
  <r>
    <x v="3"/>
    <x v="3"/>
    <n v="34293000"/>
    <x v="1"/>
    <x v="0"/>
    <n v="42"/>
    <n v="1"/>
    <n v="9520"/>
    <n v="29"/>
    <n v="0"/>
    <n v="0"/>
    <n v="1.78"/>
    <n v="98.42"/>
    <n v="0.98"/>
    <n v="58.82"/>
    <n v="23.53"/>
  </r>
  <r>
    <x v="3"/>
    <x v="3"/>
    <n v="34293000"/>
    <x v="2"/>
    <x v="0"/>
    <n v="1297"/>
    <n v="3"/>
    <n v="99577"/>
    <n v="157"/>
    <n v="0"/>
    <n v="0"/>
    <n v="1.78"/>
    <n v="98.42"/>
    <n v="0.98"/>
    <n v="58.82"/>
    <n v="23.53"/>
  </r>
  <r>
    <x v="3"/>
    <x v="3"/>
    <n v="34293000"/>
    <x v="3"/>
    <x v="0"/>
    <n v="7068"/>
    <n v="8"/>
    <n v="303117"/>
    <n v="5462"/>
    <n v="0"/>
    <n v="0"/>
    <n v="1.78"/>
    <n v="98.42"/>
    <n v="0.98"/>
    <n v="58.82"/>
    <n v="23.53"/>
  </r>
  <r>
    <x v="3"/>
    <x v="3"/>
    <n v="34293000"/>
    <x v="4"/>
    <x v="0"/>
    <n v="31862"/>
    <n v="86"/>
    <n v="505181"/>
    <n v="24710"/>
    <n v="0"/>
    <n v="0"/>
    <n v="1.78"/>
    <n v="98.42"/>
    <n v="0.98"/>
    <n v="58.82"/>
    <n v="23.53"/>
  </r>
  <r>
    <x v="3"/>
    <x v="3"/>
    <n v="34293000"/>
    <x v="5"/>
    <x v="0"/>
    <n v="68771"/>
    <n v="208"/>
    <n v="1345432"/>
    <n v="55101"/>
    <n v="0"/>
    <n v="0"/>
    <n v="1.78"/>
    <n v="98.42"/>
    <n v="0.98"/>
    <n v="58.82"/>
    <n v="23.53"/>
  </r>
  <r>
    <x v="3"/>
    <x v="3"/>
    <n v="34293000"/>
    <x v="6"/>
    <x v="0"/>
    <n v="71770"/>
    <n v="391"/>
    <n v="1260603"/>
    <n v="60156"/>
    <n v="0"/>
    <n v="0"/>
    <n v="1.78"/>
    <n v="98.42"/>
    <n v="0.98"/>
    <n v="58.82"/>
    <n v="23.53"/>
  </r>
  <r>
    <x v="3"/>
    <x v="3"/>
    <n v="34293000"/>
    <x v="7"/>
    <x v="0"/>
    <n v="25540"/>
    <n v="233"/>
    <n v="1134409"/>
    <n v="50436"/>
    <n v="0"/>
    <n v="0"/>
    <n v="1.78"/>
    <n v="98.42"/>
    <n v="0.98"/>
    <n v="58.82"/>
    <n v="23.53"/>
  </r>
  <r>
    <x v="3"/>
    <x v="3"/>
    <n v="34293000"/>
    <x v="8"/>
    <x v="0"/>
    <n v="6425"/>
    <n v="51"/>
    <n v="656350"/>
    <n v="12342"/>
    <n v="0"/>
    <n v="0"/>
    <n v="1.78"/>
    <n v="98.42"/>
    <n v="0.98"/>
    <n v="58.82"/>
    <n v="23.53"/>
  </r>
  <r>
    <x v="3"/>
    <x v="3"/>
    <n v="34293000"/>
    <x v="9"/>
    <x v="0"/>
    <n v="3435"/>
    <n v="64"/>
    <n v="683261"/>
    <n v="3514"/>
    <n v="0"/>
    <n v="0"/>
    <n v="1.78"/>
    <n v="98.42"/>
    <n v="0.98"/>
    <n v="58.82"/>
    <n v="23.53"/>
  </r>
  <r>
    <x v="3"/>
    <x v="3"/>
    <n v="34293000"/>
    <x v="10"/>
    <x v="1"/>
    <n v="930"/>
    <n v="37"/>
    <n v="468476"/>
    <n v="2271"/>
    <n v="38106"/>
    <n v="0"/>
    <n v="1.78"/>
    <n v="98.42"/>
    <n v="0.98"/>
    <n v="58.82"/>
    <n v="23.53"/>
  </r>
  <r>
    <x v="3"/>
    <x v="3"/>
    <n v="34293000"/>
    <x v="11"/>
    <x v="1"/>
    <n v="396"/>
    <n v="10"/>
    <n v="384278"/>
    <n v="652"/>
    <n v="157800"/>
    <n v="27675"/>
    <n v="1.78"/>
    <n v="98.42"/>
    <n v="0.98"/>
    <n v="58.82"/>
    <n v="23.53"/>
  </r>
  <r>
    <x v="3"/>
    <x v="3"/>
    <n v="34293000"/>
    <x v="0"/>
    <x v="1"/>
    <n v="875"/>
    <n v="13"/>
    <n v="381195"/>
    <n v="615"/>
    <n v="712801"/>
    <n v="112592"/>
    <n v="1.78"/>
    <n v="98.42"/>
    <n v="0.98"/>
    <n v="58.82"/>
    <n v="23.53"/>
  </r>
  <r>
    <x v="3"/>
    <x v="3"/>
    <n v="34293000"/>
    <x v="1"/>
    <x v="1"/>
    <n v="34711"/>
    <n v="202"/>
    <n v="1373536"/>
    <n v="11198"/>
    <n v="1041410"/>
    <n v="394229"/>
    <n v="1.78"/>
    <n v="98.42"/>
    <n v="0.98"/>
    <n v="58.82"/>
    <n v="23.53"/>
  </r>
  <r>
    <x v="3"/>
    <x v="3"/>
    <n v="34293000"/>
    <x v="2"/>
    <x v="1"/>
    <n v="158093"/>
    <n v="2058"/>
    <n v="2440767"/>
    <n v="128167"/>
    <n v="1354028"/>
    <n v="298660"/>
    <n v="1.78"/>
    <n v="98.42"/>
    <n v="0.98"/>
    <n v="58.82"/>
    <n v="23.53"/>
  </r>
  <r>
    <x v="3"/>
    <x v="3"/>
    <n v="34293000"/>
    <x v="3"/>
    <x v="1"/>
    <n v="97268"/>
    <n v="1174"/>
    <n v="3803089"/>
    <n v="122700"/>
    <n v="2487969"/>
    <n v="397711"/>
    <n v="1.78"/>
    <n v="98.42"/>
    <n v="0.98"/>
    <n v="58.82"/>
    <n v="23.53"/>
  </r>
  <r>
    <x v="3"/>
    <x v="3"/>
    <n v="34293000"/>
    <x v="4"/>
    <x v="1"/>
    <n v="57714"/>
    <n v="721"/>
    <n v="3782319"/>
    <n v="70106"/>
    <n v="2961283"/>
    <n v="699014"/>
    <n v="1.78"/>
    <n v="98.42"/>
    <n v="0.98"/>
    <n v="58.82"/>
    <n v="23.53"/>
  </r>
  <r>
    <x v="3"/>
    <x v="3"/>
    <n v="34293000"/>
    <x v="5"/>
    <x v="1"/>
    <n v="23228"/>
    <n v="400"/>
    <n v="3043761"/>
    <n v="29249"/>
    <n v="5670404"/>
    <n v="1197727"/>
    <n v="1.78"/>
    <n v="98.42"/>
    <n v="0.98"/>
    <n v="58.82"/>
    <n v="23.53"/>
  </r>
  <r>
    <x v="3"/>
    <x v="3"/>
    <n v="34293000"/>
    <x v="6"/>
    <x v="1"/>
    <n v="12737"/>
    <n v="213"/>
    <n v="1888496"/>
    <n v="15021"/>
    <n v="4046949"/>
    <n v="2424621"/>
    <n v="1.78"/>
    <n v="98.42"/>
    <n v="0.98"/>
    <n v="58.82"/>
    <n v="23.53"/>
  </r>
  <r>
    <x v="3"/>
    <x v="3"/>
    <n v="34293000"/>
    <x v="7"/>
    <x v="1"/>
    <n v="8482"/>
    <n v="124"/>
    <n v="1148675"/>
    <n v="9088"/>
    <n v="1701713"/>
    <n v="2516566"/>
    <n v="1.78"/>
    <n v="98.42"/>
    <n v="0.98"/>
    <n v="58.82"/>
    <n v="23.53"/>
  </r>
  <r>
    <x v="4"/>
    <x v="4"/>
    <n v="119520000"/>
    <x v="0"/>
    <x v="0"/>
    <n v="21"/>
    <n v="1"/>
    <n v="0"/>
    <n v="0"/>
    <n v="0"/>
    <n v="0"/>
    <n v="0.61"/>
    <n v="98.66"/>
    <n v="1.33"/>
    <n v="41.73"/>
    <n v="15.35"/>
  </r>
  <r>
    <x v="4"/>
    <x v="4"/>
    <n v="119520000"/>
    <x v="1"/>
    <x v="0"/>
    <n v="404"/>
    <n v="1"/>
    <n v="22672"/>
    <n v="84"/>
    <n v="0"/>
    <n v="0"/>
    <n v="0.61"/>
    <n v="98.66"/>
    <n v="1.33"/>
    <n v="41.73"/>
    <n v="15.35"/>
  </r>
  <r>
    <x v="4"/>
    <x v="4"/>
    <n v="119520000"/>
    <x v="2"/>
    <x v="0"/>
    <n v="3382"/>
    <n v="21"/>
    <n v="53065"/>
    <n v="1436"/>
    <n v="0"/>
    <n v="0"/>
    <n v="0.61"/>
    <n v="98.66"/>
    <n v="1.33"/>
    <n v="41.73"/>
    <n v="15.35"/>
  </r>
  <r>
    <x v="4"/>
    <x v="4"/>
    <n v="119520000"/>
    <x v="3"/>
    <x v="0"/>
    <n v="6180"/>
    <n v="45"/>
    <n v="145153"/>
    <n v="6024"/>
    <n v="0"/>
    <n v="0"/>
    <n v="0.61"/>
    <n v="98.66"/>
    <n v="1.33"/>
    <n v="41.73"/>
    <n v="15.35"/>
  </r>
  <r>
    <x v="4"/>
    <x v="4"/>
    <n v="119520000"/>
    <x v="4"/>
    <x v="0"/>
    <n v="41000"/>
    <n v="230"/>
    <n v="327282"/>
    <n v="26106"/>
    <n v="0"/>
    <n v="0"/>
    <n v="0.61"/>
    <n v="98.66"/>
    <n v="1.33"/>
    <n v="41.73"/>
    <n v="15.35"/>
  </r>
  <r>
    <x v="4"/>
    <x v="4"/>
    <n v="119520000"/>
    <x v="5"/>
    <x v="0"/>
    <n v="85350"/>
    <n v="396"/>
    <n v="2638989"/>
    <n v="85922"/>
    <n v="0"/>
    <n v="0"/>
    <n v="0.61"/>
    <n v="98.66"/>
    <n v="1.33"/>
    <n v="41.73"/>
    <n v="15.35"/>
  </r>
  <r>
    <x v="4"/>
    <x v="4"/>
    <n v="119520000"/>
    <x v="6"/>
    <x v="0"/>
    <n v="46569"/>
    <n v="210"/>
    <n v="4078989"/>
    <n v="50053"/>
    <n v="0"/>
    <n v="0"/>
    <n v="0.61"/>
    <n v="98.66"/>
    <n v="1.33"/>
    <n v="41.73"/>
    <n v="15.35"/>
  </r>
  <r>
    <x v="4"/>
    <x v="4"/>
    <n v="119520000"/>
    <x v="7"/>
    <x v="0"/>
    <n v="33858"/>
    <n v="186"/>
    <n v="3656873"/>
    <n v="38186"/>
    <n v="0"/>
    <n v="0"/>
    <n v="0.61"/>
    <n v="98.66"/>
    <n v="1.33"/>
    <n v="41.73"/>
    <n v="15.35"/>
  </r>
  <r>
    <x v="4"/>
    <x v="4"/>
    <n v="119520000"/>
    <x v="8"/>
    <x v="0"/>
    <n v="18852"/>
    <n v="174"/>
    <n v="3741408"/>
    <n v="20987"/>
    <n v="0"/>
    <n v="0"/>
    <n v="0.61"/>
    <n v="98.66"/>
    <n v="1.33"/>
    <n v="41.73"/>
    <n v="15.35"/>
  </r>
  <r>
    <x v="4"/>
    <x v="4"/>
    <n v="119520000"/>
    <x v="9"/>
    <x v="0"/>
    <n v="17176"/>
    <n v="133"/>
    <n v="3672291"/>
    <n v="17887"/>
    <n v="0"/>
    <n v="0"/>
    <n v="0.61"/>
    <n v="98.66"/>
    <n v="1.33"/>
    <n v="41.73"/>
    <n v="15.35"/>
  </r>
  <r>
    <x v="4"/>
    <x v="4"/>
    <n v="119520000"/>
    <x v="10"/>
    <x v="1"/>
    <n v="7927"/>
    <n v="104"/>
    <n v="2684928"/>
    <n v="11333"/>
    <n v="148293"/>
    <n v="0"/>
    <n v="0.61"/>
    <n v="98.66"/>
    <n v="1.33"/>
    <n v="41.73"/>
    <n v="15.35"/>
  </r>
  <r>
    <x v="4"/>
    <x v="4"/>
    <n v="119520000"/>
    <x v="11"/>
    <x v="1"/>
    <n v="1815"/>
    <n v="40"/>
    <n v="1412394"/>
    <n v="2576"/>
    <n v="411865"/>
    <n v="79212"/>
    <n v="0.61"/>
    <n v="98.66"/>
    <n v="1.33"/>
    <n v="41.73"/>
    <n v="15.35"/>
  </r>
  <r>
    <x v="4"/>
    <x v="4"/>
    <n v="119520000"/>
    <x v="0"/>
    <x v="1"/>
    <n v="2993"/>
    <n v="35"/>
    <n v="1267426"/>
    <n v="1777"/>
    <n v="1837967"/>
    <n v="356801"/>
    <n v="0.61"/>
    <n v="98.66"/>
    <n v="1.33"/>
    <n v="41.73"/>
    <n v="15.35"/>
  </r>
  <r>
    <x v="4"/>
    <x v="4"/>
    <n v="119520000"/>
    <x v="1"/>
    <x v="1"/>
    <n v="204790"/>
    <n v="984"/>
    <n v="2732420"/>
    <n v="99985"/>
    <n v="3484272"/>
    <n v="649824"/>
    <n v="0.61"/>
    <n v="98.66"/>
    <n v="1.33"/>
    <n v="41.73"/>
    <n v="15.35"/>
  </r>
  <r>
    <x v="4"/>
    <x v="4"/>
    <n v="119520000"/>
    <x v="2"/>
    <x v="1"/>
    <n v="236444"/>
    <n v="2603"/>
    <n v="3476706"/>
    <n v="323006"/>
    <n v="2632065"/>
    <n v="705670"/>
    <n v="0.61"/>
    <n v="98.66"/>
    <n v="1.33"/>
    <n v="41.73"/>
    <n v="15.35"/>
  </r>
  <r>
    <x v="4"/>
    <x v="4"/>
    <n v="119520000"/>
    <x v="3"/>
    <x v="1"/>
    <n v="15153"/>
    <n v="4425"/>
    <n v="3295508"/>
    <n v="25207"/>
    <n v="5169650"/>
    <n v="424038"/>
    <n v="0.61"/>
    <n v="98.66"/>
    <n v="1.33"/>
    <n v="41.73"/>
    <n v="15.35"/>
  </r>
  <r>
    <x v="4"/>
    <x v="4"/>
    <n v="119520000"/>
    <x v="4"/>
    <x v="1"/>
    <n v="2921"/>
    <n v="55"/>
    <n v="4145691"/>
    <n v="4166"/>
    <n v="6979997"/>
    <n v="1677754"/>
    <n v="0.61"/>
    <n v="98.66"/>
    <n v="1.33"/>
    <n v="41.73"/>
    <n v="15.35"/>
  </r>
  <r>
    <x v="4"/>
    <x v="4"/>
    <n v="119520000"/>
    <x v="5"/>
    <x v="1"/>
    <n v="873"/>
    <n v="10"/>
    <n v="4493302"/>
    <n v="1220"/>
    <n v="11076790"/>
    <n v="2384976"/>
    <n v="0.61"/>
    <n v="98.66"/>
    <n v="1.33"/>
    <n v="41.73"/>
    <n v="15.35"/>
  </r>
  <r>
    <x v="4"/>
    <x v="4"/>
    <n v="119520000"/>
    <x v="6"/>
    <x v="1"/>
    <n v="250"/>
    <n v="8"/>
    <n v="4370082"/>
    <n v="288"/>
    <n v="11808552"/>
    <n v="4524787"/>
    <n v="0.61"/>
    <n v="98.66"/>
    <n v="1.33"/>
    <n v="41.73"/>
    <n v="15.35"/>
  </r>
  <r>
    <x v="4"/>
    <x v="4"/>
    <n v="119520000"/>
    <x v="7"/>
    <x v="1"/>
    <n v="140"/>
    <n v="0"/>
    <n v="4316645"/>
    <n v="147"/>
    <n v="6325377"/>
    <n v="7543719"/>
    <n v="0.61"/>
    <n v="98.66"/>
    <n v="1.33"/>
    <n v="41.73"/>
    <n v="15.35"/>
  </r>
  <r>
    <x v="5"/>
    <x v="5"/>
    <n v="1179000"/>
    <x v="0"/>
    <x v="0"/>
    <n v="15"/>
    <n v="0"/>
    <n v="0"/>
    <n v="0"/>
    <n v="0"/>
    <n v="0"/>
    <n v="5.54"/>
    <n v="98.69"/>
    <n v="1.25"/>
    <n v="78.540000000000006"/>
    <n v="46.39"/>
  </r>
  <r>
    <x v="5"/>
    <x v="5"/>
    <n v="1179000"/>
    <x v="1"/>
    <x v="0"/>
    <n v="59"/>
    <n v="0"/>
    <n v="1147"/>
    <n v="18"/>
    <n v="0"/>
    <n v="0"/>
    <n v="5.54"/>
    <n v="98.69"/>
    <n v="1.25"/>
    <n v="78.540000000000006"/>
    <n v="46.39"/>
  </r>
  <r>
    <x v="5"/>
    <x v="5"/>
    <n v="1179000"/>
    <x v="2"/>
    <x v="0"/>
    <n v="219"/>
    <n v="4"/>
    <n v="3638"/>
    <n v="181"/>
    <n v="0"/>
    <n v="0"/>
    <n v="5.54"/>
    <n v="98.69"/>
    <n v="1.25"/>
    <n v="78.540000000000006"/>
    <n v="46.39"/>
  </r>
  <r>
    <x v="5"/>
    <x v="5"/>
    <n v="1179000"/>
    <x v="3"/>
    <x v="0"/>
    <n v="147"/>
    <n v="2"/>
    <n v="2904"/>
    <n v="165"/>
    <n v="0"/>
    <n v="0"/>
    <n v="5.54"/>
    <n v="98.69"/>
    <n v="1.25"/>
    <n v="78.540000000000006"/>
    <n v="46.39"/>
  </r>
  <r>
    <x v="5"/>
    <x v="5"/>
    <n v="1179000"/>
    <x v="4"/>
    <x v="0"/>
    <n v="611"/>
    <n v="9"/>
    <n v="6270"/>
    <n v="303"/>
    <n v="0"/>
    <n v="0"/>
    <n v="5.54"/>
    <n v="98.69"/>
    <n v="1.25"/>
    <n v="78.540000000000006"/>
    <n v="46.39"/>
  </r>
  <r>
    <x v="5"/>
    <x v="5"/>
    <n v="1179000"/>
    <x v="5"/>
    <x v="0"/>
    <n v="3295"/>
    <n v="41"/>
    <n v="16418"/>
    <n v="1764"/>
    <n v="0"/>
    <n v="0"/>
    <n v="5.54"/>
    <n v="98.69"/>
    <n v="1.25"/>
    <n v="78.540000000000006"/>
    <n v="46.39"/>
  </r>
  <r>
    <x v="5"/>
    <x v="5"/>
    <n v="1179000"/>
    <x v="6"/>
    <x v="0"/>
    <n v="7592"/>
    <n v="106"/>
    <n v="47112"/>
    <n v="7382"/>
    <n v="0"/>
    <n v="0"/>
    <n v="5.54"/>
    <n v="98.69"/>
    <n v="1.25"/>
    <n v="78.540000000000006"/>
    <n v="46.39"/>
  </r>
  <r>
    <x v="5"/>
    <x v="5"/>
    <n v="1179000"/>
    <x v="7"/>
    <x v="0"/>
    <n v="2480"/>
    <n v="64"/>
    <n v="29526"/>
    <n v="3738"/>
    <n v="0"/>
    <n v="0"/>
    <n v="5.54"/>
    <n v="98.69"/>
    <n v="1.25"/>
    <n v="78.540000000000006"/>
    <n v="46.39"/>
  </r>
  <r>
    <x v="5"/>
    <x v="5"/>
    <n v="1179000"/>
    <x v="8"/>
    <x v="0"/>
    <n v="2991"/>
    <n v="51"/>
    <n v="35311"/>
    <n v="2519"/>
    <n v="0"/>
    <n v="0"/>
    <n v="5.54"/>
    <n v="98.69"/>
    <n v="1.25"/>
    <n v="78.540000000000006"/>
    <n v="46.39"/>
  </r>
  <r>
    <x v="5"/>
    <x v="5"/>
    <n v="1179000"/>
    <x v="9"/>
    <x v="0"/>
    <n v="2339"/>
    <n v="40"/>
    <n v="38860"/>
    <n v="2975"/>
    <n v="0"/>
    <n v="0"/>
    <n v="5.54"/>
    <n v="98.69"/>
    <n v="1.25"/>
    <n v="78.540000000000006"/>
    <n v="46.39"/>
  </r>
  <r>
    <x v="5"/>
    <x v="5"/>
    <n v="1179000"/>
    <x v="10"/>
    <x v="1"/>
    <n v="1177"/>
    <n v="17"/>
    <n v="35060"/>
    <n v="1381"/>
    <n v="3447"/>
    <n v="0"/>
    <n v="5.54"/>
    <n v="98.69"/>
    <n v="1.25"/>
    <n v="78.540000000000006"/>
    <n v="46.39"/>
  </r>
  <r>
    <x v="5"/>
    <x v="5"/>
    <n v="1179000"/>
    <x v="11"/>
    <x v="1"/>
    <n v="845"/>
    <n v="18"/>
    <n v="38187"/>
    <n v="611"/>
    <n v="17443"/>
    <n v="1712"/>
    <n v="5.54"/>
    <n v="98.69"/>
    <n v="1.25"/>
    <n v="78.540000000000006"/>
    <n v="46.39"/>
  </r>
  <r>
    <x v="5"/>
    <x v="5"/>
    <n v="1179000"/>
    <x v="0"/>
    <x v="1"/>
    <n v="5229"/>
    <n v="27"/>
    <n v="57472"/>
    <n v="2665"/>
    <n v="45140"/>
    <n v="9839"/>
    <n v="5.54"/>
    <n v="98.69"/>
    <n v="1.25"/>
    <n v="78.540000000000006"/>
    <n v="46.39"/>
  </r>
  <r>
    <x v="5"/>
    <x v="5"/>
    <n v="1179000"/>
    <x v="1"/>
    <x v="1"/>
    <n v="15648"/>
    <n v="99"/>
    <n v="92710"/>
    <n v="11561"/>
    <n v="94041"/>
    <n v="36867"/>
    <n v="5.54"/>
    <n v="98.69"/>
    <n v="1.25"/>
    <n v="78.540000000000006"/>
    <n v="46.39"/>
  </r>
  <r>
    <x v="5"/>
    <x v="5"/>
    <n v="1179000"/>
    <x v="2"/>
    <x v="1"/>
    <n v="17399"/>
    <n v="275"/>
    <n v="103854"/>
    <n v="22263"/>
    <n v="114351"/>
    <n v="26483"/>
    <n v="5.54"/>
    <n v="98.69"/>
    <n v="1.25"/>
    <n v="78.540000000000006"/>
    <n v="46.39"/>
  </r>
  <r>
    <x v="5"/>
    <x v="5"/>
    <n v="1179000"/>
    <x v="3"/>
    <x v="1"/>
    <n v="1624"/>
    <n v="55"/>
    <n v="58703"/>
    <n v="3182"/>
    <n v="164879"/>
    <n v="12675"/>
    <n v="5.54"/>
    <n v="98.69"/>
    <n v="1.25"/>
    <n v="78.540000000000006"/>
    <n v="46.39"/>
  </r>
  <r>
    <x v="5"/>
    <x v="5"/>
    <n v="1179000"/>
    <x v="4"/>
    <x v="1"/>
    <n v="283"/>
    <n v="3"/>
    <n v="46719"/>
    <n v="403"/>
    <n v="203527"/>
    <n v="107802"/>
    <n v="5.54"/>
    <n v="98.69"/>
    <n v="1.25"/>
    <n v="78.540000000000006"/>
    <n v="46.39"/>
  </r>
  <r>
    <x v="5"/>
    <x v="5"/>
    <n v="1179000"/>
    <x v="5"/>
    <x v="1"/>
    <n v="3152"/>
    <n v="2"/>
    <n v="57984"/>
    <n v="3141"/>
    <n v="164238"/>
    <n v="113011"/>
    <n v="5.54"/>
    <n v="98.69"/>
    <n v="1.25"/>
    <n v="78.540000000000006"/>
    <n v="46.39"/>
  </r>
  <r>
    <x v="5"/>
    <x v="5"/>
    <n v="1179000"/>
    <x v="6"/>
    <x v="1"/>
    <n v="125"/>
    <n v="6"/>
    <n v="61730"/>
    <n v="118"/>
    <n v="93919"/>
    <n v="140670"/>
    <n v="5.54"/>
    <n v="98.69"/>
    <n v="1.25"/>
    <n v="78.540000000000006"/>
    <n v="46.39"/>
  </r>
  <r>
    <x v="5"/>
    <x v="5"/>
    <n v="1179000"/>
    <x v="7"/>
    <x v="1"/>
    <n v="121"/>
    <n v="1"/>
    <n v="59246"/>
    <n v="125"/>
    <n v="25050"/>
    <n v="97922"/>
    <n v="5.54"/>
    <n v="98.69"/>
    <n v="1.25"/>
    <n v="78.540000000000006"/>
    <n v="46.39"/>
  </r>
  <r>
    <x v="6"/>
    <x v="6"/>
    <n v="28724000"/>
    <x v="0"/>
    <x v="0"/>
    <n v="9"/>
    <n v="0"/>
    <n v="0"/>
    <n v="2"/>
    <n v="0"/>
    <n v="0"/>
    <n v="3.5"/>
    <n v="98.62"/>
    <n v="1.35"/>
    <n v="51.7"/>
    <n v="25.56"/>
  </r>
  <r>
    <x v="6"/>
    <x v="6"/>
    <n v="28724000"/>
    <x v="1"/>
    <x v="0"/>
    <n v="31"/>
    <n v="0"/>
    <n v="17541"/>
    <n v="34"/>
    <n v="0"/>
    <n v="0"/>
    <n v="3.5"/>
    <n v="98.62"/>
    <n v="1.35"/>
    <n v="51.7"/>
    <n v="25.56"/>
  </r>
  <r>
    <x v="6"/>
    <x v="6"/>
    <n v="28724000"/>
    <x v="2"/>
    <x v="0"/>
    <n v="458"/>
    <n v="1"/>
    <n v="51611"/>
    <n v="78"/>
    <n v="0"/>
    <n v="0"/>
    <n v="3.5"/>
    <n v="98.62"/>
    <n v="1.35"/>
    <n v="51.7"/>
    <n v="25.56"/>
  </r>
  <r>
    <x v="6"/>
    <x v="6"/>
    <n v="28724000"/>
    <x v="3"/>
    <x v="0"/>
    <n v="2360"/>
    <n v="12"/>
    <n v="91498"/>
    <n v="2136"/>
    <n v="0"/>
    <n v="0"/>
    <n v="3.5"/>
    <n v="98.62"/>
    <n v="1.35"/>
    <n v="51.7"/>
    <n v="25.56"/>
  </r>
  <r>
    <x v="6"/>
    <x v="6"/>
    <n v="28724000"/>
    <x v="4"/>
    <x v="0"/>
    <n v="6334"/>
    <n v="41"/>
    <n v="155477"/>
    <n v="3980"/>
    <n v="0"/>
    <n v="0"/>
    <n v="3.5"/>
    <n v="98.62"/>
    <n v="1.35"/>
    <n v="51.7"/>
    <n v="25.56"/>
  </r>
  <r>
    <x v="6"/>
    <x v="6"/>
    <n v="28724000"/>
    <x v="5"/>
    <x v="0"/>
    <n v="22311"/>
    <n v="223"/>
    <n v="266413"/>
    <n v="10759"/>
    <n v="0"/>
    <n v="0"/>
    <n v="3.5"/>
    <n v="98.62"/>
    <n v="1.35"/>
    <n v="51.7"/>
    <n v="25.56"/>
  </r>
  <r>
    <x v="6"/>
    <x v="6"/>
    <n v="28724000"/>
    <x v="6"/>
    <x v="0"/>
    <n v="82099"/>
    <n v="680"/>
    <n v="524072"/>
    <n v="64729"/>
    <n v="0"/>
    <n v="0"/>
    <n v="3.5"/>
    <n v="98.62"/>
    <n v="1.35"/>
    <n v="51.7"/>
    <n v="25.56"/>
  </r>
  <r>
    <x v="6"/>
    <x v="6"/>
    <n v="28724000"/>
    <x v="7"/>
    <x v="0"/>
    <n v="73668"/>
    <n v="1144"/>
    <n v="702834"/>
    <n v="81361"/>
    <n v="0"/>
    <n v="0"/>
    <n v="3.5"/>
    <n v="98.62"/>
    <n v="1.35"/>
    <n v="51.7"/>
    <n v="25.56"/>
  </r>
  <r>
    <x v="6"/>
    <x v="6"/>
    <n v="28724000"/>
    <x v="8"/>
    <x v="0"/>
    <n v="50052"/>
    <n v="760"/>
    <n v="754160"/>
    <n v="51747"/>
    <n v="0"/>
    <n v="0"/>
    <n v="3.5"/>
    <n v="98.62"/>
    <n v="1.35"/>
    <n v="51.7"/>
    <n v="25.56"/>
  </r>
  <r>
    <x v="6"/>
    <x v="6"/>
    <n v="28724000"/>
    <x v="9"/>
    <x v="0"/>
    <n v="42253"/>
    <n v="510"/>
    <n v="951101"/>
    <n v="49943"/>
    <n v="0"/>
    <n v="0"/>
    <n v="3.5"/>
    <n v="98.62"/>
    <n v="1.35"/>
    <n v="51.7"/>
    <n v="25.56"/>
  </r>
  <r>
    <x v="6"/>
    <x v="6"/>
    <n v="28724000"/>
    <x v="10"/>
    <x v="1"/>
    <n v="25792"/>
    <n v="330"/>
    <n v="705597"/>
    <n v="32570"/>
    <n v="72704"/>
    <n v="0"/>
    <n v="3.5"/>
    <n v="98.62"/>
    <n v="1.35"/>
    <n v="51.7"/>
    <n v="25.56"/>
  </r>
  <r>
    <x v="6"/>
    <x v="6"/>
    <n v="28724000"/>
    <x v="11"/>
    <x v="1"/>
    <n v="7193"/>
    <n v="134"/>
    <n v="591969"/>
    <n v="8612"/>
    <n v="305130"/>
    <n v="51791"/>
    <n v="3.5"/>
    <n v="98.62"/>
    <n v="1.35"/>
    <n v="51.7"/>
    <n v="25.56"/>
  </r>
  <r>
    <x v="6"/>
    <x v="6"/>
    <n v="28724000"/>
    <x v="0"/>
    <x v="1"/>
    <n v="36627"/>
    <n v="335"/>
    <n v="945535"/>
    <n v="13537"/>
    <n v="1247092"/>
    <n v="265388"/>
    <n v="3.5"/>
    <n v="98.62"/>
    <n v="1.35"/>
    <n v="51.7"/>
    <n v="25.56"/>
  </r>
  <r>
    <x v="6"/>
    <x v="6"/>
    <n v="28724000"/>
    <x v="1"/>
    <x v="1"/>
    <n v="379513"/>
    <n v="4411"/>
    <n v="1448692"/>
    <n v="281673"/>
    <n v="3228173"/>
    <n v="400821"/>
    <n v="3.5"/>
    <n v="98.62"/>
    <n v="1.35"/>
    <n v="51.7"/>
    <n v="25.56"/>
  </r>
  <r>
    <x v="6"/>
    <x v="6"/>
    <n v="28724000"/>
    <x v="2"/>
    <x v="1"/>
    <n v="242763"/>
    <n v="4467"/>
    <n v="1918743"/>
    <n v="321513"/>
    <n v="1039090"/>
    <n v="387870"/>
    <n v="3.5"/>
    <n v="98.62"/>
    <n v="1.35"/>
    <n v="51.7"/>
    <n v="25.56"/>
  </r>
  <r>
    <x v="6"/>
    <x v="6"/>
    <n v="28724000"/>
    <x v="3"/>
    <x v="1"/>
    <n v="23017"/>
    <n v="391"/>
    <n v="1224994"/>
    <n v="52403"/>
    <n v="2034231"/>
    <n v="494807"/>
    <n v="3.5"/>
    <n v="98.62"/>
    <n v="1.35"/>
    <n v="51.7"/>
    <n v="25.56"/>
  </r>
  <r>
    <x v="6"/>
    <x v="6"/>
    <n v="28724000"/>
    <x v="4"/>
    <x v="1"/>
    <n v="7528"/>
    <n v="85"/>
    <n v="1043996"/>
    <n v="11544"/>
    <n v="1708527"/>
    <n v="745641"/>
    <n v="3.5"/>
    <n v="98.62"/>
    <n v="1.35"/>
    <n v="51.7"/>
    <n v="25.56"/>
  </r>
  <r>
    <x v="6"/>
    <x v="6"/>
    <n v="28724000"/>
    <x v="5"/>
    <x v="1"/>
    <n v="2443"/>
    <n v="31"/>
    <n v="991494"/>
    <n v="3863"/>
    <n v="1115721"/>
    <n v="913820"/>
    <n v="3.5"/>
    <n v="98.62"/>
    <n v="1.35"/>
    <n v="51.7"/>
    <n v="25.56"/>
  </r>
  <r>
    <x v="6"/>
    <x v="6"/>
    <n v="28724000"/>
    <x v="6"/>
    <x v="1"/>
    <n v="906"/>
    <n v="11"/>
    <n v="739174"/>
    <n v="1007"/>
    <n v="2333762"/>
    <n v="2018962"/>
    <n v="3.5"/>
    <n v="98.62"/>
    <n v="1.35"/>
    <n v="51.7"/>
    <n v="25.56"/>
  </r>
  <r>
    <x v="6"/>
    <x v="6"/>
    <n v="28724000"/>
    <x v="7"/>
    <x v="1"/>
    <n v="695"/>
    <n v="11"/>
    <n v="584609"/>
    <n v="668"/>
    <n v="1767252"/>
    <n v="2064173"/>
    <n v="3.5"/>
    <n v="98.62"/>
    <n v="1.35"/>
    <n v="51.7"/>
    <n v="25.56"/>
  </r>
  <r>
    <x v="7"/>
    <x v="7"/>
    <n v="19814000"/>
    <x v="0"/>
    <x v="0"/>
    <n v="120"/>
    <n v="2"/>
    <n v="0"/>
    <n v="6"/>
    <n v="0"/>
    <n v="0"/>
    <n v="7.27"/>
    <n v="98.23"/>
    <n v="1.74"/>
    <n v="65.89"/>
    <n v="37.479999999999997"/>
  </r>
  <r>
    <x v="7"/>
    <x v="7"/>
    <n v="19814000"/>
    <x v="1"/>
    <x v="0"/>
    <n v="3395"/>
    <n v="57"/>
    <n v="47225"/>
    <n v="1088"/>
    <n v="0"/>
    <n v="0"/>
    <n v="7.27"/>
    <n v="98.23"/>
    <n v="1.74"/>
    <n v="65.89"/>
    <n v="37.479999999999997"/>
  </r>
  <r>
    <x v="7"/>
    <x v="7"/>
    <n v="19814000"/>
    <x v="2"/>
    <x v="0"/>
    <n v="16329"/>
    <n v="414"/>
    <n v="165559"/>
    <n v="7384"/>
    <n v="0"/>
    <n v="0"/>
    <n v="7.27"/>
    <n v="98.23"/>
    <n v="1.74"/>
    <n v="65.89"/>
    <n v="37.479999999999997"/>
  </r>
  <r>
    <x v="7"/>
    <x v="7"/>
    <n v="19814000"/>
    <x v="3"/>
    <x v="0"/>
    <n v="67516"/>
    <n v="2269"/>
    <n v="318968"/>
    <n v="49870"/>
    <n v="0"/>
    <n v="0"/>
    <n v="7.27"/>
    <n v="98.23"/>
    <n v="1.74"/>
    <n v="65.89"/>
    <n v="37.479999999999997"/>
  </r>
  <r>
    <x v="7"/>
    <x v="7"/>
    <n v="19814000"/>
    <x v="4"/>
    <x v="0"/>
    <n v="48238"/>
    <n v="1221"/>
    <n v="501033"/>
    <n v="62582"/>
    <n v="0"/>
    <n v="0"/>
    <n v="7.27"/>
    <n v="98.23"/>
    <n v="1.74"/>
    <n v="65.89"/>
    <n v="37.479999999999997"/>
  </r>
  <r>
    <x v="7"/>
    <x v="7"/>
    <n v="19814000"/>
    <x v="5"/>
    <x v="0"/>
    <n v="39150"/>
    <n v="481"/>
    <n v="550700"/>
    <n v="34748"/>
    <n v="0"/>
    <n v="0"/>
    <n v="7.27"/>
    <n v="98.23"/>
    <n v="1.74"/>
    <n v="65.89"/>
    <n v="37.479999999999997"/>
  </r>
  <r>
    <x v="7"/>
    <x v="7"/>
    <n v="19814000"/>
    <x v="6"/>
    <x v="0"/>
    <n v="104967"/>
    <n v="917"/>
    <n v="1496480"/>
    <n v="91768"/>
    <n v="0"/>
    <n v="0"/>
    <n v="7.27"/>
    <n v="98.23"/>
    <n v="1.74"/>
    <n v="65.89"/>
    <n v="37.479999999999997"/>
  </r>
  <r>
    <x v="7"/>
    <x v="7"/>
    <n v="19814000"/>
    <x v="7"/>
    <x v="0"/>
    <n v="106991"/>
    <n v="1150"/>
    <n v="1600730"/>
    <n v="100030"/>
    <n v="0"/>
    <n v="0"/>
    <n v="7.27"/>
    <n v="98.23"/>
    <n v="1.74"/>
    <n v="65.89"/>
    <n v="37.479999999999997"/>
  </r>
  <r>
    <x v="7"/>
    <x v="7"/>
    <n v="19814000"/>
    <x v="8"/>
    <x v="0"/>
    <n v="183668"/>
    <n v="2663"/>
    <n v="1607370"/>
    <n v="180839"/>
    <n v="0"/>
    <n v="0"/>
    <n v="7.27"/>
    <n v="98.23"/>
    <n v="1.74"/>
    <n v="65.89"/>
    <n v="37.479999999999997"/>
  </r>
  <r>
    <x v="7"/>
    <x v="7"/>
    <n v="19814000"/>
    <x v="9"/>
    <x v="0"/>
    <n v="54995"/>
    <n v="1362"/>
    <n v="2371765"/>
    <n v="81007"/>
    <n v="0"/>
    <n v="0"/>
    <n v="7.27"/>
    <n v="98.23"/>
    <n v="1.74"/>
    <n v="65.89"/>
    <n v="37.479999999999997"/>
  </r>
  <r>
    <x v="7"/>
    <x v="7"/>
    <n v="19814000"/>
    <x v="10"/>
    <x v="1"/>
    <n v="9727"/>
    <n v="317"/>
    <n v="2081596"/>
    <n v="13560"/>
    <n v="56818"/>
    <n v="0"/>
    <n v="7.27"/>
    <n v="98.23"/>
    <n v="1.74"/>
    <n v="65.89"/>
    <n v="37.479999999999997"/>
  </r>
  <r>
    <x v="7"/>
    <x v="7"/>
    <n v="19814000"/>
    <x v="11"/>
    <x v="1"/>
    <n v="4193"/>
    <n v="57"/>
    <n v="1639273"/>
    <n v="4162"/>
    <n v="316088"/>
    <n v="37053"/>
    <n v="7.27"/>
    <n v="98.23"/>
    <n v="1.74"/>
    <n v="65.89"/>
    <n v="37.479999999999997"/>
  </r>
  <r>
    <x v="7"/>
    <x v="7"/>
    <n v="19814000"/>
    <x v="0"/>
    <x v="1"/>
    <n v="23141"/>
    <n v="117"/>
    <n v="2194963"/>
    <n v="15521"/>
    <n v="641293"/>
    <n v="214400"/>
    <n v="7.27"/>
    <n v="98.23"/>
    <n v="1.74"/>
    <n v="65.89"/>
    <n v="37.479999999999997"/>
  </r>
  <r>
    <x v="7"/>
    <x v="7"/>
    <n v="19814000"/>
    <x v="1"/>
    <x v="1"/>
    <n v="486903"/>
    <n v="5120"/>
    <n v="2576123"/>
    <n v="391260"/>
    <n v="1567597"/>
    <n v="438879"/>
    <n v="7.27"/>
    <n v="98.23"/>
    <n v="1.74"/>
    <n v="65.89"/>
    <n v="37.479999999999997"/>
  </r>
  <r>
    <x v="7"/>
    <x v="7"/>
    <n v="19814000"/>
    <x v="2"/>
    <x v="1"/>
    <n v="276907"/>
    <n v="8090"/>
    <n v="2150495"/>
    <n v="357138"/>
    <n v="1603276"/>
    <n v="534002"/>
    <n v="7.27"/>
    <n v="98.23"/>
    <n v="1.74"/>
    <n v="65.89"/>
    <n v="37.479999999999997"/>
  </r>
  <r>
    <x v="7"/>
    <x v="7"/>
    <n v="19814000"/>
    <x v="3"/>
    <x v="1"/>
    <n v="7948"/>
    <n v="740"/>
    <n v="2180824"/>
    <n v="16869"/>
    <n v="1903809"/>
    <n v="580321"/>
    <n v="7.27"/>
    <n v="98.23"/>
    <n v="1.74"/>
    <n v="65.89"/>
    <n v="37.479999999999997"/>
  </r>
  <r>
    <x v="7"/>
    <x v="7"/>
    <n v="19814000"/>
    <x v="4"/>
    <x v="1"/>
    <n v="2077"/>
    <n v="76"/>
    <n v="2183133"/>
    <n v="2799"/>
    <n v="1337691"/>
    <n v="862602"/>
    <n v="7.27"/>
    <n v="98.23"/>
    <n v="1.74"/>
    <n v="65.89"/>
    <n v="37.479999999999997"/>
  </r>
  <r>
    <x v="7"/>
    <x v="7"/>
    <n v="19814000"/>
    <x v="5"/>
    <x v="1"/>
    <n v="1499"/>
    <n v="29"/>
    <n v="2012565"/>
    <n v="1702"/>
    <n v="2230866"/>
    <n v="1193880"/>
    <n v="7.27"/>
    <n v="98.23"/>
    <n v="1.74"/>
    <n v="65.89"/>
    <n v="37.479999999999997"/>
  </r>
  <r>
    <x v="7"/>
    <x v="7"/>
    <n v="19814000"/>
    <x v="6"/>
    <x v="1"/>
    <n v="1104"/>
    <n v="5"/>
    <n v="1990057"/>
    <n v="1048"/>
    <n v="2411294"/>
    <n v="1949439"/>
    <n v="7.27"/>
    <n v="98.23"/>
    <n v="1.74"/>
    <n v="65.89"/>
    <n v="37.479999999999997"/>
  </r>
  <r>
    <x v="7"/>
    <x v="7"/>
    <n v="19814000"/>
    <x v="7"/>
    <x v="1"/>
    <n v="1002"/>
    <n v="4"/>
    <n v="1758894"/>
    <n v="1050"/>
    <n v="986904"/>
    <n v="1614828"/>
    <n v="7.27"/>
    <n v="98.23"/>
    <n v="1.74"/>
    <n v="65.89"/>
    <n v="37.479999999999997"/>
  </r>
  <r>
    <x v="8"/>
    <x v="8"/>
    <n v="959000"/>
    <x v="1"/>
    <x v="0"/>
    <n v="0"/>
    <n v="0"/>
    <n v="3464"/>
    <n v="0"/>
    <n v="0"/>
    <n v="0"/>
    <n v="1.1100000000000001"/>
    <n v="99.65"/>
    <n v="0.04"/>
    <n v="68.900000000000006"/>
    <n v="38.61"/>
  </r>
  <r>
    <x v="8"/>
    <x v="8"/>
    <n v="959000"/>
    <x v="2"/>
    <x v="0"/>
    <n v="2"/>
    <n v="0"/>
    <n v="8013"/>
    <n v="1"/>
    <n v="0"/>
    <n v="0"/>
    <n v="1.1100000000000001"/>
    <n v="99.65"/>
    <n v="0.04"/>
    <n v="68.900000000000006"/>
    <n v="38.61"/>
  </r>
  <r>
    <x v="8"/>
    <x v="8"/>
    <n v="959000"/>
    <x v="3"/>
    <x v="0"/>
    <n v="211"/>
    <n v="0"/>
    <n v="20554"/>
    <n v="81"/>
    <n v="0"/>
    <n v="0"/>
    <n v="1.1100000000000001"/>
    <n v="99.65"/>
    <n v="0.04"/>
    <n v="68.900000000000006"/>
    <n v="38.61"/>
  </r>
  <r>
    <x v="8"/>
    <x v="8"/>
    <n v="959000"/>
    <x v="4"/>
    <x v="0"/>
    <n v="936"/>
    <n v="2"/>
    <n v="10372"/>
    <n v="643"/>
    <n v="0"/>
    <n v="0"/>
    <n v="1.1100000000000001"/>
    <n v="99.65"/>
    <n v="0.04"/>
    <n v="68.900000000000006"/>
    <n v="38.61"/>
  </r>
  <r>
    <x v="8"/>
    <x v="8"/>
    <n v="959000"/>
    <x v="5"/>
    <x v="0"/>
    <n v="1218"/>
    <n v="0"/>
    <n v="11791"/>
    <n v="1356"/>
    <n v="0"/>
    <n v="0"/>
    <n v="1.1100000000000001"/>
    <n v="99.65"/>
    <n v="0.04"/>
    <n v="68.900000000000006"/>
    <n v="38.61"/>
  </r>
  <r>
    <x v="8"/>
    <x v="8"/>
    <n v="959000"/>
    <x v="6"/>
    <x v="0"/>
    <n v="673"/>
    <n v="0"/>
    <n v="11759"/>
    <n v="821"/>
    <n v="0"/>
    <n v="0"/>
    <n v="1.1100000000000001"/>
    <n v="99.65"/>
    <n v="0.04"/>
    <n v="68.900000000000006"/>
    <n v="38.61"/>
  </r>
  <r>
    <x v="8"/>
    <x v="8"/>
    <n v="959000"/>
    <x v="7"/>
    <x v="0"/>
    <n v="209"/>
    <n v="0"/>
    <n v="6457"/>
    <n v="279"/>
    <n v="0"/>
    <n v="0"/>
    <n v="1.1100000000000001"/>
    <n v="99.65"/>
    <n v="0.04"/>
    <n v="68.900000000000006"/>
    <n v="38.61"/>
  </r>
  <r>
    <x v="8"/>
    <x v="8"/>
    <n v="959000"/>
    <x v="8"/>
    <x v="0"/>
    <n v="78"/>
    <n v="0"/>
    <n v="0"/>
    <n v="96"/>
    <n v="0"/>
    <n v="0"/>
    <n v="1.1100000000000001"/>
    <n v="99.65"/>
    <n v="0.04"/>
    <n v="68.900000000000006"/>
    <n v="38.61"/>
  </r>
  <r>
    <x v="8"/>
    <x v="8"/>
    <n v="959000"/>
    <x v="9"/>
    <x v="0"/>
    <n v="37"/>
    <n v="0"/>
    <n v="0"/>
    <n v="43"/>
    <n v="0"/>
    <n v="0"/>
    <n v="1.1100000000000001"/>
    <n v="99.65"/>
    <n v="0.04"/>
    <n v="68.900000000000006"/>
    <n v="38.61"/>
  </r>
  <r>
    <x v="8"/>
    <x v="8"/>
    <n v="959000"/>
    <x v="10"/>
    <x v="1"/>
    <n v="16"/>
    <n v="0"/>
    <n v="0"/>
    <n v="22"/>
    <n v="1083"/>
    <n v="0"/>
    <n v="1.1100000000000001"/>
    <n v="99.65"/>
    <n v="0.04"/>
    <n v="68.900000000000006"/>
    <n v="38.61"/>
  </r>
  <r>
    <x v="8"/>
    <x v="8"/>
    <n v="959000"/>
    <x v="11"/>
    <x v="1"/>
    <n v="8"/>
    <n v="0"/>
    <n v="0"/>
    <n v="11"/>
    <n v="6640"/>
    <n v="719"/>
    <n v="1.1100000000000001"/>
    <n v="99.65"/>
    <n v="0.04"/>
    <n v="68.900000000000006"/>
    <n v="38.61"/>
  </r>
  <r>
    <x v="8"/>
    <x v="8"/>
    <n v="959000"/>
    <x v="0"/>
    <x v="1"/>
    <n v="240"/>
    <n v="0"/>
    <n v="0"/>
    <n v="80"/>
    <n v="15896"/>
    <n v="3728"/>
    <n v="1.1100000000000001"/>
    <n v="99.65"/>
    <n v="0.04"/>
    <n v="68.900000000000006"/>
    <n v="38.61"/>
  </r>
  <r>
    <x v="8"/>
    <x v="8"/>
    <n v="959000"/>
    <x v="1"/>
    <x v="1"/>
    <n v="4033"/>
    <n v="2"/>
    <n v="0"/>
    <n v="2113"/>
    <n v="55739"/>
    <n v="11691"/>
    <n v="1.1100000000000001"/>
    <n v="99.65"/>
    <n v="0.04"/>
    <n v="68.900000000000006"/>
    <n v="38.61"/>
  </r>
  <r>
    <x v="8"/>
    <x v="8"/>
    <n v="959000"/>
    <x v="2"/>
    <x v="1"/>
    <n v="2619"/>
    <n v="0"/>
    <n v="0"/>
    <n v="4400"/>
    <n v="90697"/>
    <n v="9836"/>
    <n v="1.1100000000000001"/>
    <n v="99.65"/>
    <n v="0.04"/>
    <n v="68.900000000000006"/>
    <n v="38.61"/>
  </r>
  <r>
    <x v="8"/>
    <x v="8"/>
    <n v="959000"/>
    <x v="3"/>
    <x v="1"/>
    <n v="283"/>
    <n v="0"/>
    <n v="0"/>
    <n v="538"/>
    <n v="217027"/>
    <n v="14260"/>
    <n v="1.1100000000000001"/>
    <n v="99.65"/>
    <n v="0.04"/>
    <n v="68.900000000000006"/>
    <n v="38.61"/>
  </r>
  <r>
    <x v="8"/>
    <x v="8"/>
    <n v="959000"/>
    <x v="4"/>
    <x v="1"/>
    <n v="90"/>
    <n v="0"/>
    <n v="0"/>
    <n v="105"/>
    <n v="169543"/>
    <n v="34583"/>
    <n v="1.1100000000000001"/>
    <n v="99.65"/>
    <n v="0.04"/>
    <n v="68.900000000000006"/>
    <n v="38.61"/>
  </r>
  <r>
    <x v="8"/>
    <x v="8"/>
    <n v="959000"/>
    <x v="5"/>
    <x v="1"/>
    <n v="13"/>
    <n v="0"/>
    <n v="0"/>
    <n v="38"/>
    <n v="60556"/>
    <n v="66332"/>
    <n v="1.1100000000000001"/>
    <n v="99.65"/>
    <n v="0.04"/>
    <n v="68.900000000000006"/>
    <n v="38.61"/>
  </r>
  <r>
    <x v="8"/>
    <x v="8"/>
    <n v="959000"/>
    <x v="6"/>
    <x v="1"/>
    <n v="7"/>
    <n v="0"/>
    <n v="0"/>
    <n v="11"/>
    <n v="28638"/>
    <n v="135342"/>
    <n v="1.1100000000000001"/>
    <n v="99.65"/>
    <n v="0.04"/>
    <n v="68.900000000000006"/>
    <n v="38.61"/>
  </r>
  <r>
    <x v="8"/>
    <x v="8"/>
    <n v="959000"/>
    <x v="7"/>
    <x v="1"/>
    <n v="8"/>
    <n v="0"/>
    <n v="0"/>
    <n v="6"/>
    <n v="14934"/>
    <n v="93764"/>
    <n v="1.1100000000000001"/>
    <n v="99.65"/>
    <n v="0.04"/>
    <n v="68.900000000000006"/>
    <n v="38.61"/>
  </r>
  <r>
    <x v="9"/>
    <x v="9"/>
    <n v="1540000"/>
    <x v="0"/>
    <x v="0"/>
    <n v="5"/>
    <n v="0"/>
    <n v="0"/>
    <n v="0"/>
    <n v="0"/>
    <n v="0"/>
    <n v="11.57"/>
    <n v="97.91"/>
    <n v="1.89"/>
    <n v="81.98"/>
    <n v="59.16"/>
  </r>
  <r>
    <x v="9"/>
    <x v="9"/>
    <n v="1540000"/>
    <x v="1"/>
    <x v="0"/>
    <n v="2"/>
    <n v="0"/>
    <n v="2031"/>
    <n v="7"/>
    <n v="0"/>
    <n v="0"/>
    <n v="11.57"/>
    <n v="97.91"/>
    <n v="1.89"/>
    <n v="81.98"/>
    <n v="59.16"/>
  </r>
  <r>
    <x v="9"/>
    <x v="9"/>
    <n v="1540000"/>
    <x v="2"/>
    <x v="0"/>
    <n v="64"/>
    <n v="0"/>
    <n v="17460"/>
    <n v="37"/>
    <n v="0"/>
    <n v="0"/>
    <n v="11.57"/>
    <n v="97.91"/>
    <n v="1.89"/>
    <n v="81.98"/>
    <n v="59.16"/>
  </r>
  <r>
    <x v="9"/>
    <x v="9"/>
    <n v="1540000"/>
    <x v="3"/>
    <x v="0"/>
    <n v="1244"/>
    <n v="3"/>
    <n v="47000"/>
    <n v="552"/>
    <n v="0"/>
    <n v="0"/>
    <n v="11.57"/>
    <n v="97.91"/>
    <n v="1.89"/>
    <n v="81.98"/>
    <n v="59.16"/>
  </r>
  <r>
    <x v="9"/>
    <x v="9"/>
    <n v="1540000"/>
    <x v="4"/>
    <x v="0"/>
    <n v="4598"/>
    <n v="42"/>
    <n v="64827"/>
    <n v="3615"/>
    <n v="0"/>
    <n v="0"/>
    <n v="11.57"/>
    <n v="97.91"/>
    <n v="1.89"/>
    <n v="81.98"/>
    <n v="59.16"/>
  </r>
  <r>
    <x v="9"/>
    <x v="9"/>
    <n v="1540000"/>
    <x v="5"/>
    <x v="0"/>
    <n v="11505"/>
    <n v="147"/>
    <n v="67906"/>
    <n v="9366"/>
    <n v="0"/>
    <n v="0"/>
    <n v="11.57"/>
    <n v="97.91"/>
    <n v="1.89"/>
    <n v="81.98"/>
    <n v="59.16"/>
  </r>
  <r>
    <x v="9"/>
    <x v="9"/>
    <n v="1540000"/>
    <x v="6"/>
    <x v="0"/>
    <n v="16000"/>
    <n v="236"/>
    <n v="55577"/>
    <n v="14548"/>
    <n v="0"/>
    <n v="0"/>
    <n v="11.57"/>
    <n v="97.91"/>
    <n v="1.89"/>
    <n v="81.98"/>
    <n v="59.16"/>
  </r>
  <r>
    <x v="9"/>
    <x v="9"/>
    <n v="1540000"/>
    <x v="7"/>
    <x v="0"/>
    <n v="10208"/>
    <n v="176"/>
    <n v="45747"/>
    <n v="12553"/>
    <n v="0"/>
    <n v="0"/>
    <n v="11.57"/>
    <n v="97.91"/>
    <n v="1.89"/>
    <n v="81.98"/>
    <n v="59.16"/>
  </r>
  <r>
    <x v="9"/>
    <x v="9"/>
    <n v="1540000"/>
    <x v="8"/>
    <x v="0"/>
    <n v="4337"/>
    <n v="84"/>
    <n v="48323"/>
    <n v="5262"/>
    <n v="0"/>
    <n v="0"/>
    <n v="11.57"/>
    <n v="97.91"/>
    <n v="1.89"/>
    <n v="81.98"/>
    <n v="59.16"/>
  </r>
  <r>
    <x v="9"/>
    <x v="9"/>
    <n v="1540000"/>
    <x v="9"/>
    <x v="0"/>
    <n v="3103"/>
    <n v="51"/>
    <n v="50335"/>
    <n v="3448"/>
    <n v="0"/>
    <n v="0"/>
    <n v="11.57"/>
    <n v="97.91"/>
    <n v="1.89"/>
    <n v="81.98"/>
    <n v="59.16"/>
  </r>
  <r>
    <x v="9"/>
    <x v="9"/>
    <n v="1540000"/>
    <x v="10"/>
    <x v="1"/>
    <n v="2343"/>
    <n v="29"/>
    <n v="51470"/>
    <n v="2503"/>
    <n v="4117"/>
    <n v="0"/>
    <n v="11.57"/>
    <n v="97.91"/>
    <n v="1.89"/>
    <n v="81.98"/>
    <n v="59.16"/>
  </r>
  <r>
    <x v="9"/>
    <x v="9"/>
    <n v="1540000"/>
    <x v="11"/>
    <x v="1"/>
    <n v="1577"/>
    <n v="27"/>
    <n v="42691"/>
    <n v="1694"/>
    <n v="14605"/>
    <n v="2072"/>
    <n v="11.57"/>
    <n v="97.91"/>
    <n v="1.89"/>
    <n v="81.98"/>
    <n v="59.16"/>
  </r>
  <r>
    <x v="9"/>
    <x v="9"/>
    <n v="1540000"/>
    <x v="0"/>
    <x v="1"/>
    <n v="3053"/>
    <n v="35"/>
    <n v="51285"/>
    <n v="2068"/>
    <n v="78598"/>
    <n v="16358"/>
    <n v="11.57"/>
    <n v="97.91"/>
    <n v="1.89"/>
    <n v="81.98"/>
    <n v="59.16"/>
  </r>
  <r>
    <x v="9"/>
    <x v="9"/>
    <n v="1540000"/>
    <x v="1"/>
    <x v="1"/>
    <n v="33013"/>
    <n v="338"/>
    <n v="108164"/>
    <n v="11286"/>
    <n v="179805"/>
    <n v="54163"/>
    <n v="11.57"/>
    <n v="97.91"/>
    <n v="1.89"/>
    <n v="81.98"/>
    <n v="59.16"/>
  </r>
  <r>
    <x v="9"/>
    <x v="9"/>
    <n v="1540000"/>
    <x v="2"/>
    <x v="1"/>
    <n v="64614"/>
    <n v="1481"/>
    <n v="170121"/>
    <n v="73315"/>
    <n v="156709"/>
    <n v="22507"/>
    <n v="11.57"/>
    <n v="97.91"/>
    <n v="1.89"/>
    <n v="81.98"/>
    <n v="59.16"/>
  </r>
  <r>
    <x v="9"/>
    <x v="9"/>
    <n v="1540000"/>
    <x v="3"/>
    <x v="1"/>
    <n v="11023"/>
    <n v="405"/>
    <n v="99323"/>
    <n v="21107"/>
    <n v="383780"/>
    <n v="21466"/>
    <n v="11.57"/>
    <n v="97.91"/>
    <n v="1.89"/>
    <n v="81.98"/>
    <n v="59.16"/>
  </r>
  <r>
    <x v="9"/>
    <x v="9"/>
    <n v="1540000"/>
    <x v="4"/>
    <x v="1"/>
    <n v="4457"/>
    <n v="93"/>
    <n v="133924"/>
    <n v="5580"/>
    <n v="240409"/>
    <n v="156036"/>
    <n v="11.57"/>
    <n v="97.91"/>
    <n v="1.89"/>
    <n v="81.98"/>
    <n v="59.16"/>
  </r>
  <r>
    <x v="9"/>
    <x v="9"/>
    <n v="1540000"/>
    <x v="5"/>
    <x v="1"/>
    <n v="2809"/>
    <n v="54"/>
    <n v="152633"/>
    <n v="2936"/>
    <n v="108184"/>
    <n v="147757"/>
    <n v="11.57"/>
    <n v="97.91"/>
    <n v="1.89"/>
    <n v="81.98"/>
    <n v="59.16"/>
  </r>
  <r>
    <x v="9"/>
    <x v="9"/>
    <n v="1540000"/>
    <x v="6"/>
    <x v="1"/>
    <n v="2476"/>
    <n v="113"/>
    <n v="144672"/>
    <n v="2384"/>
    <n v="59575"/>
    <n v="278541"/>
    <n v="11.57"/>
    <n v="97.91"/>
    <n v="1.89"/>
    <n v="81.98"/>
    <n v="59.16"/>
  </r>
  <r>
    <x v="9"/>
    <x v="9"/>
    <n v="1540000"/>
    <x v="7"/>
    <x v="1"/>
    <n v="1677"/>
    <n v="50"/>
    <n v="114910"/>
    <n v="2131"/>
    <n v="36786"/>
    <n v="212214"/>
    <n v="11.57"/>
    <n v="97.91"/>
    <n v="1.89"/>
    <n v="81.98"/>
    <n v="59.16"/>
  </r>
  <r>
    <x v="10"/>
    <x v="10"/>
    <n v="67936000"/>
    <x v="0"/>
    <x v="0"/>
    <n v="74"/>
    <n v="6"/>
    <n v="0"/>
    <n v="5"/>
    <n v="0"/>
    <n v="0"/>
    <n v="1.22"/>
    <n v="98.75"/>
    <n v="1.22"/>
    <n v="65.849999999999994"/>
    <n v="38.229999999999997"/>
  </r>
  <r>
    <x v="10"/>
    <x v="10"/>
    <n v="67936000"/>
    <x v="1"/>
    <x v="0"/>
    <n v="4321"/>
    <n v="208"/>
    <n v="64007"/>
    <n v="608"/>
    <n v="0"/>
    <n v="0"/>
    <n v="1.22"/>
    <n v="98.75"/>
    <n v="1.22"/>
    <n v="65.849999999999994"/>
    <n v="38.229999999999997"/>
  </r>
  <r>
    <x v="10"/>
    <x v="10"/>
    <n v="67936000"/>
    <x v="2"/>
    <x v="0"/>
    <n v="12399"/>
    <n v="824"/>
    <n v="147923"/>
    <n v="9306"/>
    <n v="0"/>
    <n v="0"/>
    <n v="1.22"/>
    <n v="98.75"/>
    <n v="1.22"/>
    <n v="65.849999999999994"/>
    <n v="38.229999999999997"/>
  </r>
  <r>
    <x v="10"/>
    <x v="10"/>
    <n v="67936000"/>
    <x v="3"/>
    <x v="0"/>
    <n v="15849"/>
    <n v="810"/>
    <n v="161683"/>
    <n v="13751"/>
    <n v="0"/>
    <n v="0"/>
    <n v="1.22"/>
    <n v="98.75"/>
    <n v="1.22"/>
    <n v="65.849999999999994"/>
    <n v="38.229999999999997"/>
  </r>
  <r>
    <x v="10"/>
    <x v="10"/>
    <n v="67936000"/>
    <x v="4"/>
    <x v="0"/>
    <n v="28795"/>
    <n v="593"/>
    <n v="391164"/>
    <n v="21237"/>
    <n v="0"/>
    <n v="0"/>
    <n v="1.22"/>
    <n v="98.75"/>
    <n v="1.22"/>
    <n v="65.849999999999994"/>
    <n v="38.229999999999997"/>
  </r>
  <r>
    <x v="10"/>
    <x v="10"/>
    <n v="67936000"/>
    <x v="5"/>
    <x v="0"/>
    <n v="34997"/>
    <n v="581"/>
    <n v="1567059"/>
    <n v="32975"/>
    <n v="0"/>
    <n v="0"/>
    <n v="1.22"/>
    <n v="98.75"/>
    <n v="1.22"/>
    <n v="65.849999999999994"/>
    <n v="38.229999999999997"/>
  </r>
  <r>
    <x v="10"/>
    <x v="10"/>
    <n v="67936000"/>
    <x v="6"/>
    <x v="0"/>
    <n v="40959"/>
    <n v="431"/>
    <n v="2086192"/>
    <n v="39449"/>
    <n v="0"/>
    <n v="0"/>
    <n v="1.22"/>
    <n v="98.75"/>
    <n v="1.22"/>
    <n v="65.849999999999994"/>
    <n v="38.229999999999997"/>
  </r>
  <r>
    <x v="10"/>
    <x v="10"/>
    <n v="67936000"/>
    <x v="7"/>
    <x v="0"/>
    <n v="35550"/>
    <n v="266"/>
    <n v="1635819"/>
    <n v="38888"/>
    <n v="0"/>
    <n v="0"/>
    <n v="1.22"/>
    <n v="98.75"/>
    <n v="1.22"/>
    <n v="65.849999999999994"/>
    <n v="38.229999999999997"/>
  </r>
  <r>
    <x v="10"/>
    <x v="10"/>
    <n v="67936000"/>
    <x v="8"/>
    <x v="0"/>
    <n v="36836"/>
    <n v="270"/>
    <n v="1771768"/>
    <n v="34702"/>
    <n v="0"/>
    <n v="0"/>
    <n v="1.22"/>
    <n v="98.75"/>
    <n v="1.22"/>
    <n v="65.849999999999994"/>
    <n v="38.229999999999997"/>
  </r>
  <r>
    <x v="10"/>
    <x v="10"/>
    <n v="67936000"/>
    <x v="9"/>
    <x v="0"/>
    <n v="35258"/>
    <n v="317"/>
    <n v="1827165"/>
    <n v="40072"/>
    <n v="0"/>
    <n v="0"/>
    <n v="1.22"/>
    <n v="98.75"/>
    <n v="1.22"/>
    <n v="65.849999999999994"/>
    <n v="38.229999999999997"/>
  </r>
  <r>
    <x v="10"/>
    <x v="10"/>
    <n v="67936000"/>
    <x v="10"/>
    <x v="1"/>
    <n v="16502"/>
    <n v="81"/>
    <n v="1160891"/>
    <n v="22810"/>
    <n v="247891"/>
    <n v="0"/>
    <n v="1.22"/>
    <n v="98.75"/>
    <n v="1.22"/>
    <n v="65.849999999999994"/>
    <n v="38.229999999999997"/>
  </r>
  <r>
    <x v="10"/>
    <x v="10"/>
    <n v="67936000"/>
    <x v="11"/>
    <x v="1"/>
    <n v="8349"/>
    <n v="23"/>
    <n v="926175"/>
    <n v="9313"/>
    <n v="585831"/>
    <n v="167448"/>
    <n v="1.22"/>
    <n v="98.75"/>
    <n v="1.22"/>
    <n v="65.849999999999994"/>
    <n v="38.229999999999997"/>
  </r>
  <r>
    <x v="10"/>
    <x v="10"/>
    <n v="67936000"/>
    <x v="0"/>
    <x v="1"/>
    <n v="37809"/>
    <n v="109"/>
    <n v="1757331"/>
    <n v="27453"/>
    <n v="4190690"/>
    <n v="508314"/>
    <n v="1.22"/>
    <n v="98.75"/>
    <n v="1.22"/>
    <n v="65.849999999999994"/>
    <n v="38.229999999999997"/>
  </r>
  <r>
    <x v="10"/>
    <x v="10"/>
    <n v="67936000"/>
    <x v="1"/>
    <x v="1"/>
    <n v="260079"/>
    <n v="2664"/>
    <n v="4542779"/>
    <n v="127979"/>
    <n v="4941486"/>
    <n v="1816848"/>
    <n v="1.22"/>
    <n v="98.75"/>
    <n v="1.22"/>
    <n v="65.849999999999994"/>
    <n v="38.229999999999997"/>
  </r>
  <r>
    <x v="10"/>
    <x v="10"/>
    <n v="67936000"/>
    <x v="2"/>
    <x v="1"/>
    <n v="241392"/>
    <n v="2650"/>
    <n v="3719258"/>
    <n v="348443"/>
    <n v="2992940"/>
    <n v="1652339"/>
    <n v="1.22"/>
    <n v="98.75"/>
    <n v="1.22"/>
    <n v="65.849999999999994"/>
    <n v="38.229999999999997"/>
  </r>
  <r>
    <x v="10"/>
    <x v="10"/>
    <n v="67936000"/>
    <x v="3"/>
    <x v="1"/>
    <n v="14354"/>
    <n v="226"/>
    <n v="1931086"/>
    <n v="43460"/>
    <n v="7112148"/>
    <n v="1476287"/>
    <n v="1.22"/>
    <n v="98.75"/>
    <n v="1.22"/>
    <n v="65.849999999999994"/>
    <n v="38.229999999999997"/>
  </r>
  <r>
    <x v="10"/>
    <x v="10"/>
    <n v="67936000"/>
    <x v="4"/>
    <x v="1"/>
    <n v="1354"/>
    <n v="17"/>
    <n v="1864591"/>
    <n v="4098"/>
    <n v="5379920"/>
    <n v="2320886"/>
    <n v="1.22"/>
    <n v="98.75"/>
    <n v="1.22"/>
    <n v="65.849999999999994"/>
    <n v="38.229999999999997"/>
  </r>
  <r>
    <x v="10"/>
    <x v="10"/>
    <n v="67936000"/>
    <x v="5"/>
    <x v="1"/>
    <n v="545"/>
    <n v="5"/>
    <n v="1881584"/>
    <n v="642"/>
    <n v="9245930"/>
    <n v="3745492"/>
    <n v="1.22"/>
    <n v="98.75"/>
    <n v="1.22"/>
    <n v="65.849999999999994"/>
    <n v="38.229999999999997"/>
  </r>
  <r>
    <x v="10"/>
    <x v="10"/>
    <n v="67936000"/>
    <x v="6"/>
    <x v="1"/>
    <n v="514"/>
    <n v="1"/>
    <n v="1896797"/>
    <n v="505"/>
    <n v="7325474"/>
    <n v="7315475"/>
    <n v="1.22"/>
    <n v="98.75"/>
    <n v="1.22"/>
    <n v="65.849999999999994"/>
    <n v="38.229999999999997"/>
  </r>
  <r>
    <x v="10"/>
    <x v="10"/>
    <n v="67936000"/>
    <x v="7"/>
    <x v="1"/>
    <n v="641"/>
    <n v="7"/>
    <n v="1594791"/>
    <n v="587"/>
    <n v="2712907"/>
    <n v="6969298"/>
    <n v="1.22"/>
    <n v="98.75"/>
    <n v="1.22"/>
    <n v="65.849999999999994"/>
    <n v="38.229999999999997"/>
  </r>
  <r>
    <x v="11"/>
    <x v="11"/>
    <n v="7300000"/>
    <x v="0"/>
    <x v="0"/>
    <n v="3"/>
    <n v="1"/>
    <n v="0"/>
    <n v="1"/>
    <n v="0"/>
    <n v="0"/>
    <n v="3.07"/>
    <n v="97.46"/>
    <n v="1.67"/>
    <n v="78.27"/>
    <n v="47.18"/>
  </r>
  <r>
    <x v="11"/>
    <x v="11"/>
    <n v="7300000"/>
    <x v="1"/>
    <x v="0"/>
    <n v="37"/>
    <n v="1"/>
    <n v="6133"/>
    <n v="27"/>
    <n v="0"/>
    <n v="0"/>
    <n v="3.07"/>
    <n v="97.46"/>
    <n v="1.67"/>
    <n v="78.27"/>
    <n v="47.18"/>
  </r>
  <r>
    <x v="11"/>
    <x v="11"/>
    <n v="7300000"/>
    <x v="2"/>
    <x v="0"/>
    <n v="291"/>
    <n v="4"/>
    <n v="31035"/>
    <n v="88"/>
    <n v="0"/>
    <n v="0"/>
    <n v="3.07"/>
    <n v="97.46"/>
    <n v="1.67"/>
    <n v="78.27"/>
    <n v="47.18"/>
  </r>
  <r>
    <x v="11"/>
    <x v="11"/>
    <n v="7300000"/>
    <x v="3"/>
    <x v="0"/>
    <n v="622"/>
    <n v="3"/>
    <n v="42331"/>
    <n v="459"/>
    <n v="0"/>
    <n v="0"/>
    <n v="3.07"/>
    <n v="97.46"/>
    <n v="1.67"/>
    <n v="78.27"/>
    <n v="47.18"/>
  </r>
  <r>
    <x v="11"/>
    <x v="11"/>
    <n v="7300000"/>
    <x v="4"/>
    <x v="0"/>
    <n v="1611"/>
    <n v="4"/>
    <n v="65655"/>
    <n v="884"/>
    <n v="0"/>
    <n v="0"/>
    <n v="3.07"/>
    <n v="97.46"/>
    <n v="1.67"/>
    <n v="78.27"/>
    <n v="47.18"/>
  </r>
  <r>
    <x v="11"/>
    <x v="11"/>
    <n v="7300000"/>
    <x v="5"/>
    <x v="0"/>
    <n v="3552"/>
    <n v="24"/>
    <n v="69028"/>
    <n v="3014"/>
    <n v="0"/>
    <n v="0"/>
    <n v="3.07"/>
    <n v="97.46"/>
    <n v="1.67"/>
    <n v="78.27"/>
    <n v="47.18"/>
  </r>
  <r>
    <x v="11"/>
    <x v="11"/>
    <n v="7300000"/>
    <x v="6"/>
    <x v="0"/>
    <n v="8860"/>
    <n v="144"/>
    <n v="81725"/>
    <n v="6897"/>
    <n v="0"/>
    <n v="0"/>
    <n v="3.07"/>
    <n v="97.46"/>
    <n v="1.67"/>
    <n v="78.27"/>
    <n v="47.18"/>
  </r>
  <r>
    <x v="11"/>
    <x v="11"/>
    <n v="7300000"/>
    <x v="7"/>
    <x v="0"/>
    <n v="7083"/>
    <n v="131"/>
    <n v="97595"/>
    <n v="7468"/>
    <n v="0"/>
    <n v="0"/>
    <n v="3.07"/>
    <n v="97.46"/>
    <n v="1.67"/>
    <n v="78.27"/>
    <n v="47.18"/>
  </r>
  <r>
    <x v="11"/>
    <x v="11"/>
    <n v="7300000"/>
    <x v="8"/>
    <x v="0"/>
    <n v="18459"/>
    <n v="323"/>
    <n v="135853"/>
    <n v="12710"/>
    <n v="0"/>
    <n v="0"/>
    <n v="3.07"/>
    <n v="97.46"/>
    <n v="1.67"/>
    <n v="78.27"/>
    <n v="47.18"/>
  </r>
  <r>
    <x v="11"/>
    <x v="11"/>
    <n v="7300000"/>
    <x v="9"/>
    <x v="0"/>
    <n v="14759"/>
    <n v="287"/>
    <n v="242666"/>
    <n v="20144"/>
    <n v="0"/>
    <n v="0"/>
    <n v="3.07"/>
    <n v="97.46"/>
    <n v="1.67"/>
    <n v="78.27"/>
    <n v="47.18"/>
  </r>
  <r>
    <x v="11"/>
    <x v="11"/>
    <n v="7300000"/>
    <x v="10"/>
    <x v="1"/>
    <n v="2259"/>
    <n v="45"/>
    <n v="159379"/>
    <n v="4471"/>
    <n v="27734"/>
    <n v="0"/>
    <n v="3.07"/>
    <n v="97.46"/>
    <n v="1.67"/>
    <n v="78.27"/>
    <n v="47.18"/>
  </r>
  <r>
    <x v="11"/>
    <x v="11"/>
    <n v="7300000"/>
    <x v="11"/>
    <x v="1"/>
    <n v="1109"/>
    <n v="15"/>
    <n v="163309"/>
    <n v="1169"/>
    <n v="73770"/>
    <n v="20924"/>
    <n v="3.07"/>
    <n v="97.46"/>
    <n v="1.67"/>
    <n v="78.27"/>
    <n v="47.18"/>
  </r>
  <r>
    <x v="11"/>
    <x v="11"/>
    <n v="7300000"/>
    <x v="0"/>
    <x v="1"/>
    <n v="4960"/>
    <n v="53"/>
    <n v="165803"/>
    <n v="2249"/>
    <n v="338273"/>
    <n v="71352"/>
    <n v="3.07"/>
    <n v="97.46"/>
    <n v="1.67"/>
    <n v="78.27"/>
    <n v="47.18"/>
  </r>
  <r>
    <x v="11"/>
    <x v="11"/>
    <n v="7300000"/>
    <x v="1"/>
    <x v="1"/>
    <n v="35682"/>
    <n v="449"/>
    <n v="249056"/>
    <n v="19729"/>
    <n v="1101494"/>
    <n v="159855"/>
    <n v="3.07"/>
    <n v="97.46"/>
    <n v="1.67"/>
    <n v="78.27"/>
    <n v="47.18"/>
  </r>
  <r>
    <x v="11"/>
    <x v="11"/>
    <n v="7300000"/>
    <x v="2"/>
    <x v="1"/>
    <n v="91043"/>
    <n v="1643"/>
    <n v="412643"/>
    <n v="94250"/>
    <n v="481235"/>
    <n v="181490"/>
    <n v="3.07"/>
    <n v="97.46"/>
    <n v="1.67"/>
    <n v="78.27"/>
    <n v="47.18"/>
  </r>
  <r>
    <x v="11"/>
    <x v="11"/>
    <n v="7300000"/>
    <x v="3"/>
    <x v="1"/>
    <n v="11793"/>
    <n v="336"/>
    <n v="515943"/>
    <n v="23446"/>
    <n v="1328995"/>
    <n v="81165"/>
    <n v="3.07"/>
    <n v="97.46"/>
    <n v="1.67"/>
    <n v="78.27"/>
    <n v="47.18"/>
  </r>
  <r>
    <x v="11"/>
    <x v="11"/>
    <n v="7300000"/>
    <x v="4"/>
    <x v="1"/>
    <n v="3904"/>
    <n v="42"/>
    <n v="396277"/>
    <n v="4264"/>
    <n v="617119"/>
    <n v="758738"/>
    <n v="3.07"/>
    <n v="97.46"/>
    <n v="1.67"/>
    <n v="78.27"/>
    <n v="47.18"/>
  </r>
  <r>
    <x v="11"/>
    <x v="11"/>
    <n v="7300000"/>
    <x v="5"/>
    <x v="1"/>
    <n v="7521"/>
    <n v="77"/>
    <n v="362615"/>
    <n v="7035"/>
    <n v="1524318"/>
    <n v="475594"/>
    <n v="3.07"/>
    <n v="97.46"/>
    <n v="1.67"/>
    <n v="78.27"/>
    <n v="47.18"/>
  </r>
  <r>
    <x v="11"/>
    <x v="11"/>
    <n v="7300000"/>
    <x v="6"/>
    <x v="1"/>
    <n v="5513"/>
    <n v="78"/>
    <n v="273446"/>
    <n v="5385"/>
    <n v="168841"/>
    <n v="981989"/>
    <n v="3.07"/>
    <n v="97.46"/>
    <n v="1.67"/>
    <n v="78.27"/>
    <n v="47.18"/>
  </r>
  <r>
    <x v="11"/>
    <x v="11"/>
    <n v="7300000"/>
    <x v="7"/>
    <x v="1"/>
    <n v="5045"/>
    <n v="78"/>
    <n v="214519"/>
    <n v="4720"/>
    <n v="51916"/>
    <n v="712716"/>
    <n v="3.07"/>
    <n v="97.46"/>
    <n v="1.67"/>
    <n v="78.27"/>
    <n v="47.18"/>
  </r>
  <r>
    <x v="12"/>
    <x v="12"/>
    <n v="28672000"/>
    <x v="0"/>
    <x v="0"/>
    <n v="43"/>
    <n v="0"/>
    <n v="0"/>
    <n v="24"/>
    <n v="0"/>
    <n v="0"/>
    <n v="2.69"/>
    <n v="98.68"/>
    <n v="1.3"/>
    <n v="61.99"/>
    <n v="28.3"/>
  </r>
  <r>
    <x v="12"/>
    <x v="12"/>
    <n v="28672000"/>
    <x v="1"/>
    <x v="0"/>
    <n v="296"/>
    <n v="4"/>
    <n v="28202"/>
    <n v="211"/>
    <n v="0"/>
    <n v="0"/>
    <n v="2.69"/>
    <n v="98.68"/>
    <n v="1.3"/>
    <n v="61.99"/>
    <n v="28.3"/>
  </r>
  <r>
    <x v="12"/>
    <x v="12"/>
    <n v="28672000"/>
    <x v="2"/>
    <x v="0"/>
    <n v="1752"/>
    <n v="16"/>
    <n v="89936"/>
    <n v="813"/>
    <n v="0"/>
    <n v="0"/>
    <n v="2.69"/>
    <n v="98.68"/>
    <n v="1.3"/>
    <n v="61.99"/>
    <n v="28.3"/>
  </r>
  <r>
    <x v="12"/>
    <x v="12"/>
    <n v="28672000"/>
    <x v="3"/>
    <x v="0"/>
    <n v="12457"/>
    <n v="216"/>
    <n v="146065"/>
    <n v="8924"/>
    <n v="0"/>
    <n v="0"/>
    <n v="2.69"/>
    <n v="98.68"/>
    <n v="1.3"/>
    <n v="61.99"/>
    <n v="28.3"/>
  </r>
  <r>
    <x v="12"/>
    <x v="12"/>
    <n v="28672000"/>
    <x v="4"/>
    <x v="0"/>
    <n v="20417"/>
    <n v="185"/>
    <n v="348388"/>
    <n v="18255"/>
    <n v="0"/>
    <n v="0"/>
    <n v="2.69"/>
    <n v="98.68"/>
    <n v="1.3"/>
    <n v="61.99"/>
    <n v="28.3"/>
  </r>
  <r>
    <x v="12"/>
    <x v="12"/>
    <n v="28672000"/>
    <x v="5"/>
    <x v="0"/>
    <n v="29767"/>
    <n v="268"/>
    <n v="537535"/>
    <n v="24445"/>
    <n v="0"/>
    <n v="0"/>
    <n v="2.69"/>
    <n v="98.68"/>
    <n v="1.3"/>
    <n v="61.99"/>
    <n v="28.3"/>
  </r>
  <r>
    <x v="12"/>
    <x v="12"/>
    <n v="28672000"/>
    <x v="6"/>
    <x v="0"/>
    <n v="63867"/>
    <n v="693"/>
    <n v="770055"/>
    <n v="60205"/>
    <n v="0"/>
    <n v="0"/>
    <n v="2.69"/>
    <n v="98.68"/>
    <n v="1.3"/>
    <n v="61.99"/>
    <n v="28.3"/>
  </r>
  <r>
    <x v="12"/>
    <x v="12"/>
    <n v="28672000"/>
    <x v="7"/>
    <x v="0"/>
    <n v="38611"/>
    <n v="407"/>
    <n v="740375"/>
    <n v="40353"/>
    <n v="0"/>
    <n v="0"/>
    <n v="2.69"/>
    <n v="98.68"/>
    <n v="1.3"/>
    <n v="61.99"/>
    <n v="28.3"/>
  </r>
  <r>
    <x v="12"/>
    <x v="12"/>
    <n v="28672000"/>
    <x v="8"/>
    <x v="0"/>
    <n v="66916"/>
    <n v="639"/>
    <n v="910985"/>
    <n v="60106"/>
    <n v="0"/>
    <n v="0"/>
    <n v="2.69"/>
    <n v="98.68"/>
    <n v="1.3"/>
    <n v="61.99"/>
    <n v="28.3"/>
  </r>
  <r>
    <x v="12"/>
    <x v="12"/>
    <n v="28672000"/>
    <x v="9"/>
    <x v="0"/>
    <n v="28199"/>
    <n v="477"/>
    <n v="982615"/>
    <n v="42517"/>
    <n v="0"/>
    <n v="0"/>
    <n v="2.69"/>
    <n v="98.68"/>
    <n v="1.3"/>
    <n v="61.99"/>
    <n v="28.3"/>
  </r>
  <r>
    <x v="12"/>
    <x v="12"/>
    <n v="28672000"/>
    <x v="10"/>
    <x v="1"/>
    <n v="5572"/>
    <n v="113"/>
    <n v="618174"/>
    <n v="7911"/>
    <n v="125977"/>
    <n v="0"/>
    <n v="2.69"/>
    <n v="98.68"/>
    <n v="1.3"/>
    <n v="61.99"/>
    <n v="28.3"/>
  </r>
  <r>
    <x v="12"/>
    <x v="12"/>
    <n v="28672000"/>
    <x v="11"/>
    <x v="1"/>
    <n v="2887"/>
    <n v="30"/>
    <n v="497654"/>
    <n v="2697"/>
    <n v="95864"/>
    <n v="71983"/>
    <n v="2.69"/>
    <n v="98.68"/>
    <n v="1.3"/>
    <n v="61.99"/>
    <n v="28.3"/>
  </r>
  <r>
    <x v="12"/>
    <x v="12"/>
    <n v="28672000"/>
    <x v="0"/>
    <x v="1"/>
    <n v="20016"/>
    <n v="107"/>
    <n v="586202"/>
    <n v="11458"/>
    <n v="1215935"/>
    <n v="81840"/>
    <n v="2.69"/>
    <n v="98.68"/>
    <n v="1.3"/>
    <n v="61.99"/>
    <n v="28.3"/>
  </r>
  <r>
    <x v="12"/>
    <x v="12"/>
    <n v="28672000"/>
    <x v="1"/>
    <x v="1"/>
    <n v="197178"/>
    <n v="1061"/>
    <n v="1138264"/>
    <n v="108281"/>
    <n v="1761337"/>
    <n v="405579"/>
    <n v="2.69"/>
    <n v="98.68"/>
    <n v="1.3"/>
    <n v="61.99"/>
    <n v="28.3"/>
  </r>
  <r>
    <x v="12"/>
    <x v="12"/>
    <n v="28672000"/>
    <x v="2"/>
    <x v="1"/>
    <n v="268657"/>
    <n v="4087"/>
    <n v="1655856"/>
    <n v="343552"/>
    <n v="1692613"/>
    <n v="436443"/>
    <n v="2.69"/>
    <n v="98.68"/>
    <n v="1.3"/>
    <n v="61.99"/>
    <n v="28.3"/>
  </r>
  <r>
    <x v="12"/>
    <x v="12"/>
    <n v="28672000"/>
    <x v="3"/>
    <x v="1"/>
    <n v="12004"/>
    <n v="1128"/>
    <n v="988861"/>
    <n v="28019"/>
    <n v="2542033"/>
    <n v="427294"/>
    <n v="2.69"/>
    <n v="98.68"/>
    <n v="1.3"/>
    <n v="61.99"/>
    <n v="28.3"/>
  </r>
  <r>
    <x v="12"/>
    <x v="12"/>
    <n v="28672000"/>
    <x v="4"/>
    <x v="1"/>
    <n v="1274"/>
    <n v="204"/>
    <n v="834914"/>
    <n v="1795"/>
    <n v="1926395"/>
    <n v="1086567"/>
    <n v="2.69"/>
    <n v="98.68"/>
    <n v="1.3"/>
    <n v="61.99"/>
    <n v="28.3"/>
  </r>
  <r>
    <x v="12"/>
    <x v="12"/>
    <n v="28672000"/>
    <x v="5"/>
    <x v="1"/>
    <n v="573"/>
    <n v="42"/>
    <n v="810819"/>
    <n v="609"/>
    <n v="2894209"/>
    <n v="1614846"/>
    <n v="2.69"/>
    <n v="98.68"/>
    <n v="1.3"/>
    <n v="61.99"/>
    <n v="28.3"/>
  </r>
  <r>
    <x v="12"/>
    <x v="12"/>
    <n v="28672000"/>
    <x v="6"/>
    <x v="1"/>
    <n v="386"/>
    <n v="197"/>
    <n v="738040"/>
    <n v="551"/>
    <n v="4352965"/>
    <n v="2199628"/>
    <n v="2.69"/>
    <n v="98.68"/>
    <n v="1.3"/>
    <n v="61.99"/>
    <n v="28.3"/>
  </r>
  <r>
    <x v="12"/>
    <x v="12"/>
    <n v="28672000"/>
    <x v="7"/>
    <x v="1"/>
    <n v="380"/>
    <n v="175"/>
    <n v="609564"/>
    <n v="342"/>
    <n v="1165048"/>
    <n v="1791283"/>
    <n v="2.69"/>
    <n v="98.68"/>
    <n v="1.3"/>
    <n v="61.99"/>
    <n v="28.3"/>
  </r>
  <r>
    <x v="13"/>
    <x v="13"/>
    <n v="37403000"/>
    <x v="0"/>
    <x v="0"/>
    <n v="1"/>
    <n v="0"/>
    <n v="0"/>
    <n v="0"/>
    <n v="0"/>
    <n v="0"/>
    <n v="0.93"/>
    <n v="98.5"/>
    <n v="1.47"/>
    <n v="40.07"/>
    <n v="14.93"/>
  </r>
  <r>
    <x v="13"/>
    <x v="13"/>
    <n v="37403000"/>
    <x v="1"/>
    <x v="0"/>
    <n v="109"/>
    <n v="3"/>
    <n v="10987"/>
    <n v="19"/>
    <n v="0"/>
    <n v="0"/>
    <n v="0.93"/>
    <n v="98.5"/>
    <n v="1.47"/>
    <n v="40.07"/>
    <n v="14.93"/>
  </r>
  <r>
    <x v="13"/>
    <x v="13"/>
    <n v="37403000"/>
    <x v="2"/>
    <x v="0"/>
    <n v="525"/>
    <n v="2"/>
    <n v="54899"/>
    <n v="237"/>
    <n v="0"/>
    <n v="0"/>
    <n v="0.93"/>
    <n v="98.5"/>
    <n v="1.47"/>
    <n v="40.07"/>
    <n v="14.93"/>
  </r>
  <r>
    <x v="13"/>
    <x v="13"/>
    <n v="37403000"/>
    <x v="3"/>
    <x v="0"/>
    <n v="1855"/>
    <n v="10"/>
    <n v="76755"/>
    <n v="1628"/>
    <n v="0"/>
    <n v="0"/>
    <n v="0.93"/>
    <n v="98.5"/>
    <n v="1.47"/>
    <n v="40.07"/>
    <n v="14.93"/>
  </r>
  <r>
    <x v="13"/>
    <x v="13"/>
    <n v="37403000"/>
    <x v="4"/>
    <x v="0"/>
    <n v="8824"/>
    <n v="91"/>
    <n v="151835"/>
    <n v="2459"/>
    <n v="0"/>
    <n v="0"/>
    <n v="0.93"/>
    <n v="98.5"/>
    <n v="1.47"/>
    <n v="40.07"/>
    <n v="14.93"/>
  </r>
  <r>
    <x v="13"/>
    <x v="13"/>
    <n v="37403000"/>
    <x v="5"/>
    <x v="0"/>
    <n v="30342"/>
    <n v="311"/>
    <n v="618789"/>
    <n v="22800"/>
    <n v="0"/>
    <n v="0"/>
    <n v="0.93"/>
    <n v="98.5"/>
    <n v="1.47"/>
    <n v="40.07"/>
    <n v="14.93"/>
  </r>
  <r>
    <x v="13"/>
    <x v="13"/>
    <n v="37403000"/>
    <x v="6"/>
    <x v="0"/>
    <n v="41995"/>
    <n v="296"/>
    <n v="1337174"/>
    <n v="44199"/>
    <n v="0"/>
    <n v="0"/>
    <n v="0.93"/>
    <n v="98.5"/>
    <n v="1.47"/>
    <n v="40.07"/>
    <n v="14.93"/>
  </r>
  <r>
    <x v="13"/>
    <x v="13"/>
    <n v="37403000"/>
    <x v="7"/>
    <x v="0"/>
    <n v="18110"/>
    <n v="171"/>
    <n v="1111955"/>
    <n v="24233"/>
    <n v="0"/>
    <n v="0"/>
    <n v="0.93"/>
    <n v="98.5"/>
    <n v="1.47"/>
    <n v="40.07"/>
    <n v="14.93"/>
  </r>
  <r>
    <x v="13"/>
    <x v="13"/>
    <n v="37403000"/>
    <x v="8"/>
    <x v="0"/>
    <n v="7390"/>
    <n v="80"/>
    <n v="816521"/>
    <n v="10596"/>
    <n v="0"/>
    <n v="0"/>
    <n v="0.93"/>
    <n v="98.5"/>
    <n v="1.47"/>
    <n v="40.07"/>
    <n v="14.93"/>
  </r>
  <r>
    <x v="13"/>
    <x v="13"/>
    <n v="37403000"/>
    <x v="9"/>
    <x v="0"/>
    <n v="5962"/>
    <n v="66"/>
    <n v="620325"/>
    <n v="6253"/>
    <n v="0"/>
    <n v="0"/>
    <n v="0.93"/>
    <n v="98.5"/>
    <n v="1.47"/>
    <n v="40.07"/>
    <n v="14.93"/>
  </r>
  <r>
    <x v="13"/>
    <x v="13"/>
    <n v="37403000"/>
    <x v="10"/>
    <x v="1"/>
    <n v="3579"/>
    <n v="42"/>
    <n v="417879"/>
    <n v="4643"/>
    <n v="40860"/>
    <n v="0"/>
    <n v="0.93"/>
    <n v="98.5"/>
    <n v="1.47"/>
    <n v="40.07"/>
    <n v="14.93"/>
  </r>
  <r>
    <x v="13"/>
    <x v="13"/>
    <n v="37403000"/>
    <x v="11"/>
    <x v="1"/>
    <n v="1258"/>
    <n v="18"/>
    <n v="311395"/>
    <n v="1298"/>
    <n v="243511"/>
    <n v="23837"/>
    <n v="0.93"/>
    <n v="98.5"/>
    <n v="1.47"/>
    <n v="40.07"/>
    <n v="14.93"/>
  </r>
  <r>
    <x v="13"/>
    <x v="13"/>
    <n v="37403000"/>
    <x v="0"/>
    <x v="1"/>
    <n v="4252"/>
    <n v="23"/>
    <n v="352692"/>
    <n v="1899"/>
    <n v="1084899"/>
    <n v="203326"/>
    <n v="0.93"/>
    <n v="98.5"/>
    <n v="1.47"/>
    <n v="40.07"/>
    <n v="14.93"/>
  </r>
  <r>
    <x v="13"/>
    <x v="13"/>
    <n v="37403000"/>
    <x v="1"/>
    <x v="1"/>
    <n v="109209"/>
    <n v="1547"/>
    <n v="1040061"/>
    <n v="52771"/>
    <n v="1266720"/>
    <n v="250971"/>
    <n v="0.93"/>
    <n v="98.5"/>
    <n v="1.47"/>
    <n v="40.07"/>
    <n v="14.93"/>
  </r>
  <r>
    <x v="13"/>
    <x v="13"/>
    <n v="37403000"/>
    <x v="2"/>
    <x v="1"/>
    <n v="104363"/>
    <n v="2331"/>
    <n v="1569707"/>
    <n v="150841"/>
    <n v="847419"/>
    <n v="231890"/>
    <n v="0.93"/>
    <n v="98.5"/>
    <n v="1.47"/>
    <n v="40.07"/>
    <n v="14.93"/>
  </r>
  <r>
    <x v="13"/>
    <x v="13"/>
    <n v="37403000"/>
    <x v="3"/>
    <x v="1"/>
    <n v="7836"/>
    <n v="122"/>
    <n v="1492697"/>
    <n v="15707"/>
    <n v="2306838"/>
    <n v="354276"/>
    <n v="0.93"/>
    <n v="98.5"/>
    <n v="1.47"/>
    <n v="40.07"/>
    <n v="14.93"/>
  </r>
  <r>
    <x v="13"/>
    <x v="13"/>
    <n v="37403000"/>
    <x v="4"/>
    <x v="1"/>
    <n v="1563"/>
    <n v="15"/>
    <n v="1677444"/>
    <n v="2210"/>
    <n v="2039740"/>
    <n v="749773"/>
    <n v="0.93"/>
    <n v="98.5"/>
    <n v="1.47"/>
    <n v="40.07"/>
    <n v="14.93"/>
  </r>
  <r>
    <x v="13"/>
    <x v="13"/>
    <n v="37403000"/>
    <x v="5"/>
    <x v="1"/>
    <n v="694"/>
    <n v="4"/>
    <n v="1692941"/>
    <n v="812"/>
    <n v="2505948"/>
    <n v="800211"/>
    <n v="0.93"/>
    <n v="98.5"/>
    <n v="1.47"/>
    <n v="40.07"/>
    <n v="14.93"/>
  </r>
  <r>
    <x v="13"/>
    <x v="13"/>
    <n v="37403000"/>
    <x v="6"/>
    <x v="1"/>
    <n v="359"/>
    <n v="3"/>
    <n v="1447805"/>
    <n v="403"/>
    <n v="3281359"/>
    <n v="1491951"/>
    <n v="0.93"/>
    <n v="98.5"/>
    <n v="1.47"/>
    <n v="40.07"/>
    <n v="14.93"/>
  </r>
  <r>
    <x v="13"/>
    <x v="13"/>
    <n v="37403000"/>
    <x v="7"/>
    <x v="1"/>
    <n v="538"/>
    <n v="3"/>
    <n v="1184017"/>
    <n v="510"/>
    <n v="1369352"/>
    <n v="1479413"/>
    <n v="0.93"/>
    <n v="98.5"/>
    <n v="1.47"/>
    <n v="40.07"/>
    <n v="14.93"/>
  </r>
  <r>
    <x v="14"/>
    <x v="14"/>
    <n v="13203000"/>
    <x v="0"/>
    <x v="0"/>
    <n v="55"/>
    <n v="2"/>
    <n v="0"/>
    <n v="1"/>
    <n v="0"/>
    <n v="0"/>
    <n v="2.52"/>
    <n v="98.39"/>
    <n v="1.33"/>
    <n v="72.040000000000006"/>
    <n v="39"/>
  </r>
  <r>
    <x v="14"/>
    <x v="14"/>
    <n v="13203000"/>
    <x v="1"/>
    <x v="0"/>
    <n v="559"/>
    <n v="6"/>
    <n v="19746"/>
    <n v="215"/>
    <n v="0"/>
    <n v="0"/>
    <n v="2.52"/>
    <n v="98.39"/>
    <n v="1.33"/>
    <n v="72.040000000000006"/>
    <n v="39"/>
  </r>
  <r>
    <x v="14"/>
    <x v="14"/>
    <n v="13203000"/>
    <x v="2"/>
    <x v="0"/>
    <n v="1832"/>
    <n v="20"/>
    <n v="151299"/>
    <n v="711"/>
    <n v="0"/>
    <n v="0"/>
    <n v="2.52"/>
    <n v="98.39"/>
    <n v="1.33"/>
    <n v="72.040000000000006"/>
    <n v="39"/>
  </r>
  <r>
    <x v="14"/>
    <x v="14"/>
    <n v="13203000"/>
    <x v="3"/>
    <x v="0"/>
    <n v="5051"/>
    <n v="73"/>
    <n v="194013"/>
    <n v="3795"/>
    <n v="0"/>
    <n v="0"/>
    <n v="2.52"/>
    <n v="98.39"/>
    <n v="1.33"/>
    <n v="72.040000000000006"/>
    <n v="39"/>
  </r>
  <r>
    <x v="14"/>
    <x v="14"/>
    <n v="13203000"/>
    <x v="4"/>
    <x v="0"/>
    <n v="12862"/>
    <n v="276"/>
    <n v="272457"/>
    <n v="7495"/>
    <n v="0"/>
    <n v="0"/>
    <n v="2.52"/>
    <n v="98.39"/>
    <n v="1.33"/>
    <n v="72.040000000000006"/>
    <n v="39"/>
  </r>
  <r>
    <x v="14"/>
    <x v="14"/>
    <n v="13203000"/>
    <x v="5"/>
    <x v="0"/>
    <n v="17339"/>
    <n v="326"/>
    <n v="328897"/>
    <n v="16798"/>
    <n v="0"/>
    <n v="0"/>
    <n v="2.52"/>
    <n v="98.39"/>
    <n v="1.33"/>
    <n v="72.040000000000006"/>
    <n v="39"/>
  </r>
  <r>
    <x v="14"/>
    <x v="14"/>
    <n v="13203000"/>
    <x v="6"/>
    <x v="0"/>
    <n v="37372"/>
    <n v="478"/>
    <n v="656363"/>
    <n v="27857"/>
    <n v="0"/>
    <n v="0"/>
    <n v="2.52"/>
    <n v="98.39"/>
    <n v="1.33"/>
    <n v="72.040000000000006"/>
    <n v="39"/>
  </r>
  <r>
    <x v="14"/>
    <x v="14"/>
    <n v="13203000"/>
    <x v="7"/>
    <x v="0"/>
    <n v="19715"/>
    <n v="297"/>
    <n v="681179"/>
    <n v="30016"/>
    <n v="0"/>
    <n v="0"/>
    <n v="2.52"/>
    <n v="98.39"/>
    <n v="1.33"/>
    <n v="72.040000000000006"/>
    <n v="39"/>
  </r>
  <r>
    <x v="14"/>
    <x v="14"/>
    <n v="13203000"/>
    <x v="8"/>
    <x v="0"/>
    <n v="15439"/>
    <n v="216"/>
    <n v="710923"/>
    <n v="16677"/>
    <n v="0"/>
    <n v="0"/>
    <n v="2.52"/>
    <n v="98.39"/>
    <n v="1.33"/>
    <n v="72.040000000000006"/>
    <n v="39"/>
  </r>
  <r>
    <x v="14"/>
    <x v="14"/>
    <n v="13203000"/>
    <x v="9"/>
    <x v="0"/>
    <n v="10747"/>
    <n v="189"/>
    <n v="807797"/>
    <n v="12514"/>
    <n v="0"/>
    <n v="0"/>
    <n v="2.52"/>
    <n v="98.39"/>
    <n v="1.33"/>
    <n v="72.040000000000006"/>
    <n v="39"/>
  </r>
  <r>
    <x v="14"/>
    <x v="14"/>
    <n v="13203000"/>
    <x v="10"/>
    <x v="1"/>
    <n v="3535"/>
    <n v="53"/>
    <n v="721713"/>
    <n v="5743"/>
    <n v="26634"/>
    <n v="0"/>
    <n v="2.52"/>
    <n v="98.39"/>
    <n v="1.33"/>
    <n v="72.040000000000006"/>
    <n v="39"/>
  </r>
  <r>
    <x v="14"/>
    <x v="14"/>
    <n v="13203000"/>
    <x v="11"/>
    <x v="1"/>
    <n v="1935"/>
    <n v="21"/>
    <n v="657278"/>
    <n v="1839"/>
    <n v="214183"/>
    <n v="16255"/>
    <n v="2.52"/>
    <n v="98.39"/>
    <n v="1.33"/>
    <n v="72.040000000000006"/>
    <n v="39"/>
  </r>
  <r>
    <x v="14"/>
    <x v="14"/>
    <n v="13203000"/>
    <x v="0"/>
    <x v="1"/>
    <n v="4519"/>
    <n v="37"/>
    <n v="849922"/>
    <n v="2774"/>
    <n v="416168"/>
    <n v="130584"/>
    <n v="2.52"/>
    <n v="98.39"/>
    <n v="1.33"/>
    <n v="72.040000000000006"/>
    <n v="39"/>
  </r>
  <r>
    <x v="14"/>
    <x v="14"/>
    <n v="13203000"/>
    <x v="1"/>
    <x v="1"/>
    <n v="45123"/>
    <n v="289"/>
    <n v="1216934"/>
    <n v="19006"/>
    <n v="1318123"/>
    <n v="226316"/>
    <n v="2.52"/>
    <n v="98.39"/>
    <n v="1.33"/>
    <n v="72.040000000000006"/>
    <n v="39"/>
  </r>
  <r>
    <x v="14"/>
    <x v="14"/>
    <n v="13203000"/>
    <x v="2"/>
    <x v="1"/>
    <n v="114382"/>
    <n v="1624"/>
    <n v="1298638"/>
    <n v="106022"/>
    <n v="779229"/>
    <n v="172919"/>
    <n v="2.52"/>
    <n v="98.39"/>
    <n v="1.33"/>
    <n v="72.040000000000006"/>
    <n v="39"/>
  </r>
  <r>
    <x v="14"/>
    <x v="14"/>
    <n v="13203000"/>
    <x v="3"/>
    <x v="1"/>
    <n v="25197"/>
    <n v="416"/>
    <n v="1393519"/>
    <n v="55276"/>
    <n v="1090955"/>
    <n v="134796"/>
    <n v="2.52"/>
    <n v="98.39"/>
    <n v="1.33"/>
    <n v="72.040000000000006"/>
    <n v="39"/>
  </r>
  <r>
    <x v="14"/>
    <x v="14"/>
    <n v="13203000"/>
    <x v="4"/>
    <x v="1"/>
    <n v="5800"/>
    <n v="55"/>
    <n v="1758298"/>
    <n v="9169"/>
    <n v="1108056"/>
    <n v="629286"/>
    <n v="2.52"/>
    <n v="98.39"/>
    <n v="1.33"/>
    <n v="72.040000000000006"/>
    <n v="39"/>
  </r>
  <r>
    <x v="14"/>
    <x v="14"/>
    <n v="13203000"/>
    <x v="5"/>
    <x v="1"/>
    <n v="3957"/>
    <n v="30"/>
    <n v="1654151"/>
    <n v="3773"/>
    <n v="1298772"/>
    <n v="537915"/>
    <n v="2.52"/>
    <n v="98.39"/>
    <n v="1.33"/>
    <n v="72.040000000000006"/>
    <n v="39"/>
  </r>
  <r>
    <x v="14"/>
    <x v="14"/>
    <n v="13203000"/>
    <x v="6"/>
    <x v="1"/>
    <n v="4011"/>
    <n v="14"/>
    <n v="1481249"/>
    <n v="3982"/>
    <n v="1687326"/>
    <n v="1692711"/>
    <n v="2.52"/>
    <n v="98.39"/>
    <n v="1.33"/>
    <n v="72.040000000000006"/>
    <n v="39"/>
  </r>
  <r>
    <x v="14"/>
    <x v="14"/>
    <n v="13203000"/>
    <x v="7"/>
    <x v="1"/>
    <n v="2819"/>
    <n v="10"/>
    <n v="1347970"/>
    <n v="3252"/>
    <n v="1571627"/>
    <n v="1608689"/>
    <n v="2.52"/>
    <n v="98.39"/>
    <n v="1.33"/>
    <n v="72.040000000000006"/>
    <n v="39"/>
  </r>
  <r>
    <x v="15"/>
    <x v="15"/>
    <n v="65798000"/>
    <x v="0"/>
    <x v="0"/>
    <n v="101"/>
    <n v="3"/>
    <n v="0"/>
    <n v="8"/>
    <n v="0"/>
    <n v="0"/>
    <n v="4.54"/>
    <n v="98.44"/>
    <n v="1.27"/>
    <n v="64.59"/>
    <n v="34.74"/>
  </r>
  <r>
    <x v="15"/>
    <x v="15"/>
    <n v="65798000"/>
    <x v="1"/>
    <x v="0"/>
    <n v="464"/>
    <n v="19"/>
    <n v="60156"/>
    <n v="221"/>
    <n v="0"/>
    <n v="0"/>
    <n v="4.54"/>
    <n v="98.44"/>
    <n v="1.27"/>
    <n v="64.59"/>
    <n v="34.74"/>
  </r>
  <r>
    <x v="15"/>
    <x v="15"/>
    <n v="65798000"/>
    <x v="2"/>
    <x v="0"/>
    <n v="2656"/>
    <n v="27"/>
    <n v="233419"/>
    <n v="989"/>
    <n v="0"/>
    <n v="0"/>
    <n v="4.54"/>
    <n v="98.44"/>
    <n v="1.27"/>
    <n v="64.59"/>
    <n v="34.74"/>
  </r>
  <r>
    <x v="15"/>
    <x v="15"/>
    <n v="65798000"/>
    <x v="3"/>
    <x v="0"/>
    <n v="12021"/>
    <n v="197"/>
    <n v="327172"/>
    <n v="6702"/>
    <n v="0"/>
    <n v="0"/>
    <n v="4.54"/>
    <n v="98.44"/>
    <n v="1.27"/>
    <n v="64.59"/>
    <n v="34.74"/>
  </r>
  <r>
    <x v="15"/>
    <x v="15"/>
    <n v="65798000"/>
    <x v="4"/>
    <x v="0"/>
    <n v="108873"/>
    <n v="2068"/>
    <n v="730045"/>
    <n v="41868"/>
    <n v="0"/>
    <n v="0"/>
    <n v="4.54"/>
    <n v="98.44"/>
    <n v="1.27"/>
    <n v="64.59"/>
    <n v="34.74"/>
  </r>
  <r>
    <x v="15"/>
    <x v="15"/>
    <n v="65798000"/>
    <x v="5"/>
    <x v="0"/>
    <n v="218308"/>
    <n v="3388"/>
    <n v="1545015"/>
    <n v="199679"/>
    <n v="0"/>
    <n v="0"/>
    <n v="4.54"/>
    <n v="98.44"/>
    <n v="1.27"/>
    <n v="64.59"/>
    <n v="34.74"/>
  </r>
  <r>
    <x v="15"/>
    <x v="15"/>
    <n v="65798000"/>
    <x v="6"/>
    <x v="0"/>
    <n v="259344"/>
    <n v="3162"/>
    <n v="2005276"/>
    <n v="235801"/>
    <n v="0"/>
    <n v="0"/>
    <n v="4.54"/>
    <n v="98.44"/>
    <n v="1.27"/>
    <n v="64.59"/>
    <n v="34.74"/>
  </r>
  <r>
    <x v="15"/>
    <x v="15"/>
    <n v="65798000"/>
    <x v="7"/>
    <x v="0"/>
    <n v="221645"/>
    <n v="2304"/>
    <n v="3004785"/>
    <n v="271940"/>
    <n v="0"/>
    <n v="0"/>
    <n v="4.54"/>
    <n v="98.44"/>
    <n v="1.27"/>
    <n v="64.59"/>
    <n v="34.74"/>
  </r>
  <r>
    <x v="15"/>
    <x v="15"/>
    <n v="65798000"/>
    <x v="8"/>
    <x v="0"/>
    <n v="61485"/>
    <n v="610"/>
    <n v="3195765"/>
    <n v="92613"/>
    <n v="0"/>
    <n v="0"/>
    <n v="4.54"/>
    <n v="98.44"/>
    <n v="1.27"/>
    <n v="64.59"/>
    <n v="34.74"/>
  </r>
  <r>
    <x v="15"/>
    <x v="15"/>
    <n v="65798000"/>
    <x v="9"/>
    <x v="0"/>
    <n v="34599"/>
    <n v="312"/>
    <n v="2976525"/>
    <n v="46295"/>
    <n v="0"/>
    <n v="0"/>
    <n v="4.54"/>
    <n v="98.44"/>
    <n v="1.27"/>
    <n v="64.59"/>
    <n v="34.74"/>
  </r>
  <r>
    <x v="15"/>
    <x v="15"/>
    <n v="65798000"/>
    <x v="10"/>
    <x v="1"/>
    <n v="19891"/>
    <n v="127"/>
    <n v="2955772"/>
    <n v="25006"/>
    <n v="315370"/>
    <n v="0"/>
    <n v="4.54"/>
    <n v="98.44"/>
    <n v="1.27"/>
    <n v="64.59"/>
    <n v="34.74"/>
  </r>
  <r>
    <x v="15"/>
    <x v="15"/>
    <n v="65798000"/>
    <x v="11"/>
    <x v="1"/>
    <n v="11864"/>
    <n v="114"/>
    <n v="1762845"/>
    <n v="11975"/>
    <n v="289584"/>
    <n v="213768"/>
    <n v="4.54"/>
    <n v="98.44"/>
    <n v="1.27"/>
    <n v="64.59"/>
    <n v="34.74"/>
  </r>
  <r>
    <x v="15"/>
    <x v="15"/>
    <n v="65798000"/>
    <x v="0"/>
    <x v="1"/>
    <n v="45753"/>
    <n v="236"/>
    <n v="2614451"/>
    <n v="23073"/>
    <n v="2769814"/>
    <n v="222471"/>
    <n v="4.54"/>
    <n v="98.44"/>
    <n v="1.27"/>
    <n v="64.59"/>
    <n v="34.74"/>
  </r>
  <r>
    <x v="15"/>
    <x v="15"/>
    <n v="65798000"/>
    <x v="1"/>
    <x v="1"/>
    <n v="526138"/>
    <n v="2956"/>
    <n v="4185765"/>
    <n v="168739"/>
    <n v="4716831"/>
    <n v="1115634"/>
    <n v="4.54"/>
    <n v="98.44"/>
    <n v="1.27"/>
    <n v="64.59"/>
    <n v="34.74"/>
  </r>
  <r>
    <x v="15"/>
    <x v="15"/>
    <n v="65798000"/>
    <x v="2"/>
    <x v="1"/>
    <n v="1081289"/>
    <n v="13567"/>
    <n v="4139969"/>
    <n v="1136681"/>
    <n v="2832414"/>
    <n v="1201692"/>
    <n v="4.54"/>
    <n v="98.44"/>
    <n v="1.27"/>
    <n v="64.59"/>
    <n v="34.74"/>
  </r>
  <r>
    <x v="15"/>
    <x v="15"/>
    <n v="65798000"/>
    <x v="3"/>
    <x v="1"/>
    <n v="239379"/>
    <n v="5950"/>
    <n v="4532767"/>
    <n v="470652"/>
    <n v="8049253"/>
    <n v="985848"/>
    <n v="4.54"/>
    <n v="98.44"/>
    <n v="1.27"/>
    <n v="64.59"/>
    <n v="34.74"/>
  </r>
  <r>
    <x v="15"/>
    <x v="15"/>
    <n v="65798000"/>
    <x v="4"/>
    <x v="1"/>
    <n v="61314"/>
    <n v="1522"/>
    <n v="4379771"/>
    <n v="112500"/>
    <n v="5022887"/>
    <n v="2796258"/>
    <n v="4.54"/>
    <n v="98.44"/>
    <n v="1.27"/>
    <n v="64.59"/>
    <n v="34.74"/>
  </r>
  <r>
    <x v="15"/>
    <x v="15"/>
    <n v="65798000"/>
    <x v="5"/>
    <x v="1"/>
    <n v="44321"/>
    <n v="756"/>
    <n v="4825040"/>
    <n v="48973"/>
    <n v="8058589"/>
    <n v="3825451"/>
    <n v="4.54"/>
    <n v="98.44"/>
    <n v="1.27"/>
    <n v="64.59"/>
    <n v="34.74"/>
  </r>
  <r>
    <x v="15"/>
    <x v="15"/>
    <n v="65798000"/>
    <x v="6"/>
    <x v="1"/>
    <n v="26555"/>
    <n v="476"/>
    <n v="4144481"/>
    <n v="31682"/>
    <n v="7205165"/>
    <n v="6816670"/>
    <n v="4.54"/>
    <n v="98.44"/>
    <n v="1.27"/>
    <n v="64.59"/>
    <n v="34.74"/>
  </r>
  <r>
    <x v="15"/>
    <x v="15"/>
    <n v="65798000"/>
    <x v="7"/>
    <x v="1"/>
    <n v="12333"/>
    <n v="288"/>
    <n v="3254084"/>
    <n v="16181"/>
    <n v="3237854"/>
    <n v="5680592"/>
    <n v="4.54"/>
    <n v="98.44"/>
    <n v="1.27"/>
    <n v="64.59"/>
    <n v="34.74"/>
  </r>
  <r>
    <x v="16"/>
    <x v="16"/>
    <n v="35125000"/>
    <x v="10"/>
    <x v="0"/>
    <n v="1"/>
    <n v="0"/>
    <n v="0"/>
    <n v="0"/>
    <n v="0"/>
    <n v="0"/>
    <n v="14.15"/>
    <n v="97.76"/>
    <n v="0.64"/>
    <n v="72.05"/>
    <n v="38.880000000000003"/>
  </r>
  <r>
    <x v="16"/>
    <x v="16"/>
    <n v="35125000"/>
    <x v="11"/>
    <x v="0"/>
    <n v="2"/>
    <n v="0"/>
    <n v="0"/>
    <n v="3"/>
    <n v="0"/>
    <n v="0"/>
    <n v="14.15"/>
    <n v="97.76"/>
    <n v="0.64"/>
    <n v="72.05"/>
    <n v="38.880000000000003"/>
  </r>
  <r>
    <x v="16"/>
    <x v="16"/>
    <n v="35125000"/>
    <x v="0"/>
    <x v="0"/>
    <n v="238"/>
    <n v="2"/>
    <n v="0"/>
    <n v="21"/>
    <n v="0"/>
    <n v="0"/>
    <n v="14.15"/>
    <n v="97.76"/>
    <n v="0.64"/>
    <n v="72.05"/>
    <n v="38.880000000000003"/>
  </r>
  <r>
    <x v="16"/>
    <x v="16"/>
    <n v="35125000"/>
    <x v="1"/>
    <x v="0"/>
    <n v="257"/>
    <n v="2"/>
    <n v="27481"/>
    <n v="359"/>
    <n v="0"/>
    <n v="0"/>
    <n v="14.15"/>
    <n v="97.76"/>
    <n v="0.64"/>
    <n v="72.05"/>
    <n v="38.880000000000003"/>
  </r>
  <r>
    <x v="16"/>
    <x v="16"/>
    <n v="35125000"/>
    <x v="2"/>
    <x v="0"/>
    <n v="772"/>
    <n v="6"/>
    <n v="50027"/>
    <n v="207"/>
    <n v="0"/>
    <n v="0"/>
    <n v="14.15"/>
    <n v="97.76"/>
    <n v="0.64"/>
    <n v="72.05"/>
    <n v="38.880000000000003"/>
  </r>
  <r>
    <x v="16"/>
    <x v="16"/>
    <n v="35125000"/>
    <x v="3"/>
    <x v="0"/>
    <n v="3173"/>
    <n v="15"/>
    <n v="154062"/>
    <n v="1716"/>
    <n v="0"/>
    <n v="0"/>
    <n v="14.15"/>
    <n v="97.76"/>
    <n v="0.64"/>
    <n v="72.05"/>
    <n v="38.880000000000003"/>
  </r>
  <r>
    <x v="16"/>
    <x v="16"/>
    <n v="35125000"/>
    <x v="4"/>
    <x v="0"/>
    <n v="19171"/>
    <n v="49"/>
    <n v="544698"/>
    <n v="10721"/>
    <n v="0"/>
    <n v="0"/>
    <n v="14.15"/>
    <n v="97.76"/>
    <n v="0.64"/>
    <n v="72.05"/>
    <n v="38.880000000000003"/>
  </r>
  <r>
    <x v="16"/>
    <x v="16"/>
    <n v="35125000"/>
    <x v="5"/>
    <x v="0"/>
    <n v="51772"/>
    <n v="221"/>
    <n v="908935"/>
    <n v="38515"/>
    <n v="0"/>
    <n v="0"/>
    <n v="14.15"/>
    <n v="97.76"/>
    <n v="0.64"/>
    <n v="72.05"/>
    <n v="38.880000000000003"/>
  </r>
  <r>
    <x v="16"/>
    <x v="16"/>
    <n v="35125000"/>
    <x v="6"/>
    <x v="0"/>
    <n v="120721"/>
    <n v="448"/>
    <n v="1240573"/>
    <n v="76682"/>
    <n v="0"/>
    <n v="0"/>
    <n v="14.15"/>
    <n v="97.76"/>
    <n v="0.64"/>
    <n v="72.05"/>
    <n v="38.880000000000003"/>
  </r>
  <r>
    <x v="16"/>
    <x v="16"/>
    <n v="35125000"/>
    <x v="7"/>
    <x v="0"/>
    <n v="236999"/>
    <n v="742"/>
    <n v="1719273"/>
    <n v="212100"/>
    <n v="0"/>
    <n v="0"/>
    <n v="14.15"/>
    <n v="97.76"/>
    <n v="0.64"/>
    <n v="72.05"/>
    <n v="38.880000000000003"/>
  </r>
  <r>
    <x v="16"/>
    <x v="16"/>
    <n v="35125000"/>
    <x v="8"/>
    <x v="0"/>
    <n v="169877"/>
    <n v="760"/>
    <n v="1617427"/>
    <n v="198389"/>
    <n v="0"/>
    <n v="0"/>
    <n v="14.15"/>
    <n v="97.76"/>
    <n v="0.64"/>
    <n v="72.05"/>
    <n v="38.880000000000003"/>
  </r>
  <r>
    <x v="16"/>
    <x v="16"/>
    <n v="35125000"/>
    <x v="9"/>
    <x v="0"/>
    <n v="157951"/>
    <n v="828"/>
    <n v="1649458"/>
    <n v="153767"/>
    <n v="0"/>
    <n v="0"/>
    <n v="14.15"/>
    <n v="97.76"/>
    <n v="0.64"/>
    <n v="72.05"/>
    <n v="38.880000000000003"/>
  </r>
  <r>
    <x v="16"/>
    <x v="16"/>
    <n v="35125000"/>
    <x v="10"/>
    <x v="1"/>
    <n v="168245"/>
    <n v="671"/>
    <n v="1713979"/>
    <n v="161726"/>
    <n v="165171"/>
    <n v="0"/>
    <n v="14.15"/>
    <n v="97.76"/>
    <n v="0.64"/>
    <n v="72.05"/>
    <n v="38.880000000000003"/>
  </r>
  <r>
    <x v="16"/>
    <x v="16"/>
    <n v="35125000"/>
    <x v="11"/>
    <x v="1"/>
    <n v="130225"/>
    <n v="454"/>
    <n v="1850371"/>
    <n v="151291"/>
    <n v="317274"/>
    <n v="104866"/>
    <n v="14.15"/>
    <n v="97.76"/>
    <n v="0.64"/>
    <n v="72.05"/>
    <n v="38.880000000000003"/>
  </r>
  <r>
    <x v="16"/>
    <x v="16"/>
    <n v="35125000"/>
    <x v="0"/>
    <x v="1"/>
    <n v="65181"/>
    <n v="424"/>
    <n v="1682580"/>
    <n v="88907"/>
    <n v="2532662"/>
    <n v="281945"/>
    <n v="14.15"/>
    <n v="97.76"/>
    <n v="0.64"/>
    <n v="72.05"/>
    <n v="38.880000000000003"/>
  </r>
  <r>
    <x v="16"/>
    <x v="16"/>
    <n v="35125000"/>
    <x v="1"/>
    <x v="1"/>
    <n v="446599"/>
    <n v="687"/>
    <n v="2640660"/>
    <n v="167397"/>
    <n v="3036304"/>
    <n v="938964"/>
    <n v="14.15"/>
    <n v="97.76"/>
    <n v="0.64"/>
    <n v="72.05"/>
    <n v="38.880000000000003"/>
  </r>
  <r>
    <x v="16"/>
    <x v="16"/>
    <n v="35125000"/>
    <x v="2"/>
    <x v="1"/>
    <n v="955396"/>
    <n v="3507"/>
    <n v="3996404"/>
    <n v="1048242"/>
    <n v="1282805"/>
    <n v="742745"/>
    <n v="14.15"/>
    <n v="97.76"/>
    <n v="0.64"/>
    <n v="72.05"/>
    <n v="38.880000000000003"/>
  </r>
  <r>
    <x v="16"/>
    <x v="16"/>
    <n v="35125000"/>
    <x v="3"/>
    <x v="1"/>
    <n v="397586"/>
    <n v="4420"/>
    <n v="3277741"/>
    <n v="499544"/>
    <n v="3508385"/>
    <n v="1185703"/>
    <n v="14.15"/>
    <n v="97.76"/>
    <n v="0.64"/>
    <n v="72.05"/>
    <n v="38.880000000000003"/>
  </r>
  <r>
    <x v="16"/>
    <x v="16"/>
    <n v="35125000"/>
    <x v="4"/>
    <x v="1"/>
    <n v="466595"/>
    <n v="3545"/>
    <n v="4143341"/>
    <n v="399382"/>
    <n v="3317909"/>
    <n v="2805651"/>
    <n v="14.15"/>
    <n v="97.76"/>
    <n v="0.64"/>
    <n v="72.05"/>
    <n v="38.880000000000003"/>
  </r>
  <r>
    <x v="16"/>
    <x v="16"/>
    <n v="35125000"/>
    <x v="5"/>
    <x v="1"/>
    <n v="666472"/>
    <n v="4007"/>
    <n v="4335671"/>
    <n v="608035"/>
    <n v="7125955"/>
    <n v="1745725"/>
    <n v="14.15"/>
    <n v="97.76"/>
    <n v="0.64"/>
    <n v="72.05"/>
    <n v="38.880000000000003"/>
  </r>
  <r>
    <x v="16"/>
    <x v="16"/>
    <n v="35125000"/>
    <x v="6"/>
    <x v="1"/>
    <n v="623625"/>
    <n v="4299"/>
    <n v="3762997"/>
    <n v="695658"/>
    <n v="3409087"/>
    <n v="3137788"/>
    <n v="14.15"/>
    <n v="97.76"/>
    <n v="0.64"/>
    <n v="72.05"/>
    <n v="38.880000000000003"/>
  </r>
  <r>
    <x v="16"/>
    <x v="16"/>
    <n v="35125000"/>
    <x v="7"/>
    <x v="1"/>
    <n v="287799"/>
    <n v="6594"/>
    <n v="2570700"/>
    <n v="344519"/>
    <n v="610947"/>
    <n v="2714956"/>
    <n v="14.15"/>
    <n v="97.76"/>
    <n v="0.64"/>
    <n v="72.05"/>
    <n v="38.880000000000003"/>
  </r>
  <r>
    <x v="17"/>
    <x v="17"/>
    <n v="293000"/>
    <x v="0"/>
    <x v="0"/>
    <n v="13"/>
    <n v="0"/>
    <n v="0"/>
    <n v="3"/>
    <n v="0"/>
    <n v="0"/>
    <n v="7.15"/>
    <n v="98.69"/>
    <n v="0.99"/>
    <n v="71.260000000000005"/>
    <n v="51.97"/>
  </r>
  <r>
    <x v="17"/>
    <x v="17"/>
    <n v="293000"/>
    <x v="1"/>
    <x v="0"/>
    <n v="9"/>
    <n v="0"/>
    <n v="2245"/>
    <n v="14"/>
    <n v="0"/>
    <n v="0"/>
    <n v="7.15"/>
    <n v="98.69"/>
    <n v="0.99"/>
    <n v="71.260000000000005"/>
    <n v="51.97"/>
  </r>
  <r>
    <x v="17"/>
    <x v="17"/>
    <n v="293000"/>
    <x v="2"/>
    <x v="0"/>
    <n v="55"/>
    <n v="0"/>
    <n v="5109"/>
    <n v="30"/>
    <n v="0"/>
    <n v="0"/>
    <n v="7.15"/>
    <n v="98.69"/>
    <n v="0.99"/>
    <n v="71.260000000000005"/>
    <n v="51.97"/>
  </r>
  <r>
    <x v="17"/>
    <x v="17"/>
    <n v="293000"/>
    <x v="3"/>
    <x v="0"/>
    <n v="896"/>
    <n v="1"/>
    <n v="6532"/>
    <n v="601"/>
    <n v="0"/>
    <n v="0"/>
    <n v="7.15"/>
    <n v="98.69"/>
    <n v="0.99"/>
    <n v="71.260000000000005"/>
    <n v="51.97"/>
  </r>
  <r>
    <x v="17"/>
    <x v="17"/>
    <n v="293000"/>
    <x v="4"/>
    <x v="0"/>
    <n v="431"/>
    <n v="6"/>
    <n v="5579"/>
    <n v="447"/>
    <n v="0"/>
    <n v="0"/>
    <n v="7.15"/>
    <n v="98.69"/>
    <n v="0.99"/>
    <n v="71.260000000000005"/>
    <n v="51.97"/>
  </r>
  <r>
    <x v="17"/>
    <x v="17"/>
    <n v="293000"/>
    <x v="5"/>
    <x v="0"/>
    <n v="1277"/>
    <n v="27"/>
    <n v="11572"/>
    <n v="779"/>
    <n v="0"/>
    <n v="0"/>
    <n v="7.15"/>
    <n v="98.69"/>
    <n v="0.99"/>
    <n v="71.260000000000005"/>
    <n v="51.97"/>
  </r>
  <r>
    <x v="17"/>
    <x v="17"/>
    <n v="293000"/>
    <x v="6"/>
    <x v="0"/>
    <n v="1588"/>
    <n v="24"/>
    <n v="22721"/>
    <n v="1273"/>
    <n v="0"/>
    <n v="0"/>
    <n v="7.15"/>
    <n v="98.69"/>
    <n v="0.99"/>
    <n v="71.260000000000005"/>
    <n v="51.97"/>
  </r>
  <r>
    <x v="17"/>
    <x v="17"/>
    <n v="293000"/>
    <x v="7"/>
    <x v="0"/>
    <n v="2001"/>
    <n v="17"/>
    <n v="18578"/>
    <n v="2392"/>
    <n v="0"/>
    <n v="0"/>
    <n v="7.15"/>
    <n v="98.69"/>
    <n v="0.99"/>
    <n v="71.260000000000005"/>
    <n v="51.97"/>
  </r>
  <r>
    <x v="17"/>
    <x v="17"/>
    <n v="293000"/>
    <x v="8"/>
    <x v="0"/>
    <n v="2145"/>
    <n v="42"/>
    <n v="20741"/>
    <n v="1950"/>
    <n v="0"/>
    <n v="0"/>
    <n v="7.15"/>
    <n v="98.69"/>
    <n v="0.99"/>
    <n v="71.260000000000005"/>
    <n v="51.97"/>
  </r>
  <r>
    <x v="17"/>
    <x v="17"/>
    <n v="293000"/>
    <x v="9"/>
    <x v="0"/>
    <n v="1051"/>
    <n v="10"/>
    <n v="12540"/>
    <n v="1654"/>
    <n v="0"/>
    <n v="0"/>
    <n v="7.15"/>
    <n v="98.69"/>
    <n v="0.99"/>
    <n v="71.260000000000005"/>
    <n v="51.97"/>
  </r>
  <r>
    <x v="17"/>
    <x v="17"/>
    <n v="293000"/>
    <x v="10"/>
    <x v="1"/>
    <n v="254"/>
    <n v="3"/>
    <n v="4451"/>
    <n v="380"/>
    <n v="1128"/>
    <n v="0"/>
    <n v="7.15"/>
    <n v="98.69"/>
    <n v="0.99"/>
    <n v="71.260000000000005"/>
    <n v="51.97"/>
  </r>
  <r>
    <x v="17"/>
    <x v="17"/>
    <n v="293000"/>
    <x v="11"/>
    <x v="1"/>
    <n v="98"/>
    <n v="0"/>
    <n v="0"/>
    <n v="112"/>
    <n v="8098"/>
    <n v="829"/>
    <n v="7.15"/>
    <n v="98.69"/>
    <n v="0.99"/>
    <n v="71.260000000000005"/>
    <n v="51.97"/>
  </r>
  <r>
    <x v="17"/>
    <x v="17"/>
    <n v="293000"/>
    <x v="0"/>
    <x v="1"/>
    <n v="339"/>
    <n v="0"/>
    <n v="0"/>
    <n v="136"/>
    <n v="30290"/>
    <n v="5665"/>
    <n v="7.15"/>
    <n v="98.69"/>
    <n v="0.99"/>
    <n v="71.260000000000005"/>
    <n v="51.97"/>
  </r>
  <r>
    <x v="17"/>
    <x v="17"/>
    <n v="293000"/>
    <x v="1"/>
    <x v="1"/>
    <n v="3812"/>
    <n v="13"/>
    <n v="90243"/>
    <n v="2605"/>
    <n v="35145"/>
    <n v="27358"/>
    <n v="7.15"/>
    <n v="98.69"/>
    <n v="0.99"/>
    <n v="71.260000000000005"/>
    <n v="51.97"/>
  </r>
  <r>
    <x v="17"/>
    <x v="17"/>
    <n v="293000"/>
    <x v="2"/>
    <x v="1"/>
    <n v="4693"/>
    <n v="46"/>
    <n v="61926"/>
    <n v="4483"/>
    <n v="47586"/>
    <n v="3438"/>
    <n v="7.15"/>
    <n v="98.69"/>
    <n v="0.99"/>
    <n v="71.260000000000005"/>
    <n v="51.97"/>
  </r>
  <r>
    <x v="17"/>
    <x v="17"/>
    <n v="293000"/>
    <x v="3"/>
    <x v="1"/>
    <n v="1411"/>
    <n v="13"/>
    <n v="93397"/>
    <n v="2733"/>
    <n v="48655"/>
    <n v="18744"/>
    <n v="7.15"/>
    <n v="98.69"/>
    <n v="0.99"/>
    <n v="71.260000000000005"/>
    <n v="51.97"/>
  </r>
  <r>
    <x v="17"/>
    <x v="17"/>
    <n v="293000"/>
    <x v="4"/>
    <x v="1"/>
    <n v="265"/>
    <n v="5"/>
    <n v="80263"/>
    <n v="483"/>
    <n v="16491"/>
    <n v="11620"/>
    <n v="7.15"/>
    <n v="98.69"/>
    <n v="0.99"/>
    <n v="71.260000000000005"/>
    <n v="51.97"/>
  </r>
  <r>
    <x v="17"/>
    <x v="17"/>
    <n v="293000"/>
    <x v="5"/>
    <x v="1"/>
    <n v="222"/>
    <n v="0"/>
    <n v="57734"/>
    <n v="209"/>
    <n v="6293"/>
    <n v="34336"/>
    <n v="7.15"/>
    <n v="98.69"/>
    <n v="0.99"/>
    <n v="71.260000000000005"/>
    <n v="51.97"/>
  </r>
  <r>
    <x v="17"/>
    <x v="17"/>
    <n v="293000"/>
    <x v="6"/>
    <x v="1"/>
    <n v="243"/>
    <n v="0"/>
    <n v="43843"/>
    <n v="244"/>
    <n v="11598"/>
    <n v="35953"/>
    <n v="7.15"/>
    <n v="98.69"/>
    <n v="0.99"/>
    <n v="71.260000000000005"/>
    <n v="51.97"/>
  </r>
  <r>
    <x v="17"/>
    <x v="17"/>
    <n v="293000"/>
    <x v="7"/>
    <x v="1"/>
    <n v="159"/>
    <n v="1"/>
    <n v="18094"/>
    <n v="159"/>
    <n v="3514"/>
    <n v="14337"/>
    <n v="7.15"/>
    <n v="98.69"/>
    <n v="0.99"/>
    <n v="71.260000000000005"/>
    <n v="51.97"/>
  </r>
  <r>
    <x v="18"/>
    <x v="18"/>
    <n v="68000"/>
    <x v="10"/>
    <x v="1"/>
    <n v="87"/>
    <n v="0"/>
    <n v="2328"/>
    <n v="49"/>
    <n v="807"/>
    <n v="0"/>
    <n v="15.24"/>
    <n v="99.08"/>
    <n v="0.49"/>
    <n v="81.069999999999993"/>
    <n v="67.569999999999993"/>
  </r>
  <r>
    <x v="18"/>
    <x v="18"/>
    <n v="68000"/>
    <x v="11"/>
    <x v="1"/>
    <n v="295"/>
    <n v="1"/>
    <n v="28879"/>
    <n v="208"/>
    <n v="1561"/>
    <n v="710"/>
    <n v="15.24"/>
    <n v="99.08"/>
    <n v="0.49"/>
    <n v="81.069999999999993"/>
    <n v="67.569999999999993"/>
  </r>
  <r>
    <x v="18"/>
    <x v="18"/>
    <n v="68000"/>
    <x v="0"/>
    <x v="1"/>
    <n v="341"/>
    <n v="0"/>
    <n v="17270"/>
    <n v="418"/>
    <n v="2461"/>
    <n v="1420"/>
    <n v="15.24"/>
    <n v="99.08"/>
    <n v="0.49"/>
    <n v="81.069999999999993"/>
    <n v="67.569999999999993"/>
  </r>
  <r>
    <x v="18"/>
    <x v="18"/>
    <n v="68000"/>
    <x v="1"/>
    <x v="1"/>
    <n v="2044"/>
    <n v="3"/>
    <n v="27236"/>
    <n v="755"/>
    <n v="14114"/>
    <n v="2067"/>
    <n v="15.24"/>
    <n v="99.08"/>
    <n v="0.49"/>
    <n v="81.069999999999993"/>
    <n v="67.569999999999993"/>
  </r>
  <r>
    <x v="18"/>
    <x v="18"/>
    <n v="68000"/>
    <x v="2"/>
    <x v="1"/>
    <n v="5310"/>
    <n v="29"/>
    <n v="58903"/>
    <n v="4786"/>
    <n v="7784"/>
    <n v="2749"/>
    <n v="15.24"/>
    <n v="99.08"/>
    <n v="0.49"/>
    <n v="81.069999999999993"/>
    <n v="67.569999999999993"/>
  </r>
  <r>
    <x v="18"/>
    <x v="18"/>
    <n v="68000"/>
    <x v="3"/>
    <x v="1"/>
    <n v="1693"/>
    <n v="15"/>
    <n v="47125"/>
    <n v="3156"/>
    <n v="20052"/>
    <n v="975"/>
    <n v="15.24"/>
    <n v="99.08"/>
    <n v="0.49"/>
    <n v="81.069999999999993"/>
    <n v="67.569999999999993"/>
  </r>
  <r>
    <x v="18"/>
    <x v="18"/>
    <n v="68000"/>
    <x v="4"/>
    <x v="1"/>
    <n v="419"/>
    <n v="2"/>
    <n v="36208"/>
    <n v="643"/>
    <n v="3621"/>
    <n v="8063"/>
    <n v="15.24"/>
    <n v="99.08"/>
    <n v="0.49"/>
    <n v="81.069999999999993"/>
    <n v="67.569999999999993"/>
  </r>
  <r>
    <x v="18"/>
    <x v="18"/>
    <n v="68000"/>
    <x v="5"/>
    <x v="1"/>
    <n v="158"/>
    <n v="1"/>
    <n v="21575"/>
    <n v="208"/>
    <n v="2199"/>
    <n v="7830"/>
    <n v="15.24"/>
    <n v="99.08"/>
    <n v="0.49"/>
    <n v="81.069999999999993"/>
    <n v="67.569999999999993"/>
  </r>
  <r>
    <x v="18"/>
    <x v="18"/>
    <n v="68000"/>
    <x v="6"/>
    <x v="1"/>
    <n v="14"/>
    <n v="0"/>
    <n v="15271"/>
    <n v="42"/>
    <n v="2219"/>
    <n v="17771"/>
    <n v="15.24"/>
    <n v="99.08"/>
    <n v="0.49"/>
    <n v="81.069999999999993"/>
    <n v="67.569999999999993"/>
  </r>
  <r>
    <x v="18"/>
    <x v="18"/>
    <n v="68000"/>
    <x v="7"/>
    <x v="1"/>
    <n v="4"/>
    <n v="0"/>
    <n v="8746"/>
    <n v="5"/>
    <n v="311"/>
    <n v="4366"/>
    <n v="15.24"/>
    <n v="99.08"/>
    <n v="0.49"/>
    <n v="81.069999999999993"/>
    <n v="67.569999999999993"/>
  </r>
  <r>
    <x v="19"/>
    <x v="19"/>
    <n v="122153000"/>
    <x v="0"/>
    <x v="0"/>
    <n v="302"/>
    <n v="11"/>
    <n v="0"/>
    <n v="39"/>
    <n v="0"/>
    <n v="0"/>
    <n v="5.41"/>
    <n v="97.57"/>
    <n v="2.12"/>
    <n v="55.01"/>
    <n v="25.36"/>
  </r>
  <r>
    <x v="19"/>
    <x v="19"/>
    <n v="122153000"/>
    <x v="1"/>
    <x v="0"/>
    <n v="10196"/>
    <n v="448"/>
    <n v="135694"/>
    <n v="1734"/>
    <n v="0"/>
    <n v="0"/>
    <n v="5.41"/>
    <n v="97.57"/>
    <n v="2.12"/>
    <n v="55.01"/>
    <n v="25.36"/>
  </r>
  <r>
    <x v="19"/>
    <x v="19"/>
    <n v="122153000"/>
    <x v="2"/>
    <x v="0"/>
    <n v="57157"/>
    <n v="1827"/>
    <n v="327483"/>
    <n v="27556"/>
    <n v="0"/>
    <n v="0"/>
    <n v="5.41"/>
    <n v="97.57"/>
    <n v="2.12"/>
    <n v="55.01"/>
    <n v="25.36"/>
  </r>
  <r>
    <x v="19"/>
    <x v="19"/>
    <n v="122153000"/>
    <x v="3"/>
    <x v="0"/>
    <n v="107106"/>
    <n v="5569"/>
    <n v="506984"/>
    <n v="61582"/>
    <n v="0"/>
    <n v="0"/>
    <n v="5.41"/>
    <n v="97.57"/>
    <n v="2.12"/>
    <n v="55.01"/>
    <n v="25.36"/>
  </r>
  <r>
    <x v="19"/>
    <x v="19"/>
    <n v="122153000"/>
    <x v="4"/>
    <x v="0"/>
    <n v="247357"/>
    <n v="7139"/>
    <n v="1163559"/>
    <n v="165247"/>
    <n v="0"/>
    <n v="0"/>
    <n v="5.41"/>
    <n v="97.57"/>
    <n v="2.12"/>
    <n v="55.01"/>
    <n v="25.36"/>
  </r>
  <r>
    <x v="19"/>
    <x v="19"/>
    <n v="122153000"/>
    <x v="5"/>
    <x v="0"/>
    <n v="370423"/>
    <n v="9589"/>
    <n v="2011403"/>
    <n v="317401"/>
    <n v="0"/>
    <n v="0"/>
    <n v="5.41"/>
    <n v="97.57"/>
    <n v="2.12"/>
    <n v="55.01"/>
    <n v="25.36"/>
  </r>
  <r>
    <x v="19"/>
    <x v="19"/>
    <n v="122153000"/>
    <x v="6"/>
    <x v="0"/>
    <n v="591905"/>
    <n v="12079"/>
    <n v="2640082"/>
    <n v="514763"/>
    <n v="0"/>
    <n v="0"/>
    <n v="5.41"/>
    <n v="97.57"/>
    <n v="2.12"/>
    <n v="55.01"/>
    <n v="25.36"/>
  </r>
  <r>
    <x v="19"/>
    <x v="19"/>
    <n v="122153000"/>
    <x v="7"/>
    <x v="0"/>
    <n v="293960"/>
    <n v="7249"/>
    <n v="2182198"/>
    <n v="422031"/>
    <n v="0"/>
    <n v="0"/>
    <n v="5.41"/>
    <n v="97.57"/>
    <n v="2.12"/>
    <n v="55.01"/>
    <n v="25.36"/>
  </r>
  <r>
    <x v="19"/>
    <x v="19"/>
    <n v="122153000"/>
    <x v="8"/>
    <x v="0"/>
    <n v="145490"/>
    <n v="3240"/>
    <n v="1888981"/>
    <n v="174769"/>
    <n v="0"/>
    <n v="0"/>
    <n v="5.41"/>
    <n v="97.57"/>
    <n v="2.12"/>
    <n v="55.01"/>
    <n v="25.36"/>
  </r>
  <r>
    <x v="19"/>
    <x v="19"/>
    <n v="122153000"/>
    <x v="9"/>
    <x v="0"/>
    <n v="108216"/>
    <n v="2370"/>
    <n v="1891249"/>
    <n v="143424"/>
    <n v="0"/>
    <n v="0"/>
    <n v="5.41"/>
    <n v="97.57"/>
    <n v="2.12"/>
    <n v="55.01"/>
    <n v="25.36"/>
  </r>
  <r>
    <x v="19"/>
    <x v="19"/>
    <n v="122153000"/>
    <x v="10"/>
    <x v="1"/>
    <n v="94287"/>
    <n v="1561"/>
    <n v="1869535"/>
    <n v="100459"/>
    <n v="269064"/>
    <n v="0"/>
    <n v="5.41"/>
    <n v="97.57"/>
    <n v="2.12"/>
    <n v="55.01"/>
    <n v="25.36"/>
  </r>
  <r>
    <x v="19"/>
    <x v="19"/>
    <n v="122153000"/>
    <x v="11"/>
    <x v="1"/>
    <n v="128671"/>
    <n v="1072"/>
    <n v="1667444"/>
    <n v="95699"/>
    <n v="772883"/>
    <n v="160233"/>
    <n v="5.41"/>
    <n v="97.57"/>
    <n v="2.12"/>
    <n v="55.01"/>
    <n v="25.36"/>
  </r>
  <r>
    <x v="19"/>
    <x v="19"/>
    <n v="122153000"/>
    <x v="0"/>
    <x v="1"/>
    <n v="657910"/>
    <n v="2495"/>
    <n v="3507531"/>
    <n v="376023"/>
    <n v="4412667"/>
    <n v="594490"/>
    <n v="5.41"/>
    <n v="97.57"/>
    <n v="2.12"/>
    <n v="55.01"/>
    <n v="25.36"/>
  </r>
  <r>
    <x v="19"/>
    <x v="19"/>
    <n v="122153000"/>
    <x v="1"/>
    <x v="1"/>
    <n v="1789492"/>
    <n v="14164"/>
    <n v="7314139"/>
    <n v="1468249"/>
    <n v="8107534"/>
    <n v="1867952"/>
    <n v="5.41"/>
    <n v="97.57"/>
    <n v="2.12"/>
    <n v="55.01"/>
    <n v="25.36"/>
  </r>
  <r>
    <x v="19"/>
    <x v="19"/>
    <n v="122153000"/>
    <x v="2"/>
    <x v="1"/>
    <n v="1144420"/>
    <n v="26531"/>
    <n v="7948772"/>
    <n v="1526394"/>
    <n v="4443642"/>
    <n v="1947016"/>
    <n v="5.41"/>
    <n v="97.57"/>
    <n v="2.12"/>
    <n v="55.01"/>
    <n v="25.36"/>
  </r>
  <r>
    <x v="19"/>
    <x v="19"/>
    <n v="122153000"/>
    <x v="3"/>
    <x v="1"/>
    <n v="314512"/>
    <n v="26601"/>
    <n v="6582896"/>
    <n v="424531"/>
    <n v="8062129"/>
    <n v="1802155"/>
    <n v="5.41"/>
    <n v="97.57"/>
    <n v="2.12"/>
    <n v="55.01"/>
    <n v="25.36"/>
  </r>
  <r>
    <x v="19"/>
    <x v="19"/>
    <n v="122153000"/>
    <x v="4"/>
    <x v="1"/>
    <n v="242311"/>
    <n v="10846"/>
    <n v="6329659"/>
    <n v="270885"/>
    <n v="7313545"/>
    <n v="4829411"/>
    <n v="5.41"/>
    <n v="97.57"/>
    <n v="2.12"/>
    <n v="55.01"/>
    <n v="25.36"/>
  </r>
  <r>
    <x v="19"/>
    <x v="19"/>
    <n v="122153000"/>
    <x v="5"/>
    <x v="1"/>
    <n v="161161"/>
    <n v="4522"/>
    <n v="6009277"/>
    <n v="182014"/>
    <n v="9687204"/>
    <n v="4795907"/>
    <n v="5.41"/>
    <n v="97.57"/>
    <n v="2.12"/>
    <n v="55.01"/>
    <n v="25.36"/>
  </r>
  <r>
    <x v="19"/>
    <x v="19"/>
    <n v="122153000"/>
    <x v="6"/>
    <x v="1"/>
    <n v="85980"/>
    <n v="1754"/>
    <n v="4763088"/>
    <n v="98928"/>
    <n v="14564360"/>
    <n v="8264773"/>
    <n v="5.41"/>
    <n v="97.57"/>
    <n v="2.12"/>
    <n v="55.01"/>
    <n v="25.36"/>
  </r>
  <r>
    <x v="19"/>
    <x v="19"/>
    <n v="122153000"/>
    <x v="7"/>
    <x v="1"/>
    <n v="60222"/>
    <n v="1149"/>
    <n v="3927237"/>
    <n v="78857"/>
    <n v="9565766"/>
    <n v="6713755"/>
    <n v="5.41"/>
    <n v="97.57"/>
    <n v="2.12"/>
    <n v="55.01"/>
    <n v="25.36"/>
  </r>
  <r>
    <x v="20"/>
    <x v="20"/>
    <n v="3224000"/>
    <x v="1"/>
    <x v="0"/>
    <n v="12"/>
    <n v="1"/>
    <n v="1595"/>
    <n v="0"/>
    <n v="0"/>
    <n v="0"/>
    <n v="2.59"/>
    <n v="97.75"/>
    <n v="1.73"/>
    <n v="34.22"/>
    <n v="19.91"/>
  </r>
  <r>
    <x v="20"/>
    <x v="20"/>
    <n v="3224000"/>
    <x v="2"/>
    <x v="0"/>
    <n v="15"/>
    <n v="0"/>
    <n v="6186"/>
    <n v="12"/>
    <n v="0"/>
    <n v="0"/>
    <n v="2.59"/>
    <n v="97.75"/>
    <n v="1.73"/>
    <n v="34.22"/>
    <n v="19.91"/>
  </r>
  <r>
    <x v="20"/>
    <x v="20"/>
    <n v="3224000"/>
    <x v="3"/>
    <x v="0"/>
    <n v="26"/>
    <n v="0"/>
    <n v="11513"/>
    <n v="30"/>
    <n v="0"/>
    <n v="0"/>
    <n v="2.59"/>
    <n v="97.75"/>
    <n v="1.73"/>
    <n v="34.22"/>
    <n v="19.91"/>
  </r>
  <r>
    <x v="20"/>
    <x v="20"/>
    <n v="3224000"/>
    <x v="4"/>
    <x v="0"/>
    <n v="770"/>
    <n v="4"/>
    <n v="16278"/>
    <n v="173"/>
    <n v="0"/>
    <n v="0"/>
    <n v="2.59"/>
    <n v="97.75"/>
    <n v="1.73"/>
    <n v="34.22"/>
    <n v="19.91"/>
  </r>
  <r>
    <x v="20"/>
    <x v="20"/>
    <n v="3224000"/>
    <x v="5"/>
    <x v="0"/>
    <n v="1545"/>
    <n v="5"/>
    <n v="53391"/>
    <n v="947"/>
    <n v="0"/>
    <n v="0"/>
    <n v="2.59"/>
    <n v="97.75"/>
    <n v="1.73"/>
    <n v="34.22"/>
    <n v="19.91"/>
  </r>
  <r>
    <x v="20"/>
    <x v="20"/>
    <n v="3224000"/>
    <x v="6"/>
    <x v="0"/>
    <n v="3271"/>
    <n v="39"/>
    <n v="61846"/>
    <n v="2813"/>
    <n v="0"/>
    <n v="0"/>
    <n v="2.59"/>
    <n v="97.75"/>
    <n v="1.73"/>
    <n v="34.22"/>
    <n v="19.91"/>
  </r>
  <r>
    <x v="20"/>
    <x v="20"/>
    <n v="3224000"/>
    <x v="7"/>
    <x v="0"/>
    <n v="3813"/>
    <n v="39"/>
    <n v="51247"/>
    <n v="4370"/>
    <n v="0"/>
    <n v="0"/>
    <n v="2.59"/>
    <n v="97.75"/>
    <n v="1.73"/>
    <n v="34.22"/>
    <n v="19.91"/>
  </r>
  <r>
    <x v="20"/>
    <x v="20"/>
    <n v="3224000"/>
    <x v="8"/>
    <x v="0"/>
    <n v="2358"/>
    <n v="23"/>
    <n v="39575"/>
    <n v="2591"/>
    <n v="0"/>
    <n v="0"/>
    <n v="2.59"/>
    <n v="97.75"/>
    <n v="1.73"/>
    <n v="34.22"/>
    <n v="19.91"/>
  </r>
  <r>
    <x v="20"/>
    <x v="20"/>
    <n v="3224000"/>
    <x v="9"/>
    <x v="0"/>
    <n v="1598"/>
    <n v="28"/>
    <n v="50328"/>
    <n v="2149"/>
    <n v="0"/>
    <n v="0"/>
    <n v="2.59"/>
    <n v="97.75"/>
    <n v="1.73"/>
    <n v="34.22"/>
    <n v="19.91"/>
  </r>
  <r>
    <x v="20"/>
    <x v="20"/>
    <n v="3224000"/>
    <x v="10"/>
    <x v="1"/>
    <n v="356"/>
    <n v="7"/>
    <n v="42754"/>
    <n v="465"/>
    <n v="4324"/>
    <n v="0"/>
    <n v="2.59"/>
    <n v="97.75"/>
    <n v="1.73"/>
    <n v="34.22"/>
    <n v="19.91"/>
  </r>
  <r>
    <x v="20"/>
    <x v="20"/>
    <n v="3224000"/>
    <x v="11"/>
    <x v="1"/>
    <n v="198"/>
    <n v="2"/>
    <n v="34549"/>
    <n v="247"/>
    <n v="26141"/>
    <n v="1726"/>
    <n v="2.59"/>
    <n v="97.75"/>
    <n v="1.73"/>
    <n v="34.22"/>
    <n v="19.91"/>
  </r>
  <r>
    <x v="20"/>
    <x v="20"/>
    <n v="3224000"/>
    <x v="0"/>
    <x v="1"/>
    <n v="103"/>
    <n v="2"/>
    <n v="33309"/>
    <n v="69"/>
    <n v="41140"/>
    <n v="28145"/>
    <n v="2.59"/>
    <n v="97.75"/>
    <n v="1.73"/>
    <n v="34.22"/>
    <n v="19.91"/>
  </r>
  <r>
    <x v="20"/>
    <x v="20"/>
    <n v="3224000"/>
    <x v="1"/>
    <x v="1"/>
    <n v="2781"/>
    <n v="21"/>
    <n v="58999"/>
    <n v="1217"/>
    <n v="159180"/>
    <n v="30070"/>
    <n v="2.59"/>
    <n v="97.75"/>
    <n v="1.73"/>
    <n v="34.22"/>
    <n v="19.91"/>
  </r>
  <r>
    <x v="20"/>
    <x v="20"/>
    <n v="3224000"/>
    <x v="2"/>
    <x v="1"/>
    <n v="18752"/>
    <n v="407"/>
    <n v="113431"/>
    <n v="13024"/>
    <n v="160572"/>
    <n v="14399"/>
    <n v="2.59"/>
    <n v="97.75"/>
    <n v="1.73"/>
    <n v="34.22"/>
    <n v="19.91"/>
  </r>
  <r>
    <x v="20"/>
    <x v="20"/>
    <n v="3224000"/>
    <x v="3"/>
    <x v="1"/>
    <n v="13915"/>
    <n v="260"/>
    <n v="123097"/>
    <n v="16352"/>
    <n v="228388"/>
    <n v="5141"/>
    <n v="2.59"/>
    <n v="97.75"/>
    <n v="1.73"/>
    <n v="34.22"/>
    <n v="19.91"/>
  </r>
  <r>
    <x v="20"/>
    <x v="20"/>
    <n v="3224000"/>
    <x v="4"/>
    <x v="1"/>
    <n v="15487"/>
    <n v="247"/>
    <n v="146375"/>
    <n v="13490"/>
    <n v="271097"/>
    <n v="118958"/>
    <n v="2.59"/>
    <n v="97.75"/>
    <n v="1.73"/>
    <n v="34.22"/>
    <n v="19.91"/>
  </r>
  <r>
    <x v="20"/>
    <x v="20"/>
    <n v="3224000"/>
    <x v="5"/>
    <x v="1"/>
    <n v="10836"/>
    <n v="226"/>
    <n v="124685"/>
    <n v="14250"/>
    <n v="134752"/>
    <n v="110815"/>
    <n v="2.59"/>
    <n v="97.75"/>
    <n v="1.73"/>
    <n v="34.22"/>
    <n v="19.91"/>
  </r>
  <r>
    <x v="20"/>
    <x v="20"/>
    <n v="3224000"/>
    <x v="6"/>
    <x v="1"/>
    <n v="5454"/>
    <n v="93"/>
    <n v="105241"/>
    <n v="6068"/>
    <n v="46028"/>
    <n v="162458"/>
    <n v="2.59"/>
    <n v="97.75"/>
    <n v="1.73"/>
    <n v="34.22"/>
    <n v="19.91"/>
  </r>
  <r>
    <x v="20"/>
    <x v="20"/>
    <n v="3224000"/>
    <x v="7"/>
    <x v="1"/>
    <n v="2337"/>
    <n v="46"/>
    <n v="77266"/>
    <n v="3479"/>
    <n v="31653"/>
    <n v="170107"/>
    <n v="2.59"/>
    <n v="97.75"/>
    <n v="1.73"/>
    <n v="34.22"/>
    <n v="19.91"/>
  </r>
  <r>
    <x v="21"/>
    <x v="21"/>
    <n v="3103000"/>
    <x v="0"/>
    <x v="0"/>
    <n v="1"/>
    <n v="0"/>
    <n v="0"/>
    <n v="0"/>
    <n v="0"/>
    <n v="0"/>
    <n v="3.99"/>
    <n v="97.88"/>
    <n v="1.55"/>
    <n v="40.270000000000003"/>
    <n v="23.18"/>
  </r>
  <r>
    <x v="21"/>
    <x v="21"/>
    <n v="3103000"/>
    <x v="1"/>
    <x v="0"/>
    <n v="1"/>
    <n v="0"/>
    <n v="459"/>
    <n v="2"/>
    <n v="0"/>
    <n v="0"/>
    <n v="3.99"/>
    <n v="97.88"/>
    <n v="1.55"/>
    <n v="40.270000000000003"/>
    <n v="23.18"/>
  </r>
  <r>
    <x v="21"/>
    <x v="21"/>
    <n v="3103000"/>
    <x v="2"/>
    <x v="0"/>
    <n v="69"/>
    <n v="0"/>
    <n v="8137"/>
    <n v="9"/>
    <n v="0"/>
    <n v="0"/>
    <n v="3.99"/>
    <n v="97.88"/>
    <n v="1.55"/>
    <n v="40.270000000000003"/>
    <n v="23.18"/>
  </r>
  <r>
    <x v="21"/>
    <x v="21"/>
    <n v="3103000"/>
    <x v="3"/>
    <x v="0"/>
    <n v="1163"/>
    <n v="0"/>
    <n v="41286"/>
    <n v="542"/>
    <n v="0"/>
    <n v="0"/>
    <n v="3.99"/>
    <n v="97.88"/>
    <n v="1.55"/>
    <n v="40.270000000000003"/>
    <n v="23.18"/>
  </r>
  <r>
    <x v="21"/>
    <x v="21"/>
    <n v="3103000"/>
    <x v="4"/>
    <x v="0"/>
    <n v="1387"/>
    <n v="5"/>
    <n v="35559"/>
    <n v="1136"/>
    <n v="0"/>
    <n v="0"/>
    <n v="3.99"/>
    <n v="97.88"/>
    <n v="1.55"/>
    <n v="40.270000000000003"/>
    <n v="23.18"/>
  </r>
  <r>
    <x v="21"/>
    <x v="21"/>
    <n v="3103000"/>
    <x v="5"/>
    <x v="0"/>
    <n v="3633"/>
    <n v="23"/>
    <n v="69775"/>
    <n v="2641"/>
    <n v="0"/>
    <n v="0"/>
    <n v="3.99"/>
    <n v="97.88"/>
    <n v="1.55"/>
    <n v="40.270000000000003"/>
    <n v="23.18"/>
  </r>
  <r>
    <x v="21"/>
    <x v="21"/>
    <n v="3103000"/>
    <x v="6"/>
    <x v="0"/>
    <n v="4731"/>
    <n v="39"/>
    <n v="86432"/>
    <n v="4130"/>
    <n v="0"/>
    <n v="0"/>
    <n v="3.99"/>
    <n v="97.88"/>
    <n v="1.55"/>
    <n v="40.270000000000003"/>
    <n v="23.18"/>
  </r>
  <r>
    <x v="21"/>
    <x v="21"/>
    <n v="3103000"/>
    <x v="7"/>
    <x v="0"/>
    <n v="7519"/>
    <n v="101"/>
    <n v="110305"/>
    <n v="6402"/>
    <n v="0"/>
    <n v="0"/>
    <n v="3.99"/>
    <n v="97.88"/>
    <n v="1.55"/>
    <n v="40.270000000000003"/>
    <n v="23.18"/>
  </r>
  <r>
    <x v="21"/>
    <x v="21"/>
    <n v="3103000"/>
    <x v="8"/>
    <x v="0"/>
    <n v="6543"/>
    <n v="113"/>
    <n v="68389"/>
    <n v="6704"/>
    <n v="0"/>
    <n v="0"/>
    <n v="3.99"/>
    <n v="97.88"/>
    <n v="1.55"/>
    <n v="40.270000000000003"/>
    <n v="23.18"/>
  </r>
  <r>
    <x v="21"/>
    <x v="21"/>
    <n v="3103000"/>
    <x v="9"/>
    <x v="0"/>
    <n v="3143"/>
    <n v="74"/>
    <n v="54182"/>
    <n v="5112"/>
    <n v="0"/>
    <n v="0"/>
    <n v="3.99"/>
    <n v="97.88"/>
    <n v="1.55"/>
    <n v="40.270000000000003"/>
    <n v="23.18"/>
  </r>
  <r>
    <x v="21"/>
    <x v="21"/>
    <n v="3103000"/>
    <x v="10"/>
    <x v="1"/>
    <n v="880"/>
    <n v="16"/>
    <n v="40598"/>
    <n v="1875"/>
    <n v="3987"/>
    <n v="0"/>
    <n v="3.99"/>
    <n v="97.88"/>
    <n v="1.55"/>
    <n v="40.270000000000003"/>
    <n v="23.18"/>
  </r>
  <r>
    <x v="21"/>
    <x v="21"/>
    <n v="3103000"/>
    <x v="11"/>
    <x v="1"/>
    <n v="203"/>
    <n v="2"/>
    <n v="34618"/>
    <n v="314"/>
    <n v="48433"/>
    <n v="2545"/>
    <n v="3.99"/>
    <n v="97.88"/>
    <n v="1.55"/>
    <n v="40.270000000000003"/>
    <n v="23.18"/>
  </r>
  <r>
    <x v="21"/>
    <x v="21"/>
    <n v="3103000"/>
    <x v="0"/>
    <x v="1"/>
    <n v="127"/>
    <n v="1"/>
    <n v="26400"/>
    <n v="89"/>
    <n v="33911"/>
    <n v="31962"/>
    <n v="3.99"/>
    <n v="97.88"/>
    <n v="1.55"/>
    <n v="40.270000000000003"/>
    <n v="23.18"/>
  </r>
  <r>
    <x v="21"/>
    <x v="21"/>
    <n v="3103000"/>
    <x v="1"/>
    <x v="1"/>
    <n v="2186"/>
    <n v="31"/>
    <n v="38304"/>
    <n v="808"/>
    <n v="102828"/>
    <n v="26648"/>
    <n v="3.99"/>
    <n v="97.88"/>
    <n v="1.55"/>
    <n v="40.270000000000003"/>
    <n v="23.18"/>
  </r>
  <r>
    <x v="21"/>
    <x v="21"/>
    <n v="3103000"/>
    <x v="2"/>
    <x v="1"/>
    <n v="19165"/>
    <n v="402"/>
    <n v="102982"/>
    <n v="11389"/>
    <n v="198314"/>
    <n v="9290"/>
    <n v="3.99"/>
    <n v="97.88"/>
    <n v="1.55"/>
    <n v="40.270000000000003"/>
    <n v="23.18"/>
  </r>
  <r>
    <x v="21"/>
    <x v="21"/>
    <n v="3103000"/>
    <x v="3"/>
    <x v="1"/>
    <n v="19039"/>
    <n v="343"/>
    <n v="184573"/>
    <n v="21475"/>
    <n v="193788"/>
    <n v="3696"/>
    <n v="3.99"/>
    <n v="97.88"/>
    <n v="1.55"/>
    <n v="40.270000000000003"/>
    <n v="23.18"/>
  </r>
  <r>
    <x v="21"/>
    <x v="21"/>
    <n v="3103000"/>
    <x v="4"/>
    <x v="1"/>
    <n v="28709"/>
    <n v="406"/>
    <n v="184941"/>
    <n v="23775"/>
    <n v="530835"/>
    <n v="131402"/>
    <n v="3.99"/>
    <n v="97.88"/>
    <n v="1.55"/>
    <n v="40.270000000000003"/>
    <n v="23.18"/>
  </r>
  <r>
    <x v="21"/>
    <x v="21"/>
    <n v="3103000"/>
    <x v="5"/>
    <x v="1"/>
    <n v="15434"/>
    <n v="226"/>
    <n v="124521"/>
    <n v="22351"/>
    <n v="82406"/>
    <n v="132198"/>
    <n v="3.99"/>
    <n v="97.88"/>
    <n v="1.55"/>
    <n v="40.270000000000003"/>
    <n v="23.18"/>
  </r>
  <r>
    <x v="21"/>
    <x v="21"/>
    <n v="3103000"/>
    <x v="6"/>
    <x v="1"/>
    <n v="6651"/>
    <n v="73"/>
    <n v="89461"/>
    <n v="7712"/>
    <n v="29124"/>
    <n v="141538"/>
    <n v="3.99"/>
    <n v="97.88"/>
    <n v="1.55"/>
    <n v="40.270000000000003"/>
    <n v="23.18"/>
  </r>
  <r>
    <x v="21"/>
    <x v="21"/>
    <n v="3103000"/>
    <x v="7"/>
    <x v="1"/>
    <n v="3147"/>
    <n v="66"/>
    <n v="66751"/>
    <n v="4636"/>
    <n v="25810"/>
    <n v="240134"/>
    <n v="3.99"/>
    <n v="97.88"/>
    <n v="1.55"/>
    <n v="40.270000000000003"/>
    <n v="23.18"/>
  </r>
  <r>
    <x v="22"/>
    <x v="22"/>
    <n v="82232000"/>
    <x v="0"/>
    <x v="0"/>
    <n v="66"/>
    <n v="5"/>
    <n v="0"/>
    <n v="0"/>
    <n v="0"/>
    <n v="0"/>
    <n v="0.96"/>
    <n v="98.66"/>
    <n v="1.33"/>
    <n v="60.7"/>
    <n v="25.34"/>
  </r>
  <r>
    <x v="22"/>
    <x v="22"/>
    <n v="82232000"/>
    <x v="1"/>
    <x v="0"/>
    <n v="2559"/>
    <n v="132"/>
    <n v="41712"/>
    <n v="482"/>
    <n v="0"/>
    <n v="0"/>
    <n v="0.96"/>
    <n v="98.66"/>
    <n v="1.33"/>
    <n v="60.7"/>
    <n v="25.34"/>
  </r>
  <r>
    <x v="22"/>
    <x v="22"/>
    <n v="82232000"/>
    <x v="2"/>
    <x v="0"/>
    <n v="5464"/>
    <n v="213"/>
    <n v="126096"/>
    <n v="4360"/>
    <n v="0"/>
    <n v="0"/>
    <n v="0.96"/>
    <n v="98.66"/>
    <n v="1.33"/>
    <n v="60.7"/>
    <n v="25.34"/>
  </r>
  <r>
    <x v="22"/>
    <x v="22"/>
    <n v="82232000"/>
    <x v="3"/>
    <x v="0"/>
    <n v="5504"/>
    <n v="222"/>
    <n v="197659"/>
    <n v="5553"/>
    <n v="0"/>
    <n v="0"/>
    <n v="0.96"/>
    <n v="98.66"/>
    <n v="1.33"/>
    <n v="60.7"/>
    <n v="25.34"/>
  </r>
  <r>
    <x v="22"/>
    <x v="22"/>
    <n v="82232000"/>
    <x v="4"/>
    <x v="0"/>
    <n v="18213"/>
    <n v="295"/>
    <n v="402104"/>
    <n v="11876"/>
    <n v="0"/>
    <n v="0"/>
    <n v="0.96"/>
    <n v="98.66"/>
    <n v="1.33"/>
    <n v="60.7"/>
    <n v="25.34"/>
  </r>
  <r>
    <x v="22"/>
    <x v="22"/>
    <n v="82232000"/>
    <x v="5"/>
    <x v="0"/>
    <n v="32159"/>
    <n v="527"/>
    <n v="609856"/>
    <n v="26386"/>
    <n v="0"/>
    <n v="0"/>
    <n v="0.96"/>
    <n v="98.66"/>
    <n v="1.33"/>
    <n v="60.7"/>
    <n v="25.34"/>
  </r>
  <r>
    <x v="22"/>
    <x v="22"/>
    <n v="82232000"/>
    <x v="6"/>
    <x v="0"/>
    <n v="64082"/>
    <n v="922"/>
    <n v="657707"/>
    <n v="56077"/>
    <n v="0"/>
    <n v="0"/>
    <n v="0.96"/>
    <n v="98.66"/>
    <n v="1.33"/>
    <n v="60.7"/>
    <n v="25.34"/>
  </r>
  <r>
    <x v="22"/>
    <x v="22"/>
    <n v="82232000"/>
    <x v="7"/>
    <x v="0"/>
    <n v="43312"/>
    <n v="635"/>
    <n v="899180"/>
    <n v="54745"/>
    <n v="0"/>
    <n v="0"/>
    <n v="0.96"/>
    <n v="98.66"/>
    <n v="1.33"/>
    <n v="60.7"/>
    <n v="25.34"/>
  </r>
  <r>
    <x v="22"/>
    <x v="22"/>
    <n v="82232000"/>
    <x v="8"/>
    <x v="0"/>
    <n v="34769"/>
    <n v="309"/>
    <n v="816817"/>
    <n v="28618"/>
    <n v="0"/>
    <n v="0"/>
    <n v="0.96"/>
    <n v="98.66"/>
    <n v="1.33"/>
    <n v="60.7"/>
    <n v="25.34"/>
  </r>
  <r>
    <x v="22"/>
    <x v="22"/>
    <n v="82232000"/>
    <x v="9"/>
    <x v="0"/>
    <n v="35663"/>
    <n v="346"/>
    <n v="890517"/>
    <n v="40734"/>
    <n v="0"/>
    <n v="0"/>
    <n v="0.96"/>
    <n v="98.66"/>
    <n v="1.33"/>
    <n v="60.7"/>
    <n v="25.34"/>
  </r>
  <r>
    <x v="22"/>
    <x v="22"/>
    <n v="82232000"/>
    <x v="10"/>
    <x v="1"/>
    <n v="13321"/>
    <n v="204"/>
    <n v="720257"/>
    <n v="19806"/>
    <n v="298376"/>
    <n v="0"/>
    <n v="0.96"/>
    <n v="98.66"/>
    <n v="1.33"/>
    <n v="60.7"/>
    <n v="25.34"/>
  </r>
  <r>
    <x v="22"/>
    <x v="22"/>
    <n v="82232000"/>
    <x v="11"/>
    <x v="1"/>
    <n v="6654"/>
    <n v="54"/>
    <n v="424113"/>
    <n v="6480"/>
    <n v="352308"/>
    <n v="160632"/>
    <n v="0.96"/>
    <n v="98.66"/>
    <n v="1.33"/>
    <n v="60.7"/>
    <n v="25.34"/>
  </r>
  <r>
    <x v="22"/>
    <x v="22"/>
    <n v="82232000"/>
    <x v="0"/>
    <x v="1"/>
    <n v="33745"/>
    <n v="122"/>
    <n v="603046"/>
    <n v="19312"/>
    <n v="2205175"/>
    <n v="340175"/>
    <n v="0.96"/>
    <n v="98.66"/>
    <n v="1.33"/>
    <n v="60.7"/>
    <n v="25.34"/>
  </r>
  <r>
    <x v="22"/>
    <x v="22"/>
    <n v="82232000"/>
    <x v="1"/>
    <x v="1"/>
    <n v="267816"/>
    <n v="1630"/>
    <n v="1358648"/>
    <n v="192486"/>
    <n v="4167173"/>
    <n v="555689"/>
    <n v="0.96"/>
    <n v="98.66"/>
    <n v="1.33"/>
    <n v="60.7"/>
    <n v="25.34"/>
  </r>
  <r>
    <x v="22"/>
    <x v="22"/>
    <n v="82232000"/>
    <x v="2"/>
    <x v="1"/>
    <n v="216703"/>
    <n v="2451"/>
    <n v="2148735"/>
    <n v="281658"/>
    <n v="2352024"/>
    <n v="735752"/>
    <n v="0.96"/>
    <n v="98.66"/>
    <n v="1.33"/>
    <n v="60.7"/>
    <n v="25.34"/>
  </r>
  <r>
    <x v="22"/>
    <x v="22"/>
    <n v="82232000"/>
    <x v="3"/>
    <x v="1"/>
    <n v="9774"/>
    <n v="902"/>
    <n v="2179295"/>
    <n v="31692"/>
    <n v="8542748"/>
    <n v="604143"/>
    <n v="0.96"/>
    <n v="98.66"/>
    <n v="1.33"/>
    <n v="60.7"/>
    <n v="25.34"/>
  </r>
  <r>
    <x v="22"/>
    <x v="22"/>
    <n v="82232000"/>
    <x v="4"/>
    <x v="1"/>
    <n v="2024"/>
    <n v="1544"/>
    <n v="2351614"/>
    <n v="928"/>
    <n v="9089921"/>
    <n v="2776277"/>
    <n v="0.96"/>
    <n v="98.66"/>
    <n v="1.33"/>
    <n v="60.7"/>
    <n v="25.34"/>
  </r>
  <r>
    <x v="22"/>
    <x v="22"/>
    <n v="82232000"/>
    <x v="5"/>
    <x v="1"/>
    <n v="347"/>
    <n v="3"/>
    <n v="2159911"/>
    <n v="387"/>
    <n v="11287753"/>
    <n v="3059222"/>
    <n v="0.96"/>
    <n v="98.66"/>
    <n v="1.33"/>
    <n v="60.7"/>
    <n v="25.34"/>
  </r>
  <r>
    <x v="22"/>
    <x v="22"/>
    <n v="82232000"/>
    <x v="6"/>
    <x v="1"/>
    <n v="356"/>
    <n v="6"/>
    <n v="1967378"/>
    <n v="307"/>
    <n v="10132608"/>
    <n v="6956520"/>
    <n v="0.96"/>
    <n v="98.66"/>
    <n v="1.33"/>
    <n v="60.7"/>
    <n v="25.34"/>
  </r>
  <r>
    <x v="22"/>
    <x v="22"/>
    <n v="82232000"/>
    <x v="7"/>
    <x v="1"/>
    <n v="323"/>
    <n v="2"/>
    <n v="1739580"/>
    <n v="328"/>
    <n v="1483852"/>
    <n v="5649635"/>
    <n v="0.96"/>
    <n v="98.66"/>
    <n v="1.33"/>
    <n v="60.7"/>
    <n v="25.34"/>
  </r>
  <r>
    <x v="23"/>
    <x v="23"/>
    <n v="1192000"/>
    <x v="0"/>
    <x v="0"/>
    <n v="1"/>
    <n v="0"/>
    <n v="0"/>
    <n v="0"/>
    <n v="0"/>
    <n v="0"/>
    <n v="10.18"/>
    <n v="94.44"/>
    <n v="0.36"/>
    <n v="59.7"/>
    <n v="42.96"/>
  </r>
  <r>
    <x v="23"/>
    <x v="23"/>
    <n v="1192000"/>
    <x v="1"/>
    <x v="0"/>
    <n v="0"/>
    <n v="0"/>
    <n v="180"/>
    <n v="0"/>
    <n v="0"/>
    <n v="0"/>
    <n v="10.18"/>
    <n v="94.44"/>
    <n v="0.36"/>
    <n v="59.7"/>
    <n v="42.96"/>
  </r>
  <r>
    <x v="23"/>
    <x v="23"/>
    <n v="1192000"/>
    <x v="2"/>
    <x v="0"/>
    <n v="0"/>
    <n v="0"/>
    <n v="597"/>
    <n v="1"/>
    <n v="0"/>
    <n v="0"/>
    <n v="10.18"/>
    <n v="94.44"/>
    <n v="0.36"/>
    <n v="59.7"/>
    <n v="42.96"/>
  </r>
  <r>
    <x v="23"/>
    <x v="23"/>
    <n v="1192000"/>
    <x v="3"/>
    <x v="0"/>
    <n v="159"/>
    <n v="0"/>
    <n v="12969"/>
    <n v="121"/>
    <n v="0"/>
    <n v="0"/>
    <n v="10.18"/>
    <n v="94.44"/>
    <n v="0.36"/>
    <n v="59.7"/>
    <n v="42.96"/>
  </r>
  <r>
    <x v="23"/>
    <x v="23"/>
    <n v="1192000"/>
    <x v="4"/>
    <x v="0"/>
    <n v="248"/>
    <n v="0"/>
    <n v="7372"/>
    <n v="125"/>
    <n v="0"/>
    <n v="0"/>
    <n v="10.18"/>
    <n v="94.44"/>
    <n v="0.36"/>
    <n v="59.7"/>
    <n v="42.96"/>
  </r>
  <r>
    <x v="23"/>
    <x v="23"/>
    <n v="1192000"/>
    <x v="5"/>
    <x v="0"/>
    <n v="603"/>
    <n v="0"/>
    <n v="19679"/>
    <n v="342"/>
    <n v="0"/>
    <n v="0"/>
    <n v="10.18"/>
    <n v="94.44"/>
    <n v="0.36"/>
    <n v="59.7"/>
    <n v="42.96"/>
  </r>
  <r>
    <x v="23"/>
    <x v="23"/>
    <n v="1192000"/>
    <x v="6"/>
    <x v="0"/>
    <n v="975"/>
    <n v="0"/>
    <n v="37694"/>
    <n v="1009"/>
    <n v="0"/>
    <n v="0"/>
    <n v="10.18"/>
    <n v="94.44"/>
    <n v="0.36"/>
    <n v="59.7"/>
    <n v="42.96"/>
  </r>
  <r>
    <x v="23"/>
    <x v="23"/>
    <n v="1192000"/>
    <x v="7"/>
    <x v="0"/>
    <n v="736"/>
    <n v="1"/>
    <n v="33725"/>
    <n v="693"/>
    <n v="0"/>
    <n v="0"/>
    <n v="10.18"/>
    <n v="94.44"/>
    <n v="0.36"/>
    <n v="59.7"/>
    <n v="42.96"/>
  </r>
  <r>
    <x v="23"/>
    <x v="23"/>
    <n v="1192000"/>
    <x v="8"/>
    <x v="0"/>
    <n v="1103"/>
    <n v="4"/>
    <n v="37903"/>
    <n v="1208"/>
    <n v="0"/>
    <n v="0"/>
    <n v="10.18"/>
    <n v="94.44"/>
    <n v="0.36"/>
    <n v="59.7"/>
    <n v="42.96"/>
  </r>
  <r>
    <x v="23"/>
    <x v="23"/>
    <n v="1192000"/>
    <x v="9"/>
    <x v="0"/>
    <n v="379"/>
    <n v="3"/>
    <n v="29475"/>
    <n v="599"/>
    <n v="0"/>
    <n v="0"/>
    <n v="10.18"/>
    <n v="94.44"/>
    <n v="0.36"/>
    <n v="59.7"/>
    <n v="42.96"/>
  </r>
  <r>
    <x v="23"/>
    <x v="23"/>
    <n v="1192000"/>
    <x v="10"/>
    <x v="1"/>
    <n v="168"/>
    <n v="1"/>
    <n v="27709"/>
    <n v="232"/>
    <n v="9346"/>
    <n v="0"/>
    <n v="10.18"/>
    <n v="94.44"/>
    <n v="0.36"/>
    <n v="59.7"/>
    <n v="42.96"/>
  </r>
  <r>
    <x v="23"/>
    <x v="23"/>
    <n v="1192000"/>
    <x v="11"/>
    <x v="1"/>
    <n v="51"/>
    <n v="1"/>
    <n v="24757"/>
    <n v="63"/>
    <n v="12651"/>
    <n v="5659"/>
    <n v="10.18"/>
    <n v="94.44"/>
    <n v="0.36"/>
    <n v="59.7"/>
    <n v="42.96"/>
  </r>
  <r>
    <x v="23"/>
    <x v="23"/>
    <n v="1192000"/>
    <x v="0"/>
    <x v="1"/>
    <n v="50"/>
    <n v="1"/>
    <n v="20340"/>
    <n v="41"/>
    <n v="30862"/>
    <n v="8148"/>
    <n v="10.18"/>
    <n v="94.44"/>
    <n v="0.36"/>
    <n v="59.7"/>
    <n v="42.96"/>
  </r>
  <r>
    <x v="23"/>
    <x v="23"/>
    <n v="1192000"/>
    <x v="1"/>
    <x v="1"/>
    <n v="1546"/>
    <n v="4"/>
    <n v="51522"/>
    <n v="492"/>
    <n v="158504"/>
    <n v="30926"/>
    <n v="10.18"/>
    <n v="94.44"/>
    <n v="0.36"/>
    <n v="59.7"/>
    <n v="42.96"/>
  </r>
  <r>
    <x v="23"/>
    <x v="23"/>
    <n v="1192000"/>
    <x v="2"/>
    <x v="1"/>
    <n v="6068"/>
    <n v="25"/>
    <n v="85829"/>
    <n v="4288"/>
    <n v="52760"/>
    <n v="6384"/>
    <n v="10.18"/>
    <n v="94.44"/>
    <n v="0.36"/>
    <n v="59.7"/>
    <n v="42.96"/>
  </r>
  <r>
    <x v="23"/>
    <x v="23"/>
    <n v="1192000"/>
    <x v="3"/>
    <x v="1"/>
    <n v="7988"/>
    <n v="53"/>
    <n v="88689"/>
    <n v="6974"/>
    <n v="254563"/>
    <n v="3252"/>
    <n v="10.18"/>
    <n v="94.44"/>
    <n v="0.36"/>
    <n v="59.7"/>
    <n v="42.96"/>
  </r>
  <r>
    <x v="23"/>
    <x v="23"/>
    <n v="1192000"/>
    <x v="4"/>
    <x v="1"/>
    <n v="17989"/>
    <n v="55"/>
    <n v="137783"/>
    <n v="10199"/>
    <n v="125135"/>
    <n v="142584"/>
    <n v="10.18"/>
    <n v="94.44"/>
    <n v="0.36"/>
    <n v="59.7"/>
    <n v="42.96"/>
  </r>
  <r>
    <x v="23"/>
    <x v="23"/>
    <n v="1192000"/>
    <x v="5"/>
    <x v="1"/>
    <n v="21055"/>
    <n v="69"/>
    <n v="236631"/>
    <n v="23783"/>
    <n v="26452"/>
    <n v="40521"/>
    <n v="10.18"/>
    <n v="94.44"/>
    <n v="0.36"/>
    <n v="59.7"/>
    <n v="42.96"/>
  </r>
  <r>
    <x v="23"/>
    <x v="23"/>
    <n v="1192000"/>
    <x v="6"/>
    <x v="1"/>
    <n v="34541"/>
    <n v="92"/>
    <n v="237519"/>
    <n v="27934"/>
    <n v="26661"/>
    <n v="203820"/>
    <n v="10.18"/>
    <n v="94.44"/>
    <n v="0.36"/>
    <n v="59.7"/>
    <n v="42.96"/>
  </r>
  <r>
    <x v="23"/>
    <x v="23"/>
    <n v="1192000"/>
    <x v="7"/>
    <x v="1"/>
    <n v="27699"/>
    <n v="123"/>
    <n v="208071"/>
    <n v="36508"/>
    <n v="14663"/>
    <n v="70735"/>
    <n v="10.18"/>
    <n v="94.44"/>
    <n v="0.36"/>
    <n v="59.7"/>
    <n v="42.96"/>
  </r>
  <r>
    <x v="24"/>
    <x v="24"/>
    <n v="2150000"/>
    <x v="1"/>
    <x v="0"/>
    <n v="0"/>
    <n v="0"/>
    <n v="653"/>
    <n v="0"/>
    <n v="0"/>
    <n v="0"/>
    <n v="1.48"/>
    <n v="93.91"/>
    <n v="2.15"/>
    <n v="33"/>
    <n v="22.82"/>
  </r>
  <r>
    <x v="24"/>
    <x v="24"/>
    <n v="2150000"/>
    <x v="2"/>
    <x v="0"/>
    <n v="43"/>
    <n v="0"/>
    <n v="1923"/>
    <n v="0"/>
    <n v="0"/>
    <n v="0"/>
    <n v="1.48"/>
    <n v="93.91"/>
    <n v="2.15"/>
    <n v="33"/>
    <n v="22.82"/>
  </r>
  <r>
    <x v="24"/>
    <x v="24"/>
    <n v="2150000"/>
    <x v="3"/>
    <x v="0"/>
    <n v="416"/>
    <n v="0"/>
    <n v="13987"/>
    <n v="168"/>
    <n v="0"/>
    <n v="0"/>
    <n v="1.48"/>
    <n v="93.91"/>
    <n v="2.15"/>
    <n v="33"/>
    <n v="22.82"/>
  </r>
  <r>
    <x v="24"/>
    <x v="24"/>
    <n v="2150000"/>
    <x v="4"/>
    <x v="0"/>
    <n v="1234"/>
    <n v="4"/>
    <n v="21332"/>
    <n v="467"/>
    <n v="0"/>
    <n v="0"/>
    <n v="1.48"/>
    <n v="93.91"/>
    <n v="2.15"/>
    <n v="33"/>
    <n v="22.82"/>
  </r>
  <r>
    <x v="24"/>
    <x v="24"/>
    <n v="2150000"/>
    <x v="5"/>
    <x v="0"/>
    <n v="2257"/>
    <n v="4"/>
    <n v="22970"/>
    <n v="2423"/>
    <n v="0"/>
    <n v="0"/>
    <n v="1.48"/>
    <n v="93.91"/>
    <n v="2.15"/>
    <n v="33"/>
    <n v="22.82"/>
  </r>
  <r>
    <x v="24"/>
    <x v="24"/>
    <n v="2150000"/>
    <x v="6"/>
    <x v="0"/>
    <n v="2213"/>
    <n v="4"/>
    <n v="18848"/>
    <n v="1967"/>
    <n v="0"/>
    <n v="0"/>
    <n v="1.48"/>
    <n v="93.91"/>
    <n v="2.15"/>
    <n v="33"/>
    <n v="22.82"/>
  </r>
  <r>
    <x v="24"/>
    <x v="24"/>
    <n v="2150000"/>
    <x v="7"/>
    <x v="0"/>
    <n v="2884"/>
    <n v="27"/>
    <n v="18558"/>
    <n v="2350"/>
    <n v="0"/>
    <n v="0"/>
    <n v="1.48"/>
    <n v="93.91"/>
    <n v="2.15"/>
    <n v="33"/>
    <n v="22.82"/>
  </r>
  <r>
    <x v="24"/>
    <x v="24"/>
    <n v="2150000"/>
    <x v="8"/>
    <x v="0"/>
    <n v="2139"/>
    <n v="25"/>
    <n v="14775"/>
    <n v="2711"/>
    <n v="0"/>
    <n v="0"/>
    <n v="1.48"/>
    <n v="93.91"/>
    <n v="2.15"/>
    <n v="33"/>
    <n v="22.82"/>
  </r>
  <r>
    <x v="24"/>
    <x v="24"/>
    <n v="2150000"/>
    <x v="9"/>
    <x v="0"/>
    <n v="741"/>
    <n v="15"/>
    <n v="7200"/>
    <n v="1428"/>
    <n v="0"/>
    <n v="0"/>
    <n v="1.48"/>
    <n v="93.91"/>
    <n v="2.15"/>
    <n v="33"/>
    <n v="22.82"/>
  </r>
  <r>
    <x v="24"/>
    <x v="24"/>
    <n v="2150000"/>
    <x v="10"/>
    <x v="1"/>
    <n v="167"/>
    <n v="9"/>
    <n v="4699"/>
    <n v="292"/>
    <n v="3993"/>
    <n v="0"/>
    <n v="1.48"/>
    <n v="93.91"/>
    <n v="2.15"/>
    <n v="33"/>
    <n v="22.82"/>
  </r>
  <r>
    <x v="24"/>
    <x v="24"/>
    <n v="2150000"/>
    <x v="11"/>
    <x v="1"/>
    <n v="106"/>
    <n v="3"/>
    <n v="5320"/>
    <n v="143"/>
    <n v="25813"/>
    <n v="5497"/>
    <n v="1.48"/>
    <n v="93.91"/>
    <n v="2.15"/>
    <n v="33"/>
    <n v="22.82"/>
  </r>
  <r>
    <x v="24"/>
    <x v="24"/>
    <n v="2150000"/>
    <x v="0"/>
    <x v="1"/>
    <n v="140"/>
    <n v="0"/>
    <n v="6096"/>
    <n v="31"/>
    <n v="33667"/>
    <n v="18277"/>
    <n v="1.48"/>
    <n v="93.91"/>
    <n v="2.15"/>
    <n v="33"/>
    <n v="22.82"/>
  </r>
  <r>
    <x v="24"/>
    <x v="24"/>
    <n v="2150000"/>
    <x v="1"/>
    <x v="1"/>
    <n v="1636"/>
    <n v="13"/>
    <n v="10576"/>
    <n v="244"/>
    <n v="95126"/>
    <n v="16441"/>
    <n v="1.48"/>
    <n v="93.91"/>
    <n v="2.15"/>
    <n v="33"/>
    <n v="22.82"/>
  </r>
  <r>
    <x v="24"/>
    <x v="24"/>
    <n v="2150000"/>
    <x v="2"/>
    <x v="1"/>
    <n v="7704"/>
    <n v="259"/>
    <n v="45316"/>
    <n v="3514"/>
    <n v="58371"/>
    <n v="11727"/>
    <n v="1.48"/>
    <n v="93.91"/>
    <n v="2.15"/>
    <n v="33"/>
    <n v="22.82"/>
  </r>
  <r>
    <x v="24"/>
    <x v="24"/>
    <n v="2150000"/>
    <x v="3"/>
    <x v="1"/>
    <n v="3559"/>
    <n v="132"/>
    <n v="34422"/>
    <n v="6961"/>
    <n v="223374"/>
    <n v="7932"/>
    <n v="1.48"/>
    <n v="93.91"/>
    <n v="2.15"/>
    <n v="33"/>
    <n v="22.82"/>
  </r>
  <r>
    <x v="24"/>
    <x v="24"/>
    <n v="2150000"/>
    <x v="4"/>
    <x v="1"/>
    <n v="2633"/>
    <n v="71"/>
    <n v="37028"/>
    <n v="2494"/>
    <n v="176870"/>
    <n v="89359"/>
    <n v="1.48"/>
    <n v="93.91"/>
    <n v="2.15"/>
    <n v="33"/>
    <n v="22.82"/>
  </r>
  <r>
    <x v="24"/>
    <x v="24"/>
    <n v="2150000"/>
    <x v="5"/>
    <x v="1"/>
    <n v="2211"/>
    <n v="54"/>
    <n v="57206"/>
    <n v="2569"/>
    <n v="37823"/>
    <n v="52665"/>
    <n v="1.48"/>
    <n v="93.91"/>
    <n v="2.15"/>
    <n v="33"/>
    <n v="22.82"/>
  </r>
  <r>
    <x v="24"/>
    <x v="24"/>
    <n v="2150000"/>
    <x v="6"/>
    <x v="1"/>
    <n v="1161"/>
    <n v="45"/>
    <n v="51586"/>
    <n v="1465"/>
    <n v="31871"/>
    <n v="164887"/>
    <n v="1.48"/>
    <n v="93.91"/>
    <n v="2.15"/>
    <n v="33"/>
    <n v="22.82"/>
  </r>
  <r>
    <x v="24"/>
    <x v="24"/>
    <n v="2150000"/>
    <x v="7"/>
    <x v="1"/>
    <n v="598"/>
    <n v="20"/>
    <n v="22921"/>
    <n v="677"/>
    <n v="22645"/>
    <n v="123878"/>
    <n v="1.48"/>
    <n v="93.91"/>
    <n v="2.15"/>
    <n v="33"/>
    <n v="22.82"/>
  </r>
  <r>
    <x v="25"/>
    <x v="25"/>
    <n v="43671000"/>
    <x v="0"/>
    <x v="0"/>
    <n v="4"/>
    <n v="0"/>
    <n v="0"/>
    <n v="0"/>
    <n v="0"/>
    <n v="0"/>
    <n v="2.38"/>
    <n v="98.82"/>
    <n v="0.81"/>
    <n v="58.93"/>
    <n v="26.47"/>
  </r>
  <r>
    <x v="25"/>
    <x v="25"/>
    <n v="43671000"/>
    <x v="1"/>
    <x v="0"/>
    <n v="139"/>
    <n v="1"/>
    <n v="31696"/>
    <n v="41"/>
    <n v="0"/>
    <n v="0"/>
    <n v="2.38"/>
    <n v="98.82"/>
    <n v="0.81"/>
    <n v="58.93"/>
    <n v="26.47"/>
  </r>
  <r>
    <x v="25"/>
    <x v="25"/>
    <n v="43671000"/>
    <x v="2"/>
    <x v="0"/>
    <n v="1805"/>
    <n v="8"/>
    <n v="120435"/>
    <n v="1085"/>
    <n v="0"/>
    <n v="0"/>
    <n v="2.38"/>
    <n v="98.82"/>
    <n v="0.81"/>
    <n v="58.93"/>
    <n v="26.47"/>
  </r>
  <r>
    <x v="25"/>
    <x v="25"/>
    <n v="43671000"/>
    <x v="3"/>
    <x v="0"/>
    <n v="5117"/>
    <n v="23"/>
    <n v="113300"/>
    <n v="4063"/>
    <n v="0"/>
    <n v="0"/>
    <n v="2.38"/>
    <n v="98.82"/>
    <n v="0.81"/>
    <n v="58.93"/>
    <n v="26.47"/>
  </r>
  <r>
    <x v="25"/>
    <x v="25"/>
    <n v="43671000"/>
    <x v="4"/>
    <x v="0"/>
    <n v="24812"/>
    <n v="182"/>
    <n v="249142"/>
    <n v="15329"/>
    <n v="0"/>
    <n v="0"/>
    <n v="2.38"/>
    <n v="98.82"/>
    <n v="0.81"/>
    <n v="58.93"/>
    <n v="26.47"/>
  </r>
  <r>
    <x v="25"/>
    <x v="25"/>
    <n v="43671000"/>
    <x v="5"/>
    <x v="0"/>
    <n v="71659"/>
    <n v="331"/>
    <n v="1274860"/>
    <n v="56768"/>
    <n v="0"/>
    <n v="0"/>
    <n v="2.38"/>
    <n v="98.82"/>
    <n v="0.81"/>
    <n v="58.93"/>
    <n v="26.47"/>
  </r>
  <r>
    <x v="25"/>
    <x v="25"/>
    <n v="43671000"/>
    <x v="6"/>
    <x v="0"/>
    <n v="115583"/>
    <n v="350"/>
    <n v="1461566"/>
    <n v="108414"/>
    <n v="0"/>
    <n v="0"/>
    <n v="2.38"/>
    <n v="98.82"/>
    <n v="0.81"/>
    <n v="58.93"/>
    <n v="26.47"/>
  </r>
  <r>
    <x v="25"/>
    <x v="25"/>
    <n v="43671000"/>
    <x v="7"/>
    <x v="0"/>
    <n v="70997"/>
    <n v="478"/>
    <n v="1304816"/>
    <n v="90049"/>
    <n v="0"/>
    <n v="0"/>
    <n v="2.38"/>
    <n v="98.82"/>
    <n v="0.81"/>
    <n v="58.93"/>
    <n v="26.47"/>
  </r>
  <r>
    <x v="25"/>
    <x v="25"/>
    <n v="43671000"/>
    <x v="8"/>
    <x v="0"/>
    <n v="28609"/>
    <n v="419"/>
    <n v="1348755"/>
    <n v="36316"/>
    <n v="0"/>
    <n v="0"/>
    <n v="2.38"/>
    <n v="98.82"/>
    <n v="0.81"/>
    <n v="58.93"/>
    <n v="26.47"/>
  </r>
  <r>
    <x v="25"/>
    <x v="25"/>
    <n v="43671000"/>
    <x v="9"/>
    <x v="0"/>
    <n v="10896"/>
    <n v="134"/>
    <n v="1042395"/>
    <n v="13367"/>
    <n v="0"/>
    <n v="0"/>
    <n v="2.38"/>
    <n v="98.82"/>
    <n v="0.81"/>
    <n v="58.93"/>
    <n v="26.47"/>
  </r>
  <r>
    <x v="25"/>
    <x v="25"/>
    <n v="43671000"/>
    <x v="10"/>
    <x v="1"/>
    <n v="5451"/>
    <n v="33"/>
    <n v="762641"/>
    <n v="6671"/>
    <n v="206424"/>
    <n v="0"/>
    <n v="2.38"/>
    <n v="98.82"/>
    <n v="0.81"/>
    <n v="58.93"/>
    <n v="26.47"/>
  </r>
  <r>
    <x v="25"/>
    <x v="25"/>
    <n v="43671000"/>
    <x v="11"/>
    <x v="1"/>
    <n v="2119"/>
    <n v="10"/>
    <n v="612035"/>
    <n v="2468"/>
    <n v="254130"/>
    <n v="158267"/>
    <n v="2.38"/>
    <n v="98.82"/>
    <n v="0.81"/>
    <n v="58.93"/>
    <n v="26.47"/>
  </r>
  <r>
    <x v="25"/>
    <x v="25"/>
    <n v="43671000"/>
    <x v="0"/>
    <x v="1"/>
    <n v="3726"/>
    <n v="5"/>
    <n v="722331"/>
    <n v="2520"/>
    <n v="1538793"/>
    <n v="253407"/>
    <n v="2.38"/>
    <n v="98.82"/>
    <n v="0.81"/>
    <n v="58.93"/>
    <n v="26.47"/>
  </r>
  <r>
    <x v="25"/>
    <x v="25"/>
    <n v="43671000"/>
    <x v="1"/>
    <x v="1"/>
    <n v="103277"/>
    <n v="122"/>
    <n v="1042684"/>
    <n v="48323"/>
    <n v="2929484"/>
    <n v="517226"/>
    <n v="2.38"/>
    <n v="98.82"/>
    <n v="0.81"/>
    <n v="58.93"/>
    <n v="26.47"/>
  </r>
  <r>
    <x v="25"/>
    <x v="25"/>
    <n v="43671000"/>
    <x v="2"/>
    <x v="1"/>
    <n v="320803"/>
    <n v="711"/>
    <n v="1686416"/>
    <n v="295518"/>
    <n v="1450097"/>
    <n v="548193"/>
    <n v="2.38"/>
    <n v="98.82"/>
    <n v="0.81"/>
    <n v="58.93"/>
    <n v="26.47"/>
  </r>
  <r>
    <x v="25"/>
    <x v="25"/>
    <n v="43671000"/>
    <x v="3"/>
    <x v="1"/>
    <n v="144803"/>
    <n v="1264"/>
    <n v="1986798"/>
    <n v="196608"/>
    <n v="3489351"/>
    <n v="671156"/>
    <n v="2.38"/>
    <n v="98.82"/>
    <n v="0.81"/>
    <n v="58.93"/>
    <n v="26.47"/>
  </r>
  <r>
    <x v="25"/>
    <x v="25"/>
    <n v="43671000"/>
    <x v="4"/>
    <x v="1"/>
    <n v="67468"/>
    <n v="1884"/>
    <n v="2262807"/>
    <n v="79288"/>
    <n v="2838041"/>
    <n v="1768317"/>
    <n v="2.38"/>
    <n v="98.82"/>
    <n v="0.81"/>
    <n v="58.93"/>
    <n v="26.47"/>
  </r>
  <r>
    <x v="25"/>
    <x v="25"/>
    <n v="43671000"/>
    <x v="5"/>
    <x v="1"/>
    <n v="30482"/>
    <n v="2067"/>
    <n v="2046955"/>
    <n v="36407"/>
    <n v="4179156"/>
    <n v="1506533"/>
    <n v="2.38"/>
    <n v="98.82"/>
    <n v="0.81"/>
    <n v="58.93"/>
    <n v="26.47"/>
  </r>
  <r>
    <x v="25"/>
    <x v="25"/>
    <n v="43671000"/>
    <x v="6"/>
    <x v="1"/>
    <n v="18726"/>
    <n v="229"/>
    <n v="1899154"/>
    <n v="19907"/>
    <n v="5347740"/>
    <n v="3102061"/>
    <n v="2.38"/>
    <n v="98.82"/>
    <n v="0.81"/>
    <n v="58.93"/>
    <n v="26.47"/>
  </r>
  <r>
    <x v="25"/>
    <x v="25"/>
    <n v="43671000"/>
    <x v="7"/>
    <x v="1"/>
    <n v="14981"/>
    <n v="135"/>
    <n v="2025557"/>
    <n v="16005"/>
    <n v="3503425"/>
    <n v="3035752"/>
    <n v="2.38"/>
    <n v="98.82"/>
    <n v="0.81"/>
    <n v="58.93"/>
    <n v="26.47"/>
  </r>
  <r>
    <x v="26"/>
    <x v="26"/>
    <n v="29859000"/>
    <x v="0"/>
    <x v="0"/>
    <n v="42"/>
    <n v="4"/>
    <n v="0"/>
    <n v="1"/>
    <n v="0"/>
    <n v="0"/>
    <n v="2.02"/>
    <n v="97.21"/>
    <n v="2.75"/>
    <n v="53.39"/>
    <n v="20.89"/>
  </r>
  <r>
    <x v="26"/>
    <x v="26"/>
    <n v="29859000"/>
    <x v="1"/>
    <x v="0"/>
    <n v="438"/>
    <n v="16"/>
    <n v="21205"/>
    <n v="103"/>
    <n v="0"/>
    <n v="0"/>
    <n v="2.02"/>
    <n v="97.21"/>
    <n v="2.75"/>
    <n v="53.39"/>
    <n v="20.89"/>
  </r>
  <r>
    <x v="26"/>
    <x v="26"/>
    <n v="29859000"/>
    <x v="2"/>
    <x v="0"/>
    <n v="1783"/>
    <n v="25"/>
    <n v="66647"/>
    <n v="1883"/>
    <n v="0"/>
    <n v="0"/>
    <n v="2.02"/>
    <n v="97.21"/>
    <n v="2.75"/>
    <n v="53.39"/>
    <n v="20.89"/>
  </r>
  <r>
    <x v="26"/>
    <x v="26"/>
    <n v="29859000"/>
    <x v="3"/>
    <x v="0"/>
    <n v="3305"/>
    <n v="99"/>
    <n v="213978"/>
    <n v="1880"/>
    <n v="0"/>
    <n v="0"/>
    <n v="2.02"/>
    <n v="97.21"/>
    <n v="2.75"/>
    <n v="53.39"/>
    <n v="20.89"/>
  </r>
  <r>
    <x v="26"/>
    <x v="26"/>
    <n v="29859000"/>
    <x v="4"/>
    <x v="0"/>
    <n v="10551"/>
    <n v="242"/>
    <n v="280743"/>
    <n v="6867"/>
    <n v="0"/>
    <n v="0"/>
    <n v="2.02"/>
    <n v="97.21"/>
    <n v="2.75"/>
    <n v="53.39"/>
    <n v="20.89"/>
  </r>
  <r>
    <x v="26"/>
    <x v="26"/>
    <n v="29859000"/>
    <x v="5"/>
    <x v="0"/>
    <n v="37873"/>
    <n v="1067"/>
    <n v="480094"/>
    <n v="26293"/>
    <n v="0"/>
    <n v="0"/>
    <n v="2.02"/>
    <n v="97.21"/>
    <n v="2.75"/>
    <n v="53.39"/>
    <n v="20.89"/>
  </r>
  <r>
    <x v="26"/>
    <x v="26"/>
    <n v="29859000"/>
    <x v="6"/>
    <x v="0"/>
    <n v="59894"/>
    <n v="1953"/>
    <n v="779288"/>
    <n v="56639"/>
    <n v="0"/>
    <n v="0"/>
    <n v="2.02"/>
    <n v="97.21"/>
    <n v="2.75"/>
    <n v="53.39"/>
    <n v="20.89"/>
  </r>
  <r>
    <x v="26"/>
    <x v="26"/>
    <n v="29859000"/>
    <x v="7"/>
    <x v="0"/>
    <n v="19772"/>
    <n v="797"/>
    <n v="762253"/>
    <n v="31532"/>
    <n v="0"/>
    <n v="0"/>
    <n v="2.02"/>
    <n v="97.21"/>
    <n v="2.75"/>
    <n v="53.39"/>
    <n v="20.89"/>
  </r>
  <r>
    <x v="26"/>
    <x v="26"/>
    <n v="29859000"/>
    <x v="8"/>
    <x v="0"/>
    <n v="18433"/>
    <n v="604"/>
    <n v="588958"/>
    <n v="14244"/>
    <n v="0"/>
    <n v="0"/>
    <n v="2.02"/>
    <n v="97.21"/>
    <n v="2.75"/>
    <n v="53.39"/>
    <n v="20.89"/>
  </r>
  <r>
    <x v="26"/>
    <x v="26"/>
    <n v="29859000"/>
    <x v="9"/>
    <x v="0"/>
    <n v="14431"/>
    <n v="534"/>
    <n v="707307"/>
    <n v="18054"/>
    <n v="0"/>
    <n v="0"/>
    <n v="2.02"/>
    <n v="97.21"/>
    <n v="2.75"/>
    <n v="53.39"/>
    <n v="20.89"/>
  </r>
  <r>
    <x v="26"/>
    <x v="26"/>
    <n v="29859000"/>
    <x v="10"/>
    <x v="1"/>
    <n v="6754"/>
    <n v="274"/>
    <n v="582144"/>
    <n v="8037"/>
    <n v="57499"/>
    <n v="0"/>
    <n v="2.02"/>
    <n v="97.21"/>
    <n v="2.75"/>
    <n v="53.39"/>
    <n v="20.89"/>
  </r>
  <r>
    <x v="26"/>
    <x v="26"/>
    <n v="29859000"/>
    <x v="11"/>
    <x v="1"/>
    <n v="8900"/>
    <n v="217"/>
    <n v="516773"/>
    <n v="6179"/>
    <n v="96950"/>
    <n v="36351"/>
    <n v="2.02"/>
    <n v="97.21"/>
    <n v="2.75"/>
    <n v="53.39"/>
    <n v="20.89"/>
  </r>
  <r>
    <x v="26"/>
    <x v="26"/>
    <n v="29859000"/>
    <x v="0"/>
    <x v="1"/>
    <n v="57558"/>
    <n v="1036"/>
    <n v="932706"/>
    <n v="37322"/>
    <n v="581975"/>
    <n v="69673"/>
    <n v="2.02"/>
    <n v="97.21"/>
    <n v="2.75"/>
    <n v="53.39"/>
    <n v="20.89"/>
  </r>
  <r>
    <x v="26"/>
    <x v="26"/>
    <n v="29859000"/>
    <x v="1"/>
    <x v="1"/>
    <n v="131239"/>
    <n v="2154"/>
    <n v="1289335"/>
    <n v="97119"/>
    <n v="2232922"/>
    <n v="319368"/>
    <n v="2.02"/>
    <n v="97.21"/>
    <n v="2.75"/>
    <n v="53.39"/>
    <n v="20.89"/>
  </r>
  <r>
    <x v="26"/>
    <x v="26"/>
    <n v="29859000"/>
    <x v="2"/>
    <x v="1"/>
    <n v="196634"/>
    <n v="5528"/>
    <n v="2034715"/>
    <n v="210471"/>
    <n v="1304861"/>
    <n v="345070"/>
    <n v="2.02"/>
    <n v="97.21"/>
    <n v="2.75"/>
    <n v="53.39"/>
    <n v="20.89"/>
  </r>
  <r>
    <x v="26"/>
    <x v="26"/>
    <n v="29859000"/>
    <x v="3"/>
    <x v="1"/>
    <n v="28002"/>
    <n v="1502"/>
    <n v="1640006"/>
    <n v="59799"/>
    <n v="1838155"/>
    <n v="232266"/>
    <n v="2.02"/>
    <n v="97.21"/>
    <n v="2.75"/>
    <n v="53.39"/>
    <n v="20.89"/>
  </r>
  <r>
    <x v="26"/>
    <x v="26"/>
    <n v="29859000"/>
    <x v="4"/>
    <x v="1"/>
    <n v="3495"/>
    <n v="241"/>
    <n v="1233480"/>
    <n v="5854"/>
    <n v="1626025"/>
    <n v="962999"/>
    <n v="2.02"/>
    <n v="97.21"/>
    <n v="2.75"/>
    <n v="53.39"/>
    <n v="20.89"/>
  </r>
  <r>
    <x v="26"/>
    <x v="26"/>
    <n v="29859000"/>
    <x v="5"/>
    <x v="1"/>
    <n v="1510"/>
    <n v="138"/>
    <n v="1253682"/>
    <n v="1582"/>
    <n v="2674617"/>
    <n v="1290041"/>
    <n v="2.02"/>
    <n v="97.21"/>
    <n v="2.75"/>
    <n v="53.39"/>
    <n v="20.89"/>
  </r>
  <r>
    <x v="26"/>
    <x v="26"/>
    <n v="29859000"/>
    <x v="6"/>
    <x v="1"/>
    <n v="1021"/>
    <n v="85"/>
    <n v="1151174"/>
    <n v="973"/>
    <n v="4100160"/>
    <n v="1769253"/>
    <n v="2.02"/>
    <n v="97.21"/>
    <n v="2.75"/>
    <n v="53.39"/>
    <n v="20.89"/>
  </r>
  <r>
    <x v="26"/>
    <x v="26"/>
    <n v="29859000"/>
    <x v="7"/>
    <x v="1"/>
    <n v="766"/>
    <n v="43"/>
    <n v="894927"/>
    <n v="759"/>
    <n v="1429550"/>
    <n v="1213952"/>
    <n v="2.02"/>
    <n v="97.21"/>
    <n v="2.75"/>
    <n v="53.39"/>
    <n v="20.89"/>
  </r>
  <r>
    <x v="27"/>
    <x v="27"/>
    <n v="1504000"/>
    <x v="0"/>
    <x v="0"/>
    <n v="1"/>
    <n v="0"/>
    <n v="0"/>
    <n v="0"/>
    <n v="0"/>
    <n v="0"/>
    <n v="8.51"/>
    <n v="98.21"/>
    <n v="1.45"/>
    <n v="48.8"/>
    <n v="26.89"/>
  </r>
  <r>
    <x v="27"/>
    <x v="27"/>
    <n v="1504000"/>
    <x v="1"/>
    <x v="0"/>
    <n v="7"/>
    <n v="0"/>
    <n v="2353"/>
    <n v="5"/>
    <n v="0"/>
    <n v="0"/>
    <n v="8.51"/>
    <n v="98.21"/>
    <n v="1.45"/>
    <n v="48.8"/>
    <n v="26.89"/>
  </r>
  <r>
    <x v="27"/>
    <x v="27"/>
    <n v="1504000"/>
    <x v="2"/>
    <x v="0"/>
    <n v="62"/>
    <n v="0"/>
    <n v="4902"/>
    <n v="20"/>
    <n v="0"/>
    <n v="0"/>
    <n v="8.51"/>
    <n v="98.21"/>
    <n v="1.45"/>
    <n v="48.8"/>
    <n v="26.89"/>
  </r>
  <r>
    <x v="27"/>
    <x v="27"/>
    <n v="1504000"/>
    <x v="3"/>
    <x v="0"/>
    <n v="644"/>
    <n v="12"/>
    <n v="10026"/>
    <n v="247"/>
    <n v="0"/>
    <n v="0"/>
    <n v="8.51"/>
    <n v="98.21"/>
    <n v="1.45"/>
    <n v="48.8"/>
    <n v="26.89"/>
  </r>
  <r>
    <x v="27"/>
    <x v="27"/>
    <n v="1504000"/>
    <x v="4"/>
    <x v="0"/>
    <n v="2758"/>
    <n v="37"/>
    <n v="22426"/>
    <n v="1828"/>
    <n v="0"/>
    <n v="0"/>
    <n v="8.51"/>
    <n v="98.21"/>
    <n v="1.45"/>
    <n v="48.8"/>
    <n v="26.89"/>
  </r>
  <r>
    <x v="27"/>
    <x v="27"/>
    <n v="1504000"/>
    <x v="5"/>
    <x v="0"/>
    <n v="10939"/>
    <n v="179"/>
    <n v="36398"/>
    <n v="7234"/>
    <n v="0"/>
    <n v="0"/>
    <n v="8.51"/>
    <n v="98.21"/>
    <n v="1.45"/>
    <n v="48.8"/>
    <n v="26.89"/>
  </r>
  <r>
    <x v="27"/>
    <x v="27"/>
    <n v="1504000"/>
    <x v="6"/>
    <x v="0"/>
    <n v="13133"/>
    <n v="293"/>
    <n v="113463"/>
    <n v="12740"/>
    <n v="0"/>
    <n v="0"/>
    <n v="8.51"/>
    <n v="98.21"/>
    <n v="1.45"/>
    <n v="48.8"/>
    <n v="26.89"/>
  </r>
  <r>
    <x v="27"/>
    <x v="27"/>
    <n v="1504000"/>
    <x v="7"/>
    <x v="0"/>
    <n v="7469"/>
    <n v="71"/>
    <n v="122239"/>
    <n v="8650"/>
    <n v="0"/>
    <n v="0"/>
    <n v="8.51"/>
    <n v="98.21"/>
    <n v="1.45"/>
    <n v="48.8"/>
    <n v="26.89"/>
  </r>
  <r>
    <x v="27"/>
    <x v="27"/>
    <n v="1504000"/>
    <x v="8"/>
    <x v="0"/>
    <n v="1955"/>
    <n v="18"/>
    <n v="93518"/>
    <n v="5174"/>
    <n v="0"/>
    <n v="0"/>
    <n v="8.51"/>
    <n v="98.21"/>
    <n v="1.45"/>
    <n v="48.8"/>
    <n v="26.89"/>
  </r>
  <r>
    <x v="27"/>
    <x v="27"/>
    <n v="1504000"/>
    <x v="9"/>
    <x v="0"/>
    <n v="1164"/>
    <n v="23"/>
    <n v="83126"/>
    <n v="1217"/>
    <n v="0"/>
    <n v="0"/>
    <n v="8.51"/>
    <n v="98.21"/>
    <n v="1.45"/>
    <n v="48.8"/>
    <n v="26.89"/>
  </r>
  <r>
    <x v="27"/>
    <x v="27"/>
    <n v="1504000"/>
    <x v="10"/>
    <x v="1"/>
    <n v="936"/>
    <n v="15"/>
    <n v="90242"/>
    <n v="1020"/>
    <n v="2736"/>
    <n v="0"/>
    <n v="8.51"/>
    <n v="98.21"/>
    <n v="1.45"/>
    <n v="48.8"/>
    <n v="26.89"/>
  </r>
  <r>
    <x v="27"/>
    <x v="27"/>
    <n v="1504000"/>
    <x v="11"/>
    <x v="1"/>
    <n v="657"/>
    <n v="20"/>
    <n v="52134"/>
    <n v="737"/>
    <n v="7184"/>
    <n v="1224"/>
    <n v="8.51"/>
    <n v="98.21"/>
    <n v="1.45"/>
    <n v="48.8"/>
    <n v="26.89"/>
  </r>
  <r>
    <x v="27"/>
    <x v="27"/>
    <n v="1504000"/>
    <x v="0"/>
    <x v="1"/>
    <n v="1743"/>
    <n v="14"/>
    <n v="42994"/>
    <n v="840"/>
    <n v="57115"/>
    <n v="5906"/>
    <n v="8.51"/>
    <n v="98.21"/>
    <n v="1.45"/>
    <n v="48.8"/>
    <n v="26.89"/>
  </r>
  <r>
    <x v="27"/>
    <x v="27"/>
    <n v="1504000"/>
    <x v="1"/>
    <x v="1"/>
    <n v="17154"/>
    <n v="123"/>
    <n v="129352"/>
    <n v="8586"/>
    <n v="102416"/>
    <n v="21209"/>
    <n v="8.51"/>
    <n v="98.21"/>
    <n v="1.45"/>
    <n v="48.8"/>
    <n v="26.89"/>
  </r>
  <r>
    <x v="27"/>
    <x v="27"/>
    <n v="1504000"/>
    <x v="2"/>
    <x v="1"/>
    <n v="45831"/>
    <n v="731"/>
    <n v="255395"/>
    <n v="43472"/>
    <n v="48512"/>
    <n v="22875"/>
    <n v="8.51"/>
    <n v="98.21"/>
    <n v="1.45"/>
    <n v="48.8"/>
    <n v="26.89"/>
  </r>
  <r>
    <x v="27"/>
    <x v="27"/>
    <n v="1504000"/>
    <x v="3"/>
    <x v="1"/>
    <n v="12796"/>
    <n v="213"/>
    <n v="257728"/>
    <n v="21376"/>
    <n v="222363"/>
    <n v="15854"/>
    <n v="8.51"/>
    <n v="98.21"/>
    <n v="1.45"/>
    <n v="48.8"/>
    <n v="26.89"/>
  </r>
  <r>
    <x v="27"/>
    <x v="27"/>
    <n v="1504000"/>
    <x v="4"/>
    <x v="1"/>
    <n v="3666"/>
    <n v="46"/>
    <n v="188010"/>
    <n v="5012"/>
    <n v="133846"/>
    <n v="78460"/>
    <n v="8.51"/>
    <n v="98.21"/>
    <n v="1.45"/>
    <n v="48.8"/>
    <n v="26.89"/>
  </r>
  <r>
    <x v="27"/>
    <x v="27"/>
    <n v="1504000"/>
    <x v="5"/>
    <x v="1"/>
    <n v="2657"/>
    <n v="17"/>
    <n v="142602"/>
    <n v="2887"/>
    <n v="65580"/>
    <n v="40150"/>
    <n v="8.51"/>
    <n v="98.21"/>
    <n v="1.45"/>
    <n v="48.8"/>
    <n v="26.89"/>
  </r>
  <r>
    <x v="27"/>
    <x v="27"/>
    <n v="1504000"/>
    <x v="6"/>
    <x v="1"/>
    <n v="2795"/>
    <n v="28"/>
    <n v="149847"/>
    <n v="2652"/>
    <n v="61878"/>
    <n v="130031"/>
    <n v="8.51"/>
    <n v="98.21"/>
    <n v="1.45"/>
    <n v="48.8"/>
    <n v="26.89"/>
  </r>
  <r>
    <x v="27"/>
    <x v="27"/>
    <n v="1504000"/>
    <x v="7"/>
    <x v="1"/>
    <n v="1646"/>
    <n v="17"/>
    <n v="122305"/>
    <n v="2029"/>
    <n v="32292"/>
    <n v="88646"/>
    <n v="8.51"/>
    <n v="98.21"/>
    <n v="1.45"/>
    <n v="48.8"/>
    <n v="26.89"/>
  </r>
  <r>
    <x v="28"/>
    <x v="28"/>
    <n v="77264000"/>
    <x v="0"/>
    <x v="0"/>
    <n v="93"/>
    <n v="0"/>
    <n v="0"/>
    <n v="3"/>
    <n v="0"/>
    <n v="0"/>
    <n v="1.24"/>
    <n v="99.06"/>
    <n v="0.94"/>
    <n v="55.06"/>
    <n v="26.01"/>
  </r>
  <r>
    <x v="28"/>
    <x v="28"/>
    <n v="77264000"/>
    <x v="1"/>
    <x v="0"/>
    <n v="2491"/>
    <n v="58"/>
    <n v="103704"/>
    <n v="890"/>
    <n v="0"/>
    <n v="0"/>
    <n v="1.24"/>
    <n v="99.06"/>
    <n v="0.94"/>
    <n v="55.06"/>
    <n v="26.01"/>
  </r>
  <r>
    <x v="28"/>
    <x v="28"/>
    <n v="77264000"/>
    <x v="2"/>
    <x v="0"/>
    <n v="6247"/>
    <n v="136"/>
    <n v="306073"/>
    <n v="5139"/>
    <n v="0"/>
    <n v="0"/>
    <n v="1.24"/>
    <n v="99.06"/>
    <n v="0.94"/>
    <n v="55.06"/>
    <n v="26.01"/>
  </r>
  <r>
    <x v="28"/>
    <x v="28"/>
    <n v="77264000"/>
    <x v="3"/>
    <x v="0"/>
    <n v="9177"/>
    <n v="219"/>
    <n v="414436"/>
    <n v="8188"/>
    <n v="0"/>
    <n v="0"/>
    <n v="1.24"/>
    <n v="99.06"/>
    <n v="0.94"/>
    <n v="55.06"/>
    <n v="26.01"/>
  </r>
  <r>
    <x v="28"/>
    <x v="28"/>
    <n v="77264000"/>
    <x v="4"/>
    <x v="0"/>
    <n v="24075"/>
    <n v="267"/>
    <n v="702749"/>
    <n v="15625"/>
    <n v="0"/>
    <n v="0"/>
    <n v="1.24"/>
    <n v="99.06"/>
    <n v="0.94"/>
    <n v="55.06"/>
    <n v="26.01"/>
  </r>
  <r>
    <x v="28"/>
    <x v="28"/>
    <n v="77264000"/>
    <x v="5"/>
    <x v="0"/>
    <n v="39610"/>
    <n v="376"/>
    <n v="787641"/>
    <n v="36967"/>
    <n v="0"/>
    <n v="0"/>
    <n v="1.24"/>
    <n v="99.06"/>
    <n v="0.94"/>
    <n v="55.06"/>
    <n v="26.01"/>
  </r>
  <r>
    <x v="28"/>
    <x v="28"/>
    <n v="77264000"/>
    <x v="6"/>
    <x v="0"/>
    <n v="53599"/>
    <n v="430"/>
    <n v="804194"/>
    <n v="46413"/>
    <n v="0"/>
    <n v="0"/>
    <n v="1.24"/>
    <n v="99.06"/>
    <n v="0.94"/>
    <n v="55.06"/>
    <n v="26.01"/>
  </r>
  <r>
    <x v="28"/>
    <x v="28"/>
    <n v="77264000"/>
    <x v="7"/>
    <x v="0"/>
    <n v="61701"/>
    <n v="421"/>
    <n v="614083"/>
    <n v="66759"/>
    <n v="0"/>
    <n v="0"/>
    <n v="1.24"/>
    <n v="99.06"/>
    <n v="0.94"/>
    <n v="55.06"/>
    <n v="26.01"/>
  </r>
  <r>
    <x v="28"/>
    <x v="28"/>
    <n v="77264000"/>
    <x v="8"/>
    <x v="0"/>
    <n v="71070"/>
    <n v="405"/>
    <n v="678629"/>
    <n v="57114"/>
    <n v="0"/>
    <n v="0"/>
    <n v="1.24"/>
    <n v="99.06"/>
    <n v="0.94"/>
    <n v="55.06"/>
    <n v="26.01"/>
  </r>
  <r>
    <x v="28"/>
    <x v="28"/>
    <n v="77264000"/>
    <x v="9"/>
    <x v="0"/>
    <n v="40180"/>
    <n v="384"/>
    <n v="853695"/>
    <n v="58889"/>
    <n v="0"/>
    <n v="0"/>
    <n v="1.24"/>
    <n v="99.06"/>
    <n v="0.94"/>
    <n v="55.06"/>
    <n v="26.01"/>
  </r>
  <r>
    <x v="28"/>
    <x v="28"/>
    <n v="77264000"/>
    <x v="10"/>
    <x v="1"/>
    <n v="9248"/>
    <n v="70"/>
    <n v="586533"/>
    <n v="16577"/>
    <n v="330797"/>
    <n v="0"/>
    <n v="1.24"/>
    <n v="99.06"/>
    <n v="0.94"/>
    <n v="55.06"/>
    <n v="26.01"/>
  </r>
  <r>
    <x v="28"/>
    <x v="28"/>
    <n v="77264000"/>
    <x v="11"/>
    <x v="1"/>
    <n v="2845"/>
    <n v="21"/>
    <n v="452728"/>
    <n v="3677"/>
    <n v="467650"/>
    <n v="224760"/>
    <n v="1.24"/>
    <n v="99.06"/>
    <n v="0.94"/>
    <n v="55.06"/>
    <n v="26.01"/>
  </r>
  <r>
    <x v="28"/>
    <x v="28"/>
    <n v="77264000"/>
    <x v="0"/>
    <x v="1"/>
    <n v="12813"/>
    <n v="31"/>
    <n v="604416"/>
    <n v="5427"/>
    <n v="4200709"/>
    <n v="497396"/>
    <n v="1.24"/>
    <n v="99.06"/>
    <n v="0.94"/>
    <n v="55.06"/>
    <n v="26.01"/>
  </r>
  <r>
    <x v="28"/>
    <x v="28"/>
    <n v="77264000"/>
    <x v="1"/>
    <x v="1"/>
    <n v="264852"/>
    <n v="1421"/>
    <n v="1756101"/>
    <n v="95609"/>
    <n v="5798229"/>
    <n v="1502781"/>
    <n v="1.24"/>
    <n v="99.06"/>
    <n v="0.94"/>
    <n v="55.06"/>
    <n v="26.01"/>
  </r>
  <r>
    <x v="28"/>
    <x v="28"/>
    <n v="77264000"/>
    <x v="2"/>
    <x v="1"/>
    <n v="341957"/>
    <n v="4146"/>
    <n v="1926446"/>
    <n v="471642"/>
    <n v="3099781"/>
    <n v="891247"/>
    <n v="1.24"/>
    <n v="99.06"/>
    <n v="0.94"/>
    <n v="55.06"/>
    <n v="26.01"/>
  </r>
  <r>
    <x v="28"/>
    <x v="28"/>
    <n v="77264000"/>
    <x v="3"/>
    <x v="1"/>
    <n v="12464"/>
    <n v="536"/>
    <n v="1277265"/>
    <n v="53111"/>
    <n v="6853995"/>
    <n v="864518"/>
    <n v="1.24"/>
    <n v="99.06"/>
    <n v="0.94"/>
    <n v="55.06"/>
    <n v="26.01"/>
  </r>
  <r>
    <x v="28"/>
    <x v="28"/>
    <n v="77264000"/>
    <x v="4"/>
    <x v="1"/>
    <n v="1245"/>
    <n v="33"/>
    <n v="1066315"/>
    <n v="2435"/>
    <n v="4499223"/>
    <n v="3518639"/>
    <n v="1.24"/>
    <n v="99.06"/>
    <n v="0.94"/>
    <n v="55.06"/>
    <n v="26.01"/>
  </r>
  <r>
    <x v="28"/>
    <x v="28"/>
    <n v="77264000"/>
    <x v="5"/>
    <x v="1"/>
    <n v="428"/>
    <n v="0"/>
    <n v="774166"/>
    <n v="579"/>
    <n v="8644327"/>
    <n v="3402773"/>
    <n v="1.24"/>
    <n v="99.06"/>
    <n v="0.94"/>
    <n v="55.06"/>
    <n v="26.01"/>
  </r>
  <r>
    <x v="28"/>
    <x v="28"/>
    <n v="77264000"/>
    <x v="6"/>
    <x v="1"/>
    <n v="232"/>
    <n v="0"/>
    <n v="657103"/>
    <n v="252"/>
    <n v="6540860"/>
    <n v="4738609"/>
    <n v="1.24"/>
    <n v="99.06"/>
    <n v="0.94"/>
    <n v="55.06"/>
    <n v="26.01"/>
  </r>
  <r>
    <x v="28"/>
    <x v="28"/>
    <n v="77264000"/>
    <x v="7"/>
    <x v="1"/>
    <n v="102"/>
    <n v="0"/>
    <n v="441475"/>
    <n v="147"/>
    <n v="2109338"/>
    <n v="4456912"/>
    <n v="1.24"/>
    <n v="99.06"/>
    <n v="0.94"/>
    <n v="55.06"/>
    <n v="26.01"/>
  </r>
  <r>
    <x v="29"/>
    <x v="29"/>
    <n v="664000"/>
    <x v="2"/>
    <x v="0"/>
    <n v="1"/>
    <n v="0"/>
    <n v="2925"/>
    <n v="0"/>
    <n v="0"/>
    <n v="0"/>
    <n v="4.82"/>
    <n v="97.14"/>
    <n v="1.24"/>
    <n v="78.58"/>
    <n v="68"/>
  </r>
  <r>
    <x v="29"/>
    <x v="29"/>
    <n v="664000"/>
    <x v="3"/>
    <x v="0"/>
    <n v="87"/>
    <n v="0"/>
    <n v="7610"/>
    <n v="50"/>
    <n v="0"/>
    <n v="0"/>
    <n v="4.82"/>
    <n v="97.14"/>
    <n v="1.24"/>
    <n v="78.58"/>
    <n v="68"/>
  </r>
  <r>
    <x v="29"/>
    <x v="29"/>
    <n v="664000"/>
    <x v="4"/>
    <x v="0"/>
    <n v="551"/>
    <n v="1"/>
    <n v="14404"/>
    <n v="181"/>
    <n v="0"/>
    <n v="0"/>
    <n v="4.82"/>
    <n v="97.14"/>
    <n v="1.24"/>
    <n v="78.58"/>
    <n v="68"/>
  </r>
  <r>
    <x v="29"/>
    <x v="29"/>
    <n v="664000"/>
    <x v="5"/>
    <x v="0"/>
    <n v="1013"/>
    <n v="2"/>
    <n v="16331"/>
    <n v="994"/>
    <n v="0"/>
    <n v="0"/>
    <n v="4.82"/>
    <n v="97.14"/>
    <n v="1.24"/>
    <n v="78.58"/>
    <n v="68"/>
  </r>
  <r>
    <x v="29"/>
    <x v="29"/>
    <n v="664000"/>
    <x v="6"/>
    <x v="0"/>
    <n v="1279"/>
    <n v="34"/>
    <n v="8962"/>
    <n v="997"/>
    <n v="0"/>
    <n v="0"/>
    <n v="4.82"/>
    <n v="97.14"/>
    <n v="1.24"/>
    <n v="78.58"/>
    <n v="68"/>
  </r>
  <r>
    <x v="29"/>
    <x v="29"/>
    <n v="664000"/>
    <x v="7"/>
    <x v="0"/>
    <n v="1009"/>
    <n v="31"/>
    <n v="6334"/>
    <n v="1313"/>
    <n v="0"/>
    <n v="0"/>
    <n v="4.82"/>
    <n v="97.14"/>
    <n v="1.24"/>
    <n v="78.58"/>
    <n v="68"/>
  </r>
  <r>
    <x v="29"/>
    <x v="29"/>
    <n v="664000"/>
    <x v="8"/>
    <x v="0"/>
    <n v="1050"/>
    <n v="41"/>
    <n v="6030"/>
    <n v="1009"/>
    <n v="0"/>
    <n v="0"/>
    <n v="4.82"/>
    <n v="97.14"/>
    <n v="1.24"/>
    <n v="78.58"/>
    <n v="68"/>
  </r>
  <r>
    <x v="29"/>
    <x v="29"/>
    <n v="664000"/>
    <x v="9"/>
    <x v="0"/>
    <n v="899"/>
    <n v="18"/>
    <n v="6232"/>
    <n v="595"/>
    <n v="0"/>
    <n v="0"/>
    <n v="4.82"/>
    <n v="97.14"/>
    <n v="1.24"/>
    <n v="78.58"/>
    <n v="68"/>
  </r>
  <r>
    <x v="29"/>
    <x v="29"/>
    <n v="664000"/>
    <x v="10"/>
    <x v="1"/>
    <n v="201"/>
    <n v="6"/>
    <n v="5864"/>
    <n v="636"/>
    <n v="2020"/>
    <n v="0"/>
    <n v="4.82"/>
    <n v="97.14"/>
    <n v="1.24"/>
    <n v="78.58"/>
    <n v="68"/>
  </r>
  <r>
    <x v="29"/>
    <x v="29"/>
    <n v="664000"/>
    <x v="11"/>
    <x v="1"/>
    <n v="55"/>
    <n v="2"/>
    <n v="4079"/>
    <n v="92"/>
    <n v="14931"/>
    <n v="1361"/>
    <n v="4.82"/>
    <n v="97.14"/>
    <n v="1.24"/>
    <n v="78.58"/>
    <n v="68"/>
  </r>
  <r>
    <x v="29"/>
    <x v="29"/>
    <n v="664000"/>
    <x v="0"/>
    <x v="1"/>
    <n v="90"/>
    <n v="0"/>
    <n v="4250"/>
    <n v="89"/>
    <n v="44411"/>
    <n v="11018"/>
    <n v="4.82"/>
    <n v="97.14"/>
    <n v="1.24"/>
    <n v="78.58"/>
    <n v="68"/>
  </r>
  <r>
    <x v="29"/>
    <x v="29"/>
    <n v="664000"/>
    <x v="1"/>
    <x v="1"/>
    <n v="1717"/>
    <n v="12"/>
    <n v="10637"/>
    <n v="239"/>
    <n v="99721"/>
    <n v="30504"/>
    <n v="4.82"/>
    <n v="97.14"/>
    <n v="1.24"/>
    <n v="78.58"/>
    <n v="68"/>
  </r>
  <r>
    <x v="29"/>
    <x v="29"/>
    <n v="664000"/>
    <x v="2"/>
    <x v="1"/>
    <n v="7365"/>
    <n v="106"/>
    <n v="25817"/>
    <n v="4634"/>
    <n v="18180"/>
    <n v="16778"/>
    <n v="4.82"/>
    <n v="97.14"/>
    <n v="1.24"/>
    <n v="78.58"/>
    <n v="68"/>
  </r>
  <r>
    <x v="29"/>
    <x v="29"/>
    <n v="664000"/>
    <x v="3"/>
    <x v="1"/>
    <n v="5227"/>
    <n v="54"/>
    <n v="44250"/>
    <n v="7133"/>
    <n v="222243"/>
    <n v="12643"/>
    <n v="4.82"/>
    <n v="97.14"/>
    <n v="1.24"/>
    <n v="78.58"/>
    <n v="68"/>
  </r>
  <r>
    <x v="29"/>
    <x v="29"/>
    <n v="664000"/>
    <x v="4"/>
    <x v="1"/>
    <n v="6004"/>
    <n v="37"/>
    <n v="36963"/>
    <n v="4573"/>
    <n v="89699"/>
    <n v="75816"/>
    <n v="4.82"/>
    <n v="97.14"/>
    <n v="1.24"/>
    <n v="78.58"/>
    <n v="68"/>
  </r>
  <r>
    <x v="29"/>
    <x v="29"/>
    <n v="664000"/>
    <x v="5"/>
    <x v="1"/>
    <n v="3330"/>
    <n v="26"/>
    <n v="30097"/>
    <n v="5597"/>
    <n v="15069"/>
    <n v="19344"/>
    <n v="4.82"/>
    <n v="97.14"/>
    <n v="1.24"/>
    <n v="78.58"/>
    <n v="68"/>
  </r>
  <r>
    <x v="29"/>
    <x v="29"/>
    <n v="664000"/>
    <x v="6"/>
    <x v="1"/>
    <n v="1573"/>
    <n v="17"/>
    <n v="18600"/>
    <n v="2005"/>
    <n v="12203"/>
    <n v="222789"/>
    <n v="4.82"/>
    <n v="97.14"/>
    <n v="1.24"/>
    <n v="78.58"/>
    <n v="68"/>
  </r>
  <r>
    <x v="29"/>
    <x v="29"/>
    <n v="664000"/>
    <x v="7"/>
    <x v="1"/>
    <n v="528"/>
    <n v="9"/>
    <n v="11958"/>
    <n v="926"/>
    <n v="3286"/>
    <n v="61256"/>
    <n v="4.82"/>
    <n v="97.14"/>
    <n v="1.24"/>
    <n v="78.58"/>
    <n v="68"/>
  </r>
  <r>
    <x v="30"/>
    <x v="30"/>
    <n v="37220000"/>
    <x v="0"/>
    <x v="0"/>
    <n v="97"/>
    <n v="6"/>
    <n v="0"/>
    <n v="14"/>
    <n v="0"/>
    <n v="0"/>
    <n v="1.8"/>
    <n v="98.81"/>
    <n v="0.59"/>
    <n v="60.45"/>
    <n v="26.26"/>
  </r>
  <r>
    <x v="30"/>
    <x v="30"/>
    <n v="37220000"/>
    <x v="1"/>
    <x v="0"/>
    <n v="941"/>
    <n v="22"/>
    <n v="19278"/>
    <n v="428"/>
    <n v="0"/>
    <n v="0"/>
    <n v="1.8"/>
    <n v="98.81"/>
    <n v="0.59"/>
    <n v="60.45"/>
    <n v="26.26"/>
  </r>
  <r>
    <x v="30"/>
    <x v="30"/>
    <n v="37220000"/>
    <x v="2"/>
    <x v="0"/>
    <n v="1660"/>
    <n v="54"/>
    <n v="4110"/>
    <n v="986"/>
    <n v="0"/>
    <n v="0"/>
    <n v="1.8"/>
    <n v="98.81"/>
    <n v="0.59"/>
    <n v="60.45"/>
    <n v="26.26"/>
  </r>
  <r>
    <x v="30"/>
    <x v="30"/>
    <n v="37220000"/>
    <x v="3"/>
    <x v="0"/>
    <n v="13641"/>
    <n v="178"/>
    <n v="65175"/>
    <n v="5866"/>
    <n v="0"/>
    <n v="0"/>
    <n v="1.8"/>
    <n v="98.81"/>
    <n v="0.59"/>
    <n v="60.45"/>
    <n v="26.26"/>
  </r>
  <r>
    <x v="30"/>
    <x v="30"/>
    <n v="37220000"/>
    <x v="4"/>
    <x v="0"/>
    <n v="46364"/>
    <n v="259"/>
    <n v="349019"/>
    <n v="38094"/>
    <n v="0"/>
    <n v="0"/>
    <n v="1.8"/>
    <n v="98.81"/>
    <n v="0.59"/>
    <n v="60.45"/>
    <n v="26.26"/>
  </r>
  <r>
    <x v="30"/>
    <x v="30"/>
    <n v="37220000"/>
    <x v="5"/>
    <x v="0"/>
    <n v="62260"/>
    <n v="308"/>
    <n v="928000"/>
    <n v="47449"/>
    <n v="0"/>
    <n v="0"/>
    <n v="1.8"/>
    <n v="98.81"/>
    <n v="0.59"/>
    <n v="60.45"/>
    <n v="26.26"/>
  </r>
  <r>
    <x v="30"/>
    <x v="30"/>
    <n v="37220000"/>
    <x v="6"/>
    <x v="0"/>
    <n v="66423"/>
    <n v="300"/>
    <n v="1630419"/>
    <n v="68096"/>
    <n v="0"/>
    <n v="0"/>
    <n v="1.8"/>
    <n v="98.81"/>
    <n v="0.59"/>
    <n v="60.45"/>
    <n v="26.26"/>
  </r>
  <r>
    <x v="30"/>
    <x v="30"/>
    <n v="37220000"/>
    <x v="7"/>
    <x v="0"/>
    <n v="47246"/>
    <n v="209"/>
    <n v="1285990"/>
    <n v="57954"/>
    <n v="0"/>
    <n v="0"/>
    <n v="1.8"/>
    <n v="98.81"/>
    <n v="0.59"/>
    <n v="60.45"/>
    <n v="26.26"/>
  </r>
  <r>
    <x v="30"/>
    <x v="30"/>
    <n v="37220000"/>
    <x v="8"/>
    <x v="0"/>
    <n v="31184"/>
    <n v="122"/>
    <n v="1171470"/>
    <n v="39449"/>
    <n v="0"/>
    <n v="0"/>
    <n v="1.8"/>
    <n v="98.81"/>
    <n v="0.59"/>
    <n v="60.45"/>
    <n v="26.26"/>
  </r>
  <r>
    <x v="30"/>
    <x v="30"/>
    <n v="37220000"/>
    <x v="9"/>
    <x v="0"/>
    <n v="16538"/>
    <n v="83"/>
    <n v="1429233"/>
    <n v="20503"/>
    <n v="0"/>
    <n v="0"/>
    <n v="1.8"/>
    <n v="98.81"/>
    <n v="0.59"/>
    <n v="60.45"/>
    <n v="26.26"/>
  </r>
  <r>
    <x v="30"/>
    <x v="30"/>
    <n v="37220000"/>
    <x v="10"/>
    <x v="1"/>
    <n v="8115"/>
    <n v="58"/>
    <n v="978667"/>
    <n v="11791"/>
    <n v="168606"/>
    <n v="0"/>
    <n v="1.8"/>
    <n v="98.81"/>
    <n v="0.59"/>
    <n v="60.45"/>
    <n v="26.26"/>
  </r>
  <r>
    <x v="30"/>
    <x v="30"/>
    <n v="37220000"/>
    <x v="11"/>
    <x v="1"/>
    <n v="4338"/>
    <n v="35"/>
    <n v="839290"/>
    <n v="4592"/>
    <n v="121166"/>
    <n v="130019"/>
    <n v="1.8"/>
    <n v="98.81"/>
    <n v="0.59"/>
    <n v="60.45"/>
    <n v="26.26"/>
  </r>
  <r>
    <x v="30"/>
    <x v="30"/>
    <n v="37220000"/>
    <x v="0"/>
    <x v="1"/>
    <n v="9082"/>
    <n v="63"/>
    <n v="1450958"/>
    <n v="6005"/>
    <n v="776301"/>
    <n v="99722"/>
    <n v="1.8"/>
    <n v="98.81"/>
    <n v="0.59"/>
    <n v="60.45"/>
    <n v="26.26"/>
  </r>
  <r>
    <x v="30"/>
    <x v="30"/>
    <n v="37220000"/>
    <x v="1"/>
    <x v="1"/>
    <n v="127717"/>
    <n v="564"/>
    <n v="2754245"/>
    <n v="54391"/>
    <n v="3086611"/>
    <n v="398803"/>
    <n v="1.8"/>
    <n v="98.81"/>
    <n v="0.59"/>
    <n v="60.45"/>
    <n v="26.26"/>
  </r>
  <r>
    <x v="30"/>
    <x v="30"/>
    <n v="37220000"/>
    <x v="2"/>
    <x v="1"/>
    <n v="142745"/>
    <n v="1020"/>
    <n v="2270305"/>
    <n v="185368"/>
    <n v="644228"/>
    <n v="633377"/>
    <n v="1.8"/>
    <n v="98.81"/>
    <n v="0.59"/>
    <n v="60.45"/>
    <n v="26.26"/>
  </r>
  <r>
    <x v="30"/>
    <x v="30"/>
    <n v="37220000"/>
    <x v="3"/>
    <x v="1"/>
    <n v="45159"/>
    <n v="380"/>
    <n v="3495748"/>
    <n v="65475"/>
    <n v="4696858"/>
    <n v="315789"/>
    <n v="1.8"/>
    <n v="98.81"/>
    <n v="0.59"/>
    <n v="60.45"/>
    <n v="26.26"/>
  </r>
  <r>
    <x v="30"/>
    <x v="30"/>
    <n v="37220000"/>
    <x v="4"/>
    <x v="1"/>
    <n v="21441"/>
    <n v="141"/>
    <n v="3334308"/>
    <n v="25619"/>
    <n v="1850681"/>
    <n v="1910871"/>
    <n v="1.8"/>
    <n v="98.81"/>
    <n v="0.59"/>
    <n v="60.45"/>
    <n v="26.26"/>
  </r>
  <r>
    <x v="30"/>
    <x v="30"/>
    <n v="37220000"/>
    <x v="5"/>
    <x v="1"/>
    <n v="13103"/>
    <n v="71"/>
    <n v="2627431"/>
    <n v="16237"/>
    <n v="2024639"/>
    <n v="1141441"/>
    <n v="1.8"/>
    <n v="98.81"/>
    <n v="0.59"/>
    <n v="60.45"/>
    <n v="26.26"/>
  </r>
  <r>
    <x v="30"/>
    <x v="30"/>
    <n v="37220000"/>
    <x v="6"/>
    <x v="1"/>
    <n v="7909"/>
    <n v="45"/>
    <n v="1745889"/>
    <n v="9096"/>
    <n v="5280693"/>
    <n v="2418607"/>
    <n v="1.8"/>
    <n v="98.81"/>
    <n v="0.59"/>
    <n v="60.45"/>
    <n v="26.26"/>
  </r>
  <r>
    <x v="30"/>
    <x v="30"/>
    <n v="37220000"/>
    <x v="7"/>
    <x v="1"/>
    <n v="5500"/>
    <n v="38"/>
    <n v="1190296"/>
    <n v="6085"/>
    <n v="3848776"/>
    <n v="2723769"/>
    <n v="1.8"/>
    <n v="98.81"/>
    <n v="0.59"/>
    <n v="60.45"/>
    <n v="26.26"/>
  </r>
  <r>
    <x v="31"/>
    <x v="31"/>
    <n v="75695000"/>
    <x v="0"/>
    <x v="0"/>
    <n v="124"/>
    <n v="1"/>
    <n v="0"/>
    <n v="6"/>
    <n v="0"/>
    <n v="0"/>
    <n v="3.57"/>
    <n v="98.24"/>
    <n v="1.34"/>
    <n v="54.53"/>
    <n v="23.28"/>
  </r>
  <r>
    <x v="31"/>
    <x v="31"/>
    <n v="75695000"/>
    <x v="1"/>
    <x v="0"/>
    <n v="2199"/>
    <n v="26"/>
    <n v="119748"/>
    <n v="1252"/>
    <n v="0"/>
    <n v="0"/>
    <n v="3.57"/>
    <n v="98.24"/>
    <n v="1.34"/>
    <n v="54.53"/>
    <n v="23.28"/>
  </r>
  <r>
    <x v="31"/>
    <x v="31"/>
    <n v="75695000"/>
    <x v="2"/>
    <x v="0"/>
    <n v="20010"/>
    <n v="149"/>
    <n v="372214"/>
    <n v="11499"/>
    <n v="0"/>
    <n v="0"/>
    <n v="3.57"/>
    <n v="98.24"/>
    <n v="1.34"/>
    <n v="54.53"/>
    <n v="23.28"/>
  </r>
  <r>
    <x v="31"/>
    <x v="31"/>
    <n v="75695000"/>
    <x v="3"/>
    <x v="0"/>
    <n v="67834"/>
    <n v="1025"/>
    <n v="678721"/>
    <n v="37317"/>
    <n v="0"/>
    <n v="0"/>
    <n v="3.57"/>
    <n v="98.24"/>
    <n v="1.34"/>
    <n v="54.53"/>
    <n v="23.28"/>
  </r>
  <r>
    <x v="31"/>
    <x v="31"/>
    <n v="75695000"/>
    <x v="4"/>
    <x v="0"/>
    <n v="155692"/>
    <n v="2734"/>
    <n v="1487455"/>
    <n v="133882"/>
    <n v="0"/>
    <n v="0"/>
    <n v="3.57"/>
    <n v="98.24"/>
    <n v="1.34"/>
    <n v="54.53"/>
    <n v="23.28"/>
  </r>
  <r>
    <x v="31"/>
    <x v="31"/>
    <n v="75695000"/>
    <x v="5"/>
    <x v="0"/>
    <n v="182182"/>
    <n v="3387"/>
    <n v="2155009"/>
    <n v="184185"/>
    <n v="0"/>
    <n v="0"/>
    <n v="3.57"/>
    <n v="98.24"/>
    <n v="1.34"/>
    <n v="54.53"/>
    <n v="23.28"/>
  </r>
  <r>
    <x v="31"/>
    <x v="31"/>
    <n v="75695000"/>
    <x v="6"/>
    <x v="0"/>
    <n v="169561"/>
    <n v="2198"/>
    <n v="2540903"/>
    <n v="173678"/>
    <n v="0"/>
    <n v="0"/>
    <n v="3.57"/>
    <n v="98.24"/>
    <n v="1.34"/>
    <n v="54.53"/>
    <n v="23.28"/>
  </r>
  <r>
    <x v="31"/>
    <x v="31"/>
    <n v="75695000"/>
    <x v="7"/>
    <x v="0"/>
    <n v="126920"/>
    <n v="1602"/>
    <n v="2602160"/>
    <n v="149417"/>
    <n v="0"/>
    <n v="0"/>
    <n v="3.57"/>
    <n v="98.24"/>
    <n v="1.34"/>
    <n v="54.53"/>
    <n v="23.28"/>
  </r>
  <r>
    <x v="31"/>
    <x v="31"/>
    <n v="75695000"/>
    <x v="8"/>
    <x v="0"/>
    <n v="57393"/>
    <n v="590"/>
    <n v="2103791"/>
    <n v="67970"/>
    <n v="0"/>
    <n v="0"/>
    <n v="3.57"/>
    <n v="98.24"/>
    <n v="1.34"/>
    <n v="54.53"/>
    <n v="23.28"/>
  </r>
  <r>
    <x v="31"/>
    <x v="31"/>
    <n v="75695000"/>
    <x v="9"/>
    <x v="0"/>
    <n v="36099"/>
    <n v="410"/>
    <n v="2131493"/>
    <n v="38185"/>
    <n v="0"/>
    <n v="0"/>
    <n v="3.57"/>
    <n v="98.24"/>
    <n v="1.34"/>
    <n v="54.53"/>
    <n v="23.28"/>
  </r>
  <r>
    <x v="31"/>
    <x v="31"/>
    <n v="75695000"/>
    <x v="10"/>
    <x v="1"/>
    <n v="20326"/>
    <n v="234"/>
    <n v="1828468"/>
    <n v="24039"/>
    <n v="105821"/>
    <n v="0"/>
    <n v="3.57"/>
    <n v="98.24"/>
    <n v="1.34"/>
    <n v="54.53"/>
    <n v="23.28"/>
  </r>
  <r>
    <x v="31"/>
    <x v="31"/>
    <n v="75695000"/>
    <x v="11"/>
    <x v="1"/>
    <n v="13202"/>
    <n v="140"/>
    <n v="1459610"/>
    <n v="13594"/>
    <n v="283075"/>
    <n v="56432"/>
    <n v="3.57"/>
    <n v="98.24"/>
    <n v="1.34"/>
    <n v="54.53"/>
    <n v="23.28"/>
  </r>
  <r>
    <x v="31"/>
    <x v="31"/>
    <n v="75695000"/>
    <x v="0"/>
    <x v="1"/>
    <n v="35131"/>
    <n v="223"/>
    <n v="2115796"/>
    <n v="23051"/>
    <n v="2368939"/>
    <n v="217364"/>
    <n v="3.57"/>
    <n v="98.24"/>
    <n v="1.34"/>
    <n v="54.53"/>
    <n v="23.28"/>
  </r>
  <r>
    <x v="31"/>
    <x v="31"/>
    <n v="75695000"/>
    <x v="1"/>
    <x v="1"/>
    <n v="280083"/>
    <n v="1327"/>
    <n v="3067039"/>
    <n v="179507"/>
    <n v="1877612"/>
    <n v="1038557"/>
    <n v="3.57"/>
    <n v="98.24"/>
    <n v="1.34"/>
    <n v="54.53"/>
    <n v="23.28"/>
  </r>
  <r>
    <x v="31"/>
    <x v="31"/>
    <n v="75695000"/>
    <x v="2"/>
    <x v="1"/>
    <n v="929760"/>
    <n v="10186"/>
    <n v="5012708"/>
    <n v="732921"/>
    <n v="2426123"/>
    <n v="720332"/>
    <n v="3.57"/>
    <n v="98.24"/>
    <n v="1.34"/>
    <n v="54.53"/>
    <n v="23.28"/>
  </r>
  <r>
    <x v="31"/>
    <x v="31"/>
    <n v="75695000"/>
    <x v="3"/>
    <x v="1"/>
    <n v="383180"/>
    <n v="8387"/>
    <n v="5163135"/>
    <n v="638383"/>
    <n v="6011879"/>
    <n v="536639"/>
    <n v="3.57"/>
    <n v="98.24"/>
    <n v="1.34"/>
    <n v="54.53"/>
    <n v="23.28"/>
  </r>
  <r>
    <x v="31"/>
    <x v="31"/>
    <n v="75695000"/>
    <x v="4"/>
    <x v="1"/>
    <n v="79901"/>
    <n v="1457"/>
    <n v="4607898"/>
    <n v="95919"/>
    <n v="5891973"/>
    <n v="1641872"/>
    <n v="3.57"/>
    <n v="98.24"/>
    <n v="1.34"/>
    <n v="54.53"/>
    <n v="23.28"/>
  </r>
  <r>
    <x v="31"/>
    <x v="31"/>
    <n v="75695000"/>
    <x v="5"/>
    <x v="1"/>
    <n v="55275"/>
    <n v="845"/>
    <n v="4871775"/>
    <n v="58296"/>
    <n v="7165673"/>
    <n v="2304820"/>
    <n v="3.57"/>
    <n v="98.24"/>
    <n v="1.34"/>
    <n v="54.53"/>
    <n v="23.28"/>
  </r>
  <r>
    <x v="31"/>
    <x v="31"/>
    <n v="75695000"/>
    <x v="6"/>
    <x v="1"/>
    <n v="48917"/>
    <n v="657"/>
    <n v="4675919"/>
    <n v="47960"/>
    <n v="9880737"/>
    <n v="4679262"/>
    <n v="3.57"/>
    <n v="98.24"/>
    <n v="1.34"/>
    <n v="54.53"/>
    <n v="23.28"/>
  </r>
  <r>
    <x v="31"/>
    <x v="31"/>
    <n v="75695000"/>
    <x v="7"/>
    <x v="1"/>
    <n v="38834"/>
    <n v="538"/>
    <n v="4165400"/>
    <n v="43954"/>
    <n v="5267600"/>
    <n v="6423863"/>
    <n v="3.57"/>
    <n v="98.24"/>
    <n v="1.34"/>
    <n v="54.53"/>
    <n v="23.28"/>
  </r>
  <r>
    <x v="32"/>
    <x v="32"/>
    <n v="3992000"/>
    <x v="1"/>
    <x v="0"/>
    <n v="3"/>
    <n v="0"/>
    <n v="3215"/>
    <n v="2"/>
    <n v="0"/>
    <n v="0"/>
    <n v="2.12"/>
    <n v="98.81"/>
    <n v="0.96"/>
    <n v="62.84"/>
    <n v="40.61"/>
  </r>
  <r>
    <x v="32"/>
    <x v="32"/>
    <n v="3992000"/>
    <x v="2"/>
    <x v="0"/>
    <n v="313"/>
    <n v="0"/>
    <n v="24260"/>
    <n v="171"/>
    <n v="0"/>
    <n v="0"/>
    <n v="2.12"/>
    <n v="98.81"/>
    <n v="0.96"/>
    <n v="62.84"/>
    <n v="40.61"/>
  </r>
  <r>
    <x v="32"/>
    <x v="32"/>
    <n v="3992000"/>
    <x v="3"/>
    <x v="0"/>
    <n v="1077"/>
    <n v="1"/>
    <n v="37003"/>
    <n v="919"/>
    <n v="0"/>
    <n v="0"/>
    <n v="2.12"/>
    <n v="98.81"/>
    <n v="0.96"/>
    <n v="62.84"/>
    <n v="40.61"/>
  </r>
  <r>
    <x v="32"/>
    <x v="32"/>
    <n v="3992000"/>
    <x v="4"/>
    <x v="0"/>
    <n v="3603"/>
    <n v="20"/>
    <n v="106356"/>
    <n v="2235"/>
    <n v="0"/>
    <n v="0"/>
    <n v="2.12"/>
    <n v="98.81"/>
    <n v="0.96"/>
    <n v="62.84"/>
    <n v="40.61"/>
  </r>
  <r>
    <x v="32"/>
    <x v="32"/>
    <n v="3992000"/>
    <x v="5"/>
    <x v="0"/>
    <n v="6648"/>
    <n v="82"/>
    <n v="100336"/>
    <n v="4106"/>
    <n v="0"/>
    <n v="0"/>
    <n v="2.12"/>
    <n v="98.81"/>
    <n v="0.96"/>
    <n v="62.84"/>
    <n v="40.61"/>
  </r>
  <r>
    <x v="32"/>
    <x v="32"/>
    <n v="3992000"/>
    <x v="6"/>
    <x v="0"/>
    <n v="14087"/>
    <n v="171"/>
    <n v="117502"/>
    <n v="12236"/>
    <n v="0"/>
    <n v="0"/>
    <n v="2.12"/>
    <n v="98.81"/>
    <n v="0.96"/>
    <n v="62.84"/>
    <n v="40.61"/>
  </r>
  <r>
    <x v="32"/>
    <x v="32"/>
    <n v="3992000"/>
    <x v="7"/>
    <x v="0"/>
    <n v="4983"/>
    <n v="69"/>
    <n v="69708"/>
    <n v="9186"/>
    <n v="0"/>
    <n v="0"/>
    <n v="2.12"/>
    <n v="98.81"/>
    <n v="0.96"/>
    <n v="62.84"/>
    <n v="40.61"/>
  </r>
  <r>
    <x v="32"/>
    <x v="32"/>
    <n v="3992000"/>
    <x v="8"/>
    <x v="0"/>
    <n v="1978"/>
    <n v="24"/>
    <n v="68027"/>
    <n v="2852"/>
    <n v="0"/>
    <n v="0"/>
    <n v="2.12"/>
    <n v="98.81"/>
    <n v="0.96"/>
    <n v="62.84"/>
    <n v="40.61"/>
  </r>
  <r>
    <x v="32"/>
    <x v="32"/>
    <n v="3992000"/>
    <x v="9"/>
    <x v="0"/>
    <n v="569"/>
    <n v="15"/>
    <n v="52316"/>
    <n v="1021"/>
    <n v="0"/>
    <n v="0"/>
    <n v="2.12"/>
    <n v="98.81"/>
    <n v="0.96"/>
    <n v="62.84"/>
    <n v="40.61"/>
  </r>
  <r>
    <x v="32"/>
    <x v="32"/>
    <n v="3992000"/>
    <x v="10"/>
    <x v="1"/>
    <n v="86"/>
    <n v="6"/>
    <n v="28255"/>
    <n v="187"/>
    <n v="29796"/>
    <n v="0"/>
    <n v="2.12"/>
    <n v="98.81"/>
    <n v="0.96"/>
    <n v="62.84"/>
    <n v="40.61"/>
  </r>
  <r>
    <x v="32"/>
    <x v="32"/>
    <n v="3992000"/>
    <x v="11"/>
    <x v="1"/>
    <n v="57"/>
    <n v="0"/>
    <n v="13438"/>
    <n v="46"/>
    <n v="59653"/>
    <n v="21529"/>
    <n v="2.12"/>
    <n v="98.81"/>
    <n v="0.96"/>
    <n v="62.84"/>
    <n v="40.61"/>
  </r>
  <r>
    <x v="32"/>
    <x v="32"/>
    <n v="3992000"/>
    <x v="0"/>
    <x v="1"/>
    <n v="86"/>
    <n v="1"/>
    <n v="19198"/>
    <n v="68"/>
    <n v="530717"/>
    <n v="55651"/>
    <n v="2.12"/>
    <n v="98.81"/>
    <n v="0.96"/>
    <n v="62.84"/>
    <n v="40.61"/>
  </r>
  <r>
    <x v="32"/>
    <x v="32"/>
    <n v="3992000"/>
    <x v="1"/>
    <x v="1"/>
    <n v="1676"/>
    <n v="4"/>
    <n v="65665"/>
    <n v="526"/>
    <n v="278766"/>
    <n v="261626"/>
    <n v="2.12"/>
    <n v="98.81"/>
    <n v="0.96"/>
    <n v="62.84"/>
    <n v="40.61"/>
  </r>
  <r>
    <x v="32"/>
    <x v="32"/>
    <n v="3992000"/>
    <x v="2"/>
    <x v="1"/>
    <n v="15964"/>
    <n v="117"/>
    <n v="242521"/>
    <n v="10448"/>
    <n v="204120"/>
    <n v="168865"/>
    <n v="2.12"/>
    <n v="98.81"/>
    <n v="0.96"/>
    <n v="62.84"/>
    <n v="40.61"/>
  </r>
  <r>
    <x v="32"/>
    <x v="32"/>
    <n v="3992000"/>
    <x v="3"/>
    <x v="1"/>
    <n v="14637"/>
    <n v="164"/>
    <n v="332693"/>
    <n v="17447"/>
    <n v="852879"/>
    <n v="86749"/>
    <n v="2.12"/>
    <n v="98.81"/>
    <n v="0.96"/>
    <n v="62.84"/>
    <n v="40.61"/>
  </r>
  <r>
    <x v="32"/>
    <x v="32"/>
    <n v="3992000"/>
    <x v="4"/>
    <x v="1"/>
    <n v="12591"/>
    <n v="78"/>
    <n v="278508"/>
    <n v="12609"/>
    <n v="419397"/>
    <n v="190871"/>
    <n v="2.12"/>
    <n v="98.81"/>
    <n v="0.96"/>
    <n v="62.84"/>
    <n v="40.61"/>
  </r>
  <r>
    <x v="32"/>
    <x v="32"/>
    <n v="3992000"/>
    <x v="5"/>
    <x v="1"/>
    <n v="4501"/>
    <n v="45"/>
    <n v="198889"/>
    <n v="7010"/>
    <n v="85301"/>
    <n v="100360"/>
    <n v="2.12"/>
    <n v="98.81"/>
    <n v="0.96"/>
    <n v="62.84"/>
    <n v="40.61"/>
  </r>
  <r>
    <x v="32"/>
    <x v="32"/>
    <n v="3992000"/>
    <x v="6"/>
    <x v="1"/>
    <n v="1265"/>
    <n v="13"/>
    <n v="145080"/>
    <n v="1922"/>
    <n v="34606"/>
    <n v="502086"/>
    <n v="2.12"/>
    <n v="98.81"/>
    <n v="0.96"/>
    <n v="62.84"/>
    <n v="40.61"/>
  </r>
  <r>
    <x v="32"/>
    <x v="32"/>
    <n v="3992000"/>
    <x v="7"/>
    <x v="1"/>
    <n v="344"/>
    <n v="3"/>
    <n v="80157"/>
    <n v="475"/>
    <n v="13242"/>
    <n v="233592"/>
    <n v="2.12"/>
    <n v="98.81"/>
    <n v="0.96"/>
    <n v="62.84"/>
    <n v="40.61"/>
  </r>
  <r>
    <x v="33"/>
    <x v="33"/>
    <n v="224979000"/>
    <x v="0"/>
    <x v="0"/>
    <n v="104"/>
    <n v="0"/>
    <n v="0"/>
    <n v="17"/>
    <n v="0"/>
    <n v="0"/>
    <n v="0.76"/>
    <n v="98.65"/>
    <n v="1.34"/>
    <n v="43.64"/>
    <n v="14.53"/>
  </r>
  <r>
    <x v="33"/>
    <x v="33"/>
    <n v="224979000"/>
    <x v="1"/>
    <x v="0"/>
    <n v="2107"/>
    <n v="40"/>
    <n v="78013"/>
    <n v="534"/>
    <n v="0"/>
    <n v="0"/>
    <n v="0.76"/>
    <n v="98.65"/>
    <n v="1.34"/>
    <n v="43.64"/>
    <n v="14.53"/>
  </r>
  <r>
    <x v="33"/>
    <x v="33"/>
    <n v="224979000"/>
    <x v="2"/>
    <x v="0"/>
    <n v="5864"/>
    <n v="177"/>
    <n v="211879"/>
    <n v="4292"/>
    <n v="0"/>
    <n v="0"/>
    <n v="0.76"/>
    <n v="98.65"/>
    <n v="1.34"/>
    <n v="43.64"/>
    <n v="14.53"/>
  </r>
  <r>
    <x v="33"/>
    <x v="33"/>
    <n v="224979000"/>
    <x v="3"/>
    <x v="0"/>
    <n v="15417"/>
    <n v="480"/>
    <n v="437901"/>
    <n v="11241"/>
    <n v="0"/>
    <n v="0"/>
    <n v="0.76"/>
    <n v="98.65"/>
    <n v="1.34"/>
    <n v="43.64"/>
    <n v="14.53"/>
  </r>
  <r>
    <x v="33"/>
    <x v="33"/>
    <n v="224979000"/>
    <x v="4"/>
    <x v="0"/>
    <n v="61969"/>
    <n v="933"/>
    <n v="1597635"/>
    <n v="32779"/>
    <n v="0"/>
    <n v="0"/>
    <n v="0.76"/>
    <n v="98.65"/>
    <n v="1.34"/>
    <n v="43.64"/>
    <n v="14.53"/>
  </r>
  <r>
    <x v="33"/>
    <x v="33"/>
    <n v="224979000"/>
    <x v="5"/>
    <x v="0"/>
    <n v="144953"/>
    <n v="1856"/>
    <n v="3301469"/>
    <n v="123277"/>
    <n v="0"/>
    <n v="0"/>
    <n v="0.76"/>
    <n v="98.65"/>
    <n v="1.34"/>
    <n v="43.64"/>
    <n v="14.53"/>
  </r>
  <r>
    <x v="33"/>
    <x v="33"/>
    <n v="224979000"/>
    <x v="6"/>
    <x v="0"/>
    <n v="168668"/>
    <n v="2298"/>
    <n v="4471999"/>
    <n v="170275"/>
    <n v="0"/>
    <n v="0"/>
    <n v="0.76"/>
    <n v="98.65"/>
    <n v="1.34"/>
    <n v="43.64"/>
    <n v="14.53"/>
  </r>
  <r>
    <x v="33"/>
    <x v="33"/>
    <n v="224979000"/>
    <x v="7"/>
    <x v="0"/>
    <n v="82781"/>
    <n v="1241"/>
    <n v="4764492"/>
    <n v="108655"/>
    <n v="0"/>
    <n v="0"/>
    <n v="0.76"/>
    <n v="98.65"/>
    <n v="1.34"/>
    <n v="43.64"/>
    <n v="14.53"/>
  </r>
  <r>
    <x v="33"/>
    <x v="33"/>
    <n v="224979000"/>
    <x v="8"/>
    <x v="0"/>
    <n v="62025"/>
    <n v="736"/>
    <n v="4459270"/>
    <n v="60958"/>
    <n v="0"/>
    <n v="0"/>
    <n v="0.76"/>
    <n v="98.65"/>
    <n v="1.34"/>
    <n v="43.64"/>
    <n v="14.53"/>
  </r>
  <r>
    <x v="33"/>
    <x v="33"/>
    <n v="224979000"/>
    <x v="9"/>
    <x v="0"/>
    <n v="41078"/>
    <n v="591"/>
    <n v="4620511"/>
    <n v="50431"/>
    <n v="0"/>
    <n v="0"/>
    <n v="0.76"/>
    <n v="98.65"/>
    <n v="1.34"/>
    <n v="43.64"/>
    <n v="14.53"/>
  </r>
  <r>
    <x v="33"/>
    <x v="33"/>
    <n v="224979000"/>
    <x v="10"/>
    <x v="1"/>
    <n v="15333"/>
    <n v="306"/>
    <n v="3945451"/>
    <n v="23657"/>
    <n v="463793"/>
    <n v="0"/>
    <n v="0.76"/>
    <n v="98.65"/>
    <n v="1.34"/>
    <n v="43.64"/>
    <n v="14.53"/>
  </r>
  <r>
    <x v="33"/>
    <x v="33"/>
    <n v="224979000"/>
    <x v="11"/>
    <x v="1"/>
    <n v="3228"/>
    <n v="66"/>
    <n v="3398606"/>
    <n v="6583"/>
    <n v="707132"/>
    <n v="310058"/>
    <n v="0.76"/>
    <n v="98.65"/>
    <n v="1.34"/>
    <n v="43.64"/>
    <n v="14.53"/>
  </r>
  <r>
    <x v="33"/>
    <x v="33"/>
    <n v="224979000"/>
    <x v="0"/>
    <x v="1"/>
    <n v="13667"/>
    <n v="87"/>
    <n v="3510987"/>
    <n v="5836"/>
    <n v="3313054"/>
    <n v="604647"/>
    <n v="0.76"/>
    <n v="98.65"/>
    <n v="1.34"/>
    <n v="43.64"/>
    <n v="14.53"/>
  </r>
  <r>
    <x v="33"/>
    <x v="33"/>
    <n v="224979000"/>
    <x v="1"/>
    <x v="1"/>
    <n v="635130"/>
    <n v="3759"/>
    <n v="5999829"/>
    <n v="330436"/>
    <n v="5757558"/>
    <n v="1402792"/>
    <n v="0.76"/>
    <n v="98.65"/>
    <n v="1.34"/>
    <n v="43.64"/>
    <n v="14.53"/>
  </r>
  <r>
    <x v="33"/>
    <x v="33"/>
    <n v="224979000"/>
    <x v="2"/>
    <x v="1"/>
    <n v="439164"/>
    <n v="7927"/>
    <n v="8611359"/>
    <n v="704976"/>
    <n v="4610353"/>
    <n v="1162929"/>
    <n v="0.76"/>
    <n v="98.65"/>
    <n v="1.34"/>
    <n v="43.64"/>
    <n v="14.53"/>
  </r>
  <r>
    <x v="33"/>
    <x v="33"/>
    <n v="224979000"/>
    <x v="3"/>
    <x v="1"/>
    <n v="14619"/>
    <n v="2094"/>
    <n v="8434626"/>
    <n v="46773"/>
    <n v="11940940"/>
    <n v="1008193"/>
    <n v="0.76"/>
    <n v="98.65"/>
    <n v="1.34"/>
    <n v="43.64"/>
    <n v="14.53"/>
  </r>
  <r>
    <x v="33"/>
    <x v="33"/>
    <n v="224979000"/>
    <x v="4"/>
    <x v="1"/>
    <n v="2334"/>
    <n v="165"/>
    <n v="7658604"/>
    <n v="4253"/>
    <n v="13838366"/>
    <n v="3303606"/>
    <n v="0.76"/>
    <n v="98.65"/>
    <n v="1.34"/>
    <n v="43.64"/>
    <n v="14.53"/>
  </r>
  <r>
    <x v="33"/>
    <x v="33"/>
    <n v="224979000"/>
    <x v="5"/>
    <x v="1"/>
    <n v="894"/>
    <n v="67"/>
    <n v="6816348"/>
    <n v="1283"/>
    <n v="20808395"/>
    <n v="3910445"/>
    <n v="0.76"/>
    <n v="98.65"/>
    <n v="1.34"/>
    <n v="43.64"/>
    <n v="14.53"/>
  </r>
  <r>
    <x v="33"/>
    <x v="33"/>
    <n v="224979000"/>
    <x v="6"/>
    <x v="1"/>
    <n v="465"/>
    <n v="69"/>
    <n v="6239243"/>
    <n v="493"/>
    <n v="24698514"/>
    <n v="9003883"/>
    <n v="0.76"/>
    <n v="98.65"/>
    <n v="1.34"/>
    <n v="43.64"/>
    <n v="14.53"/>
  </r>
  <r>
    <x v="33"/>
    <x v="33"/>
    <n v="224979000"/>
    <x v="7"/>
    <x v="1"/>
    <n v="358"/>
    <n v="8"/>
    <n v="5077000"/>
    <n v="402"/>
    <n v="12040760"/>
    <n v="11975342"/>
    <n v="0.76"/>
    <n v="98.65"/>
    <n v="1.34"/>
    <n v="43.64"/>
    <n v="14.53"/>
  </r>
  <r>
    <x v="34"/>
    <x v="34"/>
    <n v="11141000"/>
    <x v="0"/>
    <x v="0"/>
    <n v="7"/>
    <n v="0"/>
    <n v="0"/>
    <n v="2"/>
    <n v="0"/>
    <n v="0"/>
    <n v="3.09"/>
    <n v="96.02"/>
    <n v="2.15"/>
    <n v="67.12"/>
    <n v="34.99"/>
  </r>
  <r>
    <x v="34"/>
    <x v="34"/>
    <n v="11141000"/>
    <x v="1"/>
    <x v="0"/>
    <n v="50"/>
    <n v="0"/>
    <n v="6565"/>
    <n v="34"/>
    <n v="0"/>
    <n v="0"/>
    <n v="3.09"/>
    <n v="96.02"/>
    <n v="2.15"/>
    <n v="67.12"/>
    <n v="34.99"/>
  </r>
  <r>
    <x v="34"/>
    <x v="34"/>
    <n v="11141000"/>
    <x v="2"/>
    <x v="0"/>
    <n v="850"/>
    <n v="5"/>
    <n v="23873"/>
    <n v="66"/>
    <n v="0"/>
    <n v="0"/>
    <n v="3.09"/>
    <n v="96.02"/>
    <n v="2.15"/>
    <n v="67.12"/>
    <n v="34.99"/>
  </r>
  <r>
    <x v="34"/>
    <x v="34"/>
    <n v="11141000"/>
    <x v="3"/>
    <x v="0"/>
    <n v="1974"/>
    <n v="36"/>
    <n v="38586"/>
    <n v="2129"/>
    <n v="0"/>
    <n v="0"/>
    <n v="3.09"/>
    <n v="96.02"/>
    <n v="2.15"/>
    <n v="67.12"/>
    <n v="34.99"/>
  </r>
  <r>
    <x v="34"/>
    <x v="34"/>
    <n v="11141000"/>
    <x v="4"/>
    <x v="0"/>
    <n v="4302"/>
    <n v="39"/>
    <n v="99089"/>
    <n v="1937"/>
    <n v="0"/>
    <n v="0"/>
    <n v="3.09"/>
    <n v="96.02"/>
    <n v="2.15"/>
    <n v="67.12"/>
    <n v="34.99"/>
  </r>
  <r>
    <x v="34"/>
    <x v="34"/>
    <n v="11141000"/>
    <x v="5"/>
    <x v="0"/>
    <n v="12644"/>
    <n v="189"/>
    <n v="225902"/>
    <n v="9440"/>
    <n v="0"/>
    <n v="0"/>
    <n v="3.09"/>
    <n v="96.02"/>
    <n v="2.15"/>
    <n v="67.12"/>
    <n v="34.99"/>
  </r>
  <r>
    <x v="34"/>
    <x v="34"/>
    <n v="11141000"/>
    <x v="6"/>
    <x v="0"/>
    <n v="29173"/>
    <n v="342"/>
    <n v="318109"/>
    <n v="25427"/>
    <n v="0"/>
    <n v="0"/>
    <n v="3.09"/>
    <n v="96.02"/>
    <n v="2.15"/>
    <n v="67.12"/>
    <n v="34.99"/>
  </r>
  <r>
    <x v="34"/>
    <x v="34"/>
    <n v="11141000"/>
    <x v="7"/>
    <x v="0"/>
    <n v="13328"/>
    <n v="412"/>
    <n v="310656"/>
    <n v="17888"/>
    <n v="0"/>
    <n v="0"/>
    <n v="3.09"/>
    <n v="96.02"/>
    <n v="2.15"/>
    <n v="67.12"/>
    <n v="34.99"/>
  </r>
  <r>
    <x v="34"/>
    <x v="34"/>
    <n v="11141000"/>
    <x v="8"/>
    <x v="0"/>
    <n v="12467"/>
    <n v="208"/>
    <n v="317499"/>
    <n v="10904"/>
    <n v="0"/>
    <n v="0"/>
    <n v="3.09"/>
    <n v="96.02"/>
    <n v="2.15"/>
    <n v="67.12"/>
    <n v="34.99"/>
  </r>
  <r>
    <x v="34"/>
    <x v="34"/>
    <n v="11141000"/>
    <x v="9"/>
    <x v="0"/>
    <n v="16125"/>
    <n v="278"/>
    <n v="437092"/>
    <n v="15679"/>
    <n v="0"/>
    <n v="0"/>
    <n v="3.09"/>
    <n v="96.02"/>
    <n v="2.15"/>
    <n v="67.12"/>
    <n v="34.99"/>
  </r>
  <r>
    <x v="34"/>
    <x v="34"/>
    <n v="11141000"/>
    <x v="10"/>
    <x v="1"/>
    <n v="5209"/>
    <n v="135"/>
    <n v="357181"/>
    <n v="8460"/>
    <n v="31228"/>
    <n v="0"/>
    <n v="3.09"/>
    <n v="96.02"/>
    <n v="2.15"/>
    <n v="67.12"/>
    <n v="34.99"/>
  </r>
  <r>
    <x v="34"/>
    <x v="34"/>
    <n v="11141000"/>
    <x v="11"/>
    <x v="1"/>
    <n v="863"/>
    <n v="48"/>
    <n v="272151"/>
    <n v="1487"/>
    <n v="111112"/>
    <n v="19446"/>
    <n v="3.09"/>
    <n v="96.02"/>
    <n v="2.15"/>
    <n v="67.12"/>
    <n v="34.99"/>
  </r>
  <r>
    <x v="34"/>
    <x v="34"/>
    <n v="11141000"/>
    <x v="0"/>
    <x v="1"/>
    <n v="3419"/>
    <n v="25"/>
    <n v="333206"/>
    <n v="1877"/>
    <n v="434894"/>
    <n v="102219"/>
    <n v="3.09"/>
    <n v="96.02"/>
    <n v="2.15"/>
    <n v="67.12"/>
    <n v="34.99"/>
  </r>
  <r>
    <x v="34"/>
    <x v="34"/>
    <n v="11141000"/>
    <x v="1"/>
    <x v="1"/>
    <n v="80110"/>
    <n v="907"/>
    <n v="1042723"/>
    <n v="29235"/>
    <n v="1085027"/>
    <n v="292217"/>
    <n v="3.09"/>
    <n v="96.02"/>
    <n v="2.15"/>
    <n v="67.12"/>
    <n v="34.99"/>
  </r>
  <r>
    <x v="34"/>
    <x v="34"/>
    <n v="11141000"/>
    <x v="2"/>
    <x v="1"/>
    <n v="148973"/>
    <n v="3828"/>
    <n v="1012253"/>
    <n v="164363"/>
    <n v="572365"/>
    <n v="270040"/>
    <n v="3.09"/>
    <n v="96.02"/>
    <n v="2.15"/>
    <n v="67.12"/>
    <n v="34.99"/>
  </r>
  <r>
    <x v="34"/>
    <x v="34"/>
    <n v="11141000"/>
    <x v="3"/>
    <x v="1"/>
    <n v="10761"/>
    <n v="864"/>
    <n v="739073"/>
    <n v="36081"/>
    <n v="1345214"/>
    <n v="138052"/>
    <n v="3.09"/>
    <n v="96.02"/>
    <n v="2.15"/>
    <n v="67.12"/>
    <n v="34.99"/>
  </r>
  <r>
    <x v="34"/>
    <x v="34"/>
    <n v="11141000"/>
    <x v="4"/>
    <x v="1"/>
    <n v="1884"/>
    <n v="46"/>
    <n v="764296"/>
    <n v="3099"/>
    <n v="917584"/>
    <n v="614724"/>
    <n v="3.09"/>
    <n v="96.02"/>
    <n v="2.15"/>
    <n v="67.12"/>
    <n v="34.99"/>
  </r>
  <r>
    <x v="34"/>
    <x v="34"/>
    <n v="11141000"/>
    <x v="5"/>
    <x v="1"/>
    <n v="837"/>
    <n v="25"/>
    <n v="578085"/>
    <n v="1075"/>
    <n v="1987307"/>
    <n v="594436"/>
    <n v="3.09"/>
    <n v="96.02"/>
    <n v="2.15"/>
    <n v="67.12"/>
    <n v="34.99"/>
  </r>
  <r>
    <x v="34"/>
    <x v="34"/>
    <n v="11141000"/>
    <x v="6"/>
    <x v="1"/>
    <n v="561"/>
    <n v="7"/>
    <n v="519623"/>
    <n v="693"/>
    <n v="875833"/>
    <n v="1108206"/>
    <n v="3.09"/>
    <n v="96.02"/>
    <n v="2.15"/>
    <n v="67.12"/>
    <n v="34.99"/>
  </r>
  <r>
    <x v="34"/>
    <x v="34"/>
    <n v="11141000"/>
    <x v="7"/>
    <x v="1"/>
    <n v="359"/>
    <n v="6"/>
    <n v="385186"/>
    <n v="319"/>
    <n v="117453"/>
    <n v="759002"/>
    <n v="3.09"/>
    <n v="96.02"/>
    <n v="2.15"/>
    <n v="67.12"/>
    <n v="34.99"/>
  </r>
  <r>
    <x v="35"/>
    <x v="35"/>
    <n v="96906000"/>
    <x v="0"/>
    <x v="0"/>
    <n v="37"/>
    <n v="3"/>
    <n v="0"/>
    <n v="3"/>
    <n v="0"/>
    <n v="0"/>
    <n v="1.64"/>
    <n v="98.28"/>
    <n v="1.2"/>
    <n v="57.99"/>
    <n v="22.25"/>
  </r>
  <r>
    <x v="35"/>
    <x v="35"/>
    <n v="96906000"/>
    <x v="1"/>
    <x v="0"/>
    <n v="721"/>
    <n v="30"/>
    <n v="16525"/>
    <n v="121"/>
    <n v="0"/>
    <n v="0"/>
    <n v="1.64"/>
    <n v="98.28"/>
    <n v="1.2"/>
    <n v="57.99"/>
    <n v="22.25"/>
  </r>
  <r>
    <x v="35"/>
    <x v="35"/>
    <n v="96906000"/>
    <x v="2"/>
    <x v="0"/>
    <n v="4743"/>
    <n v="284"/>
    <n v="187226"/>
    <n v="2033"/>
    <n v="0"/>
    <n v="0"/>
    <n v="1.64"/>
    <n v="98.28"/>
    <n v="1.2"/>
    <n v="57.99"/>
    <n v="22.25"/>
  </r>
  <r>
    <x v="35"/>
    <x v="35"/>
    <n v="96906000"/>
    <x v="3"/>
    <x v="0"/>
    <n v="13058"/>
    <n v="351"/>
    <n v="284287"/>
    <n v="9973"/>
    <n v="0"/>
    <n v="0"/>
    <n v="1.64"/>
    <n v="98.28"/>
    <n v="1.2"/>
    <n v="57.99"/>
    <n v="22.25"/>
  </r>
  <r>
    <x v="35"/>
    <x v="35"/>
    <n v="96906000"/>
    <x v="4"/>
    <x v="0"/>
    <n v="51629"/>
    <n v="913"/>
    <n v="405362"/>
    <n v="36244"/>
    <n v="0"/>
    <n v="0"/>
    <n v="1.64"/>
    <n v="98.28"/>
    <n v="1.2"/>
    <n v="57.99"/>
    <n v="22.25"/>
  </r>
  <r>
    <x v="35"/>
    <x v="35"/>
    <n v="96906000"/>
    <x v="5"/>
    <x v="0"/>
    <n v="92590"/>
    <n v="1647"/>
    <n v="994235"/>
    <n v="85896"/>
    <n v="0"/>
    <n v="0"/>
    <n v="1.64"/>
    <n v="98.28"/>
    <n v="1.2"/>
    <n v="57.99"/>
    <n v="22.25"/>
  </r>
  <r>
    <x v="35"/>
    <x v="35"/>
    <n v="96906000"/>
    <x v="6"/>
    <x v="0"/>
    <n v="94271"/>
    <n v="1730"/>
    <n v="1339827"/>
    <n v="91489"/>
    <n v="0"/>
    <n v="0"/>
    <n v="1.64"/>
    <n v="98.28"/>
    <n v="1.2"/>
    <n v="57.99"/>
    <n v="22.25"/>
  </r>
  <r>
    <x v="35"/>
    <x v="35"/>
    <n v="96906000"/>
    <x v="7"/>
    <x v="0"/>
    <n v="116615"/>
    <n v="1883"/>
    <n v="1328963"/>
    <n v="104178"/>
    <n v="0"/>
    <n v="0"/>
    <n v="1.64"/>
    <n v="98.28"/>
    <n v="1.2"/>
    <n v="57.99"/>
    <n v="22.25"/>
  </r>
  <r>
    <x v="35"/>
    <x v="35"/>
    <n v="96906000"/>
    <x v="8"/>
    <x v="0"/>
    <n v="109820"/>
    <n v="1583"/>
    <n v="1316508"/>
    <n v="120825"/>
    <n v="0"/>
    <n v="0"/>
    <n v="1.64"/>
    <n v="98.28"/>
    <n v="1.2"/>
    <n v="57.99"/>
    <n v="22.25"/>
  </r>
  <r>
    <x v="35"/>
    <x v="35"/>
    <n v="96906000"/>
    <x v="9"/>
    <x v="0"/>
    <n v="68579"/>
    <n v="1288"/>
    <n v="1237497"/>
    <n v="79604"/>
    <n v="0"/>
    <n v="0"/>
    <n v="1.64"/>
    <n v="98.28"/>
    <n v="1.2"/>
    <n v="57.99"/>
    <n v="22.25"/>
  </r>
  <r>
    <x v="35"/>
    <x v="35"/>
    <n v="96906000"/>
    <x v="10"/>
    <x v="1"/>
    <n v="17935"/>
    <n v="461"/>
    <n v="885424"/>
    <n v="23906"/>
    <n v="243143"/>
    <n v="0"/>
    <n v="1.64"/>
    <n v="98.28"/>
    <n v="1.2"/>
    <n v="57.99"/>
    <n v="22.25"/>
  </r>
  <r>
    <x v="35"/>
    <x v="35"/>
    <n v="96906000"/>
    <x v="11"/>
    <x v="1"/>
    <n v="5120"/>
    <n v="95"/>
    <n v="567424"/>
    <n v="7271"/>
    <n v="718273"/>
    <n v="144765"/>
    <n v="1.64"/>
    <n v="98.28"/>
    <n v="1.2"/>
    <n v="57.99"/>
    <n v="22.25"/>
  </r>
  <r>
    <x v="35"/>
    <x v="35"/>
    <n v="96906000"/>
    <x v="0"/>
    <x v="1"/>
    <n v="11797"/>
    <n v="61"/>
    <n v="609321"/>
    <n v="9268"/>
    <n v="3599719"/>
    <n v="524266"/>
    <n v="1.64"/>
    <n v="98.28"/>
    <n v="1.2"/>
    <n v="57.99"/>
    <n v="22.25"/>
  </r>
  <r>
    <x v="35"/>
    <x v="35"/>
    <n v="96906000"/>
    <x v="1"/>
    <x v="1"/>
    <n v="241451"/>
    <n v="1015"/>
    <n v="1259954"/>
    <n v="132587"/>
    <n v="4101369"/>
    <n v="1640943"/>
    <n v="1.64"/>
    <n v="98.28"/>
    <n v="1.2"/>
    <n v="57.99"/>
    <n v="22.25"/>
  </r>
  <r>
    <x v="35"/>
    <x v="35"/>
    <n v="96906000"/>
    <x v="2"/>
    <x v="1"/>
    <n v="548011"/>
    <n v="4197"/>
    <n v="1998424"/>
    <n v="570390"/>
    <n v="2172453"/>
    <n v="1569600"/>
    <n v="1.64"/>
    <n v="98.28"/>
    <n v="1.2"/>
    <n v="57.99"/>
    <n v="22.25"/>
  </r>
  <r>
    <x v="35"/>
    <x v="35"/>
    <n v="96906000"/>
    <x v="3"/>
    <x v="1"/>
    <n v="123406"/>
    <n v="2167"/>
    <n v="1787215"/>
    <n v="187702"/>
    <n v="5998458"/>
    <n v="1177345"/>
    <n v="1.64"/>
    <n v="98.28"/>
    <n v="1.2"/>
    <n v="57.99"/>
    <n v="22.25"/>
  </r>
  <r>
    <x v="35"/>
    <x v="35"/>
    <n v="96906000"/>
    <x v="4"/>
    <x v="1"/>
    <n v="28236"/>
    <n v="428"/>
    <n v="1512282"/>
    <n v="37280"/>
    <n v="4138979"/>
    <n v="3628154"/>
    <n v="1.64"/>
    <n v="98.28"/>
    <n v="1.2"/>
    <n v="57.99"/>
    <n v="22.25"/>
  </r>
  <r>
    <x v="35"/>
    <x v="35"/>
    <n v="96906000"/>
    <x v="5"/>
    <x v="1"/>
    <n v="20585"/>
    <n v="311"/>
    <n v="1270574"/>
    <n v="22572"/>
    <n v="8571339"/>
    <n v="2870662"/>
    <n v="1.64"/>
    <n v="98.28"/>
    <n v="1.2"/>
    <n v="57.99"/>
    <n v="22.25"/>
  </r>
  <r>
    <x v="35"/>
    <x v="35"/>
    <n v="96906000"/>
    <x v="6"/>
    <x v="1"/>
    <n v="20466"/>
    <n v="346"/>
    <n v="1144613"/>
    <n v="21365"/>
    <n v="11538836"/>
    <n v="5126997"/>
    <n v="1.64"/>
    <n v="98.28"/>
    <n v="1.2"/>
    <n v="57.99"/>
    <n v="22.25"/>
  </r>
  <r>
    <x v="35"/>
    <x v="35"/>
    <n v="96906000"/>
    <x v="7"/>
    <x v="1"/>
    <n v="23838"/>
    <n v="348"/>
    <n v="1082642"/>
    <n v="22764"/>
    <n v="15109597"/>
    <n v="4877015"/>
    <n v="1.64"/>
    <n v="98.28"/>
    <n v="1.2"/>
    <n v="57.99"/>
    <n v="22.2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s v="AN"/>
    <n v="397000"/>
    <n v="7651"/>
    <n v="129"/>
    <n v="7518"/>
    <n v="598033"/>
    <n v="294001"/>
    <n v="200157"/>
    <n v="1.93"/>
    <n v="98.26"/>
    <n v="1.69"/>
    <n v="74.06"/>
    <n v="50.42"/>
  </r>
  <r>
    <x v="1"/>
    <s v="AP"/>
    <n v="52221000"/>
    <n v="2066450"/>
    <n v="14373"/>
    <n v="2047722"/>
    <n v="29518787"/>
    <n v="32976969"/>
    <n v="20375181"/>
    <n v="3.96"/>
    <n v="99.09"/>
    <n v="0.7"/>
    <n v="63.15"/>
    <n v="39.020000000000003"/>
  </r>
  <r>
    <x v="2"/>
    <s v="AR"/>
    <n v="1504000"/>
    <n v="55155"/>
    <n v="280"/>
    <n v="54774"/>
    <n v="1185436"/>
    <n v="771875"/>
    <n v="534486"/>
    <n v="3.67"/>
    <n v="99.31"/>
    <n v="0.51"/>
    <n v="51.32"/>
    <n v="35.54"/>
  </r>
  <r>
    <x v="3"/>
    <s v="AS"/>
    <n v="34293000"/>
    <n v="610645"/>
    <n v="5997"/>
    <n v="600974"/>
    <n v="24712042"/>
    <n v="20172463"/>
    <n v="8068795"/>
    <n v="1.78"/>
    <n v="98.42"/>
    <n v="0.98"/>
    <n v="58.82"/>
    <n v="23.53"/>
  </r>
  <r>
    <x v="4"/>
    <s v="BR"/>
    <n v="119520000"/>
    <n v="726098"/>
    <n v="9661"/>
    <n v="716390"/>
    <n v="50531824"/>
    <n v="49874828"/>
    <n v="18346781"/>
    <n v="0.61"/>
    <n v="98.66"/>
    <n v="1.33"/>
    <n v="41.73"/>
    <n v="15.35"/>
  </r>
  <r>
    <x v="5"/>
    <s v="CH"/>
    <n v="1179000"/>
    <n v="65351"/>
    <n v="820"/>
    <n v="64495"/>
    <n v="792851"/>
    <n v="926035"/>
    <n v="546981"/>
    <n v="5.54"/>
    <n v="98.69"/>
    <n v="1.25"/>
    <n v="78.540000000000006"/>
    <n v="46.39"/>
  </r>
  <r>
    <x v="6"/>
    <s v="CT"/>
    <n v="28724000"/>
    <n v="1006052"/>
    <n v="13577"/>
    <n v="992159"/>
    <n v="13709510"/>
    <n v="14851682"/>
    <n v="7343273"/>
    <n v="3.5"/>
    <n v="98.62"/>
    <n v="1.35"/>
    <n v="51.7"/>
    <n v="25.56"/>
  </r>
  <r>
    <x v="7"/>
    <s v="DL"/>
    <n v="19814000"/>
    <n v="1439870"/>
    <n v="25091"/>
    <n v="1414431"/>
    <n v="29427753"/>
    <n v="13055636"/>
    <n v="7425404"/>
    <n v="7.27"/>
    <n v="98.23"/>
    <n v="1.74"/>
    <n v="65.89"/>
    <n v="37.479999999999997"/>
  </r>
  <r>
    <x v="8"/>
    <s v="DN"/>
    <n v="959000"/>
    <n v="10681"/>
    <n v="4"/>
    <n v="10644"/>
    <n v="72410"/>
    <n v="660753"/>
    <n v="370255"/>
    <n v="1.1100000000000001"/>
    <n v="99.65"/>
    <n v="0.04"/>
    <n v="68.900000000000006"/>
    <n v="38.61"/>
  </r>
  <r>
    <x v="9"/>
    <s v="GA"/>
    <n v="1540000"/>
    <n v="178108"/>
    <n v="3364"/>
    <n v="174392"/>
    <n v="1468399"/>
    <n v="1262568"/>
    <n v="911114"/>
    <n v="11.57"/>
    <n v="97.91"/>
    <n v="1.89"/>
    <n v="81.98"/>
    <n v="59.16"/>
  </r>
  <r>
    <x v="10"/>
    <s v="GJ"/>
    <n v="67936000"/>
    <n v="826577"/>
    <n v="10089"/>
    <n v="816283"/>
    <n v="30928063"/>
    <n v="44735217"/>
    <n v="25972387"/>
    <n v="1.22"/>
    <n v="98.75"/>
    <n v="1.22"/>
    <n v="65.849999999999994"/>
    <n v="38.229999999999997"/>
  </r>
  <r>
    <x v="11"/>
    <s v="HP"/>
    <n v="7300000"/>
    <n v="224106"/>
    <n v="3738"/>
    <n v="218410"/>
    <n v="3685011"/>
    <n v="5713695"/>
    <n v="3443823"/>
    <n v="3.07"/>
    <n v="97.46"/>
    <n v="1.67"/>
    <n v="78.27"/>
    <n v="47.18"/>
  </r>
  <r>
    <x v="12"/>
    <s v="HR"/>
    <n v="28672000"/>
    <n v="771252"/>
    <n v="10049"/>
    <n v="761068"/>
    <n v="13032504"/>
    <n v="17772376"/>
    <n v="8115463"/>
    <n v="2.69"/>
    <n v="98.68"/>
    <n v="1.3"/>
    <n v="61.99"/>
    <n v="28.3"/>
  </r>
  <r>
    <x v="13"/>
    <s v="JH"/>
    <n v="37403000"/>
    <n v="348764"/>
    <n v="5138"/>
    <n v="343518"/>
    <n v="15985878"/>
    <n v="14986646"/>
    <n v="5585648"/>
    <n v="0.93"/>
    <n v="98.5"/>
    <n v="1.47"/>
    <n v="40.07"/>
    <n v="14.93"/>
  </r>
  <r>
    <x v="14"/>
    <s v="JK"/>
    <n v="13203000"/>
    <n v="332249"/>
    <n v="4432"/>
    <n v="326915"/>
    <n v="16202346"/>
    <n v="9511073"/>
    <n v="5149471"/>
    <n v="2.52"/>
    <n v="98.39"/>
    <n v="1.33"/>
    <n v="72.040000000000006"/>
    <n v="39"/>
  </r>
  <r>
    <x v="15"/>
    <s v="KA"/>
    <n v="65798000"/>
    <n v="2988333"/>
    <n v="38082"/>
    <n v="2941578"/>
    <n v="50873103"/>
    <n v="42497761"/>
    <n v="22858384"/>
    <n v="4.54"/>
    <n v="98.44"/>
    <n v="1.27"/>
    <n v="64.59"/>
    <n v="34.74"/>
  </r>
  <r>
    <x v="16"/>
    <s v="KL"/>
    <n v="35125000"/>
    <n v="4968657"/>
    <n v="31681"/>
    <n v="4857181"/>
    <n v="37886378"/>
    <n v="25306499"/>
    <n v="13658343"/>
    <n v="14.15"/>
    <n v="97.76"/>
    <n v="0.64"/>
    <n v="72.05"/>
    <n v="38.880000000000003"/>
  </r>
  <r>
    <x v="17"/>
    <s v="LA"/>
    <n v="293000"/>
    <n v="20962"/>
    <n v="208"/>
    <n v="20687"/>
    <n v="555568"/>
    <n v="208798"/>
    <n v="152280"/>
    <n v="7.15"/>
    <n v="98.69"/>
    <n v="0.99"/>
    <n v="71.260000000000005"/>
    <n v="51.97"/>
  </r>
  <r>
    <x v="18"/>
    <s v="LD"/>
    <n v="68000"/>
    <n v="10365"/>
    <n v="51"/>
    <n v="10270"/>
    <n v="263541"/>
    <n v="55129"/>
    <n v="45951"/>
    <n v="15.24"/>
    <n v="99.08"/>
    <n v="0.49"/>
    <n v="81.069999999999993"/>
    <n v="67.569999999999993"/>
  </r>
  <r>
    <x v="19"/>
    <s v="MH"/>
    <n v="122153000"/>
    <n v="6611078"/>
    <n v="140216"/>
    <n v="6450585"/>
    <n v="62667211"/>
    <n v="67198794"/>
    <n v="30975692"/>
    <n v="5.41"/>
    <n v="97.57"/>
    <n v="2.12"/>
    <n v="55.01"/>
    <n v="25.36"/>
  </r>
  <r>
    <x v="20"/>
    <s v="ML"/>
    <n v="3224000"/>
    <n v="83627"/>
    <n v="1450"/>
    <n v="81746"/>
    <n v="1151665"/>
    <n v="1103275"/>
    <n v="641819"/>
    <n v="2.59"/>
    <n v="97.75"/>
    <n v="1.73"/>
    <n v="34.22"/>
    <n v="19.91"/>
  </r>
  <r>
    <x v="21"/>
    <s v="MN"/>
    <n v="3103000"/>
    <n v="123731"/>
    <n v="1921"/>
    <n v="121102"/>
    <n v="1367673"/>
    <n v="1249436"/>
    <n v="719413"/>
    <n v="3.99"/>
    <n v="97.88"/>
    <n v="1.55"/>
    <n v="40.270000000000003"/>
    <n v="23.18"/>
  </r>
  <r>
    <x v="22"/>
    <s v="MP"/>
    <n v="82232000"/>
    <n v="792854"/>
    <n v="10524"/>
    <n v="782215"/>
    <n v="20294225"/>
    <n v="49911938"/>
    <n v="20838045"/>
    <n v="0.96"/>
    <n v="98.66"/>
    <n v="1.33"/>
    <n v="60.7"/>
    <n v="25.34"/>
  </r>
  <r>
    <x v="23"/>
    <s v="MZ"/>
    <n v="1192000"/>
    <n v="121359"/>
    <n v="432"/>
    <n v="114612"/>
    <n v="1298444"/>
    <n v="711597"/>
    <n v="512029"/>
    <n v="10.18"/>
    <n v="94.44"/>
    <n v="0.36"/>
    <n v="59.7"/>
    <n v="42.96"/>
  </r>
  <r>
    <x v="24"/>
    <s v="NL"/>
    <n v="2150000"/>
    <n v="31842"/>
    <n v="685"/>
    <n v="29904"/>
    <n v="395416"/>
    <n v="709553"/>
    <n v="490663"/>
    <n v="1.48"/>
    <n v="93.91"/>
    <n v="2.15"/>
    <n v="33"/>
    <n v="22.82"/>
  </r>
  <r>
    <x v="25"/>
    <s v="OR"/>
    <n v="43671000"/>
    <n v="1041457"/>
    <n v="8386"/>
    <n v="1029147"/>
    <n v="21994343"/>
    <n v="25736641"/>
    <n v="11560912"/>
    <n v="2.38"/>
    <n v="98.82"/>
    <n v="0.81"/>
    <n v="58.93"/>
    <n v="26.47"/>
  </r>
  <r>
    <x v="26"/>
    <s v="PB"/>
    <n v="29859000"/>
    <n v="602401"/>
    <n v="16559"/>
    <n v="585591"/>
    <n v="15429415"/>
    <n v="15942714"/>
    <n v="6238973"/>
    <n v="2.02"/>
    <n v="97.21"/>
    <n v="2.75"/>
    <n v="53.39"/>
    <n v="20.89"/>
  </r>
  <r>
    <x v="27"/>
    <s v="PY"/>
    <n v="1504000"/>
    <n v="128013"/>
    <n v="1857"/>
    <n v="125726"/>
    <n v="1919060"/>
    <n v="733922"/>
    <n v="404355"/>
    <n v="8.51"/>
    <n v="98.21"/>
    <n v="1.45"/>
    <n v="48.8"/>
    <n v="26.89"/>
  </r>
  <r>
    <x v="28"/>
    <s v="RJ"/>
    <n v="77264000"/>
    <n v="954429"/>
    <n v="8954"/>
    <n v="945443"/>
    <n v="14807752"/>
    <n v="42544909"/>
    <n v="20097635"/>
    <n v="1.24"/>
    <n v="99.06"/>
    <n v="0.94"/>
    <n v="55.06"/>
    <n v="26.01"/>
  </r>
  <r>
    <x v="29"/>
    <s v="SK"/>
    <n v="664000"/>
    <n v="31979"/>
    <n v="396"/>
    <n v="31063"/>
    <n v="261343"/>
    <n v="521763"/>
    <n v="451509"/>
    <n v="4.82"/>
    <n v="97.14"/>
    <n v="1.24"/>
    <n v="78.58"/>
    <n v="68"/>
  </r>
  <r>
    <x v="30"/>
    <s v="TG"/>
    <n v="37220000"/>
    <n v="671463"/>
    <n v="3956"/>
    <n v="663498"/>
    <n v="27569831"/>
    <n v="22498559"/>
    <n v="9772398"/>
    <n v="1.8"/>
    <n v="98.81"/>
    <n v="0.59"/>
    <n v="60.45"/>
    <n v="26.26"/>
  </r>
  <r>
    <x v="31"/>
    <s v="TN"/>
    <n v="75695000"/>
    <n v="2702623"/>
    <n v="36116"/>
    <n v="2655015"/>
    <n v="51159242"/>
    <n v="41279432"/>
    <n v="17619141"/>
    <n v="3.57"/>
    <n v="98.24"/>
    <n v="1.34"/>
    <n v="54.53"/>
    <n v="23.28"/>
  </r>
  <r>
    <x v="32"/>
    <s v="TR"/>
    <n v="3992000"/>
    <n v="84468"/>
    <n v="813"/>
    <n v="83466"/>
    <n v="1983127"/>
    <n v="2508477"/>
    <n v="1621329"/>
    <n v="2.12"/>
    <n v="98.81"/>
    <n v="0.96"/>
    <n v="62.84"/>
    <n v="40.61"/>
  </r>
  <r>
    <x v="33"/>
    <s v="UP"/>
    <n v="224979000"/>
    <n v="1710158"/>
    <n v="22900"/>
    <n v="1687151"/>
    <n v="83635222"/>
    <n v="98178865"/>
    <n v="32681895"/>
    <n v="0.76"/>
    <n v="98.65"/>
    <n v="1.34"/>
    <n v="43.64"/>
    <n v="14.53"/>
  </r>
  <r>
    <x v="34"/>
    <s v="UT"/>
    <n v="11141000"/>
    <n v="343896"/>
    <n v="7400"/>
    <n v="330195"/>
    <n v="7781148"/>
    <n v="7478017"/>
    <n v="3898342"/>
    <n v="3.09"/>
    <n v="96.02"/>
    <n v="2.15"/>
    <n v="67.12"/>
    <n v="34.99"/>
  </r>
  <r>
    <x v="35"/>
    <s v="WB"/>
    <n v="96906000"/>
    <n v="1592908"/>
    <n v="19141"/>
    <n v="1565471"/>
    <n v="19228303"/>
    <n v="56192166"/>
    <n v="21559747"/>
    <n v="1.64"/>
    <n v="98.28"/>
    <n v="1.2"/>
    <n v="57.99"/>
    <n v="22.2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1701378"/>
    <n v="38785"/>
    <n v="38095"/>
    <n v="591"/>
    <n v="79623"/>
    <n v="0.04"/>
    <n v="1.52"/>
  </r>
  <r>
    <x v="1"/>
    <n v="2017079"/>
    <n v="52089"/>
    <n v="51136"/>
    <n v="659"/>
    <n v="336271"/>
    <n v="0.17"/>
    <n v="1.27"/>
  </r>
  <r>
    <x v="2"/>
    <n v="1982465"/>
    <n v="126050"/>
    <n v="124153"/>
    <n v="1399"/>
    <n v="746774"/>
    <n v="0.4"/>
    <n v="1.1100000000000001"/>
  </r>
  <r>
    <x v="3"/>
    <n v="5322180"/>
    <n v="658611"/>
    <n v="646777"/>
    <n v="8550"/>
    <n v="3838369"/>
    <n v="0.73"/>
    <n v="1.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
  <r>
    <x v="0"/>
    <n v="1"/>
    <x v="0"/>
    <n v="1"/>
    <n v="0"/>
    <n v="0"/>
    <n v="0"/>
  </r>
  <r>
    <x v="0"/>
    <n v="2"/>
    <x v="1"/>
    <n v="2"/>
    <n v="0"/>
    <n v="0"/>
    <n v="0"/>
  </r>
  <r>
    <x v="0"/>
    <n v="2"/>
    <x v="2"/>
    <n v="0"/>
    <n v="3"/>
    <n v="0"/>
    <n v="0"/>
  </r>
  <r>
    <x v="0"/>
    <n v="3"/>
    <x v="3"/>
    <n v="31"/>
    <n v="0"/>
    <n v="0"/>
    <n v="0"/>
  </r>
  <r>
    <x v="0"/>
    <n v="3"/>
    <x v="4"/>
    <n v="68"/>
    <n v="0"/>
    <n v="1"/>
    <n v="0"/>
  </r>
  <r>
    <x v="0"/>
    <n v="3"/>
    <x v="5"/>
    <n v="232"/>
    <n v="1"/>
    <n v="0"/>
    <n v="0"/>
  </r>
  <r>
    <x v="0"/>
    <n v="3"/>
    <x v="6"/>
    <n v="685"/>
    <n v="4"/>
    <n v="2"/>
    <n v="0"/>
  </r>
  <r>
    <x v="0"/>
    <n v="3"/>
    <x v="7"/>
    <n v="616"/>
    <n v="152"/>
    <n v="44"/>
    <n v="0"/>
  </r>
  <r>
    <x v="0"/>
    <n v="4"/>
    <x v="8"/>
    <n v="2049"/>
    <n v="126"/>
    <n v="49"/>
    <n v="30848"/>
  </r>
  <r>
    <x v="0"/>
    <n v="4"/>
    <x v="9"/>
    <n v="4769"/>
    <n v="686"/>
    <n v="194"/>
    <n v="141161"/>
  </r>
  <r>
    <x v="0"/>
    <n v="4"/>
    <x v="10"/>
    <n v="7272"/>
    <n v="1494"/>
    <n v="232"/>
    <n v="195298"/>
  </r>
  <r>
    <x v="0"/>
    <n v="4"/>
    <x v="11"/>
    <n v="10558"/>
    <n v="3472"/>
    <n v="303"/>
    <n v="343293"/>
  </r>
  <r>
    <x v="0"/>
    <n v="4"/>
    <x v="12"/>
    <n v="8584"/>
    <n v="3121"/>
    <n v="329"/>
    <n v="292652"/>
  </r>
  <r>
    <x v="0"/>
    <n v="5"/>
    <x v="13"/>
    <n v="4960"/>
    <n v="1793"/>
    <n v="169"/>
    <n v="141330"/>
  </r>
  <r>
    <x v="0"/>
    <n v="5"/>
    <x v="14"/>
    <n v="23039"/>
    <n v="8449"/>
    <n v="779"/>
    <n v="550191"/>
  </r>
  <r>
    <x v="0"/>
    <n v="5"/>
    <x v="15"/>
    <n v="27784"/>
    <n v="14956"/>
    <n v="771"/>
    <n v="656133"/>
  </r>
  <r>
    <x v="0"/>
    <n v="5"/>
    <x v="16"/>
    <n v="38876"/>
    <n v="20152"/>
    <n v="995"/>
    <n v="837326"/>
  </r>
  <r>
    <x v="0"/>
    <n v="5"/>
    <x v="17"/>
    <n v="47290"/>
    <n v="32525"/>
    <n v="1315"/>
    <n v="918427"/>
  </r>
  <r>
    <x v="0"/>
    <n v="5"/>
    <x v="18"/>
    <n v="8341"/>
    <n v="4928"/>
    <n v="222"/>
    <n v="144766"/>
  </r>
  <r>
    <x v="0"/>
    <n v="6"/>
    <x v="19"/>
    <n v="53250"/>
    <n v="26796"/>
    <n v="1539"/>
    <n v="897862"/>
  </r>
  <r>
    <x v="0"/>
    <n v="6"/>
    <x v="20"/>
    <n v="75243"/>
    <n v="43669"/>
    <n v="2253"/>
    <n v="1122051"/>
  </r>
  <r>
    <x v="0"/>
    <n v="6"/>
    <x v="21"/>
    <n v="88835"/>
    <n v="65858"/>
    <n v="4080"/>
    <n v="1328254"/>
  </r>
  <r>
    <x v="0"/>
    <n v="6"/>
    <x v="22"/>
    <n v="119079"/>
    <n v="81963"/>
    <n v="2826"/>
    <n v="1607363"/>
  </r>
  <r>
    <x v="0"/>
    <n v="6"/>
    <x v="23"/>
    <n v="57223"/>
    <n v="37693"/>
    <n v="1307"/>
    <n v="709097"/>
  </r>
  <r>
    <x v="0"/>
    <n v="7"/>
    <x v="24"/>
    <n v="90118"/>
    <n v="61226"/>
    <n v="1871"/>
    <n v="1103601"/>
  </r>
  <r>
    <x v="0"/>
    <n v="7"/>
    <x v="25"/>
    <n v="178027"/>
    <n v="127168"/>
    <n v="3405"/>
    <n v="2124491"/>
  </r>
  <r>
    <x v="0"/>
    <n v="7"/>
    <x v="26"/>
    <n v="230764"/>
    <n v="141438"/>
    <n v="4133"/>
    <n v="2491388"/>
  </r>
  <r>
    <x v="0"/>
    <n v="7"/>
    <x v="27"/>
    <n v="309378"/>
    <n v="209462"/>
    <n v="5293"/>
    <n v="3104486"/>
  </r>
  <r>
    <x v="0"/>
    <n v="7"/>
    <x v="28"/>
    <n v="309980"/>
    <n v="208414"/>
    <n v="4444"/>
    <n v="3344424"/>
  </r>
  <r>
    <x v="0"/>
    <n v="8"/>
    <x v="29"/>
    <n v="55117"/>
    <n v="51368"/>
    <n v="854"/>
    <n v="611980"/>
  </r>
  <r>
    <x v="0"/>
    <n v="8"/>
    <x v="30"/>
    <n v="399852"/>
    <n v="332891"/>
    <n v="6044"/>
    <n v="4471253"/>
  </r>
  <r>
    <x v="0"/>
    <n v="8"/>
    <x v="31"/>
    <n v="437188"/>
    <n v="380868"/>
    <n v="6632"/>
    <n v="5515481"/>
  </r>
  <r>
    <x v="0"/>
    <n v="8"/>
    <x v="32"/>
    <n v="454228"/>
    <n v="419228"/>
    <n v="6762"/>
    <n v="5987805"/>
  </r>
  <r>
    <x v="0"/>
    <n v="8"/>
    <x v="33"/>
    <n v="496276"/>
    <n v="432620"/>
    <n v="6811"/>
    <n v="6808724"/>
  </r>
  <r>
    <x v="0"/>
    <n v="8"/>
    <x v="34"/>
    <n v="148227"/>
    <n v="124857"/>
    <n v="1776"/>
    <n v="2042918"/>
  </r>
  <r>
    <x v="0"/>
    <n v="9"/>
    <x v="35"/>
    <n v="422905"/>
    <n v="340302"/>
    <n v="5246"/>
    <n v="5552440"/>
  </r>
  <r>
    <x v="0"/>
    <n v="9"/>
    <x v="36"/>
    <n v="640962"/>
    <n v="521638"/>
    <n v="7935"/>
    <n v="7954960"/>
  </r>
  <r>
    <x v="0"/>
    <n v="9"/>
    <x v="37"/>
    <n v="646420"/>
    <n v="600426"/>
    <n v="8160"/>
    <n v="8026815"/>
  </r>
  <r>
    <x v="0"/>
    <n v="9"/>
    <x v="38"/>
    <n v="592350"/>
    <n v="638955"/>
    <n v="7760"/>
    <n v="8368574"/>
  </r>
  <r>
    <x v="0"/>
    <n v="9"/>
    <x v="39"/>
    <n v="319687"/>
    <n v="331313"/>
    <n v="4172"/>
    <n v="5050471"/>
  </r>
  <r>
    <x v="0"/>
    <n v="10"/>
    <x v="40"/>
    <n v="237149"/>
    <n v="236726"/>
    <n v="3104"/>
    <n v="3468109"/>
  </r>
  <r>
    <x v="0"/>
    <n v="10"/>
    <x v="41"/>
    <n v="504099"/>
    <n v="568124"/>
    <n v="6559"/>
    <n v="8080653"/>
  </r>
  <r>
    <x v="0"/>
    <n v="10"/>
    <x v="42"/>
    <n v="441217"/>
    <n v="519534"/>
    <n v="5694"/>
    <n v="8057611"/>
  </r>
  <r>
    <x v="0"/>
    <n v="10"/>
    <x v="43"/>
    <n v="371305"/>
    <n v="481440"/>
    <n v="4505"/>
    <n v="7948256"/>
  </r>
  <r>
    <x v="0"/>
    <n v="10"/>
    <x v="44"/>
    <n v="319360"/>
    <n v="413754"/>
    <n v="3581"/>
    <n v="7420490"/>
  </r>
  <r>
    <x v="0"/>
    <n v="11"/>
    <x v="45"/>
    <n v="323810"/>
    <n v="377698"/>
    <n v="4012"/>
    <n v="7870012"/>
  </r>
  <r>
    <x v="0"/>
    <n v="11"/>
    <x v="46"/>
    <n v="307731"/>
    <n v="336548"/>
    <n v="3512"/>
    <n v="7649612"/>
  </r>
  <r>
    <x v="0"/>
    <n v="11"/>
    <x v="47"/>
    <n v="280973"/>
    <n v="316200"/>
    <n v="3588"/>
    <n v="6942787"/>
  </r>
  <r>
    <x v="0"/>
    <n v="11"/>
    <x v="48"/>
    <n v="297131"/>
    <n v="281122"/>
    <n v="3470"/>
    <n v="8343374"/>
  </r>
  <r>
    <x v="0"/>
    <n v="11"/>
    <x v="49"/>
    <n v="70215"/>
    <n v="87434"/>
    <n v="926"/>
    <n v="2346544"/>
  </r>
  <r>
    <x v="0"/>
    <n v="12"/>
    <x v="50"/>
    <n v="181275"/>
    <n v="211351"/>
    <n v="2561"/>
    <n v="6054806"/>
  </r>
  <r>
    <x v="0"/>
    <n v="12"/>
    <x v="51"/>
    <n v="212851"/>
    <n v="256933"/>
    <n v="2835"/>
    <n v="7849439"/>
  </r>
  <r>
    <x v="0"/>
    <n v="12"/>
    <x v="52"/>
    <n v="174279"/>
    <n v="222802"/>
    <n v="2458"/>
    <n v="7830075"/>
  </r>
  <r>
    <x v="0"/>
    <n v="12"/>
    <x v="53"/>
    <n v="156733"/>
    <n v="181167"/>
    <n v="2146"/>
    <n v="7371034"/>
  </r>
  <r>
    <x v="0"/>
    <n v="12"/>
    <x v="54"/>
    <n v="97918"/>
    <n v="120884"/>
    <n v="1359"/>
    <n v="5144189"/>
  </r>
  <r>
    <x v="1"/>
    <n v="1"/>
    <x v="55"/>
    <n v="38303"/>
    <n v="44741"/>
    <n v="453"/>
    <n v="2046012"/>
  </r>
  <r>
    <x v="1"/>
    <n v="1"/>
    <x v="56"/>
    <n v="126733"/>
    <n v="148922"/>
    <n v="1577"/>
    <n v="7076491"/>
  </r>
  <r>
    <x v="1"/>
    <n v="1"/>
    <x v="57"/>
    <n v="107367"/>
    <n v="120828"/>
    <n v="1263"/>
    <n v="6459962"/>
  </r>
  <r>
    <x v="1"/>
    <n v="1"/>
    <x v="58"/>
    <n v="96729"/>
    <n v="119873"/>
    <n v="1066"/>
    <n v="6092588"/>
  </r>
  <r>
    <x v="1"/>
    <n v="1"/>
    <x v="0"/>
    <n v="91658"/>
    <n v="106029"/>
    <n v="935"/>
    <n v="5474267"/>
  </r>
  <r>
    <x v="1"/>
    <n v="1"/>
    <x v="59"/>
    <n v="11527"/>
    <n v="11882"/>
    <n v="116"/>
    <n v="756658"/>
  </r>
  <r>
    <x v="1"/>
    <n v="2"/>
    <x v="60"/>
    <n v="68686"/>
    <n v="87567"/>
    <n v="604"/>
    <n v="4762347"/>
  </r>
  <r>
    <x v="1"/>
    <n v="2"/>
    <x v="1"/>
    <n v="77459"/>
    <n v="88267"/>
    <n v="646"/>
    <n v="5537468"/>
  </r>
  <r>
    <x v="1"/>
    <n v="2"/>
    <x v="2"/>
    <n v="86319"/>
    <n v="77698"/>
    <n v="661"/>
    <n v="5039350"/>
  </r>
  <r>
    <x v="1"/>
    <n v="2"/>
    <x v="61"/>
    <n v="105350"/>
    <n v="85738"/>
    <n v="747"/>
    <n v="5432777"/>
  </r>
  <r>
    <x v="1"/>
    <n v="2"/>
    <x v="62"/>
    <n v="15614"/>
    <n v="11291"/>
    <n v="108"/>
    <n v="789039"/>
  </r>
  <r>
    <x v="1"/>
    <n v="3"/>
    <x v="3"/>
    <n v="98565"/>
    <n v="82009"/>
    <n v="599"/>
    <n v="4862291"/>
  </r>
  <r>
    <x v="1"/>
    <n v="3"/>
    <x v="4"/>
    <n v="148024"/>
    <n v="121278"/>
    <n v="849"/>
    <n v="5598594"/>
  </r>
  <r>
    <x v="1"/>
    <n v="3"/>
    <x v="5"/>
    <n v="240065"/>
    <n v="140265"/>
    <n v="1148"/>
    <n v="6564079"/>
  </r>
  <r>
    <x v="1"/>
    <n v="3"/>
    <x v="6"/>
    <n v="372296"/>
    <n v="193457"/>
    <n v="1796"/>
    <n v="7634266"/>
  </r>
  <r>
    <x v="1"/>
    <n v="3"/>
    <x v="7"/>
    <n v="249710"/>
    <n v="150923"/>
    <n v="1374"/>
    <n v="3996354"/>
  </r>
  <r>
    <x v="1"/>
    <n v="4"/>
    <x v="8"/>
    <n v="263415"/>
    <n v="154622"/>
    <n v="1695"/>
    <n v="3747768"/>
  </r>
  <r>
    <x v="1"/>
    <n v="4"/>
    <x v="9"/>
    <n v="871385"/>
    <n v="451251"/>
    <n v="4650"/>
    <n v="10268571"/>
  </r>
  <r>
    <x v="1"/>
    <n v="4"/>
    <x v="10"/>
    <n v="1427394"/>
    <n v="726816"/>
    <n v="7868"/>
    <n v="12028596"/>
  </r>
  <r>
    <x v="1"/>
    <n v="4"/>
    <x v="11"/>
    <n v="2169053"/>
    <n v="1272981"/>
    <n v="15137"/>
    <n v="13785068"/>
  </r>
  <r>
    <x v="1"/>
    <n v="4"/>
    <x v="12"/>
    <n v="2205232"/>
    <n v="1595080"/>
    <n v="19529"/>
    <n v="12280548"/>
  </r>
  <r>
    <x v="1"/>
    <n v="5"/>
    <x v="13"/>
    <n v="392576"/>
    <n v="308688"/>
    <n v="3685"/>
    <n v="2168401"/>
  </r>
  <r>
    <x v="1"/>
    <n v="5"/>
    <x v="14"/>
    <n v="2746319"/>
    <n v="2329749"/>
    <n v="26875"/>
    <n v="14645609"/>
  </r>
  <r>
    <x v="1"/>
    <n v="5"/>
    <x v="15"/>
    <n v="2387151"/>
    <n v="2477533"/>
    <n v="27920"/>
    <n v="14225185"/>
  </r>
  <r>
    <x v="1"/>
    <n v="5"/>
    <x v="16"/>
    <n v="1845729"/>
    <n v="2629616"/>
    <n v="28980"/>
    <n v="15089166"/>
  </r>
  <r>
    <x v="1"/>
    <n v="5"/>
    <x v="17"/>
    <n v="1364633"/>
    <n v="2028125"/>
    <n v="26699"/>
    <n v="15518753"/>
  </r>
  <r>
    <x v="1"/>
    <n v="5"/>
    <x v="18"/>
    <n v="280279"/>
    <n v="492789"/>
    <n v="5913"/>
    <n v="4061960"/>
  </r>
  <r>
    <x v="1"/>
    <n v="6"/>
    <x v="19"/>
    <n v="634562"/>
    <n v="1037146"/>
    <n v="14874"/>
    <n v="11201176"/>
  </r>
  <r>
    <x v="1"/>
    <n v="6"/>
    <x v="20"/>
    <n v="630631"/>
    <n v="1059078"/>
    <n v="23622"/>
    <n v="14850437"/>
  </r>
  <r>
    <x v="1"/>
    <n v="6"/>
    <x v="21"/>
    <n v="442331"/>
    <n v="722528"/>
    <n v="16334"/>
    <n v="14394178"/>
  </r>
  <r>
    <x v="1"/>
    <n v="6"/>
    <x v="22"/>
    <n v="351058"/>
    <n v="485158"/>
    <n v="9042"/>
    <n v="14058441"/>
  </r>
  <r>
    <x v="1"/>
    <n v="6"/>
    <x v="23"/>
    <n v="178303"/>
    <n v="238181"/>
    <n v="3706"/>
    <n v="7723430"/>
  </r>
  <r>
    <x v="1"/>
    <n v="7"/>
    <x v="24"/>
    <n v="133995"/>
    <n v="168821"/>
    <n v="2544"/>
    <n v="6217009"/>
  </r>
  <r>
    <x v="1"/>
    <n v="7"/>
    <x v="25"/>
    <n v="291499"/>
    <n v="316864"/>
    <n v="6039"/>
    <n v="13810901"/>
  </r>
  <r>
    <x v="1"/>
    <n v="7"/>
    <x v="26"/>
    <n v="269016"/>
    <n v="294717"/>
    <n v="5568"/>
    <n v="13776186"/>
  </r>
  <r>
    <x v="1"/>
    <n v="7"/>
    <x v="27"/>
    <n v="266215"/>
    <n v="273254"/>
    <n v="6944"/>
    <n v="13689912"/>
  </r>
  <r>
    <x v="1"/>
    <n v="7"/>
    <x v="28"/>
    <n v="283248"/>
    <n v="277560"/>
    <n v="3799"/>
    <n v="13917199"/>
  </r>
  <r>
    <x v="1"/>
    <n v="8"/>
    <x v="29"/>
    <n v="278819"/>
    <n v="279040"/>
    <n v="3509"/>
    <n v="14182812"/>
  </r>
  <r>
    <x v="1"/>
    <n v="8"/>
    <x v="30"/>
    <n v="258407"/>
    <n v="276368"/>
    <n v="3361"/>
    <n v="13473845"/>
  </r>
  <r>
    <x v="1"/>
    <n v="8"/>
    <x v="31"/>
    <n v="231582"/>
    <n v="260538"/>
    <n v="3146"/>
    <n v="12593187"/>
  </r>
  <r>
    <x v="1"/>
    <n v="8"/>
    <x v="32"/>
    <n v="270502"/>
    <n v="252131"/>
    <n v="3461"/>
    <n v="12631413"/>
  </r>
  <r>
    <x v="1"/>
    <n v="8"/>
    <x v="33"/>
    <n v="116695"/>
    <n v="105195"/>
    <n v="1194"/>
    <n v="5072182"/>
  </r>
  <r>
    <x v="1"/>
    <n v="9"/>
    <x v="35"/>
    <n v="176873"/>
    <n v="144265"/>
    <n v="1513"/>
    <n v="7531823"/>
  </r>
  <r>
    <x v="1"/>
    <n v="9"/>
    <x v="36"/>
    <n v="244551"/>
    <n v="265543"/>
    <n v="2121"/>
    <n v="12416338"/>
  </r>
  <r>
    <x v="1"/>
    <n v="9"/>
    <x v="37"/>
    <n v="214849"/>
    <n v="268233"/>
    <n v="2181"/>
    <n v="11048219"/>
  </r>
  <r>
    <x v="1"/>
    <n v="9"/>
    <x v="38"/>
    <n v="204228"/>
    <n v="230424"/>
    <n v="2080"/>
    <n v="11791936"/>
  </r>
  <r>
    <x v="1"/>
    <n v="9"/>
    <x v="39"/>
    <n v="114255"/>
    <n v="140750"/>
    <n v="1423"/>
    <n v="7582138"/>
  </r>
  <r>
    <x v="1"/>
    <n v="10"/>
    <x v="40"/>
    <n v="47107"/>
    <n v="51398"/>
    <n v="475"/>
    <n v="3253069"/>
  </r>
  <r>
    <x v="1"/>
    <n v="10"/>
    <x v="41"/>
    <n v="139667"/>
    <n v="177360"/>
    <n v="1774"/>
    <n v="9766368"/>
  </r>
  <r>
    <x v="1"/>
    <n v="10"/>
    <x v="42"/>
    <n v="114489"/>
    <n v="147837"/>
    <n v="1535"/>
    <n v="8722154"/>
  </r>
  <r>
    <x v="1"/>
    <n v="10"/>
    <x v="43"/>
    <n v="108122"/>
    <n v="128839"/>
    <n v="2145"/>
    <n v="8839986"/>
  </r>
  <r>
    <x v="1"/>
    <n v="10"/>
    <x v="44"/>
    <n v="97818"/>
    <n v="107209"/>
    <n v="3918"/>
    <n v="9712876"/>
  </r>
  <r>
    <x v="1"/>
    <n v="10"/>
    <x v="63"/>
    <n v="12907"/>
    <n v="13152"/>
    <n v="251"/>
    <n v="132062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
  <r>
    <x v="0"/>
    <x v="0"/>
    <x v="0"/>
    <n v="1"/>
    <n v="0"/>
    <n v="0"/>
    <n v="0"/>
  </r>
  <r>
    <x v="0"/>
    <x v="1"/>
    <x v="1"/>
    <n v="2"/>
    <n v="0"/>
    <n v="0"/>
    <n v="0"/>
  </r>
  <r>
    <x v="0"/>
    <x v="1"/>
    <x v="2"/>
    <n v="0"/>
    <n v="3"/>
    <n v="0"/>
    <n v="0"/>
  </r>
  <r>
    <x v="0"/>
    <x v="2"/>
    <x v="3"/>
    <n v="31"/>
    <n v="0"/>
    <n v="0"/>
    <n v="0"/>
  </r>
  <r>
    <x v="0"/>
    <x v="2"/>
    <x v="4"/>
    <n v="68"/>
    <n v="0"/>
    <n v="1"/>
    <n v="0"/>
  </r>
  <r>
    <x v="0"/>
    <x v="2"/>
    <x v="5"/>
    <n v="232"/>
    <n v="1"/>
    <n v="0"/>
    <n v="0"/>
  </r>
  <r>
    <x v="0"/>
    <x v="2"/>
    <x v="6"/>
    <n v="685"/>
    <n v="4"/>
    <n v="2"/>
    <n v="0"/>
  </r>
  <r>
    <x v="0"/>
    <x v="2"/>
    <x v="7"/>
    <n v="616"/>
    <n v="152"/>
    <n v="44"/>
    <n v="0"/>
  </r>
  <r>
    <x v="0"/>
    <x v="3"/>
    <x v="8"/>
    <n v="2049"/>
    <n v="126"/>
    <n v="49"/>
    <n v="30848"/>
  </r>
  <r>
    <x v="0"/>
    <x v="3"/>
    <x v="9"/>
    <n v="4769"/>
    <n v="686"/>
    <n v="194"/>
    <n v="141161"/>
  </r>
  <r>
    <x v="0"/>
    <x v="3"/>
    <x v="10"/>
    <n v="7272"/>
    <n v="1494"/>
    <n v="232"/>
    <n v="195298"/>
  </r>
  <r>
    <x v="0"/>
    <x v="3"/>
    <x v="11"/>
    <n v="10558"/>
    <n v="3472"/>
    <n v="303"/>
    <n v="343293"/>
  </r>
  <r>
    <x v="0"/>
    <x v="3"/>
    <x v="12"/>
    <n v="8584"/>
    <n v="3121"/>
    <n v="329"/>
    <n v="292652"/>
  </r>
  <r>
    <x v="0"/>
    <x v="4"/>
    <x v="13"/>
    <n v="4960"/>
    <n v="1793"/>
    <n v="169"/>
    <n v="141330"/>
  </r>
  <r>
    <x v="0"/>
    <x v="4"/>
    <x v="14"/>
    <n v="23039"/>
    <n v="8449"/>
    <n v="779"/>
    <n v="550191"/>
  </r>
  <r>
    <x v="0"/>
    <x v="4"/>
    <x v="15"/>
    <n v="27784"/>
    <n v="14956"/>
    <n v="771"/>
    <n v="656133"/>
  </r>
  <r>
    <x v="0"/>
    <x v="4"/>
    <x v="16"/>
    <n v="38876"/>
    <n v="20152"/>
    <n v="995"/>
    <n v="837326"/>
  </r>
  <r>
    <x v="0"/>
    <x v="4"/>
    <x v="17"/>
    <n v="47290"/>
    <n v="32525"/>
    <n v="1315"/>
    <n v="918427"/>
  </r>
  <r>
    <x v="0"/>
    <x v="4"/>
    <x v="18"/>
    <n v="8341"/>
    <n v="4928"/>
    <n v="222"/>
    <n v="144766"/>
  </r>
  <r>
    <x v="0"/>
    <x v="5"/>
    <x v="19"/>
    <n v="53250"/>
    <n v="26796"/>
    <n v="1539"/>
    <n v="897862"/>
  </r>
  <r>
    <x v="0"/>
    <x v="5"/>
    <x v="20"/>
    <n v="75243"/>
    <n v="43669"/>
    <n v="2253"/>
    <n v="1122051"/>
  </r>
  <r>
    <x v="0"/>
    <x v="5"/>
    <x v="21"/>
    <n v="88835"/>
    <n v="65858"/>
    <n v="4080"/>
    <n v="1328254"/>
  </r>
  <r>
    <x v="0"/>
    <x v="5"/>
    <x v="22"/>
    <n v="119079"/>
    <n v="81963"/>
    <n v="2826"/>
    <n v="1607363"/>
  </r>
  <r>
    <x v="0"/>
    <x v="5"/>
    <x v="23"/>
    <n v="57223"/>
    <n v="37693"/>
    <n v="1307"/>
    <n v="709097"/>
  </r>
  <r>
    <x v="0"/>
    <x v="6"/>
    <x v="24"/>
    <n v="90118"/>
    <n v="61226"/>
    <n v="1871"/>
    <n v="1103601"/>
  </r>
  <r>
    <x v="0"/>
    <x v="6"/>
    <x v="25"/>
    <n v="178027"/>
    <n v="127168"/>
    <n v="3405"/>
    <n v="2124491"/>
  </r>
  <r>
    <x v="0"/>
    <x v="6"/>
    <x v="26"/>
    <n v="230764"/>
    <n v="141438"/>
    <n v="4133"/>
    <n v="2491388"/>
  </r>
  <r>
    <x v="0"/>
    <x v="6"/>
    <x v="27"/>
    <n v="309378"/>
    <n v="209462"/>
    <n v="5293"/>
    <n v="3104486"/>
  </r>
  <r>
    <x v="0"/>
    <x v="6"/>
    <x v="28"/>
    <n v="309980"/>
    <n v="208414"/>
    <n v="4444"/>
    <n v="3344424"/>
  </r>
  <r>
    <x v="0"/>
    <x v="7"/>
    <x v="29"/>
    <n v="55117"/>
    <n v="51368"/>
    <n v="854"/>
    <n v="611980"/>
  </r>
  <r>
    <x v="0"/>
    <x v="7"/>
    <x v="30"/>
    <n v="399852"/>
    <n v="332891"/>
    <n v="6044"/>
    <n v="4471253"/>
  </r>
  <r>
    <x v="0"/>
    <x v="7"/>
    <x v="31"/>
    <n v="437188"/>
    <n v="380868"/>
    <n v="6632"/>
    <n v="5515481"/>
  </r>
  <r>
    <x v="0"/>
    <x v="7"/>
    <x v="32"/>
    <n v="454228"/>
    <n v="419228"/>
    <n v="6762"/>
    <n v="5987805"/>
  </r>
  <r>
    <x v="0"/>
    <x v="7"/>
    <x v="33"/>
    <n v="496276"/>
    <n v="432620"/>
    <n v="6811"/>
    <n v="6808724"/>
  </r>
  <r>
    <x v="0"/>
    <x v="7"/>
    <x v="34"/>
    <n v="148227"/>
    <n v="124857"/>
    <n v="1776"/>
    <n v="2042918"/>
  </r>
  <r>
    <x v="0"/>
    <x v="8"/>
    <x v="35"/>
    <n v="422905"/>
    <n v="340302"/>
    <n v="5246"/>
    <n v="5552440"/>
  </r>
  <r>
    <x v="0"/>
    <x v="8"/>
    <x v="36"/>
    <n v="640962"/>
    <n v="521638"/>
    <n v="7935"/>
    <n v="7954960"/>
  </r>
  <r>
    <x v="0"/>
    <x v="8"/>
    <x v="37"/>
    <n v="646420"/>
    <n v="600426"/>
    <n v="8160"/>
    <n v="8026815"/>
  </r>
  <r>
    <x v="0"/>
    <x v="8"/>
    <x v="38"/>
    <n v="592350"/>
    <n v="638955"/>
    <n v="7760"/>
    <n v="8368574"/>
  </r>
  <r>
    <x v="0"/>
    <x v="8"/>
    <x v="39"/>
    <n v="319687"/>
    <n v="331313"/>
    <n v="4172"/>
    <n v="5050471"/>
  </r>
  <r>
    <x v="0"/>
    <x v="9"/>
    <x v="40"/>
    <n v="237149"/>
    <n v="236726"/>
    <n v="3104"/>
    <n v="3468109"/>
  </r>
  <r>
    <x v="0"/>
    <x v="9"/>
    <x v="41"/>
    <n v="504099"/>
    <n v="568124"/>
    <n v="6559"/>
    <n v="8080653"/>
  </r>
  <r>
    <x v="0"/>
    <x v="9"/>
    <x v="42"/>
    <n v="441217"/>
    <n v="519534"/>
    <n v="5694"/>
    <n v="8057611"/>
  </r>
  <r>
    <x v="0"/>
    <x v="9"/>
    <x v="43"/>
    <n v="371305"/>
    <n v="481440"/>
    <n v="4505"/>
    <n v="7948256"/>
  </r>
  <r>
    <x v="0"/>
    <x v="9"/>
    <x v="44"/>
    <n v="319360"/>
    <n v="413754"/>
    <n v="3581"/>
    <n v="7420490"/>
  </r>
  <r>
    <x v="0"/>
    <x v="10"/>
    <x v="45"/>
    <n v="323810"/>
    <n v="377698"/>
    <n v="4012"/>
    <n v="7870012"/>
  </r>
  <r>
    <x v="0"/>
    <x v="10"/>
    <x v="46"/>
    <n v="307731"/>
    <n v="336548"/>
    <n v="3512"/>
    <n v="7649612"/>
  </r>
  <r>
    <x v="0"/>
    <x v="10"/>
    <x v="47"/>
    <n v="280973"/>
    <n v="316200"/>
    <n v="3588"/>
    <n v="6942787"/>
  </r>
  <r>
    <x v="0"/>
    <x v="10"/>
    <x v="48"/>
    <n v="297131"/>
    <n v="281122"/>
    <n v="3470"/>
    <n v="8343374"/>
  </r>
  <r>
    <x v="0"/>
    <x v="10"/>
    <x v="49"/>
    <n v="70215"/>
    <n v="87434"/>
    <n v="926"/>
    <n v="2346544"/>
  </r>
  <r>
    <x v="0"/>
    <x v="11"/>
    <x v="50"/>
    <n v="181275"/>
    <n v="211351"/>
    <n v="2561"/>
    <n v="6054806"/>
  </r>
  <r>
    <x v="0"/>
    <x v="11"/>
    <x v="51"/>
    <n v="212851"/>
    <n v="256933"/>
    <n v="2835"/>
    <n v="7849439"/>
  </r>
  <r>
    <x v="0"/>
    <x v="11"/>
    <x v="52"/>
    <n v="174279"/>
    <n v="222802"/>
    <n v="2458"/>
    <n v="7830075"/>
  </r>
  <r>
    <x v="0"/>
    <x v="11"/>
    <x v="53"/>
    <n v="156733"/>
    <n v="181167"/>
    <n v="2146"/>
    <n v="7371034"/>
  </r>
  <r>
    <x v="0"/>
    <x v="11"/>
    <x v="54"/>
    <n v="97918"/>
    <n v="120884"/>
    <n v="1359"/>
    <n v="5144189"/>
  </r>
  <r>
    <x v="1"/>
    <x v="0"/>
    <x v="55"/>
    <n v="38303"/>
    <n v="44741"/>
    <n v="453"/>
    <n v="2046012"/>
  </r>
  <r>
    <x v="1"/>
    <x v="0"/>
    <x v="56"/>
    <n v="126733"/>
    <n v="148922"/>
    <n v="1577"/>
    <n v="7076491"/>
  </r>
  <r>
    <x v="1"/>
    <x v="0"/>
    <x v="57"/>
    <n v="107367"/>
    <n v="120828"/>
    <n v="1263"/>
    <n v="6459962"/>
  </r>
  <r>
    <x v="1"/>
    <x v="0"/>
    <x v="58"/>
    <n v="96729"/>
    <n v="119873"/>
    <n v="1066"/>
    <n v="6092588"/>
  </r>
  <r>
    <x v="1"/>
    <x v="0"/>
    <x v="0"/>
    <n v="91658"/>
    <n v="106029"/>
    <n v="935"/>
    <n v="5474267"/>
  </r>
  <r>
    <x v="1"/>
    <x v="0"/>
    <x v="59"/>
    <n v="11527"/>
    <n v="11882"/>
    <n v="116"/>
    <n v="756658"/>
  </r>
  <r>
    <x v="1"/>
    <x v="1"/>
    <x v="60"/>
    <n v="68686"/>
    <n v="87567"/>
    <n v="604"/>
    <n v="4762347"/>
  </r>
  <r>
    <x v="1"/>
    <x v="1"/>
    <x v="1"/>
    <n v="77459"/>
    <n v="88267"/>
    <n v="646"/>
    <n v="5537468"/>
  </r>
  <r>
    <x v="1"/>
    <x v="1"/>
    <x v="2"/>
    <n v="86319"/>
    <n v="77698"/>
    <n v="661"/>
    <n v="5039350"/>
  </r>
  <r>
    <x v="1"/>
    <x v="1"/>
    <x v="61"/>
    <n v="105350"/>
    <n v="85738"/>
    <n v="747"/>
    <n v="5432777"/>
  </r>
  <r>
    <x v="1"/>
    <x v="1"/>
    <x v="62"/>
    <n v="15614"/>
    <n v="11291"/>
    <n v="108"/>
    <n v="789039"/>
  </r>
  <r>
    <x v="1"/>
    <x v="2"/>
    <x v="3"/>
    <n v="98565"/>
    <n v="82009"/>
    <n v="599"/>
    <n v="4862291"/>
  </r>
  <r>
    <x v="1"/>
    <x v="2"/>
    <x v="4"/>
    <n v="148024"/>
    <n v="121278"/>
    <n v="849"/>
    <n v="5598594"/>
  </r>
  <r>
    <x v="1"/>
    <x v="2"/>
    <x v="5"/>
    <n v="240065"/>
    <n v="140265"/>
    <n v="1148"/>
    <n v="6564079"/>
  </r>
  <r>
    <x v="1"/>
    <x v="2"/>
    <x v="6"/>
    <n v="372296"/>
    <n v="193457"/>
    <n v="1796"/>
    <n v="7634266"/>
  </r>
  <r>
    <x v="1"/>
    <x v="2"/>
    <x v="7"/>
    <n v="249710"/>
    <n v="150923"/>
    <n v="1374"/>
    <n v="3996354"/>
  </r>
  <r>
    <x v="1"/>
    <x v="3"/>
    <x v="8"/>
    <n v="263415"/>
    <n v="154622"/>
    <n v="1695"/>
    <n v="3747768"/>
  </r>
  <r>
    <x v="1"/>
    <x v="3"/>
    <x v="9"/>
    <n v="871385"/>
    <n v="451251"/>
    <n v="4650"/>
    <n v="10268571"/>
  </r>
  <r>
    <x v="1"/>
    <x v="3"/>
    <x v="10"/>
    <n v="1427394"/>
    <n v="726816"/>
    <n v="7868"/>
    <n v="12028596"/>
  </r>
  <r>
    <x v="1"/>
    <x v="3"/>
    <x v="11"/>
    <n v="2169053"/>
    <n v="1272981"/>
    <n v="15137"/>
    <n v="13785068"/>
  </r>
  <r>
    <x v="1"/>
    <x v="3"/>
    <x v="12"/>
    <n v="2205232"/>
    <n v="1595080"/>
    <n v="19529"/>
    <n v="12280548"/>
  </r>
  <r>
    <x v="1"/>
    <x v="4"/>
    <x v="13"/>
    <n v="392576"/>
    <n v="308688"/>
    <n v="3685"/>
    <n v="2168401"/>
  </r>
  <r>
    <x v="1"/>
    <x v="4"/>
    <x v="14"/>
    <n v="2746319"/>
    <n v="2329749"/>
    <n v="26875"/>
    <n v="14645609"/>
  </r>
  <r>
    <x v="1"/>
    <x v="4"/>
    <x v="15"/>
    <n v="2387151"/>
    <n v="2477533"/>
    <n v="27920"/>
    <n v="14225185"/>
  </r>
  <r>
    <x v="1"/>
    <x v="4"/>
    <x v="16"/>
    <n v="1845729"/>
    <n v="2629616"/>
    <n v="28980"/>
    <n v="15089166"/>
  </r>
  <r>
    <x v="1"/>
    <x v="4"/>
    <x v="17"/>
    <n v="1364633"/>
    <n v="2028125"/>
    <n v="26699"/>
    <n v="15518753"/>
  </r>
  <r>
    <x v="1"/>
    <x v="4"/>
    <x v="18"/>
    <n v="280279"/>
    <n v="492789"/>
    <n v="5913"/>
    <n v="4061960"/>
  </r>
  <r>
    <x v="1"/>
    <x v="5"/>
    <x v="19"/>
    <n v="634562"/>
    <n v="1037146"/>
    <n v="14874"/>
    <n v="11201176"/>
  </r>
  <r>
    <x v="1"/>
    <x v="5"/>
    <x v="20"/>
    <n v="630631"/>
    <n v="1059078"/>
    <n v="23622"/>
    <n v="14850437"/>
  </r>
  <r>
    <x v="1"/>
    <x v="5"/>
    <x v="21"/>
    <n v="442331"/>
    <n v="722528"/>
    <n v="16334"/>
    <n v="14394178"/>
  </r>
  <r>
    <x v="1"/>
    <x v="5"/>
    <x v="22"/>
    <n v="351058"/>
    <n v="485158"/>
    <n v="9042"/>
    <n v="14058441"/>
  </r>
  <r>
    <x v="1"/>
    <x v="5"/>
    <x v="23"/>
    <n v="178303"/>
    <n v="238181"/>
    <n v="3706"/>
    <n v="7723430"/>
  </r>
  <r>
    <x v="1"/>
    <x v="6"/>
    <x v="24"/>
    <n v="133995"/>
    <n v="168821"/>
    <n v="2544"/>
    <n v="6217009"/>
  </r>
  <r>
    <x v="1"/>
    <x v="6"/>
    <x v="25"/>
    <n v="291499"/>
    <n v="316864"/>
    <n v="6039"/>
    <n v="13810901"/>
  </r>
  <r>
    <x v="1"/>
    <x v="6"/>
    <x v="26"/>
    <n v="269016"/>
    <n v="294717"/>
    <n v="5568"/>
    <n v="13776186"/>
  </r>
  <r>
    <x v="1"/>
    <x v="6"/>
    <x v="27"/>
    <n v="266215"/>
    <n v="273254"/>
    <n v="6944"/>
    <n v="13689912"/>
  </r>
  <r>
    <x v="1"/>
    <x v="6"/>
    <x v="28"/>
    <n v="283248"/>
    <n v="277560"/>
    <n v="3799"/>
    <n v="13917199"/>
  </r>
  <r>
    <x v="1"/>
    <x v="7"/>
    <x v="29"/>
    <n v="278819"/>
    <n v="279040"/>
    <n v="3509"/>
    <n v="14182812"/>
  </r>
  <r>
    <x v="1"/>
    <x v="7"/>
    <x v="30"/>
    <n v="258407"/>
    <n v="276368"/>
    <n v="3361"/>
    <n v="13473845"/>
  </r>
  <r>
    <x v="1"/>
    <x v="7"/>
    <x v="31"/>
    <n v="231582"/>
    <n v="260538"/>
    <n v="3146"/>
    <n v="12593187"/>
  </r>
  <r>
    <x v="1"/>
    <x v="7"/>
    <x v="32"/>
    <n v="270502"/>
    <n v="252131"/>
    <n v="3461"/>
    <n v="12631413"/>
  </r>
  <r>
    <x v="1"/>
    <x v="7"/>
    <x v="33"/>
    <n v="116695"/>
    <n v="105195"/>
    <n v="1194"/>
    <n v="5072182"/>
  </r>
  <r>
    <x v="1"/>
    <x v="8"/>
    <x v="35"/>
    <n v="176873"/>
    <n v="144265"/>
    <n v="1513"/>
    <n v="7531823"/>
  </r>
  <r>
    <x v="1"/>
    <x v="8"/>
    <x v="36"/>
    <n v="244551"/>
    <n v="265543"/>
    <n v="2121"/>
    <n v="12416338"/>
  </r>
  <r>
    <x v="1"/>
    <x v="8"/>
    <x v="37"/>
    <n v="214849"/>
    <n v="268233"/>
    <n v="2181"/>
    <n v="11048219"/>
  </r>
  <r>
    <x v="1"/>
    <x v="8"/>
    <x v="38"/>
    <n v="204228"/>
    <n v="230424"/>
    <n v="2080"/>
    <n v="11791936"/>
  </r>
  <r>
    <x v="1"/>
    <x v="8"/>
    <x v="39"/>
    <n v="114255"/>
    <n v="140750"/>
    <n v="1423"/>
    <n v="7582138"/>
  </r>
  <r>
    <x v="1"/>
    <x v="9"/>
    <x v="40"/>
    <n v="47107"/>
    <n v="51398"/>
    <n v="475"/>
    <n v="3253069"/>
  </r>
  <r>
    <x v="1"/>
    <x v="9"/>
    <x v="41"/>
    <n v="139667"/>
    <n v="177360"/>
    <n v="1774"/>
    <n v="9766368"/>
  </r>
  <r>
    <x v="1"/>
    <x v="9"/>
    <x v="42"/>
    <n v="114489"/>
    <n v="147837"/>
    <n v="1535"/>
    <n v="8722154"/>
  </r>
  <r>
    <x v="1"/>
    <x v="9"/>
    <x v="43"/>
    <n v="108122"/>
    <n v="128839"/>
    <n v="2145"/>
    <n v="8839986"/>
  </r>
  <r>
    <x v="1"/>
    <x v="9"/>
    <x v="44"/>
    <n v="97818"/>
    <n v="107209"/>
    <n v="3918"/>
    <n v="9712876"/>
  </r>
  <r>
    <x v="1"/>
    <x v="9"/>
    <x v="63"/>
    <n v="12907"/>
    <n v="13152"/>
    <n v="251"/>
    <n v="132062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1925599"/>
    <n v="35304"/>
    <n v="34660"/>
    <n v="560"/>
    <n v="149691"/>
    <n v="0.08"/>
    <n v="1.59"/>
  </r>
  <r>
    <x v="1"/>
    <n v="2017079"/>
    <n v="52089"/>
    <n v="51136"/>
    <n v="659"/>
    <n v="336271"/>
    <n v="0.17"/>
    <n v="1.27"/>
  </r>
  <r>
    <x v="2"/>
    <n v="1982465"/>
    <n v="126050"/>
    <n v="124153"/>
    <n v="1399"/>
    <n v="746774"/>
    <n v="0.4"/>
    <n v="1.1100000000000001"/>
  </r>
  <r>
    <x v="3"/>
    <n v="5322180"/>
    <n v="658611"/>
    <n v="646777"/>
    <n v="8550"/>
    <n v="3838369"/>
    <n v="0.73"/>
    <n v="1.3"/>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n v="397000"/>
    <n v="7651"/>
    <n v="129"/>
    <n v="7518"/>
    <n v="598033"/>
    <n v="294001"/>
    <n v="200157"/>
    <n v="1.93"/>
    <n v="98.26"/>
    <n v="1.69"/>
    <n v="74.06"/>
    <n v="50.42"/>
  </r>
  <r>
    <x v="1"/>
    <n v="52221000"/>
    <n v="2066450"/>
    <n v="14373"/>
    <n v="2047722"/>
    <n v="29518787"/>
    <n v="32976969"/>
    <n v="20375181"/>
    <n v="3.96"/>
    <n v="99.09"/>
    <n v="0.7"/>
    <n v="63.15"/>
    <n v="39.020000000000003"/>
  </r>
  <r>
    <x v="2"/>
    <n v="1504000"/>
    <n v="55155"/>
    <n v="280"/>
    <n v="54774"/>
    <n v="1185436"/>
    <n v="771875"/>
    <n v="534486"/>
    <n v="3.67"/>
    <n v="99.31"/>
    <n v="0.51"/>
    <n v="51.32"/>
    <n v="35.54"/>
  </r>
  <r>
    <x v="3"/>
    <n v="34293000"/>
    <n v="610645"/>
    <n v="5997"/>
    <n v="600974"/>
    <n v="24712042"/>
    <n v="20172463"/>
    <n v="8068795"/>
    <n v="1.78"/>
    <n v="98.42"/>
    <n v="0.98"/>
    <n v="58.82"/>
    <n v="23.53"/>
  </r>
  <r>
    <x v="4"/>
    <n v="119520000"/>
    <n v="726098"/>
    <n v="9661"/>
    <n v="716390"/>
    <n v="50531824"/>
    <n v="49874828"/>
    <n v="18346781"/>
    <n v="0.61"/>
    <n v="98.66"/>
    <n v="1.33"/>
    <n v="41.73"/>
    <n v="15.35"/>
  </r>
  <r>
    <x v="5"/>
    <n v="1179000"/>
    <n v="65351"/>
    <n v="820"/>
    <n v="64495"/>
    <n v="792851"/>
    <n v="926035"/>
    <n v="546981"/>
    <n v="5.54"/>
    <n v="98.69"/>
    <n v="1.25"/>
    <n v="78.540000000000006"/>
    <n v="46.39"/>
  </r>
  <r>
    <x v="6"/>
    <n v="28724000"/>
    <n v="1006052"/>
    <n v="13577"/>
    <n v="992159"/>
    <n v="13709510"/>
    <n v="14851682"/>
    <n v="7343273"/>
    <n v="3.5"/>
    <n v="98.62"/>
    <n v="1.35"/>
    <n v="51.7"/>
    <n v="25.56"/>
  </r>
  <r>
    <x v="7"/>
    <n v="19814000"/>
    <n v="1439870"/>
    <n v="25091"/>
    <n v="1414431"/>
    <n v="29427753"/>
    <n v="13055636"/>
    <n v="7425404"/>
    <n v="7.27"/>
    <n v="98.23"/>
    <n v="1.74"/>
    <n v="65.89"/>
    <n v="37.479999999999997"/>
  </r>
  <r>
    <x v="8"/>
    <n v="959000"/>
    <n v="10681"/>
    <n v="4"/>
    <n v="10644"/>
    <n v="72410"/>
    <n v="660753"/>
    <n v="370255"/>
    <n v="1.1100000000000001"/>
    <n v="99.65"/>
    <n v="0.04"/>
    <n v="68.900000000000006"/>
    <n v="38.61"/>
  </r>
  <r>
    <x v="9"/>
    <n v="1540000"/>
    <n v="178108"/>
    <n v="3364"/>
    <n v="174392"/>
    <n v="1468399"/>
    <n v="1262568"/>
    <n v="911114"/>
    <n v="11.57"/>
    <n v="97.91"/>
    <n v="1.89"/>
    <n v="81.98"/>
    <n v="59.16"/>
  </r>
  <r>
    <x v="10"/>
    <n v="67936000"/>
    <n v="826577"/>
    <n v="10089"/>
    <n v="816283"/>
    <n v="30928063"/>
    <n v="44735217"/>
    <n v="25972387"/>
    <n v="1.22"/>
    <n v="98.75"/>
    <n v="1.22"/>
    <n v="65.849999999999994"/>
    <n v="38.229999999999997"/>
  </r>
  <r>
    <x v="11"/>
    <n v="7300000"/>
    <n v="224106"/>
    <n v="3738"/>
    <n v="218410"/>
    <n v="3685011"/>
    <n v="5713695"/>
    <n v="3443823"/>
    <n v="3.07"/>
    <n v="97.46"/>
    <n v="1.67"/>
    <n v="78.27"/>
    <n v="47.18"/>
  </r>
  <r>
    <x v="12"/>
    <n v="28672000"/>
    <n v="771252"/>
    <n v="10049"/>
    <n v="761068"/>
    <n v="13032504"/>
    <n v="17772376"/>
    <n v="8115463"/>
    <n v="2.69"/>
    <n v="98.68"/>
    <n v="1.3"/>
    <n v="61.99"/>
    <n v="28.3"/>
  </r>
  <r>
    <x v="13"/>
    <n v="37403000"/>
    <n v="348764"/>
    <n v="5138"/>
    <n v="343518"/>
    <n v="15985878"/>
    <n v="14986646"/>
    <n v="5585648"/>
    <n v="0.93"/>
    <n v="98.5"/>
    <n v="1.47"/>
    <n v="40.07"/>
    <n v="14.93"/>
  </r>
  <r>
    <x v="14"/>
    <n v="13203000"/>
    <n v="332249"/>
    <n v="4432"/>
    <n v="326915"/>
    <n v="16202346"/>
    <n v="9511073"/>
    <n v="5149471"/>
    <n v="2.52"/>
    <n v="98.39"/>
    <n v="1.33"/>
    <n v="72.040000000000006"/>
    <n v="39"/>
  </r>
  <r>
    <x v="15"/>
    <n v="65798000"/>
    <n v="2988333"/>
    <n v="38082"/>
    <n v="2941578"/>
    <n v="50873103"/>
    <n v="42497761"/>
    <n v="22858384"/>
    <n v="4.54"/>
    <n v="98.44"/>
    <n v="1.27"/>
    <n v="64.59"/>
    <n v="34.74"/>
  </r>
  <r>
    <x v="16"/>
    <n v="35125000"/>
    <n v="4968657"/>
    <n v="31681"/>
    <n v="4857181"/>
    <n v="37886378"/>
    <n v="25306499"/>
    <n v="13658343"/>
    <n v="14.15"/>
    <n v="97.76"/>
    <n v="0.64"/>
    <n v="72.05"/>
    <n v="38.880000000000003"/>
  </r>
  <r>
    <x v="17"/>
    <n v="293000"/>
    <n v="20962"/>
    <n v="208"/>
    <n v="20687"/>
    <n v="555568"/>
    <n v="208798"/>
    <n v="152280"/>
    <n v="7.15"/>
    <n v="98.69"/>
    <n v="0.99"/>
    <n v="71.260000000000005"/>
    <n v="51.97"/>
  </r>
  <r>
    <x v="18"/>
    <n v="68000"/>
    <n v="10365"/>
    <n v="51"/>
    <n v="10270"/>
    <n v="263541"/>
    <n v="55129"/>
    <n v="45951"/>
    <n v="15.24"/>
    <n v="99.08"/>
    <n v="0.49"/>
    <n v="81.069999999999993"/>
    <n v="67.569999999999993"/>
  </r>
  <r>
    <x v="19"/>
    <n v="122153000"/>
    <n v="6611078"/>
    <n v="140216"/>
    <n v="6450585"/>
    <n v="62667211"/>
    <n v="67198794"/>
    <n v="30975692"/>
    <n v="5.41"/>
    <n v="97.57"/>
    <n v="2.12"/>
    <n v="55.01"/>
    <n v="25.36"/>
  </r>
  <r>
    <x v="20"/>
    <n v="3224000"/>
    <n v="83627"/>
    <n v="1450"/>
    <n v="81746"/>
    <n v="1151665"/>
    <n v="1103275"/>
    <n v="641819"/>
    <n v="2.59"/>
    <n v="97.75"/>
    <n v="1.73"/>
    <n v="34.22"/>
    <n v="19.91"/>
  </r>
  <r>
    <x v="21"/>
    <n v="3103000"/>
    <n v="123731"/>
    <n v="1921"/>
    <n v="121102"/>
    <n v="1367673"/>
    <n v="1249436"/>
    <n v="719413"/>
    <n v="3.99"/>
    <n v="97.88"/>
    <n v="1.55"/>
    <n v="40.270000000000003"/>
    <n v="23.18"/>
  </r>
  <r>
    <x v="22"/>
    <n v="82232000"/>
    <n v="792854"/>
    <n v="10524"/>
    <n v="782215"/>
    <n v="20294225"/>
    <n v="49911938"/>
    <n v="20838045"/>
    <n v="0.96"/>
    <n v="98.66"/>
    <n v="1.33"/>
    <n v="60.7"/>
    <n v="25.34"/>
  </r>
  <r>
    <x v="23"/>
    <n v="1192000"/>
    <n v="121359"/>
    <n v="432"/>
    <n v="114612"/>
    <n v="1298444"/>
    <n v="711597"/>
    <n v="512029"/>
    <n v="10.18"/>
    <n v="94.44"/>
    <n v="0.36"/>
    <n v="59.7"/>
    <n v="42.96"/>
  </r>
  <r>
    <x v="24"/>
    <n v="2150000"/>
    <n v="31842"/>
    <n v="685"/>
    <n v="29904"/>
    <n v="395416"/>
    <n v="709553"/>
    <n v="490663"/>
    <n v="1.48"/>
    <n v="93.91"/>
    <n v="2.15"/>
    <n v="33"/>
    <n v="22.82"/>
  </r>
  <r>
    <x v="25"/>
    <n v="43671000"/>
    <n v="1041457"/>
    <n v="8386"/>
    <n v="1029147"/>
    <n v="21994343"/>
    <n v="25736641"/>
    <n v="11560912"/>
    <n v="2.38"/>
    <n v="98.82"/>
    <n v="0.81"/>
    <n v="58.93"/>
    <n v="26.47"/>
  </r>
  <r>
    <x v="26"/>
    <n v="29859000"/>
    <n v="602401"/>
    <n v="16559"/>
    <n v="585591"/>
    <n v="15429415"/>
    <n v="15942714"/>
    <n v="6238973"/>
    <n v="2.02"/>
    <n v="97.21"/>
    <n v="2.75"/>
    <n v="53.39"/>
    <n v="20.89"/>
  </r>
  <r>
    <x v="27"/>
    <n v="1504000"/>
    <n v="128013"/>
    <n v="1857"/>
    <n v="125726"/>
    <n v="1919060"/>
    <n v="733922"/>
    <n v="404355"/>
    <n v="8.51"/>
    <n v="98.21"/>
    <n v="1.45"/>
    <n v="48.8"/>
    <n v="26.89"/>
  </r>
  <r>
    <x v="28"/>
    <n v="77264000"/>
    <n v="954429"/>
    <n v="8954"/>
    <n v="945443"/>
    <n v="14807752"/>
    <n v="42544909"/>
    <n v="20097635"/>
    <n v="1.24"/>
    <n v="99.06"/>
    <n v="0.94"/>
    <n v="55.06"/>
    <n v="26.01"/>
  </r>
  <r>
    <x v="29"/>
    <n v="664000"/>
    <n v="31979"/>
    <n v="396"/>
    <n v="31063"/>
    <n v="261343"/>
    <n v="521763"/>
    <n v="451509"/>
    <n v="4.82"/>
    <n v="97.14"/>
    <n v="1.24"/>
    <n v="78.58"/>
    <n v="68"/>
  </r>
  <r>
    <x v="30"/>
    <n v="37220000"/>
    <n v="671463"/>
    <n v="3956"/>
    <n v="663498"/>
    <n v="27569831"/>
    <n v="22498559"/>
    <n v="9772398"/>
    <n v="1.8"/>
    <n v="98.81"/>
    <n v="0.59"/>
    <n v="60.45"/>
    <n v="26.26"/>
  </r>
  <r>
    <x v="31"/>
    <n v="75695000"/>
    <n v="2702623"/>
    <n v="36116"/>
    <n v="2655015"/>
    <n v="51159242"/>
    <n v="41279432"/>
    <n v="17619141"/>
    <n v="3.57"/>
    <n v="98.24"/>
    <n v="1.34"/>
    <n v="54.53"/>
    <n v="23.28"/>
  </r>
  <r>
    <x v="32"/>
    <n v="3992000"/>
    <n v="84468"/>
    <n v="813"/>
    <n v="83466"/>
    <n v="1983127"/>
    <n v="2508477"/>
    <n v="1621329"/>
    <n v="2.12"/>
    <n v="98.81"/>
    <n v="0.96"/>
    <n v="62.84"/>
    <n v="40.61"/>
  </r>
  <r>
    <x v="33"/>
    <n v="224979000"/>
    <n v="1710158"/>
    <n v="22900"/>
    <n v="1687151"/>
    <n v="83635222"/>
    <n v="98178865"/>
    <n v="32681895"/>
    <n v="0.76"/>
    <n v="98.65"/>
    <n v="1.34"/>
    <n v="43.64"/>
    <n v="14.53"/>
  </r>
  <r>
    <x v="34"/>
    <n v="11141000"/>
    <n v="343896"/>
    <n v="7400"/>
    <n v="330195"/>
    <n v="7781148"/>
    <n v="7478017"/>
    <n v="3898342"/>
    <n v="3.09"/>
    <n v="96.02"/>
    <n v="2.15"/>
    <n v="67.12"/>
    <n v="34.99"/>
  </r>
  <r>
    <x v="35"/>
    <n v="96906000"/>
    <n v="1592908"/>
    <n v="19141"/>
    <n v="1565471"/>
    <n v="19228303"/>
    <n v="56192166"/>
    <n v="21559747"/>
    <n v="1.64"/>
    <n v="98.28"/>
    <n v="1.2"/>
    <n v="57.99"/>
    <n v="22.25"/>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n v="3"/>
    <n v="10640"/>
  </r>
  <r>
    <x v="1"/>
    <x v="1"/>
    <n v="2873"/>
    <n v="1887005"/>
  </r>
  <r>
    <x v="2"/>
    <x v="2"/>
    <n v="66"/>
    <n v="23647"/>
  </r>
  <r>
    <x v="3"/>
    <x v="3"/>
    <n v="2056"/>
    <n v="849889"/>
  </r>
  <r>
    <x v="4"/>
    <x v="4"/>
    <n v="40"/>
    <n v="2144970"/>
  </r>
  <r>
    <x v="5"/>
    <x v="5"/>
    <n v="28"/>
    <n v="21641"/>
  </r>
  <r>
    <x v="6"/>
    <x v="6"/>
    <n v="205"/>
    <n v="604260"/>
  </r>
  <r>
    <x v="7"/>
    <x v="7"/>
    <n v="267"/>
    <n v="269146"/>
  </r>
  <r>
    <x v="8"/>
    <x v="8"/>
    <n v="0"/>
    <n v="14244"/>
  </r>
  <r>
    <x v="9"/>
    <x v="9"/>
    <n v="222"/>
    <n v="46494"/>
  </r>
  <r>
    <x v="10"/>
    <x v="10"/>
    <n v="159"/>
    <n v="1660382"/>
  </r>
  <r>
    <x v="11"/>
    <x v="11"/>
    <n v="1537"/>
    <n v="234011"/>
  </r>
  <r>
    <x v="12"/>
    <x v="12"/>
    <n v="95"/>
    <n v="368141"/>
  </r>
  <r>
    <x v="13"/>
    <x v="13"/>
    <n v="137"/>
    <n v="428313"/>
  </r>
  <r>
    <x v="14"/>
    <x v="14"/>
    <n v="611"/>
    <n v="414843"/>
  </r>
  <r>
    <x v="15"/>
    <x v="15"/>
    <n v="2347"/>
    <n v="1373861"/>
  </r>
  <r>
    <x v="16"/>
    <x v="16"/>
    <n v="53326"/>
    <n v="792534"/>
  </r>
  <r>
    <x v="17"/>
    <x v="17"/>
    <n v="58"/>
    <n v="1532"/>
  </r>
  <r>
    <x v="18"/>
    <x v="18"/>
    <n v="0"/>
    <n v="796"/>
  </r>
  <r>
    <x v="19"/>
    <x v="19"/>
    <n v="8117"/>
    <n v="1282938"/>
  </r>
  <r>
    <x v="20"/>
    <x v="20"/>
    <n v="256"/>
    <n v="41927"/>
  </r>
  <r>
    <x v="21"/>
    <x v="21"/>
    <n v="439"/>
    <n v="71276"/>
  </r>
  <r>
    <x v="22"/>
    <x v="22"/>
    <n v="105"/>
    <n v="2034460"/>
  </r>
  <r>
    <x v="23"/>
    <x v="23"/>
    <n v="4098"/>
    <n v="11262"/>
  </r>
  <r>
    <x v="24"/>
    <x v="24"/>
    <n v="130"/>
    <n v="23628"/>
  </r>
  <r>
    <x v="25"/>
    <x v="25"/>
    <n v="3046"/>
    <n v="917236"/>
  </r>
  <r>
    <x v="26"/>
    <x v="26"/>
    <n v="192"/>
    <n v="223256"/>
  </r>
  <r>
    <x v="27"/>
    <x v="27"/>
    <n v="278"/>
    <n v="20073"/>
  </r>
  <r>
    <x v="28"/>
    <x v="28"/>
    <n v="27"/>
    <n v="864947"/>
  </r>
  <r>
    <x v="29"/>
    <x v="29"/>
    <n v="79"/>
    <n v="14044"/>
  </r>
  <r>
    <x v="30"/>
    <x v="30"/>
    <n v="1189"/>
    <n v="961422"/>
  </r>
  <r>
    <x v="31"/>
    <x v="31"/>
    <n v="7407"/>
    <n v="1578082"/>
  </r>
  <r>
    <x v="32"/>
    <x v="32"/>
    <n v="87"/>
    <n v="74642"/>
  </r>
  <r>
    <x v="33"/>
    <x v="33"/>
    <n v="63"/>
    <n v="3130828"/>
  </r>
  <r>
    <x v="34"/>
    <x v="34"/>
    <n v="75"/>
    <n v="258381"/>
  </r>
  <r>
    <x v="35"/>
    <x v="35"/>
    <n v="6453"/>
    <n v="18716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00EE57-20D3-40B2-9ACB-410D63685590}" name="PivotTable1"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9">
  <location ref="I4:M5" firstHeaderRow="0" firstDataRow="1" firstDataCol="1" rowPageCount="1" colPageCount="1"/>
  <pivotFields count="7">
    <pivotField axis="axisPage" compact="0" outline="0" showAll="0">
      <items count="3">
        <item x="0"/>
        <item x="1"/>
        <item t="default"/>
      </items>
    </pivotField>
    <pivotField compact="0" outline="0" showAll="0"/>
    <pivotField axis="axisRow" compact="0" outline="0" showAll="0">
      <items count="65">
        <item h="1" x="55"/>
        <item h="1" x="56"/>
        <item h="1" x="57"/>
        <item h="1" x="58"/>
        <item h="1" x="0"/>
        <item h="1" x="59"/>
        <item h="1" x="60"/>
        <item h="1" x="1"/>
        <item h="1" x="2"/>
        <item h="1" x="61"/>
        <item h="1" x="62"/>
        <item h="1" x="3"/>
        <item h="1" x="4"/>
        <item h="1" x="5"/>
        <item h="1" x="6"/>
        <item h="1" x="7"/>
        <item h="1" x="8"/>
        <item h="1" x="9"/>
        <item h="1" x="10"/>
        <item h="1" x="11"/>
        <item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63"/>
        <item h="1" x="45"/>
        <item h="1" x="46"/>
        <item h="1" x="47"/>
        <item h="1" x="48"/>
        <item h="1" x="49"/>
        <item h="1" x="50"/>
        <item h="1" x="51"/>
        <item h="1" x="52"/>
        <item h="1" x="53"/>
        <item h="1" x="54"/>
        <item t="default"/>
      </items>
    </pivotField>
    <pivotField dataField="1" compact="0" outline="0" showAll="0"/>
    <pivotField dataField="1" compact="0" outline="0" showAll="0"/>
    <pivotField dataField="1" compact="0" outline="0" showAll="0"/>
    <pivotField dataField="1" compact="0" outline="0" showAll="0"/>
  </pivotFields>
  <rowFields count="1">
    <field x="2"/>
  </rowFields>
  <rowItems count="1">
    <i>
      <x v="20"/>
    </i>
  </rowItems>
  <colFields count="1">
    <field x="-2"/>
  </colFields>
  <colItems count="4">
    <i>
      <x/>
    </i>
    <i i="1">
      <x v="1"/>
    </i>
    <i i="2">
      <x v="2"/>
    </i>
    <i i="3">
      <x v="3"/>
    </i>
  </colItems>
  <pageFields count="1">
    <pageField fld="0" item="0" hier="-1"/>
  </pageFields>
  <dataFields count="4">
    <dataField name=" Confirmed" fld="3" baseField="0" baseItem="0"/>
    <dataField name=" Recovered" fld="4" baseField="0" baseItem="0"/>
    <dataField name=" Deaths" fld="5" baseField="0" baseItem="0"/>
    <dataField name=" Tested" fld="6" baseField="0" baseItem="0"/>
  </dataField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 chart="6" format="10" series="1">
      <pivotArea type="data" outline="0" fieldPosition="0">
        <references count="1">
          <reference field="4294967294" count="1" selected="0">
            <x v="2"/>
          </reference>
        </references>
      </pivotArea>
    </chartFormat>
    <chartFormat chart="6" format="11" series="1">
      <pivotArea type="data" outline="0" fieldPosition="0">
        <references count="1">
          <reference field="4294967294" count="1" selected="0">
            <x v="3"/>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7" format="6" series="1">
      <pivotArea type="data" outline="0" fieldPosition="0">
        <references count="1">
          <reference field="4294967294" count="1" selected="0">
            <x v="2"/>
          </reference>
        </references>
      </pivotArea>
    </chartFormat>
    <chartFormat chart="7" format="7" series="1">
      <pivotArea type="data" outline="0" fieldPosition="0">
        <references count="1">
          <reference field="4294967294" count="1" selected="0">
            <x v="3"/>
          </reference>
        </references>
      </pivotArea>
    </chartFormat>
    <chartFormat chart="8" format="12"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1"/>
          </reference>
        </references>
      </pivotArea>
    </chartFormat>
    <chartFormat chart="8" format="14" series="1">
      <pivotArea type="data" outline="0" fieldPosition="0">
        <references count="1">
          <reference field="4294967294" count="1" selected="0">
            <x v="2"/>
          </reference>
        </references>
      </pivotArea>
    </chartFormat>
    <chartFormat chart="8" format="1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45CEFB6-404B-49A6-90D1-559019767F9A}"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2:H34" firstHeaderRow="0" firstDataRow="1" firstDataCol="1"/>
  <pivotFields count="16">
    <pivotField showAll="0">
      <items count="37">
        <item h="1" x="0"/>
        <item h="1" x="1"/>
        <item h="1" x="2"/>
        <item h="1" x="3"/>
        <item h="1" x="4"/>
        <item h="1" x="5"/>
        <item h="1" x="6"/>
        <item h="1" x="8"/>
        <item h="1" x="7"/>
        <item h="1" x="9"/>
        <item h="1" x="10"/>
        <item h="1" x="12"/>
        <item h="1" x="11"/>
        <item x="14"/>
        <item h="1" x="13"/>
        <item h="1" x="15"/>
        <item h="1" x="16"/>
        <item h="1" x="17"/>
        <item h="1" x="18"/>
        <item h="1" x="22"/>
        <item h="1" x="19"/>
        <item h="1" x="21"/>
        <item h="1" x="20"/>
        <item h="1" x="23"/>
        <item h="1" x="24"/>
        <item h="1" x="25"/>
        <item h="1" x="27"/>
        <item h="1" x="26"/>
        <item h="1" x="28"/>
        <item h="1" x="29"/>
        <item h="1" x="31"/>
        <item h="1" x="30"/>
        <item h="1" x="32"/>
        <item h="1" x="33"/>
        <item h="1" x="34"/>
        <item h="1" x="35"/>
        <item t="default"/>
      </items>
    </pivotField>
    <pivotField axis="axisRow"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dataField="1" showAll="0"/>
    <pivotField showAll="0"/>
    <pivotField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s>
  <rowFields count="1">
    <field x="1"/>
  </rowFields>
  <rowItems count="2">
    <i>
      <x v="14"/>
    </i>
    <i t="grand">
      <x/>
    </i>
  </rowItems>
  <colFields count="1">
    <field x="-2"/>
  </colFields>
  <colItems count="7">
    <i>
      <x/>
    </i>
    <i i="1">
      <x v="1"/>
    </i>
    <i i="2">
      <x v="2"/>
    </i>
    <i i="3">
      <x v="3"/>
    </i>
    <i i="4">
      <x v="4"/>
    </i>
    <i i="5">
      <x v="5"/>
    </i>
    <i i="6">
      <x v="6"/>
    </i>
  </colItems>
  <dataFields count="7">
    <dataField name="Min of state_total_population" fld="2" subtotal="min" baseField="1" baseItem="0"/>
    <dataField name="Sum of tested" fld="7" baseField="0" baseItem="0"/>
    <dataField name="state_confirmed" fld="5" baseField="1" baseItem="0"/>
    <dataField name="Sum of recovered" fld="8" baseField="0" baseItem="0"/>
    <dataField name="Sum of deceased" fld="6" baseField="0" baseItem="0"/>
    <dataField name="Sum of vaccinated_1" fld="9" baseField="0" baseItem="0"/>
    <dataField name="Sum of vaccinated_2"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7A3A461-016F-4767-8F59-136252AB8BC1}"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14">
  <location ref="A3:C23" firstHeaderRow="1" firstDataRow="1" firstDataCol="2"/>
  <pivotFields count="16">
    <pivotField compact="0" outline="0" subtotalTop="0" showAll="0" defaultSubtotal="0">
      <items count="36">
        <item h="1" x="0"/>
        <item h="1" x="1"/>
        <item h="1" x="2"/>
        <item h="1" x="3"/>
        <item h="1" x="4"/>
        <item h="1" x="5"/>
        <item h="1" x="6"/>
        <item h="1" x="8"/>
        <item h="1" x="7"/>
        <item h="1" x="9"/>
        <item h="1" x="10"/>
        <item h="1" x="12"/>
        <item h="1" x="11"/>
        <item x="14"/>
        <item h="1" x="13"/>
        <item h="1" x="15"/>
        <item h="1" x="16"/>
        <item h="1" x="17"/>
        <item h="1" x="18"/>
        <item h="1" x="22"/>
        <item h="1" x="19"/>
        <item h="1" x="21"/>
        <item h="1" x="20"/>
        <item h="1" x="23"/>
        <item h="1" x="24"/>
        <item h="1" x="25"/>
        <item h="1" x="27"/>
        <item h="1" x="26"/>
        <item h="1" x="28"/>
        <item h="1" x="29"/>
        <item h="1" x="31"/>
        <item h="1" x="30"/>
        <item h="1" x="32"/>
        <item h="1" x="33"/>
        <item h="1" x="34"/>
        <item h="1" x="3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howAll="0" defaultSubtotal="0">
      <items count="12">
        <item x="10"/>
        <item x="11"/>
        <item x="0"/>
        <item x="1"/>
        <item x="2"/>
        <item x="3"/>
        <item x="4"/>
        <item x="5"/>
        <item x="6"/>
        <item x="7"/>
        <item x="8"/>
        <item x="9"/>
      </items>
      <extLst>
        <ext xmlns:x14="http://schemas.microsoft.com/office/spreadsheetml/2009/9/main" uri="{2946ED86-A175-432a-8AC1-64E0C546D7DE}">
          <x14:pivotField fillDownLabels="1"/>
        </ext>
      </extLst>
    </pivotField>
    <pivotField axis="axisRow" compact="0" outline="0" showAll="0" defaultSubtotal="0">
      <items count="2">
        <item x="0"/>
        <item x="1"/>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4"/>
    <field x="3"/>
  </rowFields>
  <rowItems count="20">
    <i>
      <x/>
      <x v="2"/>
    </i>
    <i r="1">
      <x v="3"/>
    </i>
    <i r="1">
      <x v="4"/>
    </i>
    <i r="1">
      <x v="5"/>
    </i>
    <i r="1">
      <x v="6"/>
    </i>
    <i r="1">
      <x v="7"/>
    </i>
    <i r="1">
      <x v="8"/>
    </i>
    <i r="1">
      <x v="9"/>
    </i>
    <i r="1">
      <x v="10"/>
    </i>
    <i r="1">
      <x v="11"/>
    </i>
    <i>
      <x v="1"/>
      <x/>
    </i>
    <i r="1">
      <x v="1"/>
    </i>
    <i r="1">
      <x v="2"/>
    </i>
    <i r="1">
      <x v="3"/>
    </i>
    <i r="1">
      <x v="4"/>
    </i>
    <i r="1">
      <x v="5"/>
    </i>
    <i r="1">
      <x v="6"/>
    </i>
    <i r="1">
      <x v="7"/>
    </i>
    <i r="1">
      <x v="8"/>
    </i>
    <i r="1">
      <x v="9"/>
    </i>
  </rowItems>
  <colItems count="1">
    <i/>
  </colItems>
  <dataFields count="1">
    <dataField name="Sum of confirmed" fld="5" baseField="0" baseItem="0"/>
  </dataFields>
  <chartFormats count="6">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2DDC26A-6808-45C0-857A-61E113FE2116}" name="MonthWise_DandR"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L28:P51" firstHeaderRow="0" firstDataRow="1" firstDataCol="1"/>
  <pivotFields count="16">
    <pivotField showAll="0">
      <items count="37">
        <item h="1" x="0"/>
        <item h="1" x="1"/>
        <item h="1" x="2"/>
        <item h="1" x="3"/>
        <item h="1" x="4"/>
        <item h="1" x="5"/>
        <item h="1" x="6"/>
        <item h="1" x="8"/>
        <item h="1" x="7"/>
        <item h="1" x="9"/>
        <item h="1" x="10"/>
        <item h="1" x="12"/>
        <item h="1" x="11"/>
        <item x="14"/>
        <item h="1" x="13"/>
        <item h="1" x="15"/>
        <item h="1" x="16"/>
        <item h="1" x="17"/>
        <item h="1" x="18"/>
        <item h="1" x="22"/>
        <item h="1" x="19"/>
        <item h="1" x="21"/>
        <item h="1" x="20"/>
        <item h="1" x="23"/>
        <item h="1" x="24"/>
        <item h="1" x="25"/>
        <item h="1" x="27"/>
        <item h="1" x="26"/>
        <item h="1" x="28"/>
        <item h="1" x="29"/>
        <item h="1" x="31"/>
        <item h="1" x="30"/>
        <item h="1" x="32"/>
        <item h="1" x="33"/>
        <item h="1" x="34"/>
        <item h="1" x="35"/>
        <item t="default"/>
      </items>
    </pivotField>
    <pivotField showAll="0"/>
    <pivotField showAll="0"/>
    <pivotField axis="axisRow" showAll="0">
      <items count="13">
        <item x="10"/>
        <item x="11"/>
        <item x="0"/>
        <item x="1"/>
        <item x="2"/>
        <item x="3"/>
        <item x="4"/>
        <item x="5"/>
        <item x="6"/>
        <item x="7"/>
        <item x="8"/>
        <item x="9"/>
        <item t="default"/>
      </items>
    </pivotField>
    <pivotField axis="axisRow" showAll="0">
      <items count="3">
        <item x="0"/>
        <item x="1"/>
        <item t="default"/>
      </items>
    </pivotField>
    <pivotField showAll="0"/>
    <pivotField dataField="1" showAll="0"/>
    <pivotField showAll="0"/>
    <pivotField dataField="1" showAll="0"/>
    <pivotField dataField="1" showAll="0"/>
    <pivotField dataField="1" showAll="0"/>
    <pivotField showAll="0"/>
    <pivotField showAll="0"/>
    <pivotField showAll="0"/>
    <pivotField showAll="0"/>
    <pivotField showAll="0"/>
  </pivotFields>
  <rowFields count="2">
    <field x="4"/>
    <field x="3"/>
  </rowFields>
  <rowItems count="23">
    <i>
      <x/>
    </i>
    <i r="1">
      <x v="2"/>
    </i>
    <i r="1">
      <x v="3"/>
    </i>
    <i r="1">
      <x v="4"/>
    </i>
    <i r="1">
      <x v="5"/>
    </i>
    <i r="1">
      <x v="6"/>
    </i>
    <i r="1">
      <x v="7"/>
    </i>
    <i r="1">
      <x v="8"/>
    </i>
    <i r="1">
      <x v="9"/>
    </i>
    <i r="1">
      <x v="10"/>
    </i>
    <i r="1">
      <x v="11"/>
    </i>
    <i>
      <x v="1"/>
    </i>
    <i r="1">
      <x/>
    </i>
    <i r="1">
      <x v="1"/>
    </i>
    <i r="1">
      <x v="2"/>
    </i>
    <i r="1">
      <x v="3"/>
    </i>
    <i r="1">
      <x v="4"/>
    </i>
    <i r="1">
      <x v="5"/>
    </i>
    <i r="1">
      <x v="6"/>
    </i>
    <i r="1">
      <x v="7"/>
    </i>
    <i r="1">
      <x v="8"/>
    </i>
    <i r="1">
      <x v="9"/>
    </i>
    <i t="grand">
      <x/>
    </i>
  </rowItems>
  <colFields count="1">
    <field x="-2"/>
  </colFields>
  <colItems count="4">
    <i>
      <x/>
    </i>
    <i i="1">
      <x v="1"/>
    </i>
    <i i="2">
      <x v="2"/>
    </i>
    <i i="3">
      <x v="3"/>
    </i>
  </colItems>
  <dataFields count="4">
    <dataField name=" Deceased" fld="6" baseField="4" baseItem="0"/>
    <dataField name=" recovered" fld="8" baseField="4" baseItem="0"/>
    <dataField name="Partially_Vaccinated" fld="9" baseField="4" baseItem="0"/>
    <dataField name="Fully Vaccinated" fld="10" baseField="4"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2"/>
          </reference>
        </references>
      </pivotArea>
    </chartFormat>
    <chartFormat chart="0" format="2" series="1">
      <pivotArea type="data" outline="0" fieldPosition="0">
        <references count="1">
          <reference field="4294967294" count="1" selected="0">
            <x v="2"/>
          </reference>
        </references>
      </pivotArea>
    </chartFormat>
    <chartFormat chart="2" format="7" series="1">
      <pivotArea type="data" outline="0" fieldPosition="0">
        <references count="1">
          <reference field="4294967294" count="1" selected="0">
            <x v="3"/>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9AB787A-316A-4C74-8AC7-732B42F72C99}"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3:C8" firstHeaderRow="0" firstDataRow="1" firstDataCol="1"/>
  <pivotFields count="8">
    <pivotField axis="axisRow" showAll="0">
      <items count="5">
        <item x="0"/>
        <item x="1"/>
        <item x="2"/>
        <item x="3"/>
        <item t="default"/>
      </items>
    </pivotField>
    <pivotField showAll="0"/>
    <pivotField showAll="0"/>
    <pivotField showAll="0"/>
    <pivotField showAll="0"/>
    <pivotField showAll="0"/>
    <pivotField dataField="1" showAll="0"/>
    <pivotField dataField="1" showAll="0"/>
  </pivotFields>
  <rowFields count="1">
    <field x="0"/>
  </rowFields>
  <rowItems count="5">
    <i>
      <x/>
    </i>
    <i>
      <x v="1"/>
    </i>
    <i>
      <x v="2"/>
    </i>
    <i>
      <x v="3"/>
    </i>
    <i t="grand">
      <x/>
    </i>
  </rowItems>
  <colFields count="1">
    <field x="-2"/>
  </colFields>
  <colItems count="2">
    <i>
      <x/>
    </i>
    <i i="1">
      <x v="1"/>
    </i>
  </colItems>
  <dataFields count="2">
    <dataField name="Sum of Death %" fld="7" baseField="0" baseItem="0"/>
    <dataField name="Sum of Avg_TestingRatio" fld="6" baseField="0" baseItem="0"/>
  </dataFields>
  <chartFormats count="6">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 chart="17" format="8"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7E192A3-3775-426F-8432-8F7856C7318A}" name="PivotTable6"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D59" firstHeaderRow="0" firstDataRow="1" firstDataCol="1" rowPageCount="1" colPageCount="1"/>
  <pivotFields count="7">
    <pivotField axis="axisPage" showAll="0">
      <items count="3">
        <item x="0"/>
        <item x="1"/>
        <item t="default"/>
      </items>
    </pivotField>
    <pivotField showAll="0"/>
    <pivotField axis="axisRow" showAll="0">
      <items count="65">
        <item x="8"/>
        <item x="9"/>
        <item x="10"/>
        <item x="11"/>
        <item x="12"/>
        <item x="29"/>
        <item x="30"/>
        <item x="31"/>
        <item x="32"/>
        <item x="33"/>
        <item x="34"/>
        <item x="50"/>
        <item x="51"/>
        <item x="52"/>
        <item x="53"/>
        <item x="54"/>
        <item x="60"/>
        <item x="1"/>
        <item x="2"/>
        <item x="61"/>
        <item x="62"/>
        <item x="55"/>
        <item x="56"/>
        <item x="57"/>
        <item x="58"/>
        <item x="0"/>
        <item x="59"/>
        <item x="24"/>
        <item x="25"/>
        <item x="26"/>
        <item x="27"/>
        <item x="28"/>
        <item x="19"/>
        <item x="20"/>
        <item x="21"/>
        <item x="22"/>
        <item x="23"/>
        <item x="3"/>
        <item x="4"/>
        <item x="5"/>
        <item x="6"/>
        <item x="7"/>
        <item x="13"/>
        <item x="14"/>
        <item x="15"/>
        <item x="16"/>
        <item x="17"/>
        <item x="18"/>
        <item x="45"/>
        <item x="46"/>
        <item x="47"/>
        <item x="48"/>
        <item x="49"/>
        <item x="40"/>
        <item x="41"/>
        <item x="42"/>
        <item x="43"/>
        <item x="44"/>
        <item x="63"/>
        <item x="35"/>
        <item x="36"/>
        <item x="37"/>
        <item x="38"/>
        <item x="39"/>
        <item t="default"/>
      </items>
    </pivotField>
    <pivotField dataField="1" showAll="0"/>
    <pivotField dataField="1" showAll="0"/>
    <pivotField dataField="1" showAll="0"/>
    <pivotField showAll="0"/>
  </pivotFields>
  <rowFields count="1">
    <field x="2"/>
  </rowFields>
  <rowItems count="56">
    <i>
      <x/>
    </i>
    <i>
      <x v="1"/>
    </i>
    <i>
      <x v="2"/>
    </i>
    <i>
      <x v="3"/>
    </i>
    <i>
      <x v="4"/>
    </i>
    <i>
      <x v="5"/>
    </i>
    <i>
      <x v="6"/>
    </i>
    <i>
      <x v="7"/>
    </i>
    <i>
      <x v="8"/>
    </i>
    <i>
      <x v="9"/>
    </i>
    <i>
      <x v="10"/>
    </i>
    <i>
      <x v="11"/>
    </i>
    <i>
      <x v="12"/>
    </i>
    <i>
      <x v="13"/>
    </i>
    <i>
      <x v="14"/>
    </i>
    <i>
      <x v="15"/>
    </i>
    <i>
      <x v="17"/>
    </i>
    <i>
      <x v="18"/>
    </i>
    <i>
      <x v="25"/>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9"/>
    </i>
    <i>
      <x v="60"/>
    </i>
    <i>
      <x v="61"/>
    </i>
    <i>
      <x v="62"/>
    </i>
    <i>
      <x v="63"/>
    </i>
    <i t="grand">
      <x/>
    </i>
  </rowItems>
  <colFields count="1">
    <field x="-2"/>
  </colFields>
  <colItems count="3">
    <i>
      <x/>
    </i>
    <i i="1">
      <x v="1"/>
    </i>
    <i i="2">
      <x v="2"/>
    </i>
  </colItems>
  <pageFields count="1">
    <pageField fld="0" item="0" hier="-1"/>
  </pageFields>
  <dataFields count="3">
    <dataField name="Sum of Confirmed" fld="3" baseField="0" baseItem="0"/>
    <dataField name="Sum of Deaths" fld="5" baseField="0" baseItem="0"/>
    <dataField name="Sum of Recovered" fld="4" baseField="0" baseItem="0"/>
  </dataFields>
  <chartFormats count="6">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1" format="2" series="1">
      <pivotArea type="data" outline="0" fieldPosition="0">
        <references count="1">
          <reference field="4294967294" count="1" selected="0">
            <x v="2"/>
          </reference>
        </references>
      </pivotArea>
    </chartFormat>
    <chartFormat chart="13" format="6"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1"/>
          </reference>
        </references>
      </pivotArea>
    </chartFormat>
    <chartFormat chart="1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719985-947A-4277-9644-A6A3CE851D63}" name="PivotTable2" cacheId="4" applyNumberFormats="0" applyBorderFormats="0" applyFontFormats="0" applyPatternFormats="0" applyAlignmentFormats="0" applyWidthHeightFormats="1" dataCaption="Values" updatedVersion="6" minRefreshableVersion="3" useAutoFormatting="1" rowGrandTotals="0" colGrandTotals="0" itemPrintTitles="1" createdVersion="8" indent="0" compact="0" compactData="0" multipleFieldFilters="0" chartFormat="15">
  <location ref="A4:E5" firstHeaderRow="0" firstDataRow="1" firstDataCol="1" rowPageCount="1" colPageCount="1"/>
  <pivotFields count="7">
    <pivotField axis="axisPage" compact="0" outline="0" showAll="0">
      <items count="3">
        <item x="0"/>
        <item x="1"/>
        <item t="default"/>
      </items>
    </pivotField>
    <pivotField compact="0" outline="0" showAll="0">
      <items count="13">
        <item x="0"/>
        <item x="1"/>
        <item x="2"/>
        <item x="3"/>
        <item x="4"/>
        <item x="5"/>
        <item x="6"/>
        <item x="7"/>
        <item x="8"/>
        <item x="9"/>
        <item x="10"/>
        <item x="11"/>
        <item t="default"/>
      </items>
    </pivotField>
    <pivotField axis="axisRow" compact="0" outline="0" showAll="0">
      <items count="65">
        <item h="1" x="55"/>
        <item h="1" x="56"/>
        <item h="1" x="57"/>
        <item h="1" x="58"/>
        <item h="1" x="0"/>
        <item h="1" x="59"/>
        <item h="1" x="60"/>
        <item h="1" x="1"/>
        <item h="1" x="2"/>
        <item h="1" x="61"/>
        <item h="1" x="6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x="31"/>
        <item h="1" x="32"/>
        <item h="1" x="33"/>
        <item h="1" x="34"/>
        <item h="1" x="35"/>
        <item h="1" x="36"/>
        <item h="1" x="37"/>
        <item h="1" x="38"/>
        <item h="1" x="39"/>
        <item h="1" x="40"/>
        <item h="1" x="41"/>
        <item h="1" x="42"/>
        <item h="1" x="43"/>
        <item h="1" x="44"/>
        <item h="1" x="63"/>
        <item h="1" x="45"/>
        <item h="1" x="46"/>
        <item h="1" x="47"/>
        <item h="1" x="48"/>
        <item h="1" x="49"/>
        <item h="1" x="50"/>
        <item h="1" x="51"/>
        <item h="1" x="52"/>
        <item h="1" x="53"/>
        <item h="1" x="54"/>
        <item t="default"/>
      </items>
    </pivotField>
    <pivotField dataField="1" compact="0" outline="0" showAll="0"/>
    <pivotField dataField="1" compact="0" outline="0" showAll="0"/>
    <pivotField dataField="1" compact="0" outline="0" showAll="0"/>
    <pivotField dataField="1" compact="0" outline="0" showAll="0"/>
  </pivotFields>
  <rowFields count="1">
    <field x="2"/>
  </rowFields>
  <rowItems count="1">
    <i>
      <x v="39"/>
    </i>
  </rowItems>
  <colFields count="1">
    <field x="-2"/>
  </colFields>
  <colItems count="4">
    <i>
      <x/>
    </i>
    <i i="1">
      <x v="1"/>
    </i>
    <i i="2">
      <x v="2"/>
    </i>
    <i i="3">
      <x v="3"/>
    </i>
  </colItems>
  <pageFields count="1">
    <pageField fld="0" item="0" hier="-1"/>
  </pageFields>
  <dataFields count="4">
    <dataField name="Confirmed " fld="3" baseField="2" baseItem="0"/>
    <dataField name="Recovered " fld="4" baseField="2" baseItem="0"/>
    <dataField name="Deaths " fld="5" baseField="2" baseItem="0"/>
    <dataField name="Tested " fld="6" baseField="2" baseItem="37"/>
  </dataFields>
  <chartFormats count="1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3"/>
          </reference>
        </references>
      </pivotArea>
    </chartFormat>
    <chartFormat chart="12"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1"/>
          </reference>
        </references>
      </pivotArea>
    </chartFormat>
    <chartFormat chart="12" format="10" series="1">
      <pivotArea type="data" outline="0" fieldPosition="0">
        <references count="1">
          <reference field="4294967294" count="1" selected="0">
            <x v="2"/>
          </reference>
        </references>
      </pivotArea>
    </chartFormat>
    <chartFormat chart="12" format="11" series="1">
      <pivotArea type="data" outline="0" fieldPosition="0">
        <references count="1">
          <reference field="4294967294" count="1" selected="0">
            <x v="3"/>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 chart="13" format="6" series="1">
      <pivotArea type="data" outline="0" fieldPosition="0">
        <references count="1">
          <reference field="4294967294" count="1" selected="0">
            <x v="2"/>
          </reference>
        </references>
      </pivotArea>
    </chartFormat>
    <chartFormat chart="13" format="7" series="1">
      <pivotArea type="data" outline="0" fieldPosition="0">
        <references count="1">
          <reference field="4294967294" count="1" selected="0">
            <x v="3"/>
          </reference>
        </references>
      </pivotArea>
    </chartFormat>
    <chartFormat chart="14" format="12" series="1">
      <pivotArea type="data" outline="0" fieldPosition="0">
        <references count="1">
          <reference field="4294967294" count="1" selected="0">
            <x v="0"/>
          </reference>
        </references>
      </pivotArea>
    </chartFormat>
    <chartFormat chart="14" format="13" series="1">
      <pivotArea type="data" outline="0" fieldPosition="0">
        <references count="1">
          <reference field="4294967294" count="1" selected="0">
            <x v="1"/>
          </reference>
        </references>
      </pivotArea>
    </chartFormat>
    <chartFormat chart="14" format="14" series="1">
      <pivotArea type="data" outline="0" fieldPosition="0">
        <references count="1">
          <reference field="4294967294" count="1" selected="0">
            <x v="2"/>
          </reference>
        </references>
      </pivotArea>
    </chartFormat>
    <chartFormat chart="14" format="1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B1C5F9-F43F-4224-87A4-A264A7750F86}" name="PivotTable3"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D58" firstHeaderRow="0" firstDataRow="1" firstDataCol="1" rowPageCount="1" colPageCount="1"/>
  <pivotFields count="7">
    <pivotField axis="axisPage" showAll="0">
      <items count="3">
        <item x="0"/>
        <item x="1"/>
        <item t="default"/>
      </items>
    </pivotField>
    <pivotField showAll="0">
      <items count="13">
        <item x="0"/>
        <item x="1"/>
        <item x="2"/>
        <item x="3"/>
        <item x="4"/>
        <item x="5"/>
        <item x="6"/>
        <item x="7"/>
        <item x="8"/>
        <item x="9"/>
        <item x="10"/>
        <item x="11"/>
        <item t="default"/>
      </items>
    </pivotField>
    <pivotField axis="axisRow" showAll="0">
      <items count="65">
        <item x="55"/>
        <item x="56"/>
        <item x="57"/>
        <item x="58"/>
        <item x="0"/>
        <item x="59"/>
        <item x="60"/>
        <item x="1"/>
        <item x="2"/>
        <item x="61"/>
        <item x="6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63"/>
        <item x="45"/>
        <item x="46"/>
        <item x="47"/>
        <item x="48"/>
        <item x="49"/>
        <item x="50"/>
        <item x="51"/>
        <item x="52"/>
        <item x="53"/>
        <item x="54"/>
        <item t="default"/>
      </items>
    </pivotField>
    <pivotField dataField="1" showAll="0"/>
    <pivotField dataField="1" showAll="0"/>
    <pivotField dataField="1" showAll="0"/>
    <pivotField showAll="0"/>
  </pivotFields>
  <rowFields count="1">
    <field x="2"/>
  </rowFields>
  <rowItems count="55">
    <i>
      <x v="4"/>
    </i>
    <i>
      <x v="7"/>
    </i>
    <i>
      <x v="8"/>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4"/>
    </i>
    <i>
      <x v="55"/>
    </i>
    <i>
      <x v="56"/>
    </i>
    <i>
      <x v="57"/>
    </i>
    <i>
      <x v="58"/>
    </i>
    <i>
      <x v="59"/>
    </i>
    <i>
      <x v="60"/>
    </i>
    <i>
      <x v="61"/>
    </i>
    <i>
      <x v="62"/>
    </i>
    <i>
      <x v="63"/>
    </i>
  </rowItems>
  <colFields count="1">
    <field x="-2"/>
  </colFields>
  <colItems count="3">
    <i>
      <x/>
    </i>
    <i i="1">
      <x v="1"/>
    </i>
    <i i="2">
      <x v="2"/>
    </i>
  </colItems>
  <pageFields count="1">
    <pageField fld="0" item="0" hier="-1"/>
  </pageFields>
  <dataFields count="3">
    <dataField name="Confirmed " fld="3" baseField="2" baseItem="0"/>
    <dataField name="Recovered " fld="4" baseField="2" baseItem="0"/>
    <dataField name="Deaths " fld="5" baseField="2"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2"/>
          </reference>
        </references>
      </pivotArea>
    </chartFormat>
    <chartFormat chart="6"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1"/>
          </reference>
        </references>
      </pivotArea>
    </chartFormat>
    <chartFormat chart="6" format="7" series="1">
      <pivotArea type="data" outline="0" fieldPosition="0">
        <references count="1">
          <reference field="4294967294" count="1" selected="0">
            <x v="2"/>
          </reference>
        </references>
      </pivotArea>
    </chartFormat>
    <chartFormat chart="7" format="11"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1"/>
          </reference>
        </references>
      </pivotArea>
    </chartFormat>
    <chartFormat chart="7" format="1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4EA0AD-38C9-4F7C-8BD1-3E06F5CDD133}" name="PivotTable4"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C7" firstHeaderRow="0" firstDataRow="1" firstDataCol="1"/>
  <pivotFields count="8">
    <pivotField axis="axisRow" showAll="0">
      <items count="5">
        <item x="0"/>
        <item x="1"/>
        <item x="2"/>
        <item x="3"/>
        <item t="default"/>
      </items>
    </pivotField>
    <pivotField showAll="0"/>
    <pivotField showAll="0"/>
    <pivotField showAll="0"/>
    <pivotField showAll="0"/>
    <pivotField showAll="0"/>
    <pivotField dataField="1" showAll="0"/>
    <pivotField dataField="1" showAll="0"/>
  </pivotFields>
  <rowFields count="1">
    <field x="0"/>
  </rowFields>
  <rowItems count="4">
    <i>
      <x/>
    </i>
    <i>
      <x v="1"/>
    </i>
    <i>
      <x v="2"/>
    </i>
    <i>
      <x v="3"/>
    </i>
  </rowItems>
  <colFields count="1">
    <field x="-2"/>
  </colFields>
  <colItems count="2">
    <i>
      <x/>
    </i>
    <i i="1">
      <x v="1"/>
    </i>
  </colItems>
  <dataFields count="2">
    <dataField name="Death %" fld="7" baseField="0" baseItem="0"/>
    <dataField name="Avg_TestingRatio " fld="6" baseField="0" baseItem="0"/>
  </dataFields>
  <chartFormats count="8">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A34CA6-0104-4EA2-AE0F-7C716419A461}" name="PivotTable6"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A30:F66" firstHeaderRow="0" firstDataRow="1" firstDataCol="1"/>
  <pivotFields count="13">
    <pivotField axis="axisRow" compact="0" outline="0"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rowItems>
  <colFields count="1">
    <field x="-2"/>
  </colFields>
  <colItems count="5">
    <i>
      <x/>
    </i>
    <i i="1">
      <x v="1"/>
    </i>
    <i i="2">
      <x v="2"/>
    </i>
    <i i="3">
      <x v="3"/>
    </i>
    <i i="4">
      <x v="4"/>
    </i>
  </colItems>
  <dataFields count="5">
    <dataField name=" Population Effected %" fld="8" baseField="0" baseItem="0"/>
    <dataField name=" Recovery %" fld="9" baseField="0" baseItem="0"/>
    <dataField name=" Death %" fld="10" baseField="0" baseItem="0"/>
    <dataField name=" % of Population Vaccinated1" fld="11" baseField="0" baseItem="0"/>
    <dataField name=" % of Population Fully Vaccinated" fld="12" baseField="0" baseItem="0"/>
  </dataField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 chart="2" format="7" series="1">
      <pivotArea type="data" outline="0" fieldPosition="0">
        <references count="1">
          <reference field="4294967294" count="1" selected="0">
            <x v="2"/>
          </reference>
        </references>
      </pivotArea>
    </chartFormat>
    <chartFormat chart="2" format="8" series="1">
      <pivotArea type="data" outline="0" fieldPosition="0">
        <references count="1">
          <reference field="4294967294" count="1" selected="0">
            <x v="3"/>
          </reference>
        </references>
      </pivotArea>
    </chartFormat>
    <chartFormat chart="2" format="9"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B647CD5-B817-46CB-B128-04C3A90916D7}" name="PivotTable2"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A3:F4" firstHeaderRow="0" firstDataRow="1" firstDataCol="1"/>
  <pivotFields count="13">
    <pivotField axis="axisRow" compact="0" outline="0" showAll="0">
      <items count="37">
        <item h="1" x="0"/>
        <item h="1" x="1"/>
        <item h="1" x="2"/>
        <item h="1" x="3"/>
        <item h="1" x="4"/>
        <item h="1" x="5"/>
        <item h="1" x="6"/>
        <item h="1" x="7"/>
        <item h="1" x="8"/>
        <item h="1" x="9"/>
        <item h="1" x="10"/>
        <item h="1" x="11"/>
        <item h="1" x="12"/>
        <item h="1" x="13"/>
        <item h="1" x="14"/>
        <item h="1" x="15"/>
        <item h="1" x="16"/>
        <item h="1" x="17"/>
        <item h="1" x="18"/>
        <item h="1" x="19"/>
        <item h="1" x="20"/>
        <item h="1" x="21"/>
        <item h="1" x="22"/>
        <item x="23"/>
        <item h="1" x="24"/>
        <item h="1" x="25"/>
        <item h="1" x="26"/>
        <item h="1" x="27"/>
        <item h="1" x="28"/>
        <item h="1" x="29"/>
        <item h="1" x="30"/>
        <item h="1" x="31"/>
        <item h="1" x="32"/>
        <item h="1" x="33"/>
        <item h="1" x="34"/>
        <item h="1" x="35"/>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s>
  <rowFields count="1">
    <field x="0"/>
  </rowFields>
  <rowItems count="1">
    <i>
      <x v="23"/>
    </i>
  </rowItems>
  <colFields count="1">
    <field x="-2"/>
  </colFields>
  <colItems count="5">
    <i>
      <x/>
    </i>
    <i i="1">
      <x v="1"/>
    </i>
    <i i="2">
      <x v="2"/>
    </i>
    <i i="3">
      <x v="3"/>
    </i>
    <i i="4">
      <x v="4"/>
    </i>
  </colItems>
  <dataFields count="5">
    <dataField name=" Population Effected %" fld="8" baseField="0" baseItem="0"/>
    <dataField name=" Recovery %" fld="9" baseField="0" baseItem="0"/>
    <dataField name=" Death %" fld="10" baseField="0" baseItem="0"/>
    <dataField name=" % of Population Vaccinated1" fld="11" baseField="0" baseItem="0"/>
    <dataField name=" % of Population Fully Vaccinated" fld="12" baseField="0" baseItem="0"/>
  </dataFields>
  <chartFormats count="10">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 chart="2" format="7" series="1">
      <pivotArea type="data" outline="0" fieldPosition="0">
        <references count="1">
          <reference field="4294967294" count="1" selected="0">
            <x v="2"/>
          </reference>
        </references>
      </pivotArea>
    </chartFormat>
    <chartFormat chart="2" format="8" series="1">
      <pivotArea type="data" outline="0" fieldPosition="0">
        <references count="1">
          <reference field="4294967294" count="1" selected="0">
            <x v="3"/>
          </reference>
        </references>
      </pivotArea>
    </chartFormat>
    <chartFormat chart="2" format="9"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ED6A4A4-26CF-43B4-B72D-F9E722F410E5}" name="PivotTable2"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
  <location ref="A3:C39" firstHeaderRow="0" firstDataRow="1" firstDataCol="1"/>
  <pivotFields count="4">
    <pivotField compact="0" outline="0" showAll="0">
      <items count="37">
        <item x="0"/>
        <item x="1"/>
        <item x="2"/>
        <item x="3"/>
        <item x="4"/>
        <item x="5"/>
        <item x="6"/>
        <item x="8"/>
        <item x="7"/>
        <item x="9"/>
        <item x="10"/>
        <item x="12"/>
        <item x="11"/>
        <item x="14"/>
        <item x="13"/>
        <item x="15"/>
        <item x="16"/>
        <item x="17"/>
        <item x="18"/>
        <item x="22"/>
        <item x="19"/>
        <item x="21"/>
        <item x="20"/>
        <item x="23"/>
        <item x="24"/>
        <item x="25"/>
        <item x="27"/>
        <item x="26"/>
        <item x="28"/>
        <item x="29"/>
        <item x="31"/>
        <item x="30"/>
        <item x="32"/>
        <item x="33"/>
        <item x="34"/>
        <item x="35"/>
        <item t="default"/>
      </items>
    </pivotField>
    <pivotField axis="axisRow" compact="0" outline="0"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dataField="1" compact="0" outline="0" showAll="0"/>
    <pivotField dataField="1" compact="0" outline="0" showAll="0"/>
  </pivotFields>
  <rowFields count="1">
    <field x="1"/>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rowItems>
  <colFields count="1">
    <field x="-2"/>
  </colFields>
  <colItems count="2">
    <i>
      <x/>
    </i>
    <i i="1">
      <x v="1"/>
    </i>
  </colItems>
  <dataFields count="2">
    <dataField name=" Delta7 Confirmed" fld="2" baseField="0" baseItem="0"/>
    <dataField name=" Fully Vaccinated" fld="3" baseField="0" baseItem="0"/>
  </dataFields>
  <chartFormats count="8">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8B228EA-7454-4811-A052-18236FB3396C}"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H40" firstHeaderRow="0" firstDataRow="1" firstDataCol="1"/>
  <pivotFields count="14">
    <pivotField axis="axisRow" showAll="0">
      <items count="37">
        <item x="0"/>
        <item x="1"/>
        <item x="2"/>
        <item x="3"/>
        <item x="4"/>
        <item x="5"/>
        <item x="6"/>
        <item x="8"/>
        <item x="7"/>
        <item x="9"/>
        <item x="10"/>
        <item x="12"/>
        <item x="11"/>
        <item x="14"/>
        <item x="13"/>
        <item x="15"/>
        <item x="16"/>
        <item x="17"/>
        <item x="18"/>
        <item x="22"/>
        <item x="19"/>
        <item x="21"/>
        <item x="20"/>
        <item x="23"/>
        <item x="24"/>
        <item x="25"/>
        <item x="27"/>
        <item x="26"/>
        <item x="28"/>
        <item x="29"/>
        <item x="31"/>
        <item x="30"/>
        <item x="32"/>
        <item x="33"/>
        <item x="34"/>
        <item x="35"/>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7">
    <i>
      <x/>
    </i>
    <i i="1">
      <x v="1"/>
    </i>
    <i i="2">
      <x v="2"/>
    </i>
    <i i="3">
      <x v="3"/>
    </i>
    <i i="4">
      <x v="4"/>
    </i>
    <i i="5">
      <x v="5"/>
    </i>
    <i i="6">
      <x v="6"/>
    </i>
  </colItems>
  <dataFields count="7">
    <dataField name="Sum of Population" fld="2" baseField="0" baseItem="0"/>
    <dataField name="Sum of Confirmed" fld="3" baseField="0" baseItem="0"/>
    <dataField name="Sum of Deceased" fld="4" baseField="0" baseItem="0"/>
    <dataField name="Sum of Recovered" fld="5" baseField="0" baseItem="0"/>
    <dataField name="Sum of Tested" fld="6" baseField="0" baseItem="0"/>
    <dataField name="Sum of Vaccinated1" fld="7" baseField="0" baseItem="0"/>
    <dataField name="Sum of Vaccinated2"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8BB7173-A5DD-4249-95F1-D865EF65A705}" name="PivotTable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3">
  <location ref="A74:F76" firstHeaderRow="0" firstDataRow="1" firstDataCol="1"/>
  <pivotFields count="16">
    <pivotField axis="axisRow" showAll="0">
      <items count="37">
        <item h="1" x="0"/>
        <item h="1" x="1"/>
        <item h="1" x="2"/>
        <item h="1" x="3"/>
        <item h="1" x="4"/>
        <item h="1" x="5"/>
        <item h="1" x="6"/>
        <item h="1" x="8"/>
        <item h="1" x="7"/>
        <item h="1" x="9"/>
        <item h="1" x="10"/>
        <item h="1" x="12"/>
        <item h="1" x="11"/>
        <item x="14"/>
        <item h="1" x="13"/>
        <item h="1" x="15"/>
        <item h="1" x="16"/>
        <item h="1" x="17"/>
        <item h="1" x="18"/>
        <item h="1" x="22"/>
        <item h="1" x="19"/>
        <item h="1" x="21"/>
        <item h="1" x="20"/>
        <item h="1" x="23"/>
        <item h="1" x="24"/>
        <item h="1" x="25"/>
        <item h="1" x="27"/>
        <item h="1" x="26"/>
        <item h="1" x="28"/>
        <item h="1" x="29"/>
        <item h="1" x="31"/>
        <item h="1" x="30"/>
        <item h="1" x="32"/>
        <item h="1" x="33"/>
        <item h="1" x="34"/>
        <item h="1" x="35"/>
        <item t="default"/>
      </items>
    </pivotField>
    <pivotField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s>
  <rowFields count="1">
    <field x="0"/>
  </rowFields>
  <rowItems count="2">
    <i>
      <x v="13"/>
    </i>
    <i t="grand">
      <x/>
    </i>
  </rowItems>
  <colFields count="1">
    <field x="-2"/>
  </colFields>
  <colItems count="5">
    <i>
      <x/>
    </i>
    <i i="1">
      <x v="1"/>
    </i>
    <i i="2">
      <x v="2"/>
    </i>
    <i i="3">
      <x v="3"/>
    </i>
    <i i="4">
      <x v="4"/>
    </i>
  </colItems>
  <dataFields count="5">
    <dataField name="Population_Effected%" fld="11" subtotal="average" baseField="1" baseItem="0"/>
    <dataField name="Recovered_%" fld="12" subtotal="average" baseField="1" baseItem="0"/>
    <dataField name="Deceased_%" fld="13" subtotal="average" baseField="1" baseItem="0"/>
    <dataField name="Vaccinated_1_%" fld="14" subtotal="average" baseField="1" baseItem="0"/>
    <dataField name="Vaccinated_2_%" fld="15" subtotal="average" baseField="1" baseItem="0"/>
  </dataFields>
  <chartFormats count="25">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5" format="3" series="1">
      <pivotArea type="data" outline="0" fieldPosition="0">
        <references count="1">
          <reference field="4294967294" count="1" selected="0">
            <x v="3"/>
          </reference>
        </references>
      </pivotArea>
    </chartFormat>
    <chartFormat chart="5" format="4" series="1">
      <pivotArea type="data" outline="0" fieldPosition="0">
        <references count="1">
          <reference field="4294967294" count="1" selected="0">
            <x v="4"/>
          </reference>
        </references>
      </pivotArea>
    </chartFormat>
    <chartFormat chart="7" format="10" series="1">
      <pivotArea type="data" outline="0" fieldPosition="0">
        <references count="1">
          <reference field="4294967294" count="1" selected="0">
            <x v="0"/>
          </reference>
        </references>
      </pivotArea>
    </chartFormat>
    <chartFormat chart="7" format="11" series="1">
      <pivotArea type="data" outline="0" fieldPosition="0">
        <references count="1">
          <reference field="4294967294" count="1" selected="0">
            <x v="1"/>
          </reference>
        </references>
      </pivotArea>
    </chartFormat>
    <chartFormat chart="7" format="12" series="1">
      <pivotArea type="data" outline="0" fieldPosition="0">
        <references count="1">
          <reference field="4294967294" count="1" selected="0">
            <x v="2"/>
          </reference>
        </references>
      </pivotArea>
    </chartFormat>
    <chartFormat chart="7" format="13" series="1">
      <pivotArea type="data" outline="0" fieldPosition="0">
        <references count="1">
          <reference field="4294967294" count="1" selected="0">
            <x v="3"/>
          </reference>
        </references>
      </pivotArea>
    </chartFormat>
    <chartFormat chart="7" format="14" series="1">
      <pivotArea type="data" outline="0" fieldPosition="0">
        <references count="1">
          <reference field="4294967294" count="1" selected="0">
            <x v="4"/>
          </reference>
        </references>
      </pivotArea>
    </chartFormat>
    <chartFormat chart="9" format="20" series="1">
      <pivotArea type="data" outline="0" fieldPosition="0">
        <references count="1">
          <reference field="4294967294" count="1" selected="0">
            <x v="0"/>
          </reference>
        </references>
      </pivotArea>
    </chartFormat>
    <chartFormat chart="9" format="21" series="1">
      <pivotArea type="data" outline="0" fieldPosition="0">
        <references count="1">
          <reference field="4294967294" count="1" selected="0">
            <x v="1"/>
          </reference>
        </references>
      </pivotArea>
    </chartFormat>
    <chartFormat chart="9" format="22" series="1">
      <pivotArea type="data" outline="0" fieldPosition="0">
        <references count="1">
          <reference field="4294967294" count="1" selected="0">
            <x v="2"/>
          </reference>
        </references>
      </pivotArea>
    </chartFormat>
    <chartFormat chart="9" format="23" series="1">
      <pivotArea type="data" outline="0" fieldPosition="0">
        <references count="1">
          <reference field="4294967294" count="1" selected="0">
            <x v="3"/>
          </reference>
        </references>
      </pivotArea>
    </chartFormat>
    <chartFormat chart="9" format="24" series="1">
      <pivotArea type="data" outline="0" fieldPosition="0">
        <references count="1">
          <reference field="4294967294" count="1" selected="0">
            <x v="4"/>
          </reference>
        </references>
      </pivotArea>
    </chartFormat>
    <chartFormat chart="11" format="25" series="1">
      <pivotArea type="data" outline="0" fieldPosition="0">
        <references count="1">
          <reference field="4294967294" count="1" selected="0">
            <x v="0"/>
          </reference>
        </references>
      </pivotArea>
    </chartFormat>
    <chartFormat chart="11" format="26" series="1">
      <pivotArea type="data" outline="0" fieldPosition="0">
        <references count="1">
          <reference field="4294967294" count="1" selected="0">
            <x v="1"/>
          </reference>
        </references>
      </pivotArea>
    </chartFormat>
    <chartFormat chart="11" format="27" series="1">
      <pivotArea type="data" outline="0" fieldPosition="0">
        <references count="1">
          <reference field="4294967294" count="1" selected="0">
            <x v="2"/>
          </reference>
        </references>
      </pivotArea>
    </chartFormat>
    <chartFormat chart="11" format="28" series="1">
      <pivotArea type="data" outline="0" fieldPosition="0">
        <references count="1">
          <reference field="4294967294" count="1" selected="0">
            <x v="3"/>
          </reference>
        </references>
      </pivotArea>
    </chartFormat>
    <chartFormat chart="11" format="29" series="1">
      <pivotArea type="data" outline="0" fieldPosition="0">
        <references count="1">
          <reference field="4294967294" count="1" selected="0">
            <x v="4"/>
          </reference>
        </references>
      </pivotArea>
    </chartFormat>
    <chartFormat chart="12" format="30" series="1">
      <pivotArea type="data" outline="0" fieldPosition="0">
        <references count="1">
          <reference field="4294967294" count="1" selected="0">
            <x v="0"/>
          </reference>
        </references>
      </pivotArea>
    </chartFormat>
    <chartFormat chart="12" format="31" series="1">
      <pivotArea type="data" outline="0" fieldPosition="0">
        <references count="1">
          <reference field="4294967294" count="1" selected="0">
            <x v="1"/>
          </reference>
        </references>
      </pivotArea>
    </chartFormat>
    <chartFormat chart="12" format="32" series="1">
      <pivotArea type="data" outline="0" fieldPosition="0">
        <references count="1">
          <reference field="4294967294" count="1" selected="0">
            <x v="2"/>
          </reference>
        </references>
      </pivotArea>
    </chartFormat>
    <chartFormat chart="12" format="33" series="1">
      <pivotArea type="data" outline="0" fieldPosition="0">
        <references count="1">
          <reference field="4294967294" count="1" selected="0">
            <x v="3"/>
          </reference>
        </references>
      </pivotArea>
    </chartFormat>
    <chartFormat chart="12" format="3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5B3D851F-983B-47FE-90EC-F38F5AEA9C5F}" sourceName="state">
  <pivotTables>
    <pivotTable tabId="8" name="PivotTable1"/>
    <pivotTable tabId="8" name="PivotTable3"/>
    <pivotTable tabId="8" name="PivotTable4"/>
    <pivotTable tabId="8" name="MonthWise_DandR"/>
  </pivotTables>
  <data>
    <tabular pivotCacheId="758473807">
      <items count="36">
        <i x="0"/>
        <i x="1"/>
        <i x="2"/>
        <i x="3"/>
        <i x="4"/>
        <i x="5"/>
        <i x="6"/>
        <i x="8"/>
        <i x="7"/>
        <i x="9"/>
        <i x="10"/>
        <i x="12"/>
        <i x="11"/>
        <i x="14" s="1"/>
        <i x="13"/>
        <i x="15"/>
        <i x="16"/>
        <i x="17"/>
        <i x="18"/>
        <i x="22"/>
        <i x="19"/>
        <i x="21"/>
        <i x="20"/>
        <i x="23"/>
        <i x="24"/>
        <i x="25"/>
        <i x="27"/>
        <i x="26"/>
        <i x="28"/>
        <i x="29"/>
        <i x="31"/>
        <i x="30"/>
        <i x="32"/>
        <i x="33"/>
        <i x="34"/>
        <i x="3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3" xr10:uid="{7D5BCA82-44ED-4487-8F9D-1695993F47A5}" sourceName="Year">
  <pivotTables>
    <pivotTable tabId="38" name="PivotTable6"/>
  </pivotTables>
  <data>
    <tabular pivotCacheId="601718326">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A4C83455-642B-4961-81A9-FADA437EC0C7}" sourceName="State">
  <pivotTables>
    <pivotTable tabId="45" name="PivotTable2"/>
  </pivotTables>
  <data>
    <tabular pivotCacheId="1183926625">
      <items count="36">
        <i x="0"/>
        <i x="1"/>
        <i x="2"/>
        <i x="3"/>
        <i x="4"/>
        <i x="5"/>
        <i x="6"/>
        <i x="7"/>
        <i x="8"/>
        <i x="9"/>
        <i x="10"/>
        <i x="11"/>
        <i x="12"/>
        <i x="13"/>
        <i x="14"/>
        <i x="15"/>
        <i x="16"/>
        <i x="17"/>
        <i x="18"/>
        <i x="19"/>
        <i x="20"/>
        <i x="21"/>
        <i x="22"/>
        <i x="23" s="1"/>
        <i x="24"/>
        <i x="25"/>
        <i x="26"/>
        <i x="27"/>
        <i x="28"/>
        <i x="29"/>
        <i x="30"/>
        <i x="31"/>
        <i x="32"/>
        <i x="33"/>
        <i x="34"/>
        <i x="35"/>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2" xr10:uid="{C1222F11-7089-4CE9-93EF-7705F26BD7BB}" sourceName="Year">
  <pivotTables>
    <pivotTable tabId="41" name="PivotTable3"/>
  </pivotTables>
  <data>
    <tabular pivotCacheId="170218239">
      <items count="2">
        <i x="0" s="1"/>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2" xr10:uid="{5C04021D-7CE0-4421-9F35-11B4F51EFDD7}" sourceName="Year">
  <pivotTables>
    <pivotTable tabId="40" name="PivotTable1"/>
  </pivotTables>
  <data>
    <tabular pivotCacheId="170218239">
      <items count="2">
        <i x="0" s="1"/>
        <i x="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WeekNumber12" xr10:uid="{2B732A6C-4255-43BD-AD6F-6220D42B84CD}" sourceName="Month_WeekNumber">
  <pivotTables>
    <pivotTable tabId="40" name="PivotTable1"/>
  </pivotTables>
  <data>
    <tabular pivotCacheId="170218239">
      <items count="64">
        <i x="8"/>
        <i x="9"/>
        <i x="10"/>
        <i x="11"/>
        <i x="12" s="1"/>
        <i x="29"/>
        <i x="30"/>
        <i x="31"/>
        <i x="32"/>
        <i x="33"/>
        <i x="34"/>
        <i x="50"/>
        <i x="51"/>
        <i x="52"/>
        <i x="53"/>
        <i x="54"/>
        <i x="1"/>
        <i x="2"/>
        <i x="0"/>
        <i x="24"/>
        <i x="25"/>
        <i x="26"/>
        <i x="27"/>
        <i x="28"/>
        <i x="19"/>
        <i x="20"/>
        <i x="21"/>
        <i x="22"/>
        <i x="23"/>
        <i x="3"/>
        <i x="4"/>
        <i x="5"/>
        <i x="6"/>
        <i x="7"/>
        <i x="13"/>
        <i x="14"/>
        <i x="15"/>
        <i x="16"/>
        <i x="17"/>
        <i x="18"/>
        <i x="45"/>
        <i x="46"/>
        <i x="47"/>
        <i x="48"/>
        <i x="49"/>
        <i x="40"/>
        <i x="41"/>
        <i x="42"/>
        <i x="43"/>
        <i x="44"/>
        <i x="35"/>
        <i x="36"/>
        <i x="37"/>
        <i x="38"/>
        <i x="39"/>
        <i x="60" nd="1"/>
        <i x="61" nd="1"/>
        <i x="62" nd="1"/>
        <i x="55" nd="1"/>
        <i x="56" nd="1"/>
        <i x="57" nd="1"/>
        <i x="58" nd="1"/>
        <i x="59" nd="1"/>
        <i x="63"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5" xr10:uid="{2E3EFC38-66BE-4B97-9B28-6AB7CA7DCD08}" sourceName="Year">
  <pivotTables>
    <pivotTable tabId="40" name="PivotTable2"/>
  </pivotTables>
  <data>
    <tabular pivotCacheId="170218239">
      <items count="2">
        <i x="0" s="1"/>
        <i x="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WeekNumber3" xr10:uid="{D2FB409C-5936-444D-8818-6DBDBC35B5BF}" sourceName="Month_WeekNumber">
  <pivotTables>
    <pivotTable tabId="40" name="PivotTable2"/>
  </pivotTables>
  <data>
    <tabular pivotCacheId="170218239">
      <items count="64">
        <i x="8"/>
        <i x="9"/>
        <i x="10"/>
        <i x="11"/>
        <i x="12"/>
        <i x="29"/>
        <i x="30"/>
        <i x="31" s="1"/>
        <i x="32"/>
        <i x="33"/>
        <i x="34"/>
        <i x="50"/>
        <i x="51"/>
        <i x="52"/>
        <i x="53"/>
        <i x="54"/>
        <i x="1"/>
        <i x="2"/>
        <i x="0"/>
        <i x="24"/>
        <i x="25"/>
        <i x="26"/>
        <i x="27"/>
        <i x="28"/>
        <i x="19"/>
        <i x="20"/>
        <i x="21"/>
        <i x="22"/>
        <i x="23"/>
        <i x="3"/>
        <i x="4"/>
        <i x="5"/>
        <i x="6"/>
        <i x="7"/>
        <i x="13"/>
        <i x="14"/>
        <i x="15"/>
        <i x="16"/>
        <i x="17"/>
        <i x="18"/>
        <i x="45"/>
        <i x="46"/>
        <i x="47"/>
        <i x="48"/>
        <i x="49"/>
        <i x="40"/>
        <i x="41"/>
        <i x="42"/>
        <i x="43"/>
        <i x="44"/>
        <i x="35"/>
        <i x="36"/>
        <i x="37"/>
        <i x="38"/>
        <i x="39"/>
        <i x="60" nd="1"/>
        <i x="61" nd="1"/>
        <i x="62" nd="1"/>
        <i x="55" nd="1"/>
        <i x="56" nd="1"/>
        <i x="57" nd="1"/>
        <i x="58" nd="1"/>
        <i x="59" nd="1"/>
        <i x="6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75CBA5BF-B5A5-41BA-864E-63657E23C236}" cache="Slicer_Year22" caption="Year" showCaption="0" style="SlicerStyleDark3 2 2" rowHeight="234950"/>
  <slicer name="Month_WeekNumber 1" xr10:uid="{62B93E78-D72B-49D6-AFEE-BE83123BAA05}" cache="Slicer_Month_WeekNumber12" caption="Month_WeekNumber" startItem="35" showCaption="0" style="SlicerStyleDark3 2 2" rowHeight="216000"/>
  <slicer name="Year 2" xr10:uid="{58AB746B-D5F7-416E-87FF-A15ABDBCD589}" cache="Slicer_Year5" caption="Year" showCaption="0" style="SlicerStyleDark3 2 2" rowHeight="234950"/>
  <slicer name="Month_WeekNumber" xr10:uid="{02C13011-7C37-4E58-B9A6-2638D77EA6AF}" cache="Slicer_Month_WeekNumber3" caption="Month_WeekNumber" startItem="45" showCaption="0" style="SlicerStyleDark3 2 2" rowHeight="21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4" xr10:uid="{1732AFE5-10E6-414C-ABC5-4D592233371F}" cache="Slicer_Year12" caption="Year" showCaption="0" style="SlicerStyleDark3 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3CF4650F-92E4-4671-9674-5FB14DE2FBEC}" cache="Slicer_State1" caption="State" startItem="23" showCaption="0" style="SlicerStyleDark3 2 2"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7A31A447-F164-44DA-B86A-7E59F2B39322}" cache="Slicer_Year3" caption="Year"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9D3A39D0-6400-49AB-B034-8625C3BBBC03}" cache="Slicer_state" caption="state" style="SlicerStyleDark3 2" rowHeight="2880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5" xr10:uid="{42F0A0FA-EEE5-4512-BB6C-1CA81E98B530}" cache="Slicer_Year12" caption="Year" showCaption="0" style="SlicerStyleDark3 2" rowHeight="234950"/>
  <slicer name="Year 6" xr10:uid="{C3B8115E-DE4E-497F-83DF-27F6A495736D}" cache="Slicer_Year22" caption="Year" showCaption="0" style="SlicerStyleDark3 2" rowHeight="234950"/>
  <slicer name="Month_WeekNumber 2" xr10:uid="{C777BB8B-D7C7-4231-8067-7CA5FB5A3A77}" cache="Slicer_Month_WeekNumber12" caption="Month_WeekNumber" startItem="4" showCaption="0" style="SlicerStyleDark3 2" rowHeight="216000"/>
  <slicer name="Year 7" xr10:uid="{2A93811E-1EAD-4D30-A711-5C756DF1E437}" cache="Slicer_Year5" caption="Year" showCaption="0" style="SlicerStyleDark3 2" rowHeight="234950"/>
  <slicer name="Month_WeekNumber 3" xr10:uid="{E28A99DB-500A-4179-B711-1DA95B40FC9A}" cache="Slicer_Month_WeekNumber3" caption="Month_WeekNumber" startItem="7" showCaption="0" style="SlicerStyleDark3 2" rowHeight="2160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B192096C-511C-49CD-9CD5-1E2A60EE26A6}" cache="Slicer_Year3" caption="Yea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openxmlformats.org/officeDocument/2006/relationships/drawing" Target="../drawings/drawing8.xml"/><Relationship Id="rId4" Type="http://schemas.openxmlformats.org/officeDocument/2006/relationships/pivotTable" Target="../pivotTables/pivotTable12.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3.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10.xml"/><Relationship Id="rId1" Type="http://schemas.openxmlformats.org/officeDocument/2006/relationships/pivotTable" Target="../pivotTables/pivotTable14.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2.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2.xml"/><Relationship Id="rId4" Type="http://schemas.microsoft.com/office/2007/relationships/slicer" Target="../slicers/slicer5.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3.xml"/><Relationship Id="rId1" Type="http://schemas.openxmlformats.org/officeDocument/2006/relationships/printerSettings" Target="../printerSettings/printerSettings3.bin"/><Relationship Id="rId6" Type="http://schemas.microsoft.com/office/2007/relationships/slicer" Target="../slicers/slicer6.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4.xml.rels><?xml version="1.0" encoding="UTF-8" standalone="yes"?>
<Relationships xmlns="http://schemas.openxmlformats.org/package/2006/relationships"><Relationship Id="rId2" Type="http://schemas.microsoft.com/office/2007/relationships/slicer" Target="../slicers/slicer7.xml"/><Relationship Id="rId1" Type="http://schemas.openxmlformats.org/officeDocument/2006/relationships/drawing" Target="../drawings/drawing1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47731-A436-44BE-A7CB-E6A620000AAB}">
  <dimension ref="A1:G109"/>
  <sheetViews>
    <sheetView workbookViewId="0">
      <selection sqref="A1:G109"/>
    </sheetView>
  </sheetViews>
  <sheetFormatPr defaultRowHeight="14.4" x14ac:dyDescent="0.3"/>
  <cols>
    <col min="2" max="2" width="13.88671875" customWidth="1"/>
    <col min="3" max="3" width="20.6640625" customWidth="1"/>
    <col min="4" max="4" width="12.6640625" customWidth="1"/>
    <col min="5" max="5" width="15.5546875" customWidth="1"/>
    <col min="7" max="7" width="12.6640625" customWidth="1"/>
  </cols>
  <sheetData>
    <row r="1" spans="1:7" x14ac:dyDescent="0.3">
      <c r="A1" t="s">
        <v>116</v>
      </c>
      <c r="B1" t="s">
        <v>117</v>
      </c>
      <c r="C1" t="s">
        <v>118</v>
      </c>
      <c r="D1" t="s">
        <v>102</v>
      </c>
      <c r="E1" t="s">
        <v>103</v>
      </c>
      <c r="F1" t="s">
        <v>119</v>
      </c>
      <c r="G1" t="s">
        <v>101</v>
      </c>
    </row>
    <row r="2" spans="1:7" x14ac:dyDescent="0.3">
      <c r="A2">
        <v>2020</v>
      </c>
      <c r="B2">
        <v>1</v>
      </c>
      <c r="C2" t="s">
        <v>120</v>
      </c>
      <c r="D2">
        <v>1</v>
      </c>
      <c r="E2">
        <v>0</v>
      </c>
      <c r="F2">
        <v>0</v>
      </c>
      <c r="G2">
        <v>0</v>
      </c>
    </row>
    <row r="3" spans="1:7" x14ac:dyDescent="0.3">
      <c r="A3">
        <v>2020</v>
      </c>
      <c r="B3">
        <v>2</v>
      </c>
      <c r="C3" t="s">
        <v>121</v>
      </c>
      <c r="D3">
        <v>2</v>
      </c>
      <c r="E3">
        <v>0</v>
      </c>
      <c r="F3">
        <v>0</v>
      </c>
      <c r="G3">
        <v>0</v>
      </c>
    </row>
    <row r="4" spans="1:7" x14ac:dyDescent="0.3">
      <c r="A4">
        <v>2020</v>
      </c>
      <c r="B4">
        <v>2</v>
      </c>
      <c r="C4" t="s">
        <v>122</v>
      </c>
      <c r="D4">
        <v>0</v>
      </c>
      <c r="E4">
        <v>3</v>
      </c>
      <c r="F4">
        <v>0</v>
      </c>
      <c r="G4">
        <v>0</v>
      </c>
    </row>
    <row r="5" spans="1:7" x14ac:dyDescent="0.3">
      <c r="A5">
        <v>2020</v>
      </c>
      <c r="B5">
        <v>3</v>
      </c>
      <c r="C5" t="s">
        <v>123</v>
      </c>
      <c r="D5">
        <v>31</v>
      </c>
      <c r="E5">
        <v>0</v>
      </c>
      <c r="F5">
        <v>0</v>
      </c>
      <c r="G5">
        <v>0</v>
      </c>
    </row>
    <row r="6" spans="1:7" x14ac:dyDescent="0.3">
      <c r="A6">
        <v>2020</v>
      </c>
      <c r="B6">
        <v>3</v>
      </c>
      <c r="C6" t="s">
        <v>124</v>
      </c>
      <c r="D6">
        <v>68</v>
      </c>
      <c r="E6">
        <v>0</v>
      </c>
      <c r="F6">
        <v>1</v>
      </c>
      <c r="G6">
        <v>0</v>
      </c>
    </row>
    <row r="7" spans="1:7" x14ac:dyDescent="0.3">
      <c r="A7">
        <v>2020</v>
      </c>
      <c r="B7">
        <v>3</v>
      </c>
      <c r="C7" t="s">
        <v>125</v>
      </c>
      <c r="D7">
        <v>232</v>
      </c>
      <c r="E7">
        <v>1</v>
      </c>
      <c r="F7">
        <v>0</v>
      </c>
      <c r="G7">
        <v>0</v>
      </c>
    </row>
    <row r="8" spans="1:7" x14ac:dyDescent="0.3">
      <c r="A8">
        <v>2020</v>
      </c>
      <c r="B8">
        <v>3</v>
      </c>
      <c r="C8" t="s">
        <v>126</v>
      </c>
      <c r="D8">
        <v>685</v>
      </c>
      <c r="E8">
        <v>4</v>
      </c>
      <c r="F8">
        <v>2</v>
      </c>
      <c r="G8">
        <v>0</v>
      </c>
    </row>
    <row r="9" spans="1:7" x14ac:dyDescent="0.3">
      <c r="A9">
        <v>2020</v>
      </c>
      <c r="B9">
        <v>3</v>
      </c>
      <c r="C9" t="s">
        <v>127</v>
      </c>
      <c r="D9">
        <v>616</v>
      </c>
      <c r="E9">
        <v>152</v>
      </c>
      <c r="F9">
        <v>44</v>
      </c>
      <c r="G9">
        <v>0</v>
      </c>
    </row>
    <row r="10" spans="1:7" x14ac:dyDescent="0.3">
      <c r="A10">
        <v>2020</v>
      </c>
      <c r="B10">
        <v>4</v>
      </c>
      <c r="C10" t="s">
        <v>128</v>
      </c>
      <c r="D10">
        <v>2049</v>
      </c>
      <c r="E10">
        <v>126</v>
      </c>
      <c r="F10">
        <v>49</v>
      </c>
      <c r="G10">
        <v>30848</v>
      </c>
    </row>
    <row r="11" spans="1:7" x14ac:dyDescent="0.3">
      <c r="A11">
        <v>2020</v>
      </c>
      <c r="B11">
        <v>4</v>
      </c>
      <c r="C11" t="s">
        <v>129</v>
      </c>
      <c r="D11">
        <v>4769</v>
      </c>
      <c r="E11">
        <v>686</v>
      </c>
      <c r="F11">
        <v>194</v>
      </c>
      <c r="G11">
        <v>141161</v>
      </c>
    </row>
    <row r="12" spans="1:7" x14ac:dyDescent="0.3">
      <c r="A12">
        <v>2020</v>
      </c>
      <c r="B12">
        <v>4</v>
      </c>
      <c r="C12" t="s">
        <v>130</v>
      </c>
      <c r="D12">
        <v>7272</v>
      </c>
      <c r="E12">
        <v>1494</v>
      </c>
      <c r="F12">
        <v>232</v>
      </c>
      <c r="G12">
        <v>195298</v>
      </c>
    </row>
    <row r="13" spans="1:7" x14ac:dyDescent="0.3">
      <c r="A13">
        <v>2020</v>
      </c>
      <c r="B13">
        <v>4</v>
      </c>
      <c r="C13" t="s">
        <v>131</v>
      </c>
      <c r="D13">
        <v>10558</v>
      </c>
      <c r="E13">
        <v>3472</v>
      </c>
      <c r="F13">
        <v>303</v>
      </c>
      <c r="G13">
        <v>343293</v>
      </c>
    </row>
    <row r="14" spans="1:7" x14ac:dyDescent="0.3">
      <c r="A14">
        <v>2020</v>
      </c>
      <c r="B14">
        <v>4</v>
      </c>
      <c r="C14" t="s">
        <v>132</v>
      </c>
      <c r="D14">
        <v>8584</v>
      </c>
      <c r="E14">
        <v>3121</v>
      </c>
      <c r="F14">
        <v>329</v>
      </c>
      <c r="G14">
        <v>292652</v>
      </c>
    </row>
    <row r="15" spans="1:7" x14ac:dyDescent="0.3">
      <c r="A15">
        <v>2020</v>
      </c>
      <c r="B15">
        <v>5</v>
      </c>
      <c r="C15" t="s">
        <v>133</v>
      </c>
      <c r="D15">
        <v>4960</v>
      </c>
      <c r="E15">
        <v>1793</v>
      </c>
      <c r="F15">
        <v>169</v>
      </c>
      <c r="G15">
        <v>141330</v>
      </c>
    </row>
    <row r="16" spans="1:7" x14ac:dyDescent="0.3">
      <c r="A16">
        <v>2020</v>
      </c>
      <c r="B16">
        <v>5</v>
      </c>
      <c r="C16" t="s">
        <v>134</v>
      </c>
      <c r="D16">
        <v>23039</v>
      </c>
      <c r="E16">
        <v>8449</v>
      </c>
      <c r="F16">
        <v>779</v>
      </c>
      <c r="G16">
        <v>550191</v>
      </c>
    </row>
    <row r="17" spans="1:7" x14ac:dyDescent="0.3">
      <c r="A17">
        <v>2020</v>
      </c>
      <c r="B17">
        <v>5</v>
      </c>
      <c r="C17" t="s">
        <v>135</v>
      </c>
      <c r="D17">
        <v>27784</v>
      </c>
      <c r="E17">
        <v>14956</v>
      </c>
      <c r="F17">
        <v>771</v>
      </c>
      <c r="G17">
        <v>656133</v>
      </c>
    </row>
    <row r="18" spans="1:7" x14ac:dyDescent="0.3">
      <c r="A18">
        <v>2020</v>
      </c>
      <c r="B18">
        <v>5</v>
      </c>
      <c r="C18" t="s">
        <v>136</v>
      </c>
      <c r="D18">
        <v>38876</v>
      </c>
      <c r="E18">
        <v>20152</v>
      </c>
      <c r="F18">
        <v>995</v>
      </c>
      <c r="G18">
        <v>837326</v>
      </c>
    </row>
    <row r="19" spans="1:7" x14ac:dyDescent="0.3">
      <c r="A19">
        <v>2020</v>
      </c>
      <c r="B19">
        <v>5</v>
      </c>
      <c r="C19" t="s">
        <v>137</v>
      </c>
      <c r="D19">
        <v>47290</v>
      </c>
      <c r="E19">
        <v>32525</v>
      </c>
      <c r="F19">
        <v>1315</v>
      </c>
      <c r="G19">
        <v>918427</v>
      </c>
    </row>
    <row r="20" spans="1:7" x14ac:dyDescent="0.3">
      <c r="A20">
        <v>2020</v>
      </c>
      <c r="B20">
        <v>5</v>
      </c>
      <c r="C20" t="s">
        <v>138</v>
      </c>
      <c r="D20">
        <v>8341</v>
      </c>
      <c r="E20">
        <v>4928</v>
      </c>
      <c r="F20">
        <v>222</v>
      </c>
      <c r="G20">
        <v>144766</v>
      </c>
    </row>
    <row r="21" spans="1:7" x14ac:dyDescent="0.3">
      <c r="A21">
        <v>2020</v>
      </c>
      <c r="B21">
        <v>6</v>
      </c>
      <c r="C21" t="s">
        <v>139</v>
      </c>
      <c r="D21">
        <v>53250</v>
      </c>
      <c r="E21">
        <v>26796</v>
      </c>
      <c r="F21">
        <v>1539</v>
      </c>
      <c r="G21">
        <v>897862</v>
      </c>
    </row>
    <row r="22" spans="1:7" x14ac:dyDescent="0.3">
      <c r="A22">
        <v>2020</v>
      </c>
      <c r="B22">
        <v>6</v>
      </c>
      <c r="C22" t="s">
        <v>140</v>
      </c>
      <c r="D22">
        <v>75243</v>
      </c>
      <c r="E22">
        <v>43669</v>
      </c>
      <c r="F22">
        <v>2253</v>
      </c>
      <c r="G22">
        <v>1122051</v>
      </c>
    </row>
    <row r="23" spans="1:7" x14ac:dyDescent="0.3">
      <c r="A23">
        <v>2020</v>
      </c>
      <c r="B23">
        <v>6</v>
      </c>
      <c r="C23" t="s">
        <v>141</v>
      </c>
      <c r="D23">
        <v>88835</v>
      </c>
      <c r="E23">
        <v>65858</v>
      </c>
      <c r="F23">
        <v>4080</v>
      </c>
      <c r="G23">
        <v>1328254</v>
      </c>
    </row>
    <row r="24" spans="1:7" x14ac:dyDescent="0.3">
      <c r="A24">
        <v>2020</v>
      </c>
      <c r="B24">
        <v>6</v>
      </c>
      <c r="C24" t="s">
        <v>142</v>
      </c>
      <c r="D24">
        <v>119079</v>
      </c>
      <c r="E24">
        <v>81963</v>
      </c>
      <c r="F24">
        <v>2826</v>
      </c>
      <c r="G24">
        <v>1607363</v>
      </c>
    </row>
    <row r="25" spans="1:7" x14ac:dyDescent="0.3">
      <c r="A25">
        <v>2020</v>
      </c>
      <c r="B25">
        <v>6</v>
      </c>
      <c r="C25" t="s">
        <v>143</v>
      </c>
      <c r="D25">
        <v>57223</v>
      </c>
      <c r="E25">
        <v>37693</v>
      </c>
      <c r="F25">
        <v>1307</v>
      </c>
      <c r="G25">
        <v>709097</v>
      </c>
    </row>
    <row r="26" spans="1:7" x14ac:dyDescent="0.3">
      <c r="A26">
        <v>2020</v>
      </c>
      <c r="B26">
        <v>7</v>
      </c>
      <c r="C26" t="s">
        <v>144</v>
      </c>
      <c r="D26">
        <v>90118</v>
      </c>
      <c r="E26">
        <v>61226</v>
      </c>
      <c r="F26">
        <v>1871</v>
      </c>
      <c r="G26">
        <v>1103601</v>
      </c>
    </row>
    <row r="27" spans="1:7" x14ac:dyDescent="0.3">
      <c r="A27">
        <v>2020</v>
      </c>
      <c r="B27">
        <v>7</v>
      </c>
      <c r="C27" t="s">
        <v>145</v>
      </c>
      <c r="D27">
        <v>178027</v>
      </c>
      <c r="E27">
        <v>127168</v>
      </c>
      <c r="F27">
        <v>3405</v>
      </c>
      <c r="G27">
        <v>2124491</v>
      </c>
    </row>
    <row r="28" spans="1:7" x14ac:dyDescent="0.3">
      <c r="A28">
        <v>2020</v>
      </c>
      <c r="B28">
        <v>7</v>
      </c>
      <c r="C28" t="s">
        <v>146</v>
      </c>
      <c r="D28">
        <v>230764</v>
      </c>
      <c r="E28">
        <v>141438</v>
      </c>
      <c r="F28">
        <v>4133</v>
      </c>
      <c r="G28">
        <v>2491388</v>
      </c>
    </row>
    <row r="29" spans="1:7" x14ac:dyDescent="0.3">
      <c r="A29">
        <v>2020</v>
      </c>
      <c r="B29">
        <v>7</v>
      </c>
      <c r="C29" t="s">
        <v>147</v>
      </c>
      <c r="D29">
        <v>309378</v>
      </c>
      <c r="E29">
        <v>209462</v>
      </c>
      <c r="F29">
        <v>5293</v>
      </c>
      <c r="G29">
        <v>3104486</v>
      </c>
    </row>
    <row r="30" spans="1:7" x14ac:dyDescent="0.3">
      <c r="A30">
        <v>2020</v>
      </c>
      <c r="B30">
        <v>7</v>
      </c>
      <c r="C30" t="s">
        <v>148</v>
      </c>
      <c r="D30">
        <v>309980</v>
      </c>
      <c r="E30">
        <v>208414</v>
      </c>
      <c r="F30">
        <v>4444</v>
      </c>
      <c r="G30">
        <v>3344424</v>
      </c>
    </row>
    <row r="31" spans="1:7" x14ac:dyDescent="0.3">
      <c r="A31">
        <v>2020</v>
      </c>
      <c r="B31">
        <v>8</v>
      </c>
      <c r="C31" t="s">
        <v>149</v>
      </c>
      <c r="D31">
        <v>55117</v>
      </c>
      <c r="E31">
        <v>51368</v>
      </c>
      <c r="F31">
        <v>854</v>
      </c>
      <c r="G31">
        <v>611980</v>
      </c>
    </row>
    <row r="32" spans="1:7" x14ac:dyDescent="0.3">
      <c r="A32">
        <v>2020</v>
      </c>
      <c r="B32">
        <v>8</v>
      </c>
      <c r="C32" t="s">
        <v>150</v>
      </c>
      <c r="D32">
        <v>399852</v>
      </c>
      <c r="E32">
        <v>332891</v>
      </c>
      <c r="F32">
        <v>6044</v>
      </c>
      <c r="G32">
        <v>4471253</v>
      </c>
    </row>
    <row r="33" spans="1:7" x14ac:dyDescent="0.3">
      <c r="A33">
        <v>2020</v>
      </c>
      <c r="B33">
        <v>8</v>
      </c>
      <c r="C33" t="s">
        <v>151</v>
      </c>
      <c r="D33">
        <v>437188</v>
      </c>
      <c r="E33">
        <v>380868</v>
      </c>
      <c r="F33">
        <v>6632</v>
      </c>
      <c r="G33">
        <v>5515481</v>
      </c>
    </row>
    <row r="34" spans="1:7" x14ac:dyDescent="0.3">
      <c r="A34">
        <v>2020</v>
      </c>
      <c r="B34">
        <v>8</v>
      </c>
      <c r="C34" t="s">
        <v>152</v>
      </c>
      <c r="D34">
        <v>454228</v>
      </c>
      <c r="E34">
        <v>419228</v>
      </c>
      <c r="F34">
        <v>6762</v>
      </c>
      <c r="G34">
        <v>5987805</v>
      </c>
    </row>
    <row r="35" spans="1:7" x14ac:dyDescent="0.3">
      <c r="A35">
        <v>2020</v>
      </c>
      <c r="B35">
        <v>8</v>
      </c>
      <c r="C35" t="s">
        <v>153</v>
      </c>
      <c r="D35">
        <v>496276</v>
      </c>
      <c r="E35">
        <v>432620</v>
      </c>
      <c r="F35">
        <v>6811</v>
      </c>
      <c r="G35">
        <v>6808724</v>
      </c>
    </row>
    <row r="36" spans="1:7" x14ac:dyDescent="0.3">
      <c r="A36">
        <v>2020</v>
      </c>
      <c r="B36">
        <v>8</v>
      </c>
      <c r="C36" t="s">
        <v>154</v>
      </c>
      <c r="D36">
        <v>148227</v>
      </c>
      <c r="E36">
        <v>124857</v>
      </c>
      <c r="F36">
        <v>1776</v>
      </c>
      <c r="G36">
        <v>2042918</v>
      </c>
    </row>
    <row r="37" spans="1:7" x14ac:dyDescent="0.3">
      <c r="A37">
        <v>2020</v>
      </c>
      <c r="B37">
        <v>9</v>
      </c>
      <c r="C37" t="s">
        <v>155</v>
      </c>
      <c r="D37">
        <v>422905</v>
      </c>
      <c r="E37">
        <v>340302</v>
      </c>
      <c r="F37">
        <v>5246</v>
      </c>
      <c r="G37">
        <v>5552440</v>
      </c>
    </row>
    <row r="38" spans="1:7" x14ac:dyDescent="0.3">
      <c r="A38">
        <v>2020</v>
      </c>
      <c r="B38">
        <v>9</v>
      </c>
      <c r="C38" t="s">
        <v>156</v>
      </c>
      <c r="D38">
        <v>640962</v>
      </c>
      <c r="E38">
        <v>521638</v>
      </c>
      <c r="F38">
        <v>7935</v>
      </c>
      <c r="G38">
        <v>7954960</v>
      </c>
    </row>
    <row r="39" spans="1:7" x14ac:dyDescent="0.3">
      <c r="A39">
        <v>2020</v>
      </c>
      <c r="B39">
        <v>9</v>
      </c>
      <c r="C39" t="s">
        <v>157</v>
      </c>
      <c r="D39">
        <v>646420</v>
      </c>
      <c r="E39">
        <v>600426</v>
      </c>
      <c r="F39">
        <v>8160</v>
      </c>
      <c r="G39">
        <v>8026815</v>
      </c>
    </row>
    <row r="40" spans="1:7" x14ac:dyDescent="0.3">
      <c r="A40">
        <v>2020</v>
      </c>
      <c r="B40">
        <v>9</v>
      </c>
      <c r="C40" t="s">
        <v>158</v>
      </c>
      <c r="D40">
        <v>592350</v>
      </c>
      <c r="E40">
        <v>638955</v>
      </c>
      <c r="F40">
        <v>7760</v>
      </c>
      <c r="G40">
        <v>8368574</v>
      </c>
    </row>
    <row r="41" spans="1:7" x14ac:dyDescent="0.3">
      <c r="A41">
        <v>2020</v>
      </c>
      <c r="B41">
        <v>9</v>
      </c>
      <c r="C41" t="s">
        <v>159</v>
      </c>
      <c r="D41">
        <v>319687</v>
      </c>
      <c r="E41">
        <v>331313</v>
      </c>
      <c r="F41">
        <v>4172</v>
      </c>
      <c r="G41">
        <v>5050471</v>
      </c>
    </row>
    <row r="42" spans="1:7" x14ac:dyDescent="0.3">
      <c r="A42">
        <v>2020</v>
      </c>
      <c r="B42">
        <v>10</v>
      </c>
      <c r="C42" t="s">
        <v>160</v>
      </c>
      <c r="D42">
        <v>237149</v>
      </c>
      <c r="E42">
        <v>236726</v>
      </c>
      <c r="F42">
        <v>3104</v>
      </c>
      <c r="G42">
        <v>3468109</v>
      </c>
    </row>
    <row r="43" spans="1:7" x14ac:dyDescent="0.3">
      <c r="A43">
        <v>2020</v>
      </c>
      <c r="B43">
        <v>10</v>
      </c>
      <c r="C43" t="s">
        <v>161</v>
      </c>
      <c r="D43">
        <v>504099</v>
      </c>
      <c r="E43">
        <v>568124</v>
      </c>
      <c r="F43">
        <v>6559</v>
      </c>
      <c r="G43">
        <v>8080653</v>
      </c>
    </row>
    <row r="44" spans="1:7" x14ac:dyDescent="0.3">
      <c r="A44">
        <v>2020</v>
      </c>
      <c r="B44">
        <v>10</v>
      </c>
      <c r="C44" t="s">
        <v>162</v>
      </c>
      <c r="D44">
        <v>441217</v>
      </c>
      <c r="E44">
        <v>519534</v>
      </c>
      <c r="F44">
        <v>5694</v>
      </c>
      <c r="G44">
        <v>8057611</v>
      </c>
    </row>
    <row r="45" spans="1:7" x14ac:dyDescent="0.3">
      <c r="A45">
        <v>2020</v>
      </c>
      <c r="B45">
        <v>10</v>
      </c>
      <c r="C45" t="s">
        <v>163</v>
      </c>
      <c r="D45">
        <v>371305</v>
      </c>
      <c r="E45">
        <v>481440</v>
      </c>
      <c r="F45">
        <v>4505</v>
      </c>
      <c r="G45">
        <v>7948256</v>
      </c>
    </row>
    <row r="46" spans="1:7" x14ac:dyDescent="0.3">
      <c r="A46">
        <v>2020</v>
      </c>
      <c r="B46">
        <v>10</v>
      </c>
      <c r="C46" t="s">
        <v>164</v>
      </c>
      <c r="D46">
        <v>319360</v>
      </c>
      <c r="E46">
        <v>413754</v>
      </c>
      <c r="F46">
        <v>3581</v>
      </c>
      <c r="G46">
        <v>7420490</v>
      </c>
    </row>
    <row r="47" spans="1:7" x14ac:dyDescent="0.3">
      <c r="A47">
        <v>2020</v>
      </c>
      <c r="B47">
        <v>11</v>
      </c>
      <c r="C47" t="s">
        <v>165</v>
      </c>
      <c r="D47">
        <v>323810</v>
      </c>
      <c r="E47">
        <v>377698</v>
      </c>
      <c r="F47">
        <v>4012</v>
      </c>
      <c r="G47">
        <v>7870012</v>
      </c>
    </row>
    <row r="48" spans="1:7" x14ac:dyDescent="0.3">
      <c r="A48">
        <v>2020</v>
      </c>
      <c r="B48">
        <v>11</v>
      </c>
      <c r="C48" t="s">
        <v>166</v>
      </c>
      <c r="D48">
        <v>307731</v>
      </c>
      <c r="E48">
        <v>336548</v>
      </c>
      <c r="F48">
        <v>3512</v>
      </c>
      <c r="G48">
        <v>7649612</v>
      </c>
    </row>
    <row r="49" spans="1:7" x14ac:dyDescent="0.3">
      <c r="A49">
        <v>2020</v>
      </c>
      <c r="B49">
        <v>11</v>
      </c>
      <c r="C49" t="s">
        <v>167</v>
      </c>
      <c r="D49">
        <v>280973</v>
      </c>
      <c r="E49">
        <v>316200</v>
      </c>
      <c r="F49">
        <v>3588</v>
      </c>
      <c r="G49">
        <v>6942787</v>
      </c>
    </row>
    <row r="50" spans="1:7" x14ac:dyDescent="0.3">
      <c r="A50">
        <v>2020</v>
      </c>
      <c r="B50">
        <v>11</v>
      </c>
      <c r="C50" t="s">
        <v>168</v>
      </c>
      <c r="D50">
        <v>297131</v>
      </c>
      <c r="E50">
        <v>281122</v>
      </c>
      <c r="F50">
        <v>3470</v>
      </c>
      <c r="G50">
        <v>8343374</v>
      </c>
    </row>
    <row r="51" spans="1:7" x14ac:dyDescent="0.3">
      <c r="A51">
        <v>2020</v>
      </c>
      <c r="B51">
        <v>11</v>
      </c>
      <c r="C51" t="s">
        <v>169</v>
      </c>
      <c r="D51">
        <v>70215</v>
      </c>
      <c r="E51">
        <v>87434</v>
      </c>
      <c r="F51">
        <v>926</v>
      </c>
      <c r="G51">
        <v>2346544</v>
      </c>
    </row>
    <row r="52" spans="1:7" x14ac:dyDescent="0.3">
      <c r="A52">
        <v>2020</v>
      </c>
      <c r="B52">
        <v>12</v>
      </c>
      <c r="C52" t="s">
        <v>170</v>
      </c>
      <c r="D52">
        <v>181275</v>
      </c>
      <c r="E52">
        <v>211351</v>
      </c>
      <c r="F52">
        <v>2561</v>
      </c>
      <c r="G52">
        <v>6054806</v>
      </c>
    </row>
    <row r="53" spans="1:7" x14ac:dyDescent="0.3">
      <c r="A53">
        <v>2020</v>
      </c>
      <c r="B53">
        <v>12</v>
      </c>
      <c r="C53" t="s">
        <v>171</v>
      </c>
      <c r="D53">
        <v>212851</v>
      </c>
      <c r="E53">
        <v>256933</v>
      </c>
      <c r="F53">
        <v>2835</v>
      </c>
      <c r="G53">
        <v>7849439</v>
      </c>
    </row>
    <row r="54" spans="1:7" x14ac:dyDescent="0.3">
      <c r="A54">
        <v>2020</v>
      </c>
      <c r="B54">
        <v>12</v>
      </c>
      <c r="C54" t="s">
        <v>172</v>
      </c>
      <c r="D54">
        <v>174279</v>
      </c>
      <c r="E54">
        <v>222802</v>
      </c>
      <c r="F54">
        <v>2458</v>
      </c>
      <c r="G54">
        <v>7830075</v>
      </c>
    </row>
    <row r="55" spans="1:7" x14ac:dyDescent="0.3">
      <c r="A55">
        <v>2020</v>
      </c>
      <c r="B55">
        <v>12</v>
      </c>
      <c r="C55" t="s">
        <v>173</v>
      </c>
      <c r="D55">
        <v>156733</v>
      </c>
      <c r="E55">
        <v>181167</v>
      </c>
      <c r="F55">
        <v>2146</v>
      </c>
      <c r="G55">
        <v>7371034</v>
      </c>
    </row>
    <row r="56" spans="1:7" x14ac:dyDescent="0.3">
      <c r="A56">
        <v>2020</v>
      </c>
      <c r="B56">
        <v>12</v>
      </c>
      <c r="C56" t="s">
        <v>174</v>
      </c>
      <c r="D56">
        <v>97918</v>
      </c>
      <c r="E56">
        <v>120884</v>
      </c>
      <c r="F56">
        <v>1359</v>
      </c>
      <c r="G56">
        <v>5144189</v>
      </c>
    </row>
    <row r="57" spans="1:7" x14ac:dyDescent="0.3">
      <c r="A57">
        <v>2021</v>
      </c>
      <c r="B57">
        <v>1</v>
      </c>
      <c r="C57" t="s">
        <v>175</v>
      </c>
      <c r="D57">
        <v>38303</v>
      </c>
      <c r="E57">
        <v>44741</v>
      </c>
      <c r="F57">
        <v>453</v>
      </c>
      <c r="G57">
        <v>2046012</v>
      </c>
    </row>
    <row r="58" spans="1:7" x14ac:dyDescent="0.3">
      <c r="A58">
        <v>2021</v>
      </c>
      <c r="B58">
        <v>1</v>
      </c>
      <c r="C58" t="s">
        <v>176</v>
      </c>
      <c r="D58">
        <v>126733</v>
      </c>
      <c r="E58">
        <v>148922</v>
      </c>
      <c r="F58">
        <v>1577</v>
      </c>
      <c r="G58">
        <v>7076491</v>
      </c>
    </row>
    <row r="59" spans="1:7" x14ac:dyDescent="0.3">
      <c r="A59">
        <v>2021</v>
      </c>
      <c r="B59">
        <v>1</v>
      </c>
      <c r="C59" t="s">
        <v>177</v>
      </c>
      <c r="D59">
        <v>107367</v>
      </c>
      <c r="E59">
        <v>120828</v>
      </c>
      <c r="F59">
        <v>1263</v>
      </c>
      <c r="G59">
        <v>6459962</v>
      </c>
    </row>
    <row r="60" spans="1:7" x14ac:dyDescent="0.3">
      <c r="A60">
        <v>2021</v>
      </c>
      <c r="B60">
        <v>1</v>
      </c>
      <c r="C60" t="s">
        <v>178</v>
      </c>
      <c r="D60">
        <v>96729</v>
      </c>
      <c r="E60">
        <v>119873</v>
      </c>
      <c r="F60">
        <v>1066</v>
      </c>
      <c r="G60">
        <v>6092588</v>
      </c>
    </row>
    <row r="61" spans="1:7" x14ac:dyDescent="0.3">
      <c r="A61">
        <v>2021</v>
      </c>
      <c r="B61">
        <v>1</v>
      </c>
      <c r="C61" t="s">
        <v>120</v>
      </c>
      <c r="D61">
        <v>91658</v>
      </c>
      <c r="E61">
        <v>106029</v>
      </c>
      <c r="F61">
        <v>935</v>
      </c>
      <c r="G61">
        <v>5474267</v>
      </c>
    </row>
    <row r="62" spans="1:7" x14ac:dyDescent="0.3">
      <c r="A62">
        <v>2021</v>
      </c>
      <c r="B62">
        <v>1</v>
      </c>
      <c r="C62" t="s">
        <v>179</v>
      </c>
      <c r="D62">
        <v>11527</v>
      </c>
      <c r="E62">
        <v>11882</v>
      </c>
      <c r="F62">
        <v>116</v>
      </c>
      <c r="G62">
        <v>756658</v>
      </c>
    </row>
    <row r="63" spans="1:7" x14ac:dyDescent="0.3">
      <c r="A63">
        <v>2021</v>
      </c>
      <c r="B63">
        <v>2</v>
      </c>
      <c r="C63" t="s">
        <v>180</v>
      </c>
      <c r="D63">
        <v>68686</v>
      </c>
      <c r="E63">
        <v>87567</v>
      </c>
      <c r="F63">
        <v>604</v>
      </c>
      <c r="G63">
        <v>4762347</v>
      </c>
    </row>
    <row r="64" spans="1:7" x14ac:dyDescent="0.3">
      <c r="A64">
        <v>2021</v>
      </c>
      <c r="B64">
        <v>2</v>
      </c>
      <c r="C64" t="s">
        <v>121</v>
      </c>
      <c r="D64">
        <v>77459</v>
      </c>
      <c r="E64">
        <v>88267</v>
      </c>
      <c r="F64">
        <v>646</v>
      </c>
      <c r="G64">
        <v>5537468</v>
      </c>
    </row>
    <row r="65" spans="1:7" x14ac:dyDescent="0.3">
      <c r="A65">
        <v>2021</v>
      </c>
      <c r="B65">
        <v>2</v>
      </c>
      <c r="C65" t="s">
        <v>122</v>
      </c>
      <c r="D65">
        <v>86319</v>
      </c>
      <c r="E65">
        <v>77698</v>
      </c>
      <c r="F65">
        <v>661</v>
      </c>
      <c r="G65">
        <v>5039350</v>
      </c>
    </row>
    <row r="66" spans="1:7" x14ac:dyDescent="0.3">
      <c r="A66">
        <v>2021</v>
      </c>
      <c r="B66">
        <v>2</v>
      </c>
      <c r="C66" t="s">
        <v>181</v>
      </c>
      <c r="D66">
        <v>105350</v>
      </c>
      <c r="E66">
        <v>85738</v>
      </c>
      <c r="F66">
        <v>747</v>
      </c>
      <c r="G66">
        <v>5432777</v>
      </c>
    </row>
    <row r="67" spans="1:7" x14ac:dyDescent="0.3">
      <c r="A67">
        <v>2021</v>
      </c>
      <c r="B67">
        <v>2</v>
      </c>
      <c r="C67" t="s">
        <v>182</v>
      </c>
      <c r="D67">
        <v>15614</v>
      </c>
      <c r="E67">
        <v>11291</v>
      </c>
      <c r="F67">
        <v>108</v>
      </c>
      <c r="G67">
        <v>789039</v>
      </c>
    </row>
    <row r="68" spans="1:7" x14ac:dyDescent="0.3">
      <c r="A68">
        <v>2021</v>
      </c>
      <c r="B68">
        <v>3</v>
      </c>
      <c r="C68" t="s">
        <v>123</v>
      </c>
      <c r="D68">
        <v>98565</v>
      </c>
      <c r="E68">
        <v>82009</v>
      </c>
      <c r="F68">
        <v>599</v>
      </c>
      <c r="G68">
        <v>4862291</v>
      </c>
    </row>
    <row r="69" spans="1:7" x14ac:dyDescent="0.3">
      <c r="A69">
        <v>2021</v>
      </c>
      <c r="B69">
        <v>3</v>
      </c>
      <c r="C69" t="s">
        <v>124</v>
      </c>
      <c r="D69">
        <v>148024</v>
      </c>
      <c r="E69">
        <v>121278</v>
      </c>
      <c r="F69">
        <v>849</v>
      </c>
      <c r="G69">
        <v>5598594</v>
      </c>
    </row>
    <row r="70" spans="1:7" x14ac:dyDescent="0.3">
      <c r="A70">
        <v>2021</v>
      </c>
      <c r="B70">
        <v>3</v>
      </c>
      <c r="C70" t="s">
        <v>125</v>
      </c>
      <c r="D70">
        <v>240065</v>
      </c>
      <c r="E70">
        <v>140265</v>
      </c>
      <c r="F70">
        <v>1148</v>
      </c>
      <c r="G70">
        <v>6564079</v>
      </c>
    </row>
    <row r="71" spans="1:7" x14ac:dyDescent="0.3">
      <c r="A71">
        <v>2021</v>
      </c>
      <c r="B71">
        <v>3</v>
      </c>
      <c r="C71" t="s">
        <v>126</v>
      </c>
      <c r="D71">
        <v>372296</v>
      </c>
      <c r="E71">
        <v>193457</v>
      </c>
      <c r="F71">
        <v>1796</v>
      </c>
      <c r="G71">
        <v>7634266</v>
      </c>
    </row>
    <row r="72" spans="1:7" x14ac:dyDescent="0.3">
      <c r="A72">
        <v>2021</v>
      </c>
      <c r="B72">
        <v>3</v>
      </c>
      <c r="C72" t="s">
        <v>127</v>
      </c>
      <c r="D72">
        <v>249710</v>
      </c>
      <c r="E72">
        <v>150923</v>
      </c>
      <c r="F72">
        <v>1374</v>
      </c>
      <c r="G72">
        <v>3996354</v>
      </c>
    </row>
    <row r="73" spans="1:7" x14ac:dyDescent="0.3">
      <c r="A73">
        <v>2021</v>
      </c>
      <c r="B73">
        <v>4</v>
      </c>
      <c r="C73" t="s">
        <v>128</v>
      </c>
      <c r="D73">
        <v>263415</v>
      </c>
      <c r="E73">
        <v>154622</v>
      </c>
      <c r="F73">
        <v>1695</v>
      </c>
      <c r="G73">
        <v>3747768</v>
      </c>
    </row>
    <row r="74" spans="1:7" x14ac:dyDescent="0.3">
      <c r="A74">
        <v>2021</v>
      </c>
      <c r="B74">
        <v>4</v>
      </c>
      <c r="C74" t="s">
        <v>129</v>
      </c>
      <c r="D74">
        <v>871385</v>
      </c>
      <c r="E74">
        <v>451251</v>
      </c>
      <c r="F74">
        <v>4650</v>
      </c>
      <c r="G74">
        <v>10268571</v>
      </c>
    </row>
    <row r="75" spans="1:7" x14ac:dyDescent="0.3">
      <c r="A75">
        <v>2021</v>
      </c>
      <c r="B75">
        <v>4</v>
      </c>
      <c r="C75" t="s">
        <v>130</v>
      </c>
      <c r="D75">
        <v>1427394</v>
      </c>
      <c r="E75">
        <v>726816</v>
      </c>
      <c r="F75">
        <v>7868</v>
      </c>
      <c r="G75">
        <v>12028596</v>
      </c>
    </row>
    <row r="76" spans="1:7" x14ac:dyDescent="0.3">
      <c r="A76">
        <v>2021</v>
      </c>
      <c r="B76">
        <v>4</v>
      </c>
      <c r="C76" t="s">
        <v>131</v>
      </c>
      <c r="D76">
        <v>2169053</v>
      </c>
      <c r="E76">
        <v>1272981</v>
      </c>
      <c r="F76">
        <v>15137</v>
      </c>
      <c r="G76">
        <v>13785068</v>
      </c>
    </row>
    <row r="77" spans="1:7" x14ac:dyDescent="0.3">
      <c r="A77">
        <v>2021</v>
      </c>
      <c r="B77">
        <v>4</v>
      </c>
      <c r="C77" t="s">
        <v>132</v>
      </c>
      <c r="D77">
        <v>2205232</v>
      </c>
      <c r="E77">
        <v>1595080</v>
      </c>
      <c r="F77">
        <v>19529</v>
      </c>
      <c r="G77">
        <v>12280548</v>
      </c>
    </row>
    <row r="78" spans="1:7" x14ac:dyDescent="0.3">
      <c r="A78">
        <v>2021</v>
      </c>
      <c r="B78">
        <v>5</v>
      </c>
      <c r="C78" t="s">
        <v>133</v>
      </c>
      <c r="D78">
        <v>392576</v>
      </c>
      <c r="E78">
        <v>308688</v>
      </c>
      <c r="F78">
        <v>3685</v>
      </c>
      <c r="G78">
        <v>2168401</v>
      </c>
    </row>
    <row r="79" spans="1:7" x14ac:dyDescent="0.3">
      <c r="A79">
        <v>2021</v>
      </c>
      <c r="B79">
        <v>5</v>
      </c>
      <c r="C79" t="s">
        <v>134</v>
      </c>
      <c r="D79">
        <v>2746319</v>
      </c>
      <c r="E79">
        <v>2329749</v>
      </c>
      <c r="F79">
        <v>26875</v>
      </c>
      <c r="G79">
        <v>14645609</v>
      </c>
    </row>
    <row r="80" spans="1:7" x14ac:dyDescent="0.3">
      <c r="A80">
        <v>2021</v>
      </c>
      <c r="B80">
        <v>5</v>
      </c>
      <c r="C80" t="s">
        <v>135</v>
      </c>
      <c r="D80">
        <v>2387151</v>
      </c>
      <c r="E80">
        <v>2477533</v>
      </c>
      <c r="F80">
        <v>27920</v>
      </c>
      <c r="G80">
        <v>14225185</v>
      </c>
    </row>
    <row r="81" spans="1:7" x14ac:dyDescent="0.3">
      <c r="A81">
        <v>2021</v>
      </c>
      <c r="B81">
        <v>5</v>
      </c>
      <c r="C81" t="s">
        <v>136</v>
      </c>
      <c r="D81">
        <v>1845729</v>
      </c>
      <c r="E81">
        <v>2629616</v>
      </c>
      <c r="F81">
        <v>28980</v>
      </c>
      <c r="G81">
        <v>15089166</v>
      </c>
    </row>
    <row r="82" spans="1:7" x14ac:dyDescent="0.3">
      <c r="A82">
        <v>2021</v>
      </c>
      <c r="B82">
        <v>5</v>
      </c>
      <c r="C82" t="s">
        <v>137</v>
      </c>
      <c r="D82">
        <v>1364633</v>
      </c>
      <c r="E82">
        <v>2028125</v>
      </c>
      <c r="F82">
        <v>26699</v>
      </c>
      <c r="G82">
        <v>15518753</v>
      </c>
    </row>
    <row r="83" spans="1:7" x14ac:dyDescent="0.3">
      <c r="A83">
        <v>2021</v>
      </c>
      <c r="B83">
        <v>5</v>
      </c>
      <c r="C83" t="s">
        <v>138</v>
      </c>
      <c r="D83">
        <v>280279</v>
      </c>
      <c r="E83">
        <v>492789</v>
      </c>
      <c r="F83">
        <v>5913</v>
      </c>
      <c r="G83">
        <v>4061960</v>
      </c>
    </row>
    <row r="84" spans="1:7" x14ac:dyDescent="0.3">
      <c r="A84">
        <v>2021</v>
      </c>
      <c r="B84">
        <v>6</v>
      </c>
      <c r="C84" t="s">
        <v>139</v>
      </c>
      <c r="D84">
        <v>634562</v>
      </c>
      <c r="E84">
        <v>1037146</v>
      </c>
      <c r="F84">
        <v>14874</v>
      </c>
      <c r="G84">
        <v>11201176</v>
      </c>
    </row>
    <row r="85" spans="1:7" x14ac:dyDescent="0.3">
      <c r="A85">
        <v>2021</v>
      </c>
      <c r="B85">
        <v>6</v>
      </c>
      <c r="C85" t="s">
        <v>140</v>
      </c>
      <c r="D85">
        <v>630631</v>
      </c>
      <c r="E85">
        <v>1059078</v>
      </c>
      <c r="F85">
        <v>23622</v>
      </c>
      <c r="G85">
        <v>14850437</v>
      </c>
    </row>
    <row r="86" spans="1:7" x14ac:dyDescent="0.3">
      <c r="A86">
        <v>2021</v>
      </c>
      <c r="B86">
        <v>6</v>
      </c>
      <c r="C86" t="s">
        <v>141</v>
      </c>
      <c r="D86">
        <v>442331</v>
      </c>
      <c r="E86">
        <v>722528</v>
      </c>
      <c r="F86">
        <v>16334</v>
      </c>
      <c r="G86">
        <v>14394178</v>
      </c>
    </row>
    <row r="87" spans="1:7" x14ac:dyDescent="0.3">
      <c r="A87">
        <v>2021</v>
      </c>
      <c r="B87">
        <v>6</v>
      </c>
      <c r="C87" t="s">
        <v>142</v>
      </c>
      <c r="D87">
        <v>351058</v>
      </c>
      <c r="E87">
        <v>485158</v>
      </c>
      <c r="F87">
        <v>9042</v>
      </c>
      <c r="G87">
        <v>14058441</v>
      </c>
    </row>
    <row r="88" spans="1:7" x14ac:dyDescent="0.3">
      <c r="A88">
        <v>2021</v>
      </c>
      <c r="B88">
        <v>6</v>
      </c>
      <c r="C88" t="s">
        <v>143</v>
      </c>
      <c r="D88">
        <v>178303</v>
      </c>
      <c r="E88">
        <v>238181</v>
      </c>
      <c r="F88">
        <v>3706</v>
      </c>
      <c r="G88">
        <v>7723430</v>
      </c>
    </row>
    <row r="89" spans="1:7" x14ac:dyDescent="0.3">
      <c r="A89">
        <v>2021</v>
      </c>
      <c r="B89">
        <v>7</v>
      </c>
      <c r="C89" t="s">
        <v>144</v>
      </c>
      <c r="D89">
        <v>133995</v>
      </c>
      <c r="E89">
        <v>168821</v>
      </c>
      <c r="F89">
        <v>2544</v>
      </c>
      <c r="G89">
        <v>6217009</v>
      </c>
    </row>
    <row r="90" spans="1:7" x14ac:dyDescent="0.3">
      <c r="A90">
        <v>2021</v>
      </c>
      <c r="B90">
        <v>7</v>
      </c>
      <c r="C90" t="s">
        <v>145</v>
      </c>
      <c r="D90">
        <v>291499</v>
      </c>
      <c r="E90">
        <v>316864</v>
      </c>
      <c r="F90">
        <v>6039</v>
      </c>
      <c r="G90">
        <v>13810901</v>
      </c>
    </row>
    <row r="91" spans="1:7" x14ac:dyDescent="0.3">
      <c r="A91">
        <v>2021</v>
      </c>
      <c r="B91">
        <v>7</v>
      </c>
      <c r="C91" t="s">
        <v>146</v>
      </c>
      <c r="D91">
        <v>269016</v>
      </c>
      <c r="E91">
        <v>294717</v>
      </c>
      <c r="F91">
        <v>5568</v>
      </c>
      <c r="G91">
        <v>13776186</v>
      </c>
    </row>
    <row r="92" spans="1:7" x14ac:dyDescent="0.3">
      <c r="A92">
        <v>2021</v>
      </c>
      <c r="B92">
        <v>7</v>
      </c>
      <c r="C92" t="s">
        <v>147</v>
      </c>
      <c r="D92">
        <v>266215</v>
      </c>
      <c r="E92">
        <v>273254</v>
      </c>
      <c r="F92">
        <v>6944</v>
      </c>
      <c r="G92">
        <v>13689912</v>
      </c>
    </row>
    <row r="93" spans="1:7" x14ac:dyDescent="0.3">
      <c r="A93">
        <v>2021</v>
      </c>
      <c r="B93">
        <v>7</v>
      </c>
      <c r="C93" t="s">
        <v>148</v>
      </c>
      <c r="D93">
        <v>283248</v>
      </c>
      <c r="E93">
        <v>277560</v>
      </c>
      <c r="F93">
        <v>3799</v>
      </c>
      <c r="G93">
        <v>13917199</v>
      </c>
    </row>
    <row r="94" spans="1:7" x14ac:dyDescent="0.3">
      <c r="A94">
        <v>2021</v>
      </c>
      <c r="B94">
        <v>8</v>
      </c>
      <c r="C94" t="s">
        <v>149</v>
      </c>
      <c r="D94">
        <v>278819</v>
      </c>
      <c r="E94">
        <v>279040</v>
      </c>
      <c r="F94">
        <v>3509</v>
      </c>
      <c r="G94">
        <v>14182812</v>
      </c>
    </row>
    <row r="95" spans="1:7" x14ac:dyDescent="0.3">
      <c r="A95">
        <v>2021</v>
      </c>
      <c r="B95">
        <v>8</v>
      </c>
      <c r="C95" t="s">
        <v>150</v>
      </c>
      <c r="D95">
        <v>258407</v>
      </c>
      <c r="E95">
        <v>276368</v>
      </c>
      <c r="F95">
        <v>3361</v>
      </c>
      <c r="G95">
        <v>13473845</v>
      </c>
    </row>
    <row r="96" spans="1:7" x14ac:dyDescent="0.3">
      <c r="A96">
        <v>2021</v>
      </c>
      <c r="B96">
        <v>8</v>
      </c>
      <c r="C96" t="s">
        <v>151</v>
      </c>
      <c r="D96">
        <v>231582</v>
      </c>
      <c r="E96">
        <v>260538</v>
      </c>
      <c r="F96">
        <v>3146</v>
      </c>
      <c r="G96">
        <v>12593187</v>
      </c>
    </row>
    <row r="97" spans="1:7" x14ac:dyDescent="0.3">
      <c r="A97">
        <v>2021</v>
      </c>
      <c r="B97">
        <v>8</v>
      </c>
      <c r="C97" t="s">
        <v>152</v>
      </c>
      <c r="D97">
        <v>270502</v>
      </c>
      <c r="E97">
        <v>252131</v>
      </c>
      <c r="F97">
        <v>3461</v>
      </c>
      <c r="G97">
        <v>12631413</v>
      </c>
    </row>
    <row r="98" spans="1:7" x14ac:dyDescent="0.3">
      <c r="A98">
        <v>2021</v>
      </c>
      <c r="B98">
        <v>8</v>
      </c>
      <c r="C98" t="s">
        <v>153</v>
      </c>
      <c r="D98">
        <v>116695</v>
      </c>
      <c r="E98">
        <v>105195</v>
      </c>
      <c r="F98">
        <v>1194</v>
      </c>
      <c r="G98">
        <v>5072182</v>
      </c>
    </row>
    <row r="99" spans="1:7" x14ac:dyDescent="0.3">
      <c r="A99">
        <v>2021</v>
      </c>
      <c r="B99">
        <v>9</v>
      </c>
      <c r="C99" t="s">
        <v>155</v>
      </c>
      <c r="D99">
        <v>176873</v>
      </c>
      <c r="E99">
        <v>144265</v>
      </c>
      <c r="F99">
        <v>1513</v>
      </c>
      <c r="G99">
        <v>7531823</v>
      </c>
    </row>
    <row r="100" spans="1:7" x14ac:dyDescent="0.3">
      <c r="A100">
        <v>2021</v>
      </c>
      <c r="B100">
        <v>9</v>
      </c>
      <c r="C100" t="s">
        <v>156</v>
      </c>
      <c r="D100">
        <v>244551</v>
      </c>
      <c r="E100">
        <v>265543</v>
      </c>
      <c r="F100">
        <v>2121</v>
      </c>
      <c r="G100">
        <v>12416338</v>
      </c>
    </row>
    <row r="101" spans="1:7" x14ac:dyDescent="0.3">
      <c r="A101">
        <v>2021</v>
      </c>
      <c r="B101">
        <v>9</v>
      </c>
      <c r="C101" t="s">
        <v>157</v>
      </c>
      <c r="D101">
        <v>214849</v>
      </c>
      <c r="E101">
        <v>268233</v>
      </c>
      <c r="F101">
        <v>2181</v>
      </c>
      <c r="G101">
        <v>11048219</v>
      </c>
    </row>
    <row r="102" spans="1:7" x14ac:dyDescent="0.3">
      <c r="A102">
        <v>2021</v>
      </c>
      <c r="B102">
        <v>9</v>
      </c>
      <c r="C102" t="s">
        <v>158</v>
      </c>
      <c r="D102">
        <v>204228</v>
      </c>
      <c r="E102">
        <v>230424</v>
      </c>
      <c r="F102">
        <v>2080</v>
      </c>
      <c r="G102">
        <v>11791936</v>
      </c>
    </row>
    <row r="103" spans="1:7" x14ac:dyDescent="0.3">
      <c r="A103">
        <v>2021</v>
      </c>
      <c r="B103">
        <v>9</v>
      </c>
      <c r="C103" t="s">
        <v>159</v>
      </c>
      <c r="D103">
        <v>114255</v>
      </c>
      <c r="E103">
        <v>140750</v>
      </c>
      <c r="F103">
        <v>1423</v>
      </c>
      <c r="G103">
        <v>7582138</v>
      </c>
    </row>
    <row r="104" spans="1:7" x14ac:dyDescent="0.3">
      <c r="A104">
        <v>2021</v>
      </c>
      <c r="B104">
        <v>10</v>
      </c>
      <c r="C104" t="s">
        <v>160</v>
      </c>
      <c r="D104">
        <v>47107</v>
      </c>
      <c r="E104">
        <v>51398</v>
      </c>
      <c r="F104">
        <v>475</v>
      </c>
      <c r="G104">
        <v>3253069</v>
      </c>
    </row>
    <row r="105" spans="1:7" x14ac:dyDescent="0.3">
      <c r="A105">
        <v>2021</v>
      </c>
      <c r="B105">
        <v>10</v>
      </c>
      <c r="C105" t="s">
        <v>161</v>
      </c>
      <c r="D105">
        <v>139667</v>
      </c>
      <c r="E105">
        <v>177360</v>
      </c>
      <c r="F105">
        <v>1774</v>
      </c>
      <c r="G105">
        <v>9766368</v>
      </c>
    </row>
    <row r="106" spans="1:7" x14ac:dyDescent="0.3">
      <c r="A106">
        <v>2021</v>
      </c>
      <c r="B106">
        <v>10</v>
      </c>
      <c r="C106" t="s">
        <v>162</v>
      </c>
      <c r="D106">
        <v>114489</v>
      </c>
      <c r="E106">
        <v>147837</v>
      </c>
      <c r="F106">
        <v>1535</v>
      </c>
      <c r="G106">
        <v>8722154</v>
      </c>
    </row>
    <row r="107" spans="1:7" x14ac:dyDescent="0.3">
      <c r="A107">
        <v>2021</v>
      </c>
      <c r="B107">
        <v>10</v>
      </c>
      <c r="C107" t="s">
        <v>163</v>
      </c>
      <c r="D107">
        <v>108122</v>
      </c>
      <c r="E107">
        <v>128839</v>
      </c>
      <c r="F107">
        <v>2145</v>
      </c>
      <c r="G107">
        <v>8839986</v>
      </c>
    </row>
    <row r="108" spans="1:7" x14ac:dyDescent="0.3">
      <c r="A108">
        <v>2021</v>
      </c>
      <c r="B108">
        <v>10</v>
      </c>
      <c r="C108" t="s">
        <v>164</v>
      </c>
      <c r="D108">
        <v>97818</v>
      </c>
      <c r="E108">
        <v>107209</v>
      </c>
      <c r="F108">
        <v>3918</v>
      </c>
      <c r="G108">
        <v>9712876</v>
      </c>
    </row>
    <row r="109" spans="1:7" x14ac:dyDescent="0.3">
      <c r="A109">
        <v>2021</v>
      </c>
      <c r="B109">
        <v>10</v>
      </c>
      <c r="C109" t="s">
        <v>183</v>
      </c>
      <c r="D109">
        <v>12907</v>
      </c>
      <c r="E109">
        <v>13152</v>
      </c>
      <c r="F109">
        <v>251</v>
      </c>
      <c r="G109">
        <v>1320620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1BDD7-C0C2-43B8-A4C9-F00CA9D5DDE6}">
  <dimension ref="A1:N43"/>
  <sheetViews>
    <sheetView topLeftCell="A31" workbookViewId="0">
      <selection activeCell="C44" sqref="C44"/>
    </sheetView>
  </sheetViews>
  <sheetFormatPr defaultRowHeight="14.4" x14ac:dyDescent="0.3"/>
  <cols>
    <col min="1" max="1" width="39.88671875" bestFit="1" customWidth="1"/>
    <col min="2" max="2" width="11" bestFit="1" customWidth="1"/>
    <col min="3" max="3" width="10.6640625" bestFit="1" customWidth="1"/>
    <col min="4" max="4" width="10.44140625" bestFit="1" customWidth="1"/>
    <col min="5" max="5" width="9.5546875" bestFit="1" customWidth="1"/>
    <col min="6" max="6" width="10.44140625" bestFit="1" customWidth="1"/>
    <col min="7" max="7" width="9" bestFit="1" customWidth="1"/>
    <col min="8" max="9" width="11.6640625" bestFit="1" customWidth="1"/>
    <col min="10" max="10" width="20.88671875" bestFit="1" customWidth="1"/>
    <col min="11" max="11" width="11.109375" bestFit="1" customWidth="1"/>
    <col min="12" max="12" width="8.33203125" bestFit="1" customWidth="1"/>
    <col min="13" max="13" width="26.6640625" bestFit="1" customWidth="1"/>
    <col min="14" max="14" width="30.5546875" bestFit="1" customWidth="1"/>
  </cols>
  <sheetData>
    <row r="1" spans="1:14" x14ac:dyDescent="0.3">
      <c r="A1" s="1" t="s">
        <v>62</v>
      </c>
      <c r="B1" t="s">
        <v>0</v>
      </c>
      <c r="C1" t="s">
        <v>100</v>
      </c>
      <c r="D1" t="s">
        <v>102</v>
      </c>
      <c r="E1" t="s">
        <v>104</v>
      </c>
      <c r="F1" t="s">
        <v>103</v>
      </c>
      <c r="G1" t="s">
        <v>101</v>
      </c>
      <c r="H1" t="s">
        <v>105</v>
      </c>
      <c r="I1" t="s">
        <v>106</v>
      </c>
      <c r="J1" t="s">
        <v>196</v>
      </c>
      <c r="K1" t="s">
        <v>197</v>
      </c>
      <c r="L1" t="s">
        <v>191</v>
      </c>
      <c r="M1" t="s">
        <v>198</v>
      </c>
      <c r="N1" t="s">
        <v>199</v>
      </c>
    </row>
    <row r="2" spans="1:14" x14ac:dyDescent="0.3">
      <c r="A2" s="1" t="s">
        <v>63</v>
      </c>
      <c r="B2" t="s">
        <v>9</v>
      </c>
      <c r="C2">
        <v>397000</v>
      </c>
      <c r="D2">
        <v>7651</v>
      </c>
      <c r="E2">
        <v>129</v>
      </c>
      <c r="F2">
        <v>7518</v>
      </c>
      <c r="G2">
        <v>598033</v>
      </c>
      <c r="H2">
        <v>294001</v>
      </c>
      <c r="I2">
        <v>200157</v>
      </c>
      <c r="J2">
        <v>1.93</v>
      </c>
      <c r="K2">
        <v>98.26</v>
      </c>
      <c r="L2">
        <v>1.69</v>
      </c>
      <c r="M2">
        <v>74.06</v>
      </c>
      <c r="N2">
        <v>50.42</v>
      </c>
    </row>
    <row r="3" spans="1:14" x14ac:dyDescent="0.3">
      <c r="A3" s="1" t="s">
        <v>64</v>
      </c>
      <c r="B3" t="s">
        <v>22</v>
      </c>
      <c r="C3">
        <v>52221000</v>
      </c>
      <c r="D3">
        <v>2066450</v>
      </c>
      <c r="E3">
        <v>14373</v>
      </c>
      <c r="F3">
        <v>2047722</v>
      </c>
      <c r="G3">
        <v>29518787</v>
      </c>
      <c r="H3">
        <v>32976969</v>
      </c>
      <c r="I3">
        <v>20375181</v>
      </c>
      <c r="J3">
        <v>3.96</v>
      </c>
      <c r="K3">
        <v>99.09</v>
      </c>
      <c r="L3">
        <v>0.7</v>
      </c>
      <c r="M3">
        <v>63.15</v>
      </c>
      <c r="N3">
        <v>39.020000000000003</v>
      </c>
    </row>
    <row r="4" spans="1:14" x14ac:dyDescent="0.3">
      <c r="A4" s="1" t="s">
        <v>65</v>
      </c>
      <c r="B4" t="s">
        <v>23</v>
      </c>
      <c r="C4">
        <v>1504000</v>
      </c>
      <c r="D4">
        <v>55155</v>
      </c>
      <c r="E4">
        <v>280</v>
      </c>
      <c r="F4">
        <v>54774</v>
      </c>
      <c r="G4">
        <v>1185436</v>
      </c>
      <c r="H4">
        <v>771875</v>
      </c>
      <c r="I4">
        <v>534486</v>
      </c>
      <c r="J4">
        <v>3.67</v>
      </c>
      <c r="K4">
        <v>99.31</v>
      </c>
      <c r="L4">
        <v>0.51</v>
      </c>
      <c r="M4">
        <v>51.32</v>
      </c>
      <c r="N4">
        <v>35.54</v>
      </c>
    </row>
    <row r="5" spans="1:14" x14ac:dyDescent="0.3">
      <c r="A5" s="1" t="s">
        <v>66</v>
      </c>
      <c r="B5" t="s">
        <v>24</v>
      </c>
      <c r="C5">
        <v>34293000</v>
      </c>
      <c r="D5">
        <v>610645</v>
      </c>
      <c r="E5">
        <v>5997</v>
      </c>
      <c r="F5">
        <v>600974</v>
      </c>
      <c r="G5">
        <v>24712042</v>
      </c>
      <c r="H5">
        <v>20172463</v>
      </c>
      <c r="I5">
        <v>8068795</v>
      </c>
      <c r="J5">
        <v>1.78</v>
      </c>
      <c r="K5">
        <v>98.42</v>
      </c>
      <c r="L5">
        <v>0.98</v>
      </c>
      <c r="M5">
        <v>58.82</v>
      </c>
      <c r="N5">
        <v>23.53</v>
      </c>
    </row>
    <row r="6" spans="1:14" x14ac:dyDescent="0.3">
      <c r="A6" s="1" t="s">
        <v>67</v>
      </c>
      <c r="B6" t="s">
        <v>25</v>
      </c>
      <c r="C6">
        <v>119520000</v>
      </c>
      <c r="D6">
        <v>726098</v>
      </c>
      <c r="E6">
        <v>9661</v>
      </c>
      <c r="F6">
        <v>716390</v>
      </c>
      <c r="G6">
        <v>50531824</v>
      </c>
      <c r="H6">
        <v>49874828</v>
      </c>
      <c r="I6">
        <v>18346781</v>
      </c>
      <c r="J6">
        <v>0.61</v>
      </c>
      <c r="K6">
        <v>98.66</v>
      </c>
      <c r="L6">
        <v>1.33</v>
      </c>
      <c r="M6">
        <v>41.73</v>
      </c>
      <c r="N6">
        <v>15.35</v>
      </c>
    </row>
    <row r="7" spans="1:14" x14ac:dyDescent="0.3">
      <c r="A7" s="1" t="s">
        <v>68</v>
      </c>
      <c r="B7" t="s">
        <v>26</v>
      </c>
      <c r="C7">
        <v>1179000</v>
      </c>
      <c r="D7">
        <v>65351</v>
      </c>
      <c r="E7">
        <v>820</v>
      </c>
      <c r="F7">
        <v>64495</v>
      </c>
      <c r="G7">
        <v>792851</v>
      </c>
      <c r="H7">
        <v>926035</v>
      </c>
      <c r="I7">
        <v>546981</v>
      </c>
      <c r="J7">
        <v>5.54</v>
      </c>
      <c r="K7">
        <v>98.69</v>
      </c>
      <c r="L7">
        <v>1.25</v>
      </c>
      <c r="M7">
        <v>78.540000000000006</v>
      </c>
      <c r="N7">
        <v>46.39</v>
      </c>
    </row>
    <row r="8" spans="1:14" x14ac:dyDescent="0.3">
      <c r="A8" s="1" t="s">
        <v>69</v>
      </c>
      <c r="B8" t="s">
        <v>27</v>
      </c>
      <c r="C8">
        <v>28724000</v>
      </c>
      <c r="D8">
        <v>1006052</v>
      </c>
      <c r="E8">
        <v>13577</v>
      </c>
      <c r="F8">
        <v>992159</v>
      </c>
      <c r="G8">
        <v>13709510</v>
      </c>
      <c r="H8">
        <v>14851682</v>
      </c>
      <c r="I8">
        <v>7343273</v>
      </c>
      <c r="J8">
        <v>3.5</v>
      </c>
      <c r="K8">
        <v>98.62</v>
      </c>
      <c r="L8">
        <v>1.35</v>
      </c>
      <c r="M8">
        <v>51.7</v>
      </c>
      <c r="N8">
        <v>25.56</v>
      </c>
    </row>
    <row r="9" spans="1:14" x14ac:dyDescent="0.3">
      <c r="A9" s="1" t="s">
        <v>71</v>
      </c>
      <c r="B9" t="s">
        <v>28</v>
      </c>
      <c r="C9">
        <v>19814000</v>
      </c>
      <c r="D9">
        <v>1439870</v>
      </c>
      <c r="E9">
        <v>25091</v>
      </c>
      <c r="F9">
        <v>1414431</v>
      </c>
      <c r="G9">
        <v>29427753</v>
      </c>
      <c r="H9">
        <v>13055636</v>
      </c>
      <c r="I9">
        <v>7425404</v>
      </c>
      <c r="J9">
        <v>7.27</v>
      </c>
      <c r="K9">
        <v>98.23</v>
      </c>
      <c r="L9">
        <v>1.74</v>
      </c>
      <c r="M9">
        <v>65.89</v>
      </c>
      <c r="N9">
        <v>37.479999999999997</v>
      </c>
    </row>
    <row r="10" spans="1:14" x14ac:dyDescent="0.3">
      <c r="A10" s="1" t="s">
        <v>70</v>
      </c>
      <c r="B10" t="s">
        <v>29</v>
      </c>
      <c r="C10">
        <v>959000</v>
      </c>
      <c r="D10">
        <v>10681</v>
      </c>
      <c r="E10">
        <v>4</v>
      </c>
      <c r="F10">
        <v>10644</v>
      </c>
      <c r="G10">
        <v>72410</v>
      </c>
      <c r="H10">
        <v>660753</v>
      </c>
      <c r="I10">
        <v>370255</v>
      </c>
      <c r="J10">
        <v>1.1100000000000001</v>
      </c>
      <c r="K10">
        <v>99.65</v>
      </c>
      <c r="L10">
        <v>0.04</v>
      </c>
      <c r="M10">
        <v>68.900000000000006</v>
      </c>
      <c r="N10">
        <v>38.61</v>
      </c>
    </row>
    <row r="11" spans="1:14" x14ac:dyDescent="0.3">
      <c r="A11" s="1" t="s">
        <v>72</v>
      </c>
      <c r="B11" t="s">
        <v>30</v>
      </c>
      <c r="C11">
        <v>1540000</v>
      </c>
      <c r="D11">
        <v>178108</v>
      </c>
      <c r="E11">
        <v>3364</v>
      </c>
      <c r="F11">
        <v>174392</v>
      </c>
      <c r="G11">
        <v>1468399</v>
      </c>
      <c r="H11">
        <v>1262568</v>
      </c>
      <c r="I11">
        <v>911114</v>
      </c>
      <c r="J11">
        <v>11.57</v>
      </c>
      <c r="K11">
        <v>97.91</v>
      </c>
      <c r="L11">
        <v>1.89</v>
      </c>
      <c r="M11">
        <v>81.98</v>
      </c>
      <c r="N11">
        <v>59.16</v>
      </c>
    </row>
    <row r="12" spans="1:14" x14ac:dyDescent="0.3">
      <c r="A12" s="1" t="s">
        <v>73</v>
      </c>
      <c r="B12" t="s">
        <v>31</v>
      </c>
      <c r="C12">
        <v>67936000</v>
      </c>
      <c r="D12">
        <v>826577</v>
      </c>
      <c r="E12">
        <v>10089</v>
      </c>
      <c r="F12">
        <v>816283</v>
      </c>
      <c r="G12">
        <v>30928063</v>
      </c>
      <c r="H12">
        <v>44735217</v>
      </c>
      <c r="I12">
        <v>25972387</v>
      </c>
      <c r="J12">
        <v>1.22</v>
      </c>
      <c r="K12">
        <v>98.75</v>
      </c>
      <c r="L12">
        <v>1.22</v>
      </c>
      <c r="M12">
        <v>65.849999999999994</v>
      </c>
      <c r="N12">
        <v>38.229999999999997</v>
      </c>
    </row>
    <row r="13" spans="1:14" x14ac:dyDescent="0.3">
      <c r="A13" s="1" t="s">
        <v>75</v>
      </c>
      <c r="B13" t="s">
        <v>32</v>
      </c>
      <c r="C13">
        <v>7300000</v>
      </c>
      <c r="D13">
        <v>224106</v>
      </c>
      <c r="E13">
        <v>3738</v>
      </c>
      <c r="F13">
        <v>218410</v>
      </c>
      <c r="G13">
        <v>3685011</v>
      </c>
      <c r="H13">
        <v>5713695</v>
      </c>
      <c r="I13">
        <v>3443823</v>
      </c>
      <c r="J13">
        <v>3.07</v>
      </c>
      <c r="K13">
        <v>97.46</v>
      </c>
      <c r="L13">
        <v>1.67</v>
      </c>
      <c r="M13">
        <v>78.27</v>
      </c>
      <c r="N13">
        <v>47.18</v>
      </c>
    </row>
    <row r="14" spans="1:14" x14ac:dyDescent="0.3">
      <c r="A14" s="1" t="s">
        <v>74</v>
      </c>
      <c r="B14" t="s">
        <v>33</v>
      </c>
      <c r="C14">
        <v>28672000</v>
      </c>
      <c r="D14">
        <v>771252</v>
      </c>
      <c r="E14">
        <v>10049</v>
      </c>
      <c r="F14">
        <v>761068</v>
      </c>
      <c r="G14">
        <v>13032504</v>
      </c>
      <c r="H14">
        <v>17772376</v>
      </c>
      <c r="I14">
        <v>8115463</v>
      </c>
      <c r="J14">
        <v>2.69</v>
      </c>
      <c r="K14">
        <v>98.68</v>
      </c>
      <c r="L14">
        <v>1.3</v>
      </c>
      <c r="M14">
        <v>61.99</v>
      </c>
      <c r="N14">
        <v>28.3</v>
      </c>
    </row>
    <row r="15" spans="1:14" x14ac:dyDescent="0.3">
      <c r="A15" s="1" t="s">
        <v>77</v>
      </c>
      <c r="B15" t="s">
        <v>34</v>
      </c>
      <c r="C15">
        <v>37403000</v>
      </c>
      <c r="D15">
        <v>348764</v>
      </c>
      <c r="E15">
        <v>5138</v>
      </c>
      <c r="F15">
        <v>343518</v>
      </c>
      <c r="G15">
        <v>15985878</v>
      </c>
      <c r="H15">
        <v>14986646</v>
      </c>
      <c r="I15">
        <v>5585648</v>
      </c>
      <c r="J15">
        <v>0.93</v>
      </c>
      <c r="K15">
        <v>98.5</v>
      </c>
      <c r="L15">
        <v>1.47</v>
      </c>
      <c r="M15">
        <v>40.07</v>
      </c>
      <c r="N15">
        <v>14.93</v>
      </c>
    </row>
    <row r="16" spans="1:14" x14ac:dyDescent="0.3">
      <c r="A16" s="1" t="s">
        <v>76</v>
      </c>
      <c r="B16" t="s">
        <v>35</v>
      </c>
      <c r="C16">
        <v>13203000</v>
      </c>
      <c r="D16">
        <v>332249</v>
      </c>
      <c r="E16">
        <v>4432</v>
      </c>
      <c r="F16">
        <v>326915</v>
      </c>
      <c r="G16">
        <v>16202346</v>
      </c>
      <c r="H16">
        <v>9511073</v>
      </c>
      <c r="I16">
        <v>5149471</v>
      </c>
      <c r="J16">
        <v>2.52</v>
      </c>
      <c r="K16">
        <v>98.39</v>
      </c>
      <c r="L16">
        <v>1.33</v>
      </c>
      <c r="M16">
        <v>72.040000000000006</v>
      </c>
      <c r="N16">
        <v>39</v>
      </c>
    </row>
    <row r="17" spans="1:14" x14ac:dyDescent="0.3">
      <c r="A17" s="1" t="s">
        <v>78</v>
      </c>
      <c r="B17" t="s">
        <v>36</v>
      </c>
      <c r="C17">
        <v>65798000</v>
      </c>
      <c r="D17">
        <v>2988333</v>
      </c>
      <c r="E17">
        <v>38082</v>
      </c>
      <c r="F17">
        <v>2941578</v>
      </c>
      <c r="G17">
        <v>50873103</v>
      </c>
      <c r="H17">
        <v>42497761</v>
      </c>
      <c r="I17">
        <v>22858384</v>
      </c>
      <c r="J17">
        <v>4.54</v>
      </c>
      <c r="K17">
        <v>98.44</v>
      </c>
      <c r="L17">
        <v>1.27</v>
      </c>
      <c r="M17">
        <v>64.59</v>
      </c>
      <c r="N17">
        <v>34.74</v>
      </c>
    </row>
    <row r="18" spans="1:14" x14ac:dyDescent="0.3">
      <c r="A18" s="1" t="s">
        <v>79</v>
      </c>
      <c r="B18" t="s">
        <v>37</v>
      </c>
      <c r="C18">
        <v>35125000</v>
      </c>
      <c r="D18">
        <v>4968657</v>
      </c>
      <c r="E18">
        <v>31681</v>
      </c>
      <c r="F18">
        <v>4857181</v>
      </c>
      <c r="G18">
        <v>37886378</v>
      </c>
      <c r="H18">
        <v>25306499</v>
      </c>
      <c r="I18">
        <v>13658343</v>
      </c>
      <c r="J18">
        <v>14.15</v>
      </c>
      <c r="K18">
        <v>97.76</v>
      </c>
      <c r="L18">
        <v>0.64</v>
      </c>
      <c r="M18">
        <v>72.05</v>
      </c>
      <c r="N18">
        <v>38.880000000000003</v>
      </c>
    </row>
    <row r="19" spans="1:14" x14ac:dyDescent="0.3">
      <c r="A19" s="1" t="s">
        <v>80</v>
      </c>
      <c r="B19" t="s">
        <v>38</v>
      </c>
      <c r="C19">
        <v>293000</v>
      </c>
      <c r="D19">
        <v>20962</v>
      </c>
      <c r="E19">
        <v>208</v>
      </c>
      <c r="F19">
        <v>20687</v>
      </c>
      <c r="G19">
        <v>555568</v>
      </c>
      <c r="H19">
        <v>208798</v>
      </c>
      <c r="I19">
        <v>152280</v>
      </c>
      <c r="J19">
        <v>7.15</v>
      </c>
      <c r="K19">
        <v>98.69</v>
      </c>
      <c r="L19">
        <v>0.99</v>
      </c>
      <c r="M19">
        <v>71.260000000000005</v>
      </c>
      <c r="N19">
        <v>51.97</v>
      </c>
    </row>
    <row r="20" spans="1:14" x14ac:dyDescent="0.3">
      <c r="A20" s="1" t="s">
        <v>81</v>
      </c>
      <c r="B20" t="s">
        <v>39</v>
      </c>
      <c r="C20">
        <v>68000</v>
      </c>
      <c r="D20">
        <v>10365</v>
      </c>
      <c r="E20">
        <v>51</v>
      </c>
      <c r="F20">
        <v>10270</v>
      </c>
      <c r="G20">
        <v>263541</v>
      </c>
      <c r="H20">
        <v>55129</v>
      </c>
      <c r="I20">
        <v>45951</v>
      </c>
      <c r="J20">
        <v>15.24</v>
      </c>
      <c r="K20">
        <v>99.08</v>
      </c>
      <c r="L20">
        <v>0.49</v>
      </c>
      <c r="M20">
        <v>81.069999999999993</v>
      </c>
      <c r="N20">
        <v>67.569999999999993</v>
      </c>
    </row>
    <row r="21" spans="1:14" x14ac:dyDescent="0.3">
      <c r="A21" s="1" t="s">
        <v>83</v>
      </c>
      <c r="B21" t="s">
        <v>40</v>
      </c>
      <c r="C21">
        <v>122153000</v>
      </c>
      <c r="D21">
        <v>6611078</v>
      </c>
      <c r="E21">
        <v>140216</v>
      </c>
      <c r="F21">
        <v>6450585</v>
      </c>
      <c r="G21">
        <v>62667211</v>
      </c>
      <c r="H21">
        <v>67198794</v>
      </c>
      <c r="I21">
        <v>30975692</v>
      </c>
      <c r="J21">
        <v>5.41</v>
      </c>
      <c r="K21">
        <v>97.57</v>
      </c>
      <c r="L21">
        <v>2.12</v>
      </c>
      <c r="M21">
        <v>55.01</v>
      </c>
      <c r="N21">
        <v>25.36</v>
      </c>
    </row>
    <row r="22" spans="1:14" x14ac:dyDescent="0.3">
      <c r="A22" s="1" t="s">
        <v>85</v>
      </c>
      <c r="B22" t="s">
        <v>41</v>
      </c>
      <c r="C22">
        <v>3224000</v>
      </c>
      <c r="D22">
        <v>83627</v>
      </c>
      <c r="E22">
        <v>1450</v>
      </c>
      <c r="F22">
        <v>81746</v>
      </c>
      <c r="G22">
        <v>1151665</v>
      </c>
      <c r="H22">
        <v>1103275</v>
      </c>
      <c r="I22">
        <v>641819</v>
      </c>
      <c r="J22">
        <v>2.59</v>
      </c>
      <c r="K22">
        <v>97.75</v>
      </c>
      <c r="L22">
        <v>1.73</v>
      </c>
      <c r="M22">
        <v>34.22</v>
      </c>
      <c r="N22">
        <v>19.91</v>
      </c>
    </row>
    <row r="23" spans="1:14" x14ac:dyDescent="0.3">
      <c r="A23" s="1" t="s">
        <v>84</v>
      </c>
      <c r="B23" t="s">
        <v>42</v>
      </c>
      <c r="C23">
        <v>3103000</v>
      </c>
      <c r="D23">
        <v>123731</v>
      </c>
      <c r="E23">
        <v>1921</v>
      </c>
      <c r="F23">
        <v>121102</v>
      </c>
      <c r="G23">
        <v>1367673</v>
      </c>
      <c r="H23">
        <v>1249436</v>
      </c>
      <c r="I23">
        <v>719413</v>
      </c>
      <c r="J23">
        <v>3.99</v>
      </c>
      <c r="K23">
        <v>97.88</v>
      </c>
      <c r="L23">
        <v>1.55</v>
      </c>
      <c r="M23">
        <v>40.270000000000003</v>
      </c>
      <c r="N23">
        <v>23.18</v>
      </c>
    </row>
    <row r="24" spans="1:14" x14ac:dyDescent="0.3">
      <c r="A24" s="1" t="s">
        <v>82</v>
      </c>
      <c r="B24" t="s">
        <v>43</v>
      </c>
      <c r="C24">
        <v>82232000</v>
      </c>
      <c r="D24">
        <v>792854</v>
      </c>
      <c r="E24">
        <v>10524</v>
      </c>
      <c r="F24">
        <v>782215</v>
      </c>
      <c r="G24">
        <v>20294225</v>
      </c>
      <c r="H24">
        <v>49911938</v>
      </c>
      <c r="I24">
        <v>20838045</v>
      </c>
      <c r="J24">
        <v>0.96</v>
      </c>
      <c r="K24">
        <v>98.66</v>
      </c>
      <c r="L24">
        <v>1.33</v>
      </c>
      <c r="M24">
        <v>60.7</v>
      </c>
      <c r="N24">
        <v>25.34</v>
      </c>
    </row>
    <row r="25" spans="1:14" x14ac:dyDescent="0.3">
      <c r="A25" s="1" t="s">
        <v>86</v>
      </c>
      <c r="B25" t="s">
        <v>44</v>
      </c>
      <c r="C25">
        <v>1192000</v>
      </c>
      <c r="D25">
        <v>121359</v>
      </c>
      <c r="E25">
        <v>432</v>
      </c>
      <c r="F25">
        <v>114612</v>
      </c>
      <c r="G25">
        <v>1298444</v>
      </c>
      <c r="H25">
        <v>711597</v>
      </c>
      <c r="I25">
        <v>512029</v>
      </c>
      <c r="J25">
        <v>10.18</v>
      </c>
      <c r="K25">
        <v>94.44</v>
      </c>
      <c r="L25">
        <v>0.36</v>
      </c>
      <c r="M25">
        <v>59.7</v>
      </c>
      <c r="N25">
        <v>42.96</v>
      </c>
    </row>
    <row r="26" spans="1:14" x14ac:dyDescent="0.3">
      <c r="A26" s="1" t="s">
        <v>87</v>
      </c>
      <c r="B26" t="s">
        <v>45</v>
      </c>
      <c r="C26">
        <v>2150000</v>
      </c>
      <c r="D26">
        <v>31842</v>
      </c>
      <c r="E26">
        <v>685</v>
      </c>
      <c r="F26">
        <v>29904</v>
      </c>
      <c r="G26">
        <v>395416</v>
      </c>
      <c r="H26">
        <v>709553</v>
      </c>
      <c r="I26">
        <v>490663</v>
      </c>
      <c r="J26">
        <v>1.48</v>
      </c>
      <c r="K26">
        <v>93.91</v>
      </c>
      <c r="L26">
        <v>2.15</v>
      </c>
      <c r="M26">
        <v>33</v>
      </c>
      <c r="N26">
        <v>22.82</v>
      </c>
    </row>
    <row r="27" spans="1:14" x14ac:dyDescent="0.3">
      <c r="A27" s="1" t="s">
        <v>88</v>
      </c>
      <c r="B27" t="s">
        <v>46</v>
      </c>
      <c r="C27">
        <v>43671000</v>
      </c>
      <c r="D27">
        <v>1041457</v>
      </c>
      <c r="E27">
        <v>8386</v>
      </c>
      <c r="F27">
        <v>1029147</v>
      </c>
      <c r="G27">
        <v>21994343</v>
      </c>
      <c r="H27">
        <v>25736641</v>
      </c>
      <c r="I27">
        <v>11560912</v>
      </c>
      <c r="J27">
        <v>2.38</v>
      </c>
      <c r="K27">
        <v>98.82</v>
      </c>
      <c r="L27">
        <v>0.81</v>
      </c>
      <c r="M27">
        <v>58.93</v>
      </c>
      <c r="N27">
        <v>26.47</v>
      </c>
    </row>
    <row r="28" spans="1:14" x14ac:dyDescent="0.3">
      <c r="A28" s="1" t="s">
        <v>90</v>
      </c>
      <c r="B28" t="s">
        <v>47</v>
      </c>
      <c r="C28">
        <v>29859000</v>
      </c>
      <c r="D28">
        <v>602401</v>
      </c>
      <c r="E28">
        <v>16559</v>
      </c>
      <c r="F28">
        <v>585591</v>
      </c>
      <c r="G28">
        <v>15429415</v>
      </c>
      <c r="H28">
        <v>15942714</v>
      </c>
      <c r="I28">
        <v>6238973</v>
      </c>
      <c r="J28">
        <v>2.02</v>
      </c>
      <c r="K28">
        <v>97.21</v>
      </c>
      <c r="L28">
        <v>2.75</v>
      </c>
      <c r="M28">
        <v>53.39</v>
      </c>
      <c r="N28">
        <v>20.89</v>
      </c>
    </row>
    <row r="29" spans="1:14" x14ac:dyDescent="0.3">
      <c r="A29" s="1" t="s">
        <v>89</v>
      </c>
      <c r="B29" t="s">
        <v>48</v>
      </c>
      <c r="C29">
        <v>1504000</v>
      </c>
      <c r="D29">
        <v>128013</v>
      </c>
      <c r="E29">
        <v>1857</v>
      </c>
      <c r="F29">
        <v>125726</v>
      </c>
      <c r="G29">
        <v>1919060</v>
      </c>
      <c r="H29">
        <v>733922</v>
      </c>
      <c r="I29">
        <v>404355</v>
      </c>
      <c r="J29">
        <v>8.51</v>
      </c>
      <c r="K29">
        <v>98.21</v>
      </c>
      <c r="L29">
        <v>1.45</v>
      </c>
      <c r="M29">
        <v>48.8</v>
      </c>
      <c r="N29">
        <v>26.89</v>
      </c>
    </row>
    <row r="30" spans="1:14" x14ac:dyDescent="0.3">
      <c r="A30" s="1" t="s">
        <v>91</v>
      </c>
      <c r="B30" t="s">
        <v>49</v>
      </c>
      <c r="C30">
        <v>77264000</v>
      </c>
      <c r="D30">
        <v>954429</v>
      </c>
      <c r="E30">
        <v>8954</v>
      </c>
      <c r="F30">
        <v>945443</v>
      </c>
      <c r="G30">
        <v>14807752</v>
      </c>
      <c r="H30">
        <v>42544909</v>
      </c>
      <c r="I30">
        <v>20097635</v>
      </c>
      <c r="J30">
        <v>1.24</v>
      </c>
      <c r="K30">
        <v>99.06</v>
      </c>
      <c r="L30">
        <v>0.94</v>
      </c>
      <c r="M30">
        <v>55.06</v>
      </c>
      <c r="N30">
        <v>26.01</v>
      </c>
    </row>
    <row r="31" spans="1:14" x14ac:dyDescent="0.3">
      <c r="A31" s="1" t="s">
        <v>92</v>
      </c>
      <c r="B31" t="s">
        <v>50</v>
      </c>
      <c r="C31">
        <v>664000</v>
      </c>
      <c r="D31">
        <v>31979</v>
      </c>
      <c r="E31">
        <v>396</v>
      </c>
      <c r="F31">
        <v>31063</v>
      </c>
      <c r="G31">
        <v>261343</v>
      </c>
      <c r="H31">
        <v>521763</v>
      </c>
      <c r="I31">
        <v>451509</v>
      </c>
      <c r="J31">
        <v>4.82</v>
      </c>
      <c r="K31">
        <v>97.14</v>
      </c>
      <c r="L31">
        <v>1.24</v>
      </c>
      <c r="M31">
        <v>78.58</v>
      </c>
      <c r="N31">
        <v>68</v>
      </c>
    </row>
    <row r="32" spans="1:14" x14ac:dyDescent="0.3">
      <c r="A32" s="1" t="s">
        <v>94</v>
      </c>
      <c r="B32" t="s">
        <v>51</v>
      </c>
      <c r="C32">
        <v>37220000</v>
      </c>
      <c r="D32">
        <v>671463</v>
      </c>
      <c r="E32">
        <v>3956</v>
      </c>
      <c r="F32">
        <v>663498</v>
      </c>
      <c r="G32">
        <v>27569831</v>
      </c>
      <c r="H32">
        <v>22498559</v>
      </c>
      <c r="I32">
        <v>9772398</v>
      </c>
      <c r="J32">
        <v>1.8</v>
      </c>
      <c r="K32">
        <v>98.81</v>
      </c>
      <c r="L32">
        <v>0.59</v>
      </c>
      <c r="M32">
        <v>60.45</v>
      </c>
      <c r="N32">
        <v>26.26</v>
      </c>
    </row>
    <row r="33" spans="1:14" x14ac:dyDescent="0.3">
      <c r="A33" s="1" t="s">
        <v>93</v>
      </c>
      <c r="B33" t="s">
        <v>52</v>
      </c>
      <c r="C33">
        <v>75695000</v>
      </c>
      <c r="D33">
        <v>2702623</v>
      </c>
      <c r="E33">
        <v>36116</v>
      </c>
      <c r="F33">
        <v>2655015</v>
      </c>
      <c r="G33">
        <v>51159242</v>
      </c>
      <c r="H33">
        <v>41279432</v>
      </c>
      <c r="I33">
        <v>17619141</v>
      </c>
      <c r="J33">
        <v>3.57</v>
      </c>
      <c r="K33">
        <v>98.24</v>
      </c>
      <c r="L33">
        <v>1.34</v>
      </c>
      <c r="M33">
        <v>54.53</v>
      </c>
      <c r="N33">
        <v>23.28</v>
      </c>
    </row>
    <row r="34" spans="1:14" x14ac:dyDescent="0.3">
      <c r="A34" s="1" t="s">
        <v>95</v>
      </c>
      <c r="B34" t="s">
        <v>53</v>
      </c>
      <c r="C34">
        <v>3992000</v>
      </c>
      <c r="D34">
        <v>84468</v>
      </c>
      <c r="E34">
        <v>813</v>
      </c>
      <c r="F34">
        <v>83466</v>
      </c>
      <c r="G34">
        <v>1983127</v>
      </c>
      <c r="H34">
        <v>2508477</v>
      </c>
      <c r="I34">
        <v>1621329</v>
      </c>
      <c r="J34">
        <v>2.12</v>
      </c>
      <c r="K34">
        <v>98.81</v>
      </c>
      <c r="L34">
        <v>0.96</v>
      </c>
      <c r="M34">
        <v>62.84</v>
      </c>
      <c r="N34">
        <v>40.61</v>
      </c>
    </row>
    <row r="35" spans="1:14" x14ac:dyDescent="0.3">
      <c r="A35" s="1" t="s">
        <v>96</v>
      </c>
      <c r="B35" t="s">
        <v>54</v>
      </c>
      <c r="C35">
        <v>224979000</v>
      </c>
      <c r="D35">
        <v>1710158</v>
      </c>
      <c r="E35">
        <v>22900</v>
      </c>
      <c r="F35">
        <v>1687151</v>
      </c>
      <c r="G35">
        <v>83635222</v>
      </c>
      <c r="H35">
        <v>98178865</v>
      </c>
      <c r="I35">
        <v>32681895</v>
      </c>
      <c r="J35">
        <v>0.76</v>
      </c>
      <c r="K35">
        <v>98.65</v>
      </c>
      <c r="L35">
        <v>1.34</v>
      </c>
      <c r="M35">
        <v>43.64</v>
      </c>
      <c r="N35">
        <v>14.53</v>
      </c>
    </row>
    <row r="36" spans="1:14" x14ac:dyDescent="0.3">
      <c r="A36" s="1" t="s">
        <v>97</v>
      </c>
      <c r="B36" t="s">
        <v>55</v>
      </c>
      <c r="C36">
        <v>11141000</v>
      </c>
      <c r="D36">
        <v>343896</v>
      </c>
      <c r="E36">
        <v>7400</v>
      </c>
      <c r="F36">
        <v>330195</v>
      </c>
      <c r="G36">
        <v>7781148</v>
      </c>
      <c r="H36">
        <v>7478017</v>
      </c>
      <c r="I36">
        <v>3898342</v>
      </c>
      <c r="J36">
        <v>3.09</v>
      </c>
      <c r="K36">
        <v>96.02</v>
      </c>
      <c r="L36">
        <v>2.15</v>
      </c>
      <c r="M36">
        <v>67.12</v>
      </c>
      <c r="N36">
        <v>34.99</v>
      </c>
    </row>
    <row r="37" spans="1:14" x14ac:dyDescent="0.3">
      <c r="A37" s="1" t="s">
        <v>98</v>
      </c>
      <c r="B37" t="s">
        <v>56</v>
      </c>
      <c r="C37">
        <v>96906000</v>
      </c>
      <c r="D37">
        <v>1592908</v>
      </c>
      <c r="E37">
        <v>19141</v>
      </c>
      <c r="F37">
        <v>1565471</v>
      </c>
      <c r="G37">
        <v>19228303</v>
      </c>
      <c r="H37">
        <v>56192166</v>
      </c>
      <c r="I37">
        <v>21559747</v>
      </c>
      <c r="J37">
        <v>1.64</v>
      </c>
      <c r="K37">
        <v>98.28</v>
      </c>
      <c r="L37">
        <v>1.2</v>
      </c>
      <c r="M37">
        <v>57.99</v>
      </c>
      <c r="N37">
        <v>22.25</v>
      </c>
    </row>
    <row r="41" spans="1:14" x14ac:dyDescent="0.3">
      <c r="C41">
        <f>SUM(C2:C37)</f>
        <v>1332898000</v>
      </c>
      <c r="D41">
        <f>SUM(D2:D37)</f>
        <v>34285612</v>
      </c>
    </row>
    <row r="43" spans="1:14" x14ac:dyDescent="0.3">
      <c r="C43">
        <f>(D41/C41) * 100</f>
        <v>2.5722607431326328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168D3-9200-4BCD-9443-EB84B808B7AE}">
  <dimension ref="A2:G37"/>
  <sheetViews>
    <sheetView topLeftCell="A10" workbookViewId="0">
      <selection activeCell="G5" sqref="G5"/>
    </sheetView>
  </sheetViews>
  <sheetFormatPr defaultRowHeight="14.4" x14ac:dyDescent="0.3"/>
  <cols>
    <col min="1" max="1" width="13.109375" bestFit="1" customWidth="1"/>
    <col min="2" max="2" width="27.88671875" bestFit="1" customWidth="1"/>
    <col min="4" max="4" width="13.33203125" bestFit="1" customWidth="1"/>
    <col min="5" max="5" width="14.44140625" customWidth="1"/>
    <col min="6" max="6" width="9.5546875" bestFit="1" customWidth="1"/>
    <col min="7" max="7" width="9.33203125" bestFit="1" customWidth="1"/>
  </cols>
  <sheetData>
    <row r="2" spans="1:7" x14ac:dyDescent="0.3">
      <c r="A2">
        <v>1</v>
      </c>
      <c r="B2" s="1" t="s">
        <v>83</v>
      </c>
    </row>
    <row r="3" spans="1:7" x14ac:dyDescent="0.3">
      <c r="A3">
        <v>2</v>
      </c>
      <c r="B3" s="1" t="s">
        <v>79</v>
      </c>
    </row>
    <row r="4" spans="1:7" x14ac:dyDescent="0.3">
      <c r="A4">
        <v>3</v>
      </c>
      <c r="B4" s="1" t="s">
        <v>78</v>
      </c>
      <c r="D4" t="s">
        <v>108</v>
      </c>
      <c r="E4" t="s">
        <v>107</v>
      </c>
      <c r="F4" t="s">
        <v>104</v>
      </c>
      <c r="G4" t="s">
        <v>109</v>
      </c>
    </row>
    <row r="5" spans="1:7" x14ac:dyDescent="0.3">
      <c r="A5">
        <v>4</v>
      </c>
      <c r="B5" s="1" t="s">
        <v>93</v>
      </c>
      <c r="D5">
        <v>32</v>
      </c>
      <c r="E5" t="str">
        <f>VLOOKUP($D$5,$A$2:$B$37,2,FALSE)</f>
        <v>Nagaland</v>
      </c>
      <c r="F5">
        <f>VLOOKUP($E$5,'state total'!$A$1:$G$37,5,FALSE)</f>
        <v>685</v>
      </c>
      <c r="G5">
        <f>VLOOKUP($E$5,'state total'!$A$1:$G$37,6,FALSE)</f>
        <v>29904</v>
      </c>
    </row>
    <row r="6" spans="1:7" x14ac:dyDescent="0.3">
      <c r="A6">
        <v>5</v>
      </c>
      <c r="B6" s="1" t="s">
        <v>64</v>
      </c>
      <c r="D6">
        <v>29</v>
      </c>
      <c r="E6" t="str">
        <f>VLOOKUP($D$6,$A$2:$B$37,2,FALSE)</f>
        <v>Chandigarh</v>
      </c>
      <c r="F6">
        <f>VLOOKUP($E$6,'state total'!$A$1:$G$37,5,FALSE)</f>
        <v>820</v>
      </c>
      <c r="G6">
        <f>VLOOKUP($E$6,'state total'!$A$1:$G$37,6,FALSE)</f>
        <v>64495</v>
      </c>
    </row>
    <row r="7" spans="1:7" x14ac:dyDescent="0.3">
      <c r="A7">
        <v>6</v>
      </c>
      <c r="B7" s="1" t="s">
        <v>96</v>
      </c>
    </row>
    <row r="8" spans="1:7" x14ac:dyDescent="0.3">
      <c r="A8">
        <v>7</v>
      </c>
      <c r="B8" s="1" t="s">
        <v>98</v>
      </c>
    </row>
    <row r="9" spans="1:7" x14ac:dyDescent="0.3">
      <c r="A9">
        <v>8</v>
      </c>
      <c r="B9" s="1" t="s">
        <v>71</v>
      </c>
    </row>
    <row r="10" spans="1:7" x14ac:dyDescent="0.3">
      <c r="A10">
        <v>9</v>
      </c>
      <c r="B10" s="1" t="s">
        <v>88</v>
      </c>
    </row>
    <row r="11" spans="1:7" x14ac:dyDescent="0.3">
      <c r="A11">
        <v>10</v>
      </c>
      <c r="B11" s="1" t="s">
        <v>69</v>
      </c>
    </row>
    <row r="12" spans="1:7" x14ac:dyDescent="0.3">
      <c r="A12">
        <v>11</v>
      </c>
      <c r="B12" s="1" t="s">
        <v>91</v>
      </c>
    </row>
    <row r="13" spans="1:7" x14ac:dyDescent="0.3">
      <c r="A13">
        <v>12</v>
      </c>
      <c r="B13" s="1" t="s">
        <v>73</v>
      </c>
    </row>
    <row r="14" spans="1:7" x14ac:dyDescent="0.3">
      <c r="A14">
        <v>13</v>
      </c>
      <c r="B14" s="1" t="s">
        <v>82</v>
      </c>
    </row>
    <row r="15" spans="1:7" x14ac:dyDescent="0.3">
      <c r="A15">
        <v>14</v>
      </c>
      <c r="B15" s="1" t="s">
        <v>74</v>
      </c>
    </row>
    <row r="16" spans="1:7" x14ac:dyDescent="0.3">
      <c r="A16">
        <v>15</v>
      </c>
      <c r="B16" s="1" t="s">
        <v>67</v>
      </c>
    </row>
    <row r="17" spans="1:2" x14ac:dyDescent="0.3">
      <c r="A17">
        <v>16</v>
      </c>
      <c r="B17" s="1" t="s">
        <v>94</v>
      </c>
    </row>
    <row r="18" spans="1:2" x14ac:dyDescent="0.3">
      <c r="A18">
        <v>17</v>
      </c>
      <c r="B18" s="1" t="s">
        <v>66</v>
      </c>
    </row>
    <row r="19" spans="1:2" x14ac:dyDescent="0.3">
      <c r="A19">
        <v>18</v>
      </c>
      <c r="B19" s="1" t="s">
        <v>90</v>
      </c>
    </row>
    <row r="20" spans="1:2" x14ac:dyDescent="0.3">
      <c r="A20">
        <v>19</v>
      </c>
      <c r="B20" s="1" t="s">
        <v>77</v>
      </c>
    </row>
    <row r="21" spans="1:2" x14ac:dyDescent="0.3">
      <c r="A21">
        <v>20</v>
      </c>
      <c r="B21" s="1" t="s">
        <v>97</v>
      </c>
    </row>
    <row r="22" spans="1:2" x14ac:dyDescent="0.3">
      <c r="A22">
        <v>21</v>
      </c>
      <c r="B22" s="1" t="s">
        <v>76</v>
      </c>
    </row>
    <row r="23" spans="1:2" x14ac:dyDescent="0.3">
      <c r="A23">
        <v>22</v>
      </c>
      <c r="B23" s="1" t="s">
        <v>75</v>
      </c>
    </row>
    <row r="24" spans="1:2" x14ac:dyDescent="0.3">
      <c r="A24">
        <v>23</v>
      </c>
      <c r="B24" s="1" t="s">
        <v>72</v>
      </c>
    </row>
    <row r="25" spans="1:2" x14ac:dyDescent="0.3">
      <c r="A25">
        <v>24</v>
      </c>
      <c r="B25" s="1" t="s">
        <v>89</v>
      </c>
    </row>
    <row r="26" spans="1:2" x14ac:dyDescent="0.3">
      <c r="A26">
        <v>25</v>
      </c>
      <c r="B26" s="1" t="s">
        <v>84</v>
      </c>
    </row>
    <row r="27" spans="1:2" x14ac:dyDescent="0.3">
      <c r="A27">
        <v>26</v>
      </c>
      <c r="B27" s="1" t="s">
        <v>86</v>
      </c>
    </row>
    <row r="28" spans="1:2" x14ac:dyDescent="0.3">
      <c r="A28">
        <v>27</v>
      </c>
      <c r="B28" s="1" t="s">
        <v>95</v>
      </c>
    </row>
    <row r="29" spans="1:2" x14ac:dyDescent="0.3">
      <c r="A29">
        <v>28</v>
      </c>
      <c r="B29" s="1" t="s">
        <v>85</v>
      </c>
    </row>
    <row r="30" spans="1:2" x14ac:dyDescent="0.3">
      <c r="A30">
        <v>29</v>
      </c>
      <c r="B30" s="1" t="s">
        <v>68</v>
      </c>
    </row>
    <row r="31" spans="1:2" x14ac:dyDescent="0.3">
      <c r="A31">
        <v>30</v>
      </c>
      <c r="B31" s="1" t="s">
        <v>65</v>
      </c>
    </row>
    <row r="32" spans="1:2" x14ac:dyDescent="0.3">
      <c r="A32">
        <v>31</v>
      </c>
      <c r="B32" s="1" t="s">
        <v>92</v>
      </c>
    </row>
    <row r="33" spans="1:2" x14ac:dyDescent="0.3">
      <c r="A33">
        <v>32</v>
      </c>
      <c r="B33" s="1" t="s">
        <v>87</v>
      </c>
    </row>
    <row r="34" spans="1:2" x14ac:dyDescent="0.3">
      <c r="A34">
        <v>33</v>
      </c>
      <c r="B34" s="1" t="s">
        <v>80</v>
      </c>
    </row>
    <row r="35" spans="1:2" x14ac:dyDescent="0.3">
      <c r="A35">
        <v>34</v>
      </c>
      <c r="B35" s="1" t="s">
        <v>70</v>
      </c>
    </row>
    <row r="36" spans="1:2" x14ac:dyDescent="0.3">
      <c r="A36">
        <v>35</v>
      </c>
      <c r="B36" s="1" t="s">
        <v>81</v>
      </c>
    </row>
    <row r="37" spans="1:2" x14ac:dyDescent="0.3">
      <c r="A37">
        <v>36</v>
      </c>
      <c r="B37" s="1" t="s">
        <v>63</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2B91B-F620-4AEE-AD9A-80268C26249B}">
  <dimension ref="A3:H44"/>
  <sheetViews>
    <sheetView topLeftCell="B52" workbookViewId="0">
      <selection activeCell="A4" sqref="A4:A39"/>
    </sheetView>
  </sheetViews>
  <sheetFormatPr defaultRowHeight="14.4" x14ac:dyDescent="0.3"/>
  <cols>
    <col min="1" max="1" width="39.88671875" bestFit="1" customWidth="1"/>
    <col min="2" max="2" width="17.5546875" bestFit="1" customWidth="1"/>
    <col min="3" max="3" width="17.33203125" bestFit="1" customWidth="1"/>
    <col min="4" max="4" width="16.33203125" bestFit="1" customWidth="1"/>
    <col min="5" max="5" width="17.33203125" bestFit="1" customWidth="1"/>
    <col min="6" max="6" width="13.6640625" bestFit="1" customWidth="1"/>
    <col min="7" max="8" width="18.5546875" bestFit="1" customWidth="1"/>
  </cols>
  <sheetData>
    <row r="3" spans="1:8" x14ac:dyDescent="0.3">
      <c r="A3" s="2" t="s">
        <v>58</v>
      </c>
      <c r="B3" t="s">
        <v>200</v>
      </c>
      <c r="C3" t="s">
        <v>201</v>
      </c>
      <c r="D3" t="s">
        <v>202</v>
      </c>
      <c r="E3" t="s">
        <v>203</v>
      </c>
      <c r="F3" t="s">
        <v>204</v>
      </c>
      <c r="G3" t="s">
        <v>205</v>
      </c>
      <c r="H3" t="s">
        <v>206</v>
      </c>
    </row>
    <row r="4" spans="1:8" x14ac:dyDescent="0.3">
      <c r="A4" s="3" t="s">
        <v>63</v>
      </c>
      <c r="B4">
        <v>397000</v>
      </c>
      <c r="C4">
        <v>7651</v>
      </c>
      <c r="D4">
        <v>129</v>
      </c>
      <c r="E4">
        <v>7518</v>
      </c>
      <c r="F4">
        <v>598033</v>
      </c>
      <c r="G4">
        <v>294001</v>
      </c>
      <c r="H4">
        <v>200157</v>
      </c>
    </row>
    <row r="5" spans="1:8" x14ac:dyDescent="0.3">
      <c r="A5" s="3" t="s">
        <v>64</v>
      </c>
      <c r="B5">
        <v>52221000</v>
      </c>
      <c r="C5">
        <v>2066450</v>
      </c>
      <c r="D5">
        <v>14373</v>
      </c>
      <c r="E5">
        <v>2047722</v>
      </c>
      <c r="F5">
        <v>29518787</v>
      </c>
      <c r="G5">
        <v>32976969</v>
      </c>
      <c r="H5">
        <v>20375181</v>
      </c>
    </row>
    <row r="6" spans="1:8" x14ac:dyDescent="0.3">
      <c r="A6" s="3" t="s">
        <v>65</v>
      </c>
      <c r="B6">
        <v>1504000</v>
      </c>
      <c r="C6">
        <v>55155</v>
      </c>
      <c r="D6">
        <v>280</v>
      </c>
      <c r="E6">
        <v>54774</v>
      </c>
      <c r="F6">
        <v>1185436</v>
      </c>
      <c r="G6">
        <v>771875</v>
      </c>
      <c r="H6">
        <v>534486</v>
      </c>
    </row>
    <row r="7" spans="1:8" x14ac:dyDescent="0.3">
      <c r="A7" s="3" t="s">
        <v>66</v>
      </c>
      <c r="B7">
        <v>34293000</v>
      </c>
      <c r="C7">
        <v>610645</v>
      </c>
      <c r="D7">
        <v>5997</v>
      </c>
      <c r="E7">
        <v>600974</v>
      </c>
      <c r="F7">
        <v>24712042</v>
      </c>
      <c r="G7">
        <v>20172463</v>
      </c>
      <c r="H7">
        <v>8068795</v>
      </c>
    </row>
    <row r="8" spans="1:8" x14ac:dyDescent="0.3">
      <c r="A8" s="3" t="s">
        <v>67</v>
      </c>
      <c r="B8">
        <v>119520000</v>
      </c>
      <c r="C8">
        <v>726098</v>
      </c>
      <c r="D8">
        <v>9661</v>
      </c>
      <c r="E8">
        <v>716390</v>
      </c>
      <c r="F8">
        <v>50531824</v>
      </c>
      <c r="G8">
        <v>49874828</v>
      </c>
      <c r="H8">
        <v>18346781</v>
      </c>
    </row>
    <row r="9" spans="1:8" x14ac:dyDescent="0.3">
      <c r="A9" s="3" t="s">
        <v>68</v>
      </c>
      <c r="B9">
        <v>1179000</v>
      </c>
      <c r="C9">
        <v>65351</v>
      </c>
      <c r="D9">
        <v>820</v>
      </c>
      <c r="E9">
        <v>64495</v>
      </c>
      <c r="F9">
        <v>792851</v>
      </c>
      <c r="G9">
        <v>926035</v>
      </c>
      <c r="H9">
        <v>546981</v>
      </c>
    </row>
    <row r="10" spans="1:8" x14ac:dyDescent="0.3">
      <c r="A10" s="3" t="s">
        <v>69</v>
      </c>
      <c r="B10">
        <v>28724000</v>
      </c>
      <c r="C10">
        <v>1006052</v>
      </c>
      <c r="D10">
        <v>13577</v>
      </c>
      <c r="E10">
        <v>992159</v>
      </c>
      <c r="F10">
        <v>13709510</v>
      </c>
      <c r="G10">
        <v>14851682</v>
      </c>
      <c r="H10">
        <v>7343273</v>
      </c>
    </row>
    <row r="11" spans="1:8" x14ac:dyDescent="0.3">
      <c r="A11" s="3" t="s">
        <v>70</v>
      </c>
      <c r="B11">
        <v>959000</v>
      </c>
      <c r="C11">
        <v>10681</v>
      </c>
      <c r="D11">
        <v>4</v>
      </c>
      <c r="E11">
        <v>10644</v>
      </c>
      <c r="F11">
        <v>72410</v>
      </c>
      <c r="G11">
        <v>660753</v>
      </c>
      <c r="H11">
        <v>370255</v>
      </c>
    </row>
    <row r="12" spans="1:8" x14ac:dyDescent="0.3">
      <c r="A12" s="3" t="s">
        <v>71</v>
      </c>
      <c r="B12">
        <v>19814000</v>
      </c>
      <c r="C12">
        <v>1439870</v>
      </c>
      <c r="D12">
        <v>25091</v>
      </c>
      <c r="E12">
        <v>1414431</v>
      </c>
      <c r="F12">
        <v>29427753</v>
      </c>
      <c r="G12">
        <v>13055636</v>
      </c>
      <c r="H12">
        <v>7425404</v>
      </c>
    </row>
    <row r="13" spans="1:8" x14ac:dyDescent="0.3">
      <c r="A13" s="3" t="s">
        <v>72</v>
      </c>
      <c r="B13">
        <v>1540000</v>
      </c>
      <c r="C13">
        <v>178108</v>
      </c>
      <c r="D13">
        <v>3364</v>
      </c>
      <c r="E13">
        <v>174392</v>
      </c>
      <c r="F13">
        <v>1468399</v>
      </c>
      <c r="G13">
        <v>1262568</v>
      </c>
      <c r="H13">
        <v>911114</v>
      </c>
    </row>
    <row r="14" spans="1:8" x14ac:dyDescent="0.3">
      <c r="A14" s="3" t="s">
        <v>73</v>
      </c>
      <c r="B14">
        <v>67936000</v>
      </c>
      <c r="C14">
        <v>826577</v>
      </c>
      <c r="D14">
        <v>10089</v>
      </c>
      <c r="E14">
        <v>816283</v>
      </c>
      <c r="F14">
        <v>30928063</v>
      </c>
      <c r="G14">
        <v>44735217</v>
      </c>
      <c r="H14">
        <v>25972387</v>
      </c>
    </row>
    <row r="15" spans="1:8" x14ac:dyDescent="0.3">
      <c r="A15" s="3" t="s">
        <v>74</v>
      </c>
      <c r="B15">
        <v>28672000</v>
      </c>
      <c r="C15">
        <v>771252</v>
      </c>
      <c r="D15">
        <v>10049</v>
      </c>
      <c r="E15">
        <v>761068</v>
      </c>
      <c r="F15">
        <v>13032504</v>
      </c>
      <c r="G15">
        <v>17772376</v>
      </c>
      <c r="H15">
        <v>8115463</v>
      </c>
    </row>
    <row r="16" spans="1:8" x14ac:dyDescent="0.3">
      <c r="A16" s="3" t="s">
        <v>75</v>
      </c>
      <c r="B16">
        <v>7300000</v>
      </c>
      <c r="C16">
        <v>224106</v>
      </c>
      <c r="D16">
        <v>3738</v>
      </c>
      <c r="E16">
        <v>218410</v>
      </c>
      <c r="F16">
        <v>3685011</v>
      </c>
      <c r="G16">
        <v>5713695</v>
      </c>
      <c r="H16">
        <v>3443823</v>
      </c>
    </row>
    <row r="17" spans="1:8" x14ac:dyDescent="0.3">
      <c r="A17" s="3" t="s">
        <v>76</v>
      </c>
      <c r="B17">
        <v>13203000</v>
      </c>
      <c r="C17">
        <v>332249</v>
      </c>
      <c r="D17">
        <v>4432</v>
      </c>
      <c r="E17">
        <v>326915</v>
      </c>
      <c r="F17">
        <v>16202346</v>
      </c>
      <c r="G17">
        <v>9511073</v>
      </c>
      <c r="H17">
        <v>5149471</v>
      </c>
    </row>
    <row r="18" spans="1:8" x14ac:dyDescent="0.3">
      <c r="A18" s="3" t="s">
        <v>77</v>
      </c>
      <c r="B18">
        <v>37403000</v>
      </c>
      <c r="C18">
        <v>348764</v>
      </c>
      <c r="D18">
        <v>5138</v>
      </c>
      <c r="E18">
        <v>343518</v>
      </c>
      <c r="F18">
        <v>15985878</v>
      </c>
      <c r="G18">
        <v>14986646</v>
      </c>
      <c r="H18">
        <v>5585648</v>
      </c>
    </row>
    <row r="19" spans="1:8" x14ac:dyDescent="0.3">
      <c r="A19" s="3" t="s">
        <v>78</v>
      </c>
      <c r="B19">
        <v>65798000</v>
      </c>
      <c r="C19">
        <v>2988333</v>
      </c>
      <c r="D19">
        <v>38082</v>
      </c>
      <c r="E19">
        <v>2941578</v>
      </c>
      <c r="F19">
        <v>50873103</v>
      </c>
      <c r="G19">
        <v>42497761</v>
      </c>
      <c r="H19">
        <v>22858384</v>
      </c>
    </row>
    <row r="20" spans="1:8" x14ac:dyDescent="0.3">
      <c r="A20" s="3" t="s">
        <v>79</v>
      </c>
      <c r="B20">
        <v>35125000</v>
      </c>
      <c r="C20">
        <v>4968657</v>
      </c>
      <c r="D20">
        <v>31681</v>
      </c>
      <c r="E20">
        <v>4857181</v>
      </c>
      <c r="F20">
        <v>37886378</v>
      </c>
      <c r="G20">
        <v>25306499</v>
      </c>
      <c r="H20">
        <v>13658343</v>
      </c>
    </row>
    <row r="21" spans="1:8" x14ac:dyDescent="0.3">
      <c r="A21" s="3" t="s">
        <v>80</v>
      </c>
      <c r="B21">
        <v>293000</v>
      </c>
      <c r="C21">
        <v>20962</v>
      </c>
      <c r="D21">
        <v>208</v>
      </c>
      <c r="E21">
        <v>20687</v>
      </c>
      <c r="F21">
        <v>555568</v>
      </c>
      <c r="G21">
        <v>208798</v>
      </c>
      <c r="H21">
        <v>152280</v>
      </c>
    </row>
    <row r="22" spans="1:8" x14ac:dyDescent="0.3">
      <c r="A22" s="3" t="s">
        <v>81</v>
      </c>
      <c r="B22">
        <v>68000</v>
      </c>
      <c r="C22">
        <v>10365</v>
      </c>
      <c r="D22">
        <v>51</v>
      </c>
      <c r="E22">
        <v>10270</v>
      </c>
      <c r="F22">
        <v>263541</v>
      </c>
      <c r="G22">
        <v>55129</v>
      </c>
      <c r="H22">
        <v>45951</v>
      </c>
    </row>
    <row r="23" spans="1:8" x14ac:dyDescent="0.3">
      <c r="A23" s="3" t="s">
        <v>82</v>
      </c>
      <c r="B23">
        <v>82232000</v>
      </c>
      <c r="C23">
        <v>792854</v>
      </c>
      <c r="D23">
        <v>10524</v>
      </c>
      <c r="E23">
        <v>782215</v>
      </c>
      <c r="F23">
        <v>20294225</v>
      </c>
      <c r="G23">
        <v>49911938</v>
      </c>
      <c r="H23">
        <v>20838045</v>
      </c>
    </row>
    <row r="24" spans="1:8" x14ac:dyDescent="0.3">
      <c r="A24" s="3" t="s">
        <v>83</v>
      </c>
      <c r="B24">
        <v>122153000</v>
      </c>
      <c r="C24">
        <v>6611078</v>
      </c>
      <c r="D24">
        <v>140216</v>
      </c>
      <c r="E24">
        <v>6450585</v>
      </c>
      <c r="F24">
        <v>62667211</v>
      </c>
      <c r="G24">
        <v>67198794</v>
      </c>
      <c r="H24">
        <v>30975692</v>
      </c>
    </row>
    <row r="25" spans="1:8" x14ac:dyDescent="0.3">
      <c r="A25" s="3" t="s">
        <v>84</v>
      </c>
      <c r="B25">
        <v>3103000</v>
      </c>
      <c r="C25">
        <v>123731</v>
      </c>
      <c r="D25">
        <v>1921</v>
      </c>
      <c r="E25">
        <v>121102</v>
      </c>
      <c r="F25">
        <v>1367673</v>
      </c>
      <c r="G25">
        <v>1249436</v>
      </c>
      <c r="H25">
        <v>719413</v>
      </c>
    </row>
    <row r="26" spans="1:8" x14ac:dyDescent="0.3">
      <c r="A26" s="3" t="s">
        <v>85</v>
      </c>
      <c r="B26">
        <v>3224000</v>
      </c>
      <c r="C26">
        <v>83627</v>
      </c>
      <c r="D26">
        <v>1450</v>
      </c>
      <c r="E26">
        <v>81746</v>
      </c>
      <c r="F26">
        <v>1151665</v>
      </c>
      <c r="G26">
        <v>1103275</v>
      </c>
      <c r="H26">
        <v>641819</v>
      </c>
    </row>
    <row r="27" spans="1:8" x14ac:dyDescent="0.3">
      <c r="A27" s="3" t="s">
        <v>86</v>
      </c>
      <c r="B27">
        <v>1192000</v>
      </c>
      <c r="C27">
        <v>121359</v>
      </c>
      <c r="D27">
        <v>432</v>
      </c>
      <c r="E27">
        <v>114612</v>
      </c>
      <c r="F27">
        <v>1298444</v>
      </c>
      <c r="G27">
        <v>711597</v>
      </c>
      <c r="H27">
        <v>512029</v>
      </c>
    </row>
    <row r="28" spans="1:8" x14ac:dyDescent="0.3">
      <c r="A28" s="3" t="s">
        <v>87</v>
      </c>
      <c r="B28">
        <v>2150000</v>
      </c>
      <c r="C28">
        <v>31842</v>
      </c>
      <c r="D28">
        <v>685</v>
      </c>
      <c r="E28">
        <v>29904</v>
      </c>
      <c r="F28">
        <v>395416</v>
      </c>
      <c r="G28">
        <v>709553</v>
      </c>
      <c r="H28">
        <v>490663</v>
      </c>
    </row>
    <row r="29" spans="1:8" x14ac:dyDescent="0.3">
      <c r="A29" s="3" t="s">
        <v>88</v>
      </c>
      <c r="B29">
        <v>43671000</v>
      </c>
      <c r="C29">
        <v>1041457</v>
      </c>
      <c r="D29">
        <v>8386</v>
      </c>
      <c r="E29">
        <v>1029147</v>
      </c>
      <c r="F29">
        <v>21994343</v>
      </c>
      <c r="G29">
        <v>25736641</v>
      </c>
      <c r="H29">
        <v>11560912</v>
      </c>
    </row>
    <row r="30" spans="1:8" x14ac:dyDescent="0.3">
      <c r="A30" s="3" t="s">
        <v>89</v>
      </c>
      <c r="B30">
        <v>1504000</v>
      </c>
      <c r="C30">
        <v>128013</v>
      </c>
      <c r="D30">
        <v>1857</v>
      </c>
      <c r="E30">
        <v>125726</v>
      </c>
      <c r="F30">
        <v>1919060</v>
      </c>
      <c r="G30">
        <v>733922</v>
      </c>
      <c r="H30">
        <v>404355</v>
      </c>
    </row>
    <row r="31" spans="1:8" x14ac:dyDescent="0.3">
      <c r="A31" s="3" t="s">
        <v>90</v>
      </c>
      <c r="B31">
        <v>29859000</v>
      </c>
      <c r="C31">
        <v>602401</v>
      </c>
      <c r="D31">
        <v>16559</v>
      </c>
      <c r="E31">
        <v>585591</v>
      </c>
      <c r="F31">
        <v>15429415</v>
      </c>
      <c r="G31">
        <v>15942714</v>
      </c>
      <c r="H31">
        <v>6238973</v>
      </c>
    </row>
    <row r="32" spans="1:8" x14ac:dyDescent="0.3">
      <c r="A32" s="3" t="s">
        <v>91</v>
      </c>
      <c r="B32">
        <v>77264000</v>
      </c>
      <c r="C32">
        <v>954429</v>
      </c>
      <c r="D32">
        <v>8954</v>
      </c>
      <c r="E32">
        <v>945443</v>
      </c>
      <c r="F32">
        <v>14807752</v>
      </c>
      <c r="G32">
        <v>42544909</v>
      </c>
      <c r="H32">
        <v>20097635</v>
      </c>
    </row>
    <row r="33" spans="1:8" x14ac:dyDescent="0.3">
      <c r="A33" s="3" t="s">
        <v>92</v>
      </c>
      <c r="B33">
        <v>664000</v>
      </c>
      <c r="C33">
        <v>31979</v>
      </c>
      <c r="D33">
        <v>396</v>
      </c>
      <c r="E33">
        <v>31063</v>
      </c>
      <c r="F33">
        <v>261343</v>
      </c>
      <c r="G33">
        <v>521763</v>
      </c>
      <c r="H33">
        <v>451509</v>
      </c>
    </row>
    <row r="34" spans="1:8" x14ac:dyDescent="0.3">
      <c r="A34" s="3" t="s">
        <v>93</v>
      </c>
      <c r="B34">
        <v>75695000</v>
      </c>
      <c r="C34">
        <v>2702623</v>
      </c>
      <c r="D34">
        <v>36116</v>
      </c>
      <c r="E34">
        <v>2655015</v>
      </c>
      <c r="F34">
        <v>51159242</v>
      </c>
      <c r="G34">
        <v>41279432</v>
      </c>
      <c r="H34">
        <v>17619141</v>
      </c>
    </row>
    <row r="35" spans="1:8" x14ac:dyDescent="0.3">
      <c r="A35" s="3" t="s">
        <v>94</v>
      </c>
      <c r="B35">
        <v>37220000</v>
      </c>
      <c r="C35">
        <v>671463</v>
      </c>
      <c r="D35">
        <v>3956</v>
      </c>
      <c r="E35">
        <v>663498</v>
      </c>
      <c r="F35">
        <v>27569831</v>
      </c>
      <c r="G35">
        <v>22498559</v>
      </c>
      <c r="H35">
        <v>9772398</v>
      </c>
    </row>
    <row r="36" spans="1:8" x14ac:dyDescent="0.3">
      <c r="A36" s="3" t="s">
        <v>95</v>
      </c>
      <c r="B36">
        <v>3992000</v>
      </c>
      <c r="C36">
        <v>84468</v>
      </c>
      <c r="D36">
        <v>813</v>
      </c>
      <c r="E36">
        <v>83466</v>
      </c>
      <c r="F36">
        <v>1983127</v>
      </c>
      <c r="G36">
        <v>2508477</v>
      </c>
      <c r="H36">
        <v>1621329</v>
      </c>
    </row>
    <row r="37" spans="1:8" x14ac:dyDescent="0.3">
      <c r="A37" s="3" t="s">
        <v>96</v>
      </c>
      <c r="B37">
        <v>224979000</v>
      </c>
      <c r="C37">
        <v>1710158</v>
      </c>
      <c r="D37">
        <v>22900</v>
      </c>
      <c r="E37">
        <v>1687151</v>
      </c>
      <c r="F37">
        <v>83635222</v>
      </c>
      <c r="G37">
        <v>98178865</v>
      </c>
      <c r="H37">
        <v>32681895</v>
      </c>
    </row>
    <row r="38" spans="1:8" x14ac:dyDescent="0.3">
      <c r="A38" s="3" t="s">
        <v>97</v>
      </c>
      <c r="B38">
        <v>11141000</v>
      </c>
      <c r="C38">
        <v>343896</v>
      </c>
      <c r="D38">
        <v>7400</v>
      </c>
      <c r="E38">
        <v>330195</v>
      </c>
      <c r="F38">
        <v>7781148</v>
      </c>
      <c r="G38">
        <v>7478017</v>
      </c>
      <c r="H38">
        <v>3898342</v>
      </c>
    </row>
    <row r="39" spans="1:8" x14ac:dyDescent="0.3">
      <c r="A39" s="3" t="s">
        <v>98</v>
      </c>
      <c r="B39">
        <v>96906000</v>
      </c>
      <c r="C39">
        <v>1592908</v>
      </c>
      <c r="D39">
        <v>19141</v>
      </c>
      <c r="E39">
        <v>1565471</v>
      </c>
      <c r="F39">
        <v>19228303</v>
      </c>
      <c r="G39">
        <v>56192166</v>
      </c>
      <c r="H39">
        <v>21559747</v>
      </c>
    </row>
    <row r="40" spans="1:8" x14ac:dyDescent="0.3">
      <c r="A40" s="3" t="s">
        <v>59</v>
      </c>
      <c r="B40">
        <v>1332898000</v>
      </c>
      <c r="C40">
        <v>34285612</v>
      </c>
      <c r="D40">
        <v>458470</v>
      </c>
      <c r="E40">
        <v>33661339</v>
      </c>
      <c r="F40">
        <v>654372857</v>
      </c>
      <c r="G40">
        <v>730134062</v>
      </c>
      <c r="H40">
        <v>329188074</v>
      </c>
    </row>
    <row r="44" spans="1:8" x14ac:dyDescent="0.3">
      <c r="B44" s="4"/>
      <c r="C44" s="5"/>
      <c r="D44" s="5"/>
      <c r="E44" s="5"/>
      <c r="F44" s="6"/>
      <c r="G44" s="4"/>
      <c r="H44" s="4"/>
    </row>
  </sheetData>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DDDD4-231A-4E11-8C02-C699C22B481E}">
  <dimension ref="A1:F37"/>
  <sheetViews>
    <sheetView topLeftCell="C1" workbookViewId="0">
      <selection activeCell="B2" sqref="B2:B37"/>
    </sheetView>
  </sheetViews>
  <sheetFormatPr defaultRowHeight="14.4" x14ac:dyDescent="0.3"/>
  <cols>
    <col min="1" max="1" width="39.88671875" bestFit="1" customWidth="1"/>
    <col min="2" max="2" width="21" bestFit="1" customWidth="1"/>
    <col min="4" max="4" width="12.44140625" bestFit="1" customWidth="1"/>
    <col min="6" max="6" width="12.44140625" bestFit="1" customWidth="1"/>
    <col min="8" max="8" width="10.109375" bestFit="1" customWidth="1"/>
    <col min="9" max="9" width="11.44140625" bestFit="1" customWidth="1"/>
    <col min="10" max="10" width="23.44140625" bestFit="1" customWidth="1"/>
    <col min="14" max="14" width="12.44140625" bestFit="1" customWidth="1"/>
    <col min="16" max="17" width="12.44140625" bestFit="1" customWidth="1"/>
  </cols>
  <sheetData>
    <row r="1" spans="1:6" x14ac:dyDescent="0.3">
      <c r="A1" t="str">
        <f>'state total'!A1</f>
        <v>state_name</v>
      </c>
      <c r="B1" t="str">
        <f>_xlfn.CONCAT("state_total_",$F$3)</f>
        <v>state_total_Recovered</v>
      </c>
    </row>
    <row r="2" spans="1:6" x14ac:dyDescent="0.3">
      <c r="A2" s="3" t="s">
        <v>63</v>
      </c>
      <c r="B2">
        <f>GETPIVOTDATA(_xlfn.CONCAT("Sum of ",$F$3),'state total pivot'!$A$3,"state_name",'state total pivot'!$A4)</f>
        <v>7518</v>
      </c>
    </row>
    <row r="3" spans="1:6" x14ac:dyDescent="0.3">
      <c r="A3" s="3" t="s">
        <v>64</v>
      </c>
      <c r="B3">
        <f>GETPIVOTDATA(_xlfn.CONCAT("Sum of ",$F$3),'state total pivot'!$A$3,"state_name",'state total pivot'!$A5)</f>
        <v>2047722</v>
      </c>
      <c r="E3">
        <v>3</v>
      </c>
      <c r="F3" t="str">
        <f>VLOOKUP($E$3,$E$8:$F$13,2,FALSE)</f>
        <v>Recovered</v>
      </c>
    </row>
    <row r="4" spans="1:6" x14ac:dyDescent="0.3">
      <c r="A4" s="3" t="s">
        <v>65</v>
      </c>
      <c r="B4">
        <f>GETPIVOTDATA(_xlfn.CONCAT("Sum of ",$F$3),'state total pivot'!$A$3,"state_name",'state total pivot'!$A6)</f>
        <v>54774</v>
      </c>
    </row>
    <row r="5" spans="1:6" x14ac:dyDescent="0.3">
      <c r="A5" s="3" t="s">
        <v>66</v>
      </c>
      <c r="B5">
        <f>GETPIVOTDATA(_xlfn.CONCAT("Sum of ",$F$3),'state total pivot'!$A$3,"state_name",'state total pivot'!$A7)</f>
        <v>600974</v>
      </c>
    </row>
    <row r="6" spans="1:6" x14ac:dyDescent="0.3">
      <c r="A6" s="3" t="s">
        <v>67</v>
      </c>
      <c r="B6">
        <f>GETPIVOTDATA(_xlfn.CONCAT("Sum of ",$F$3),'state total pivot'!$A$3,"state_name",'state total pivot'!$A8)</f>
        <v>716390</v>
      </c>
    </row>
    <row r="7" spans="1:6" x14ac:dyDescent="0.3">
      <c r="A7" s="3" t="s">
        <v>68</v>
      </c>
      <c r="B7">
        <f>GETPIVOTDATA(_xlfn.CONCAT("Sum of ",$F$3),'state total pivot'!$A$3,"state_name",'state total pivot'!$A9)</f>
        <v>64495</v>
      </c>
    </row>
    <row r="8" spans="1:6" x14ac:dyDescent="0.3">
      <c r="A8" s="3" t="s">
        <v>69</v>
      </c>
      <c r="B8">
        <f>GETPIVOTDATA(_xlfn.CONCAT("Sum of ",$F$3),'state total pivot'!$A$3,"state_name",'state total pivot'!$A10)</f>
        <v>992159</v>
      </c>
      <c r="E8">
        <v>1</v>
      </c>
      <c r="F8" t="s">
        <v>102</v>
      </c>
    </row>
    <row r="9" spans="1:6" x14ac:dyDescent="0.3">
      <c r="A9" s="3" t="s">
        <v>70</v>
      </c>
      <c r="B9">
        <f>GETPIVOTDATA(_xlfn.CONCAT("Sum of ",$F$3),'state total pivot'!$A$3,"state_name",'state total pivot'!$A11)</f>
        <v>10644</v>
      </c>
      <c r="E9">
        <v>2</v>
      </c>
      <c r="F9" t="s">
        <v>101</v>
      </c>
    </row>
    <row r="10" spans="1:6" x14ac:dyDescent="0.3">
      <c r="A10" s="3" t="s">
        <v>71</v>
      </c>
      <c r="B10">
        <f>GETPIVOTDATA(_xlfn.CONCAT("Sum of ",$F$3),'state total pivot'!$A$3,"state_name",'state total pivot'!$A12)</f>
        <v>1414431</v>
      </c>
      <c r="E10">
        <v>3</v>
      </c>
      <c r="F10" t="s">
        <v>103</v>
      </c>
    </row>
    <row r="11" spans="1:6" x14ac:dyDescent="0.3">
      <c r="A11" s="3" t="s">
        <v>72</v>
      </c>
      <c r="B11">
        <f>GETPIVOTDATA(_xlfn.CONCAT("Sum of ",$F$3),'state total pivot'!$A$3,"state_name",'state total pivot'!$A13)</f>
        <v>174392</v>
      </c>
      <c r="E11">
        <v>4</v>
      </c>
      <c r="F11" t="s">
        <v>104</v>
      </c>
    </row>
    <row r="12" spans="1:6" x14ac:dyDescent="0.3">
      <c r="A12" s="3" t="s">
        <v>73</v>
      </c>
      <c r="B12">
        <f>GETPIVOTDATA(_xlfn.CONCAT("Sum of ",$F$3),'state total pivot'!$A$3,"state_name",'state total pivot'!$A14)</f>
        <v>816283</v>
      </c>
      <c r="E12">
        <v>5</v>
      </c>
      <c r="F12" t="s">
        <v>105</v>
      </c>
    </row>
    <row r="13" spans="1:6" x14ac:dyDescent="0.3">
      <c r="A13" s="3" t="s">
        <v>74</v>
      </c>
      <c r="B13">
        <f>GETPIVOTDATA(_xlfn.CONCAT("Sum of ",$F$3),'state total pivot'!$A$3,"state_name",'state total pivot'!$A15)</f>
        <v>761068</v>
      </c>
      <c r="E13">
        <v>6</v>
      </c>
      <c r="F13" t="s">
        <v>106</v>
      </c>
    </row>
    <row r="14" spans="1:6" x14ac:dyDescent="0.3">
      <c r="A14" s="3" t="s">
        <v>75</v>
      </c>
      <c r="B14">
        <f>GETPIVOTDATA(_xlfn.CONCAT("Sum of ",$F$3),'state total pivot'!$A$3,"state_name",'state total pivot'!$A16)</f>
        <v>218410</v>
      </c>
    </row>
    <row r="15" spans="1:6" x14ac:dyDescent="0.3">
      <c r="A15" s="3" t="s">
        <v>76</v>
      </c>
      <c r="B15">
        <f>GETPIVOTDATA(_xlfn.CONCAT("Sum of ",$F$3),'state total pivot'!$A$3,"state_name",'state total pivot'!$A17)</f>
        <v>326915</v>
      </c>
    </row>
    <row r="16" spans="1:6" x14ac:dyDescent="0.3">
      <c r="A16" s="3" t="s">
        <v>77</v>
      </c>
      <c r="B16">
        <f>GETPIVOTDATA(_xlfn.CONCAT("Sum of ",$F$3),'state total pivot'!$A$3,"state_name",'state total pivot'!$A18)</f>
        <v>343518</v>
      </c>
    </row>
    <row r="17" spans="1:2" x14ac:dyDescent="0.3">
      <c r="A17" s="3" t="s">
        <v>78</v>
      </c>
      <c r="B17">
        <f>GETPIVOTDATA(_xlfn.CONCAT("Sum of ",$F$3),'state total pivot'!$A$3,"state_name",'state total pivot'!$A19)</f>
        <v>2941578</v>
      </c>
    </row>
    <row r="18" spans="1:2" x14ac:dyDescent="0.3">
      <c r="A18" s="3" t="s">
        <v>79</v>
      </c>
      <c r="B18">
        <f>GETPIVOTDATA(_xlfn.CONCAT("Sum of ",$F$3),'state total pivot'!$A$3,"state_name",'state total pivot'!$A20)</f>
        <v>4857181</v>
      </c>
    </row>
    <row r="19" spans="1:2" x14ac:dyDescent="0.3">
      <c r="A19" s="3" t="s">
        <v>80</v>
      </c>
      <c r="B19">
        <f>GETPIVOTDATA(_xlfn.CONCAT("Sum of ",$F$3),'state total pivot'!$A$3,"state_name",'state total pivot'!$A21)</f>
        <v>20687</v>
      </c>
    </row>
    <row r="20" spans="1:2" x14ac:dyDescent="0.3">
      <c r="A20" s="3" t="s">
        <v>81</v>
      </c>
      <c r="B20">
        <f>GETPIVOTDATA(_xlfn.CONCAT("Sum of ",$F$3),'state total pivot'!$A$3,"state_name",'state total pivot'!$A22)</f>
        <v>10270</v>
      </c>
    </row>
    <row r="21" spans="1:2" x14ac:dyDescent="0.3">
      <c r="A21" s="3" t="s">
        <v>82</v>
      </c>
      <c r="B21">
        <f>GETPIVOTDATA(_xlfn.CONCAT("Sum of ",$F$3),'state total pivot'!$A$3,"state_name",'state total pivot'!$A23)</f>
        <v>782215</v>
      </c>
    </row>
    <row r="22" spans="1:2" x14ac:dyDescent="0.3">
      <c r="A22" s="3" t="s">
        <v>83</v>
      </c>
      <c r="B22">
        <f>GETPIVOTDATA(_xlfn.CONCAT("Sum of ",$F$3),'state total pivot'!$A$3,"state_name",'state total pivot'!$A24)</f>
        <v>6450585</v>
      </c>
    </row>
    <row r="23" spans="1:2" x14ac:dyDescent="0.3">
      <c r="A23" s="3" t="s">
        <v>84</v>
      </c>
      <c r="B23">
        <f>GETPIVOTDATA(_xlfn.CONCAT("Sum of ",$F$3),'state total pivot'!$A$3,"state_name",'state total pivot'!$A25)</f>
        <v>121102</v>
      </c>
    </row>
    <row r="24" spans="1:2" x14ac:dyDescent="0.3">
      <c r="A24" s="3" t="s">
        <v>85</v>
      </c>
      <c r="B24">
        <f>GETPIVOTDATA(_xlfn.CONCAT("Sum of ",$F$3),'state total pivot'!$A$3,"state_name",'state total pivot'!$A26)</f>
        <v>81746</v>
      </c>
    </row>
    <row r="25" spans="1:2" x14ac:dyDescent="0.3">
      <c r="A25" s="3" t="s">
        <v>86</v>
      </c>
      <c r="B25">
        <f>GETPIVOTDATA(_xlfn.CONCAT("Sum of ",$F$3),'state total pivot'!$A$3,"state_name",'state total pivot'!$A27)</f>
        <v>114612</v>
      </c>
    </row>
    <row r="26" spans="1:2" x14ac:dyDescent="0.3">
      <c r="A26" s="3" t="s">
        <v>87</v>
      </c>
      <c r="B26">
        <f>GETPIVOTDATA(_xlfn.CONCAT("Sum of ",$F$3),'state total pivot'!$A$3,"state_name",'state total pivot'!$A28)</f>
        <v>29904</v>
      </c>
    </row>
    <row r="27" spans="1:2" x14ac:dyDescent="0.3">
      <c r="A27" s="3" t="s">
        <v>88</v>
      </c>
      <c r="B27">
        <f>GETPIVOTDATA(_xlfn.CONCAT("Sum of ",$F$3),'state total pivot'!$A$3,"state_name",'state total pivot'!$A29)</f>
        <v>1029147</v>
      </c>
    </row>
    <row r="28" spans="1:2" x14ac:dyDescent="0.3">
      <c r="A28" s="3" t="s">
        <v>89</v>
      </c>
      <c r="B28">
        <f>GETPIVOTDATA(_xlfn.CONCAT("Sum of ",$F$3),'state total pivot'!$A$3,"state_name",'state total pivot'!$A30)</f>
        <v>125726</v>
      </c>
    </row>
    <row r="29" spans="1:2" x14ac:dyDescent="0.3">
      <c r="A29" s="3" t="s">
        <v>90</v>
      </c>
      <c r="B29">
        <f>GETPIVOTDATA(_xlfn.CONCAT("Sum of ",$F$3),'state total pivot'!$A$3,"state_name",'state total pivot'!$A31)</f>
        <v>585591</v>
      </c>
    </row>
    <row r="30" spans="1:2" x14ac:dyDescent="0.3">
      <c r="A30" s="3" t="s">
        <v>91</v>
      </c>
      <c r="B30">
        <f>GETPIVOTDATA(_xlfn.CONCAT("Sum of ",$F$3),'state total pivot'!$A$3,"state_name",'state total pivot'!$A32)</f>
        <v>945443</v>
      </c>
    </row>
    <row r="31" spans="1:2" x14ac:dyDescent="0.3">
      <c r="A31" s="3" t="s">
        <v>92</v>
      </c>
      <c r="B31">
        <f>GETPIVOTDATA(_xlfn.CONCAT("Sum of ",$F$3),'state total pivot'!$A$3,"state_name",'state total pivot'!$A33)</f>
        <v>31063</v>
      </c>
    </row>
    <row r="32" spans="1:2" x14ac:dyDescent="0.3">
      <c r="A32" s="3" t="s">
        <v>93</v>
      </c>
      <c r="B32">
        <f>GETPIVOTDATA(_xlfn.CONCAT("Sum of ",$F$3),'state total pivot'!$A$3,"state_name",'state total pivot'!$A34)</f>
        <v>2655015</v>
      </c>
    </row>
    <row r="33" spans="1:2" x14ac:dyDescent="0.3">
      <c r="A33" s="3" t="s">
        <v>94</v>
      </c>
      <c r="B33">
        <f>GETPIVOTDATA(_xlfn.CONCAT("Sum of ",$F$3),'state total pivot'!$A$3,"state_name",'state total pivot'!$A35)</f>
        <v>663498</v>
      </c>
    </row>
    <row r="34" spans="1:2" x14ac:dyDescent="0.3">
      <c r="A34" s="3" t="s">
        <v>95</v>
      </c>
      <c r="B34">
        <f>GETPIVOTDATA(_xlfn.CONCAT("Sum of ",$F$3),'state total pivot'!$A$3,"state_name",'state total pivot'!$A36)</f>
        <v>83466</v>
      </c>
    </row>
    <row r="35" spans="1:2" x14ac:dyDescent="0.3">
      <c r="A35" s="3" t="s">
        <v>96</v>
      </c>
      <c r="B35">
        <f>GETPIVOTDATA(_xlfn.CONCAT("Sum of ",$F$3),'state total pivot'!$A$3,"state_name",'state total pivot'!$A37)</f>
        <v>1687151</v>
      </c>
    </row>
    <row r="36" spans="1:2" x14ac:dyDescent="0.3">
      <c r="A36" s="3" t="s">
        <v>97</v>
      </c>
      <c r="B36">
        <f>GETPIVOTDATA(_xlfn.CONCAT("Sum of ",$F$3),'state total pivot'!$A$3,"state_name",'state total pivot'!$A38)</f>
        <v>330195</v>
      </c>
    </row>
    <row r="37" spans="1:2" x14ac:dyDescent="0.3">
      <c r="A37" s="3" t="s">
        <v>98</v>
      </c>
      <c r="B37">
        <f>GETPIVOTDATA(_xlfn.CONCAT("Sum of ",$F$3),'state total pivot'!$A$3,"state_name",'state total pivot'!$A39)</f>
        <v>1565471</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E5B34-79B9-4BA8-BFCC-619F275A4A48}">
  <dimension ref="A1:P706"/>
  <sheetViews>
    <sheetView topLeftCell="A55" workbookViewId="0">
      <selection activeCell="C1" sqref="A1:P706"/>
    </sheetView>
  </sheetViews>
  <sheetFormatPr defaultRowHeight="14.4" x14ac:dyDescent="0.3"/>
  <cols>
    <col min="1" max="1" width="39.88671875" bestFit="1" customWidth="1"/>
    <col min="2" max="2" width="27.5546875" bestFit="1" customWidth="1"/>
    <col min="3" max="3" width="21.6640625" bestFit="1" customWidth="1"/>
    <col min="4" max="4" width="10.88671875" bestFit="1" customWidth="1"/>
    <col min="5" max="5" width="21.6640625" bestFit="1" customWidth="1"/>
    <col min="6" max="6" width="10.109375" bestFit="1" customWidth="1"/>
    <col min="11" max="11" width="12.44140625" bestFit="1" customWidth="1"/>
    <col min="12" max="12" width="22.109375" bestFit="1" customWidth="1"/>
    <col min="13" max="13" width="11.6640625" bestFit="1" customWidth="1"/>
    <col min="14" max="14" width="8.88671875" bestFit="1" customWidth="1"/>
    <col min="15" max="15" width="14.44140625" bestFit="1" customWidth="1"/>
    <col min="16" max="16" width="14.88671875" bestFit="1" customWidth="1"/>
  </cols>
  <sheetData>
    <row r="1" spans="1:16" x14ac:dyDescent="0.3">
      <c r="A1" s="1" t="s">
        <v>107</v>
      </c>
      <c r="B1" t="s">
        <v>0</v>
      </c>
      <c r="C1" t="s">
        <v>57</v>
      </c>
      <c r="D1" t="s">
        <v>1</v>
      </c>
      <c r="E1" t="s">
        <v>2</v>
      </c>
      <c r="F1" t="s">
        <v>4</v>
      </c>
      <c r="G1" t="s">
        <v>6</v>
      </c>
      <c r="H1" t="s">
        <v>7</v>
      </c>
      <c r="I1" t="s">
        <v>5</v>
      </c>
      <c r="J1" t="s">
        <v>8</v>
      </c>
      <c r="K1" t="s">
        <v>60</v>
      </c>
      <c r="L1" t="s">
        <v>207</v>
      </c>
      <c r="M1" t="s">
        <v>208</v>
      </c>
      <c r="N1" t="s">
        <v>209</v>
      </c>
      <c r="O1" t="s">
        <v>210</v>
      </c>
      <c r="P1" t="s">
        <v>211</v>
      </c>
    </row>
    <row r="2" spans="1:16" x14ac:dyDescent="0.3">
      <c r="A2" s="1" t="s">
        <v>63</v>
      </c>
      <c r="B2" s="3" t="s">
        <v>9</v>
      </c>
      <c r="C2" s="3">
        <v>397000</v>
      </c>
      <c r="D2" t="s">
        <v>10</v>
      </c>
      <c r="E2">
        <v>2020</v>
      </c>
      <c r="F2">
        <v>10</v>
      </c>
      <c r="G2">
        <v>0</v>
      </c>
      <c r="H2">
        <v>0</v>
      </c>
      <c r="I2">
        <v>0</v>
      </c>
      <c r="J2">
        <v>0</v>
      </c>
      <c r="K2">
        <v>0</v>
      </c>
      <c r="L2">
        <v>1.93</v>
      </c>
      <c r="M2">
        <v>98.26</v>
      </c>
      <c r="N2" s="1">
        <v>1.69</v>
      </c>
      <c r="O2">
        <v>74.06</v>
      </c>
      <c r="P2">
        <v>50.42</v>
      </c>
    </row>
    <row r="3" spans="1:16" x14ac:dyDescent="0.3">
      <c r="A3" s="1" t="s">
        <v>63</v>
      </c>
      <c r="B3" s="3" t="s">
        <v>9</v>
      </c>
      <c r="C3">
        <v>397000</v>
      </c>
      <c r="D3" t="s">
        <v>11</v>
      </c>
      <c r="E3">
        <v>2020</v>
      </c>
      <c r="F3">
        <v>23</v>
      </c>
      <c r="G3">
        <v>0</v>
      </c>
      <c r="H3">
        <v>2848</v>
      </c>
      <c r="I3">
        <v>16</v>
      </c>
      <c r="J3">
        <v>0</v>
      </c>
      <c r="K3">
        <v>0</v>
      </c>
      <c r="L3">
        <v>1.93</v>
      </c>
      <c r="M3">
        <v>98.26</v>
      </c>
      <c r="N3">
        <v>1.69</v>
      </c>
      <c r="O3">
        <v>74.06</v>
      </c>
      <c r="P3">
        <v>50.42</v>
      </c>
    </row>
    <row r="4" spans="1:16" x14ac:dyDescent="0.3">
      <c r="A4" s="1" t="s">
        <v>63</v>
      </c>
      <c r="B4" t="s">
        <v>9</v>
      </c>
      <c r="C4">
        <v>397000</v>
      </c>
      <c r="D4" t="s">
        <v>12</v>
      </c>
      <c r="E4">
        <v>2020</v>
      </c>
      <c r="F4">
        <v>0</v>
      </c>
      <c r="G4">
        <v>0</v>
      </c>
      <c r="H4">
        <v>4858</v>
      </c>
      <c r="I4">
        <v>17</v>
      </c>
      <c r="J4">
        <v>0</v>
      </c>
      <c r="K4">
        <v>0</v>
      </c>
      <c r="L4">
        <v>1.93</v>
      </c>
      <c r="M4">
        <v>98.26</v>
      </c>
      <c r="N4" s="1">
        <v>1.69</v>
      </c>
      <c r="O4">
        <v>74.06</v>
      </c>
      <c r="P4">
        <v>50.42</v>
      </c>
    </row>
    <row r="5" spans="1:16" x14ac:dyDescent="0.3">
      <c r="A5" s="1" t="s">
        <v>63</v>
      </c>
      <c r="B5" t="s">
        <v>9</v>
      </c>
      <c r="C5">
        <v>397000</v>
      </c>
      <c r="D5" t="s">
        <v>13</v>
      </c>
      <c r="E5">
        <v>2020</v>
      </c>
      <c r="F5">
        <v>64</v>
      </c>
      <c r="G5">
        <v>0</v>
      </c>
      <c r="H5">
        <v>8003</v>
      </c>
      <c r="I5">
        <v>12</v>
      </c>
      <c r="J5">
        <v>0</v>
      </c>
      <c r="K5">
        <v>0</v>
      </c>
      <c r="L5">
        <v>1.93</v>
      </c>
      <c r="M5">
        <v>98.26</v>
      </c>
      <c r="N5">
        <v>1.69</v>
      </c>
      <c r="O5">
        <v>74.06</v>
      </c>
      <c r="P5">
        <v>50.42</v>
      </c>
    </row>
    <row r="6" spans="1:16" x14ac:dyDescent="0.3">
      <c r="A6" s="1" t="s">
        <v>63</v>
      </c>
      <c r="B6" t="s">
        <v>9</v>
      </c>
      <c r="C6">
        <v>397000</v>
      </c>
      <c r="D6" t="s">
        <v>14</v>
      </c>
      <c r="E6">
        <v>2020</v>
      </c>
      <c r="F6">
        <v>451</v>
      </c>
      <c r="G6">
        <v>5</v>
      </c>
      <c r="H6">
        <v>8329</v>
      </c>
      <c r="I6">
        <v>169</v>
      </c>
      <c r="J6">
        <v>0</v>
      </c>
      <c r="K6">
        <v>0</v>
      </c>
      <c r="L6">
        <v>1.93</v>
      </c>
      <c r="M6">
        <v>98.26</v>
      </c>
      <c r="N6" s="1">
        <v>1.69</v>
      </c>
      <c r="O6">
        <v>74.06</v>
      </c>
      <c r="P6">
        <v>50.42</v>
      </c>
    </row>
    <row r="7" spans="1:16" x14ac:dyDescent="0.3">
      <c r="A7" s="1" t="s">
        <v>63</v>
      </c>
      <c r="B7" t="s">
        <v>9</v>
      </c>
      <c r="C7">
        <v>397000</v>
      </c>
      <c r="D7" t="s">
        <v>15</v>
      </c>
      <c r="E7">
        <v>2020</v>
      </c>
      <c r="F7">
        <v>2584</v>
      </c>
      <c r="G7">
        <v>41</v>
      </c>
      <c r="H7">
        <v>9447</v>
      </c>
      <c r="I7">
        <v>2433</v>
      </c>
      <c r="J7">
        <v>0</v>
      </c>
      <c r="K7">
        <v>0</v>
      </c>
      <c r="L7">
        <v>1.93</v>
      </c>
      <c r="M7">
        <v>98.26</v>
      </c>
      <c r="N7" s="1">
        <v>1.69</v>
      </c>
      <c r="O7">
        <v>74.06</v>
      </c>
      <c r="P7">
        <v>50.42</v>
      </c>
    </row>
    <row r="8" spans="1:16" x14ac:dyDescent="0.3">
      <c r="A8" s="1" t="s">
        <v>63</v>
      </c>
      <c r="B8" t="s">
        <v>9</v>
      </c>
      <c r="C8">
        <v>397000</v>
      </c>
      <c r="D8" t="s">
        <v>16</v>
      </c>
      <c r="E8">
        <v>2020</v>
      </c>
      <c r="F8">
        <v>703</v>
      </c>
      <c r="G8">
        <v>7</v>
      </c>
      <c r="H8">
        <v>25278</v>
      </c>
      <c r="I8">
        <v>961</v>
      </c>
      <c r="J8">
        <v>0</v>
      </c>
      <c r="K8">
        <v>0</v>
      </c>
      <c r="L8">
        <v>1.93</v>
      </c>
      <c r="M8">
        <v>98.26</v>
      </c>
      <c r="N8" s="1">
        <v>1.69</v>
      </c>
      <c r="O8">
        <v>74.06</v>
      </c>
      <c r="P8">
        <v>50.42</v>
      </c>
    </row>
    <row r="9" spans="1:16" x14ac:dyDescent="0.3">
      <c r="A9" s="1" t="s">
        <v>63</v>
      </c>
      <c r="B9" t="s">
        <v>9</v>
      </c>
      <c r="C9">
        <v>397000</v>
      </c>
      <c r="D9" t="s">
        <v>17</v>
      </c>
      <c r="E9">
        <v>2020</v>
      </c>
      <c r="F9">
        <v>497</v>
      </c>
      <c r="G9">
        <v>6</v>
      </c>
      <c r="H9">
        <v>29690</v>
      </c>
      <c r="I9">
        <v>492</v>
      </c>
      <c r="J9">
        <v>0</v>
      </c>
      <c r="K9">
        <v>0</v>
      </c>
      <c r="L9">
        <v>1.93</v>
      </c>
      <c r="M9">
        <v>98.26</v>
      </c>
      <c r="N9" s="1">
        <v>1.69</v>
      </c>
      <c r="O9">
        <v>74.06</v>
      </c>
      <c r="P9">
        <v>50.42</v>
      </c>
    </row>
    <row r="10" spans="1:16" x14ac:dyDescent="0.3">
      <c r="A10" s="1" t="s">
        <v>63</v>
      </c>
      <c r="B10" t="s">
        <v>9</v>
      </c>
      <c r="C10">
        <v>397000</v>
      </c>
      <c r="D10" t="s">
        <v>18</v>
      </c>
      <c r="E10">
        <v>2020</v>
      </c>
      <c r="F10">
        <v>378</v>
      </c>
      <c r="G10">
        <v>2</v>
      </c>
      <c r="H10">
        <v>40936</v>
      </c>
      <c r="I10">
        <v>450</v>
      </c>
      <c r="J10">
        <v>0</v>
      </c>
      <c r="K10">
        <v>0</v>
      </c>
      <c r="L10">
        <v>1.93</v>
      </c>
      <c r="M10">
        <v>98.26</v>
      </c>
      <c r="N10" s="1">
        <v>1.69</v>
      </c>
      <c r="O10">
        <v>74.06</v>
      </c>
      <c r="P10">
        <v>50.42</v>
      </c>
    </row>
    <row r="11" spans="1:16" x14ac:dyDescent="0.3">
      <c r="A11" s="1" t="s">
        <v>63</v>
      </c>
      <c r="B11" t="s">
        <v>9</v>
      </c>
      <c r="C11">
        <v>397000</v>
      </c>
      <c r="D11" t="s">
        <v>19</v>
      </c>
      <c r="E11">
        <v>2020</v>
      </c>
      <c r="F11">
        <v>235</v>
      </c>
      <c r="G11">
        <v>1</v>
      </c>
      <c r="H11">
        <v>52251</v>
      </c>
      <c r="I11">
        <v>276</v>
      </c>
      <c r="J11">
        <v>0</v>
      </c>
      <c r="K11">
        <v>0</v>
      </c>
      <c r="L11">
        <v>1.93</v>
      </c>
      <c r="M11">
        <v>98.26</v>
      </c>
      <c r="N11" s="1">
        <v>1.69</v>
      </c>
      <c r="O11">
        <v>74.06</v>
      </c>
      <c r="P11">
        <v>50.42</v>
      </c>
    </row>
    <row r="12" spans="1:16" x14ac:dyDescent="0.3">
      <c r="A12" s="1" t="s">
        <v>63</v>
      </c>
      <c r="B12" t="s">
        <v>9</v>
      </c>
      <c r="C12">
        <v>397000</v>
      </c>
      <c r="D12" t="s">
        <v>20</v>
      </c>
      <c r="E12">
        <v>2021</v>
      </c>
      <c r="F12">
        <v>49</v>
      </c>
      <c r="G12">
        <v>0</v>
      </c>
      <c r="H12">
        <v>41497</v>
      </c>
      <c r="I12">
        <v>102</v>
      </c>
      <c r="J12">
        <v>2727</v>
      </c>
      <c r="K12">
        <v>0</v>
      </c>
      <c r="L12">
        <v>1.93</v>
      </c>
      <c r="M12">
        <v>98.26</v>
      </c>
      <c r="N12" s="1">
        <v>1.69</v>
      </c>
      <c r="O12">
        <v>74.06</v>
      </c>
      <c r="P12">
        <v>50.42</v>
      </c>
    </row>
    <row r="13" spans="1:16" x14ac:dyDescent="0.3">
      <c r="A13" s="1" t="s">
        <v>63</v>
      </c>
      <c r="B13" t="s">
        <v>9</v>
      </c>
      <c r="C13">
        <v>397000</v>
      </c>
      <c r="D13" t="s">
        <v>21</v>
      </c>
      <c r="E13">
        <v>2021</v>
      </c>
      <c r="F13">
        <v>26</v>
      </c>
      <c r="G13">
        <v>0</v>
      </c>
      <c r="H13">
        <v>45362</v>
      </c>
      <c r="I13">
        <v>24</v>
      </c>
      <c r="J13">
        <v>3407</v>
      </c>
      <c r="K13">
        <v>2422</v>
      </c>
      <c r="L13">
        <v>1.93</v>
      </c>
      <c r="M13">
        <v>98.26</v>
      </c>
      <c r="N13" s="1">
        <v>1.69</v>
      </c>
      <c r="O13">
        <v>74.06</v>
      </c>
      <c r="P13">
        <v>50.42</v>
      </c>
    </row>
    <row r="14" spans="1:16" x14ac:dyDescent="0.3">
      <c r="A14" s="1" t="s">
        <v>63</v>
      </c>
      <c r="B14" t="s">
        <v>9</v>
      </c>
      <c r="C14">
        <v>397000</v>
      </c>
      <c r="D14" t="s">
        <v>10</v>
      </c>
      <c r="E14">
        <v>2021</v>
      </c>
      <c r="F14">
        <v>63</v>
      </c>
      <c r="G14">
        <v>0</v>
      </c>
      <c r="H14">
        <v>51365</v>
      </c>
      <c r="I14">
        <v>24</v>
      </c>
      <c r="J14">
        <v>10346</v>
      </c>
      <c r="K14">
        <v>3186</v>
      </c>
      <c r="L14">
        <v>1.93</v>
      </c>
      <c r="M14">
        <v>98.26</v>
      </c>
      <c r="N14" s="1">
        <v>1.69</v>
      </c>
      <c r="O14">
        <v>74.06</v>
      </c>
      <c r="P14">
        <v>50.42</v>
      </c>
    </row>
    <row r="15" spans="1:16" x14ac:dyDescent="0.3">
      <c r="A15" s="1" t="s">
        <v>63</v>
      </c>
      <c r="B15" t="s">
        <v>9</v>
      </c>
      <c r="C15">
        <v>397000</v>
      </c>
      <c r="D15" t="s">
        <v>11</v>
      </c>
      <c r="E15">
        <v>2021</v>
      </c>
      <c r="F15">
        <v>866</v>
      </c>
      <c r="G15">
        <v>5</v>
      </c>
      <c r="H15">
        <v>51032</v>
      </c>
      <c r="I15">
        <v>725</v>
      </c>
      <c r="J15">
        <v>77013</v>
      </c>
      <c r="K15">
        <v>5273</v>
      </c>
      <c r="L15">
        <v>1.93</v>
      </c>
      <c r="M15">
        <v>98.26</v>
      </c>
      <c r="N15" s="1">
        <v>1.69</v>
      </c>
      <c r="O15">
        <v>74.06</v>
      </c>
      <c r="P15">
        <v>50.42</v>
      </c>
    </row>
    <row r="16" spans="1:16" x14ac:dyDescent="0.3">
      <c r="A16" s="1" t="s">
        <v>63</v>
      </c>
      <c r="B16" t="s">
        <v>9</v>
      </c>
      <c r="C16">
        <v>397000</v>
      </c>
      <c r="D16" t="s">
        <v>12</v>
      </c>
      <c r="E16">
        <v>2021</v>
      </c>
      <c r="F16">
        <v>1056</v>
      </c>
      <c r="G16">
        <v>48</v>
      </c>
      <c r="H16">
        <v>15717</v>
      </c>
      <c r="I16">
        <v>1018</v>
      </c>
      <c r="J16">
        <v>15591</v>
      </c>
      <c r="K16">
        <v>4300</v>
      </c>
      <c r="L16">
        <v>1.93</v>
      </c>
      <c r="M16">
        <v>98.26</v>
      </c>
      <c r="N16" s="1">
        <v>1.69</v>
      </c>
      <c r="O16">
        <v>74.06</v>
      </c>
      <c r="P16">
        <v>50.42</v>
      </c>
    </row>
    <row r="17" spans="1:16" x14ac:dyDescent="0.3">
      <c r="A17" s="1" t="s">
        <v>63</v>
      </c>
      <c r="B17" t="s">
        <v>9</v>
      </c>
      <c r="C17">
        <v>397000</v>
      </c>
      <c r="D17" t="s">
        <v>13</v>
      </c>
      <c r="E17">
        <v>2021</v>
      </c>
      <c r="F17">
        <v>462</v>
      </c>
      <c r="G17">
        <v>13</v>
      </c>
      <c r="H17">
        <v>23277</v>
      </c>
      <c r="I17">
        <v>589</v>
      </c>
      <c r="J17">
        <v>47386</v>
      </c>
      <c r="K17">
        <v>4642</v>
      </c>
      <c r="L17">
        <v>1.93</v>
      </c>
      <c r="M17">
        <v>98.26</v>
      </c>
      <c r="N17" s="1">
        <v>1.69</v>
      </c>
      <c r="O17">
        <v>74.06</v>
      </c>
      <c r="P17">
        <v>50.42</v>
      </c>
    </row>
    <row r="18" spans="1:16" x14ac:dyDescent="0.3">
      <c r="A18" s="1" t="s">
        <v>63</v>
      </c>
      <c r="B18" t="s">
        <v>9</v>
      </c>
      <c r="C18">
        <v>397000</v>
      </c>
      <c r="D18" t="s">
        <v>14</v>
      </c>
      <c r="E18">
        <v>2021</v>
      </c>
      <c r="F18">
        <v>70</v>
      </c>
      <c r="G18">
        <v>1</v>
      </c>
      <c r="H18">
        <v>30980</v>
      </c>
      <c r="I18">
        <v>92</v>
      </c>
      <c r="J18">
        <v>53226</v>
      </c>
      <c r="K18">
        <v>71739</v>
      </c>
      <c r="L18">
        <v>1.93</v>
      </c>
      <c r="M18">
        <v>98.26</v>
      </c>
      <c r="N18" s="1">
        <v>1.69</v>
      </c>
      <c r="O18">
        <v>74.06</v>
      </c>
      <c r="P18">
        <v>50.42</v>
      </c>
    </row>
    <row r="19" spans="1:16" x14ac:dyDescent="0.3">
      <c r="A19" s="1" t="s">
        <v>63</v>
      </c>
      <c r="B19" t="s">
        <v>9</v>
      </c>
      <c r="C19">
        <v>397000</v>
      </c>
      <c r="D19" t="s">
        <v>15</v>
      </c>
      <c r="E19">
        <v>2021</v>
      </c>
      <c r="F19">
        <v>29</v>
      </c>
      <c r="G19">
        <v>0</v>
      </c>
      <c r="H19">
        <v>49782</v>
      </c>
      <c r="I19">
        <v>31</v>
      </c>
      <c r="J19">
        <v>47799</v>
      </c>
      <c r="K19">
        <v>14240</v>
      </c>
      <c r="L19">
        <v>1.93</v>
      </c>
      <c r="M19">
        <v>98.26</v>
      </c>
      <c r="N19" s="1">
        <v>1.69</v>
      </c>
      <c r="O19">
        <v>74.06</v>
      </c>
      <c r="P19">
        <v>50.42</v>
      </c>
    </row>
    <row r="20" spans="1:16" x14ac:dyDescent="0.3">
      <c r="A20" s="1" t="s">
        <v>63</v>
      </c>
      <c r="B20" t="s">
        <v>9</v>
      </c>
      <c r="C20">
        <v>397000</v>
      </c>
      <c r="D20" t="s">
        <v>16</v>
      </c>
      <c r="E20">
        <v>2021</v>
      </c>
      <c r="F20">
        <v>55</v>
      </c>
      <c r="G20">
        <v>0</v>
      </c>
      <c r="H20">
        <v>61501</v>
      </c>
      <c r="I20">
        <v>52</v>
      </c>
      <c r="J20">
        <v>32233</v>
      </c>
      <c r="K20">
        <v>47412</v>
      </c>
      <c r="L20">
        <v>1.93</v>
      </c>
      <c r="M20">
        <v>98.26</v>
      </c>
      <c r="N20" s="1">
        <v>1.69</v>
      </c>
      <c r="O20">
        <v>74.06</v>
      </c>
      <c r="P20">
        <v>50.42</v>
      </c>
    </row>
    <row r="21" spans="1:16" x14ac:dyDescent="0.3">
      <c r="A21" s="1" t="s">
        <v>63</v>
      </c>
      <c r="B21" t="s">
        <v>9</v>
      </c>
      <c r="C21">
        <v>397000</v>
      </c>
      <c r="D21" t="s">
        <v>17</v>
      </c>
      <c r="E21">
        <v>2021</v>
      </c>
      <c r="F21">
        <v>30</v>
      </c>
      <c r="G21">
        <v>0</v>
      </c>
      <c r="H21">
        <v>45880</v>
      </c>
      <c r="I21">
        <v>35</v>
      </c>
      <c r="J21">
        <v>4273</v>
      </c>
      <c r="K21">
        <v>46943</v>
      </c>
      <c r="L21">
        <v>1.93</v>
      </c>
      <c r="M21">
        <v>98.26</v>
      </c>
      <c r="N21" s="1">
        <v>1.69</v>
      </c>
      <c r="O21">
        <v>74.06</v>
      </c>
      <c r="P21">
        <v>50.42</v>
      </c>
    </row>
    <row r="22" spans="1:16" x14ac:dyDescent="0.3">
      <c r="A22" s="1" t="s">
        <v>64</v>
      </c>
      <c r="B22" t="s">
        <v>22</v>
      </c>
      <c r="C22">
        <v>52221000</v>
      </c>
      <c r="D22" t="s">
        <v>10</v>
      </c>
      <c r="E22">
        <v>2020</v>
      </c>
      <c r="F22">
        <v>44</v>
      </c>
      <c r="G22">
        <v>0</v>
      </c>
      <c r="H22">
        <v>0</v>
      </c>
      <c r="I22">
        <v>1</v>
      </c>
      <c r="J22">
        <v>0</v>
      </c>
      <c r="K22">
        <v>0</v>
      </c>
      <c r="L22">
        <v>3.96</v>
      </c>
      <c r="M22">
        <v>99.09</v>
      </c>
      <c r="N22" s="1">
        <v>0.7</v>
      </c>
      <c r="O22">
        <v>63.15</v>
      </c>
      <c r="P22">
        <v>39.020000000000003</v>
      </c>
    </row>
    <row r="23" spans="1:16" x14ac:dyDescent="0.3">
      <c r="A23" s="1" t="s">
        <v>64</v>
      </c>
      <c r="B23" t="s">
        <v>22</v>
      </c>
      <c r="C23">
        <v>52221000</v>
      </c>
      <c r="D23" t="s">
        <v>11</v>
      </c>
      <c r="E23">
        <v>2020</v>
      </c>
      <c r="F23">
        <v>1359</v>
      </c>
      <c r="G23">
        <v>31</v>
      </c>
      <c r="H23">
        <v>94558</v>
      </c>
      <c r="I23">
        <v>320</v>
      </c>
      <c r="J23">
        <v>0</v>
      </c>
      <c r="K23">
        <v>0</v>
      </c>
      <c r="L23">
        <v>3.96</v>
      </c>
      <c r="M23">
        <v>99.09</v>
      </c>
      <c r="N23" s="1">
        <v>0.7</v>
      </c>
      <c r="O23">
        <v>63.15</v>
      </c>
      <c r="P23">
        <v>39.020000000000003</v>
      </c>
    </row>
    <row r="24" spans="1:16" x14ac:dyDescent="0.3">
      <c r="A24" s="1" t="s">
        <v>64</v>
      </c>
      <c r="B24" t="s">
        <v>22</v>
      </c>
      <c r="C24">
        <v>52221000</v>
      </c>
      <c r="D24" t="s">
        <v>12</v>
      </c>
      <c r="E24">
        <v>2020</v>
      </c>
      <c r="F24">
        <v>2168</v>
      </c>
      <c r="G24">
        <v>31</v>
      </c>
      <c r="H24">
        <v>278190</v>
      </c>
      <c r="I24">
        <v>2019</v>
      </c>
      <c r="J24">
        <v>0</v>
      </c>
      <c r="K24">
        <v>0</v>
      </c>
      <c r="L24">
        <v>3.96</v>
      </c>
      <c r="M24">
        <v>99.09</v>
      </c>
      <c r="N24" s="1">
        <v>0.7</v>
      </c>
      <c r="O24">
        <v>63.15</v>
      </c>
      <c r="P24">
        <v>39.020000000000003</v>
      </c>
    </row>
    <row r="25" spans="1:16" x14ac:dyDescent="0.3">
      <c r="A25" s="1" t="s">
        <v>64</v>
      </c>
      <c r="B25" t="s">
        <v>22</v>
      </c>
      <c r="C25">
        <v>52221000</v>
      </c>
      <c r="D25" t="s">
        <v>13</v>
      </c>
      <c r="E25">
        <v>2020</v>
      </c>
      <c r="F25">
        <v>11024</v>
      </c>
      <c r="G25">
        <v>125</v>
      </c>
      <c r="H25">
        <v>517442</v>
      </c>
      <c r="I25">
        <v>4171</v>
      </c>
      <c r="J25">
        <v>0</v>
      </c>
      <c r="K25">
        <v>0</v>
      </c>
      <c r="L25">
        <v>3.96</v>
      </c>
      <c r="M25">
        <v>99.09</v>
      </c>
      <c r="N25" s="1">
        <v>0.7</v>
      </c>
      <c r="O25">
        <v>63.15</v>
      </c>
      <c r="P25">
        <v>39.020000000000003</v>
      </c>
    </row>
    <row r="26" spans="1:16" x14ac:dyDescent="0.3">
      <c r="A26" s="1" t="s">
        <v>64</v>
      </c>
      <c r="B26" t="s">
        <v>22</v>
      </c>
      <c r="C26">
        <v>52221000</v>
      </c>
      <c r="D26" t="s">
        <v>14</v>
      </c>
      <c r="E26">
        <v>2020</v>
      </c>
      <c r="F26">
        <v>126338</v>
      </c>
      <c r="G26">
        <v>1162</v>
      </c>
      <c r="H26">
        <v>1061586</v>
      </c>
      <c r="I26">
        <v>57353</v>
      </c>
      <c r="J26">
        <v>0</v>
      </c>
      <c r="K26">
        <v>0</v>
      </c>
      <c r="L26">
        <v>3.96</v>
      </c>
      <c r="M26">
        <v>99.09</v>
      </c>
      <c r="N26" s="1">
        <v>0.7</v>
      </c>
      <c r="O26">
        <v>63.15</v>
      </c>
      <c r="P26">
        <v>39.020000000000003</v>
      </c>
    </row>
    <row r="27" spans="1:16" x14ac:dyDescent="0.3">
      <c r="A27" s="1" t="s">
        <v>64</v>
      </c>
      <c r="B27" t="s">
        <v>22</v>
      </c>
      <c r="C27">
        <v>52221000</v>
      </c>
      <c r="D27" t="s">
        <v>15</v>
      </c>
      <c r="E27">
        <v>2020</v>
      </c>
      <c r="F27">
        <v>293838</v>
      </c>
      <c r="G27">
        <v>2620</v>
      </c>
      <c r="H27">
        <v>1771136</v>
      </c>
      <c r="I27">
        <v>266662</v>
      </c>
      <c r="J27">
        <v>0</v>
      </c>
      <c r="K27">
        <v>0</v>
      </c>
      <c r="L27">
        <v>3.96</v>
      </c>
      <c r="M27">
        <v>99.09</v>
      </c>
      <c r="N27" s="1">
        <v>0.7</v>
      </c>
      <c r="O27">
        <v>63.15</v>
      </c>
      <c r="P27">
        <v>39.020000000000003</v>
      </c>
    </row>
    <row r="28" spans="1:16" x14ac:dyDescent="0.3">
      <c r="A28" s="1" t="s">
        <v>64</v>
      </c>
      <c r="B28" t="s">
        <v>22</v>
      </c>
      <c r="C28">
        <v>52221000</v>
      </c>
      <c r="D28" t="s">
        <v>16</v>
      </c>
      <c r="E28">
        <v>2020</v>
      </c>
      <c r="F28">
        <v>258713</v>
      </c>
      <c r="G28">
        <v>1859</v>
      </c>
      <c r="H28">
        <v>2083646</v>
      </c>
      <c r="I28">
        <v>298685</v>
      </c>
      <c r="J28">
        <v>0</v>
      </c>
      <c r="K28">
        <v>0</v>
      </c>
      <c r="L28">
        <v>3.96</v>
      </c>
      <c r="M28">
        <v>99.09</v>
      </c>
      <c r="N28" s="1">
        <v>0.7</v>
      </c>
      <c r="O28">
        <v>63.15</v>
      </c>
      <c r="P28">
        <v>39.020000000000003</v>
      </c>
    </row>
    <row r="29" spans="1:16" x14ac:dyDescent="0.3">
      <c r="A29" s="1" t="s">
        <v>64</v>
      </c>
      <c r="B29" t="s">
        <v>22</v>
      </c>
      <c r="C29">
        <v>52221000</v>
      </c>
      <c r="D29" t="s">
        <v>17</v>
      </c>
      <c r="E29">
        <v>2020</v>
      </c>
      <c r="F29">
        <v>129864</v>
      </c>
      <c r="G29">
        <v>862</v>
      </c>
      <c r="H29">
        <v>2222347</v>
      </c>
      <c r="I29">
        <v>162872</v>
      </c>
      <c r="J29">
        <v>0</v>
      </c>
      <c r="K29">
        <v>0</v>
      </c>
      <c r="L29">
        <v>3.96</v>
      </c>
      <c r="M29">
        <v>99.09</v>
      </c>
      <c r="N29" s="1">
        <v>0.7</v>
      </c>
      <c r="O29">
        <v>63.15</v>
      </c>
      <c r="P29">
        <v>39.020000000000003</v>
      </c>
    </row>
    <row r="30" spans="1:16" x14ac:dyDescent="0.3">
      <c r="A30" s="1" t="s">
        <v>64</v>
      </c>
      <c r="B30" t="s">
        <v>22</v>
      </c>
      <c r="C30">
        <v>52221000</v>
      </c>
      <c r="D30" t="s">
        <v>18</v>
      </c>
      <c r="E30">
        <v>2020</v>
      </c>
      <c r="F30">
        <v>44716</v>
      </c>
      <c r="G30">
        <v>302</v>
      </c>
      <c r="H30">
        <v>2028949</v>
      </c>
      <c r="I30">
        <v>61149</v>
      </c>
      <c r="J30">
        <v>0</v>
      </c>
      <c r="K30">
        <v>0</v>
      </c>
      <c r="L30">
        <v>3.96</v>
      </c>
      <c r="M30">
        <v>99.09</v>
      </c>
      <c r="N30" s="1">
        <v>0.7</v>
      </c>
      <c r="O30">
        <v>63.15</v>
      </c>
      <c r="P30">
        <v>39.020000000000003</v>
      </c>
    </row>
    <row r="31" spans="1:16" x14ac:dyDescent="0.3">
      <c r="A31" s="1" t="s">
        <v>64</v>
      </c>
      <c r="B31" t="s">
        <v>22</v>
      </c>
      <c r="C31">
        <v>52221000</v>
      </c>
      <c r="D31" t="s">
        <v>19</v>
      </c>
      <c r="E31">
        <v>2020</v>
      </c>
      <c r="F31">
        <v>14222</v>
      </c>
      <c r="G31">
        <v>116</v>
      </c>
      <c r="H31">
        <v>1767712</v>
      </c>
      <c r="I31">
        <v>18684</v>
      </c>
      <c r="J31">
        <v>0</v>
      </c>
      <c r="K31">
        <v>0</v>
      </c>
      <c r="L31">
        <v>3.96</v>
      </c>
      <c r="M31">
        <v>99.09</v>
      </c>
      <c r="N31" s="1">
        <v>0.7</v>
      </c>
      <c r="O31">
        <v>63.15</v>
      </c>
      <c r="P31">
        <v>39.020000000000003</v>
      </c>
    </row>
    <row r="32" spans="1:16" x14ac:dyDescent="0.3">
      <c r="A32" s="1" t="s">
        <v>64</v>
      </c>
      <c r="B32" t="s">
        <v>22</v>
      </c>
      <c r="C32">
        <v>52221000</v>
      </c>
      <c r="D32" t="s">
        <v>20</v>
      </c>
      <c r="E32">
        <v>2021</v>
      </c>
      <c r="F32">
        <v>5550</v>
      </c>
      <c r="G32">
        <v>45</v>
      </c>
      <c r="H32">
        <v>1312306</v>
      </c>
      <c r="I32">
        <v>7489</v>
      </c>
      <c r="J32">
        <v>187252</v>
      </c>
      <c r="K32">
        <v>0</v>
      </c>
      <c r="L32">
        <v>3.96</v>
      </c>
      <c r="M32">
        <v>99.09</v>
      </c>
      <c r="N32" s="1">
        <v>0.7</v>
      </c>
      <c r="O32">
        <v>63.15</v>
      </c>
      <c r="P32">
        <v>39.020000000000003</v>
      </c>
    </row>
    <row r="33" spans="1:16" x14ac:dyDescent="0.3">
      <c r="A33" s="1" t="s">
        <v>64</v>
      </c>
      <c r="B33" t="s">
        <v>22</v>
      </c>
      <c r="C33">
        <v>52221000</v>
      </c>
      <c r="D33" t="s">
        <v>21</v>
      </c>
      <c r="E33">
        <v>2021</v>
      </c>
      <c r="F33">
        <v>2080</v>
      </c>
      <c r="G33">
        <v>16</v>
      </c>
      <c r="H33">
        <v>816259</v>
      </c>
      <c r="I33">
        <v>2624</v>
      </c>
      <c r="J33">
        <v>342355</v>
      </c>
      <c r="K33">
        <v>139337</v>
      </c>
      <c r="L33">
        <v>3.96</v>
      </c>
      <c r="M33">
        <v>99.09</v>
      </c>
      <c r="N33" s="1">
        <v>0.7</v>
      </c>
      <c r="O33">
        <v>63.15</v>
      </c>
      <c r="P33">
        <v>39.020000000000003</v>
      </c>
    </row>
    <row r="34" spans="1:16" x14ac:dyDescent="0.3">
      <c r="A34" s="1" t="s">
        <v>64</v>
      </c>
      <c r="B34" t="s">
        <v>22</v>
      </c>
      <c r="C34">
        <v>52221000</v>
      </c>
      <c r="D34" t="s">
        <v>10</v>
      </c>
      <c r="E34">
        <v>2021</v>
      </c>
      <c r="F34">
        <v>12073</v>
      </c>
      <c r="G34">
        <v>48</v>
      </c>
      <c r="H34">
        <v>1129048</v>
      </c>
      <c r="I34">
        <v>5405</v>
      </c>
      <c r="J34">
        <v>1682209</v>
      </c>
      <c r="K34">
        <v>254016</v>
      </c>
      <c r="L34">
        <v>3.96</v>
      </c>
      <c r="M34">
        <v>99.09</v>
      </c>
      <c r="N34" s="1">
        <v>0.7</v>
      </c>
      <c r="O34">
        <v>63.15</v>
      </c>
      <c r="P34">
        <v>39.020000000000003</v>
      </c>
    </row>
    <row r="35" spans="1:16" x14ac:dyDescent="0.3">
      <c r="A35" s="1" t="s">
        <v>64</v>
      </c>
      <c r="B35" t="s">
        <v>22</v>
      </c>
      <c r="C35">
        <v>52221000</v>
      </c>
      <c r="D35" t="s">
        <v>11</v>
      </c>
      <c r="E35">
        <v>2021</v>
      </c>
      <c r="F35">
        <v>199701</v>
      </c>
      <c r="G35">
        <v>775</v>
      </c>
      <c r="H35">
        <v>1307181</v>
      </c>
      <c r="I35">
        <v>83284</v>
      </c>
      <c r="J35">
        <v>2900737</v>
      </c>
      <c r="K35">
        <v>1073911</v>
      </c>
      <c r="L35">
        <v>3.96</v>
      </c>
      <c r="M35">
        <v>99.09</v>
      </c>
      <c r="N35" s="1">
        <v>0.7</v>
      </c>
      <c r="O35">
        <v>63.15</v>
      </c>
      <c r="P35">
        <v>39.020000000000003</v>
      </c>
    </row>
    <row r="36" spans="1:16" x14ac:dyDescent="0.3">
      <c r="A36" s="1" t="s">
        <v>64</v>
      </c>
      <c r="B36" t="s">
        <v>22</v>
      </c>
      <c r="C36">
        <v>52221000</v>
      </c>
      <c r="D36" t="s">
        <v>12</v>
      </c>
      <c r="E36">
        <v>2021</v>
      </c>
      <c r="F36">
        <v>591395</v>
      </c>
      <c r="G36">
        <v>2938</v>
      </c>
      <c r="H36">
        <v>2865944</v>
      </c>
      <c r="I36">
        <v>557642</v>
      </c>
      <c r="J36">
        <v>2238415</v>
      </c>
      <c r="K36">
        <v>1045115</v>
      </c>
      <c r="L36">
        <v>3.96</v>
      </c>
      <c r="M36">
        <v>99.09</v>
      </c>
      <c r="N36" s="1">
        <v>0.7</v>
      </c>
      <c r="O36">
        <v>63.15</v>
      </c>
      <c r="P36">
        <v>39.020000000000003</v>
      </c>
    </row>
    <row r="37" spans="1:16" x14ac:dyDescent="0.3">
      <c r="A37" s="1" t="s">
        <v>64</v>
      </c>
      <c r="B37" t="s">
        <v>22</v>
      </c>
      <c r="C37">
        <v>52221000</v>
      </c>
      <c r="D37" t="s">
        <v>13</v>
      </c>
      <c r="E37">
        <v>2021</v>
      </c>
      <c r="F37">
        <v>196428</v>
      </c>
      <c r="G37">
        <v>1776</v>
      </c>
      <c r="H37">
        <v>2737314</v>
      </c>
      <c r="I37">
        <v>310109</v>
      </c>
      <c r="J37">
        <v>5237401</v>
      </c>
      <c r="K37">
        <v>603822</v>
      </c>
      <c r="L37">
        <v>3.96</v>
      </c>
      <c r="M37">
        <v>99.09</v>
      </c>
      <c r="N37" s="1">
        <v>0.7</v>
      </c>
      <c r="O37">
        <v>63.15</v>
      </c>
      <c r="P37">
        <v>39.020000000000003</v>
      </c>
    </row>
    <row r="38" spans="1:16" x14ac:dyDescent="0.3">
      <c r="A38" s="1" t="s">
        <v>64</v>
      </c>
      <c r="B38" t="s">
        <v>22</v>
      </c>
      <c r="C38">
        <v>52221000</v>
      </c>
      <c r="D38" t="s">
        <v>14</v>
      </c>
      <c r="E38">
        <v>2021</v>
      </c>
      <c r="F38">
        <v>76662</v>
      </c>
      <c r="G38">
        <v>671</v>
      </c>
      <c r="H38">
        <v>2569425</v>
      </c>
      <c r="I38">
        <v>93149</v>
      </c>
      <c r="J38">
        <v>3697974</v>
      </c>
      <c r="K38">
        <v>2458155</v>
      </c>
      <c r="L38">
        <v>3.96</v>
      </c>
      <c r="M38">
        <v>99.09</v>
      </c>
      <c r="N38">
        <v>0.7</v>
      </c>
      <c r="O38">
        <v>63.15</v>
      </c>
      <c r="P38">
        <v>39.020000000000003</v>
      </c>
    </row>
    <row r="39" spans="1:16" x14ac:dyDescent="0.3">
      <c r="A39" s="1" t="s">
        <v>64</v>
      </c>
      <c r="B39" t="s">
        <v>22</v>
      </c>
      <c r="C39">
        <v>52221000</v>
      </c>
      <c r="D39" t="s">
        <v>15</v>
      </c>
      <c r="E39">
        <v>2021</v>
      </c>
      <c r="F39">
        <v>47941</v>
      </c>
      <c r="G39">
        <v>480</v>
      </c>
      <c r="H39">
        <v>2066271</v>
      </c>
      <c r="I39">
        <v>53948</v>
      </c>
      <c r="J39">
        <v>5698762</v>
      </c>
      <c r="K39">
        <v>3019979</v>
      </c>
      <c r="L39">
        <v>3.96</v>
      </c>
      <c r="M39">
        <v>99.09</v>
      </c>
      <c r="N39">
        <v>0.7</v>
      </c>
      <c r="O39">
        <v>63.15</v>
      </c>
      <c r="P39">
        <v>39.020000000000003</v>
      </c>
    </row>
    <row r="40" spans="1:16" x14ac:dyDescent="0.3">
      <c r="A40" s="1" t="s">
        <v>64</v>
      </c>
      <c r="B40" t="s">
        <v>22</v>
      </c>
      <c r="C40">
        <v>52221000</v>
      </c>
      <c r="D40" t="s">
        <v>16</v>
      </c>
      <c r="E40">
        <v>2021</v>
      </c>
      <c r="F40">
        <v>36208</v>
      </c>
      <c r="G40">
        <v>319</v>
      </c>
      <c r="H40">
        <v>1664390</v>
      </c>
      <c r="I40">
        <v>39079</v>
      </c>
      <c r="J40">
        <v>5405420</v>
      </c>
      <c r="K40">
        <v>5111998</v>
      </c>
      <c r="L40">
        <v>3.96</v>
      </c>
      <c r="M40">
        <v>99.09</v>
      </c>
      <c r="N40">
        <v>0.7</v>
      </c>
      <c r="O40">
        <v>63.15</v>
      </c>
      <c r="P40">
        <v>39.020000000000003</v>
      </c>
    </row>
    <row r="41" spans="1:16" x14ac:dyDescent="0.3">
      <c r="A41" s="1" t="s">
        <v>64</v>
      </c>
      <c r="B41" t="s">
        <v>22</v>
      </c>
      <c r="C41">
        <v>52221000</v>
      </c>
      <c r="D41" t="s">
        <v>17</v>
      </c>
      <c r="E41">
        <v>2021</v>
      </c>
      <c r="F41">
        <v>16126</v>
      </c>
      <c r="G41">
        <v>197</v>
      </c>
      <c r="H41">
        <v>1225083</v>
      </c>
      <c r="I41">
        <v>23077</v>
      </c>
      <c r="J41">
        <v>5586444</v>
      </c>
      <c r="K41">
        <v>6668848</v>
      </c>
      <c r="L41">
        <v>3.96</v>
      </c>
      <c r="M41">
        <v>99.09</v>
      </c>
      <c r="N41">
        <v>0.7</v>
      </c>
      <c r="O41">
        <v>63.15</v>
      </c>
      <c r="P41">
        <v>39.020000000000003</v>
      </c>
    </row>
    <row r="42" spans="1:16" x14ac:dyDescent="0.3">
      <c r="A42" s="1" t="s">
        <v>65</v>
      </c>
      <c r="B42" t="s">
        <v>23</v>
      </c>
      <c r="C42">
        <v>1504000</v>
      </c>
      <c r="D42" t="s">
        <v>11</v>
      </c>
      <c r="E42">
        <v>2020</v>
      </c>
      <c r="F42">
        <v>1</v>
      </c>
      <c r="G42">
        <v>0</v>
      </c>
      <c r="H42">
        <v>694</v>
      </c>
      <c r="I42">
        <v>1</v>
      </c>
      <c r="J42">
        <v>0</v>
      </c>
      <c r="K42">
        <v>0</v>
      </c>
      <c r="L42">
        <v>3.67</v>
      </c>
      <c r="M42">
        <v>99.31</v>
      </c>
      <c r="N42">
        <v>0.51</v>
      </c>
      <c r="O42">
        <v>51.32</v>
      </c>
      <c r="P42">
        <v>35.54</v>
      </c>
    </row>
    <row r="43" spans="1:16" x14ac:dyDescent="0.3">
      <c r="A43" s="1" t="s">
        <v>65</v>
      </c>
      <c r="B43" t="s">
        <v>23</v>
      </c>
      <c r="C43">
        <v>1504000</v>
      </c>
      <c r="D43" t="s">
        <v>12</v>
      </c>
      <c r="E43">
        <v>2020</v>
      </c>
      <c r="F43">
        <v>3</v>
      </c>
      <c r="G43">
        <v>0</v>
      </c>
      <c r="H43">
        <v>7589</v>
      </c>
      <c r="I43">
        <v>0</v>
      </c>
      <c r="J43">
        <v>0</v>
      </c>
      <c r="K43">
        <v>0</v>
      </c>
      <c r="L43">
        <v>3.67</v>
      </c>
      <c r="M43">
        <v>99.31</v>
      </c>
      <c r="N43">
        <v>0.51</v>
      </c>
      <c r="O43">
        <v>51.32</v>
      </c>
      <c r="P43">
        <v>35.54</v>
      </c>
    </row>
    <row r="44" spans="1:16" x14ac:dyDescent="0.3">
      <c r="A44" s="1" t="s">
        <v>65</v>
      </c>
      <c r="B44" t="s">
        <v>23</v>
      </c>
      <c r="C44">
        <v>1504000</v>
      </c>
      <c r="D44" t="s">
        <v>13</v>
      </c>
      <c r="E44">
        <v>2020</v>
      </c>
      <c r="F44">
        <v>187</v>
      </c>
      <c r="G44">
        <v>1</v>
      </c>
      <c r="H44">
        <v>15954</v>
      </c>
      <c r="I44">
        <v>61</v>
      </c>
      <c r="J44">
        <v>0</v>
      </c>
      <c r="K44">
        <v>0</v>
      </c>
      <c r="L44">
        <v>3.67</v>
      </c>
      <c r="M44">
        <v>99.31</v>
      </c>
      <c r="N44">
        <v>0.51</v>
      </c>
      <c r="O44">
        <v>51.32</v>
      </c>
      <c r="P44">
        <v>35.54</v>
      </c>
    </row>
    <row r="45" spans="1:16" x14ac:dyDescent="0.3">
      <c r="A45" s="1" t="s">
        <v>65</v>
      </c>
      <c r="B45" t="s">
        <v>23</v>
      </c>
      <c r="C45">
        <v>1504000</v>
      </c>
      <c r="D45" t="s">
        <v>14</v>
      </c>
      <c r="E45">
        <v>2020</v>
      </c>
      <c r="F45">
        <v>1400</v>
      </c>
      <c r="G45">
        <v>2</v>
      </c>
      <c r="H45">
        <v>57628</v>
      </c>
      <c r="I45">
        <v>856</v>
      </c>
      <c r="J45">
        <v>0</v>
      </c>
      <c r="K45">
        <v>0</v>
      </c>
      <c r="L45">
        <v>3.67</v>
      </c>
      <c r="M45">
        <v>99.31</v>
      </c>
      <c r="N45">
        <v>0.51</v>
      </c>
      <c r="O45">
        <v>51.32</v>
      </c>
      <c r="P45">
        <v>35.54</v>
      </c>
    </row>
    <row r="46" spans="1:16" x14ac:dyDescent="0.3">
      <c r="A46" s="1" t="s">
        <v>65</v>
      </c>
      <c r="B46" t="s">
        <v>23</v>
      </c>
      <c r="C46">
        <v>1504000</v>
      </c>
      <c r="D46" t="s">
        <v>15</v>
      </c>
      <c r="E46">
        <v>2020</v>
      </c>
      <c r="F46">
        <v>2521</v>
      </c>
      <c r="G46">
        <v>4</v>
      </c>
      <c r="H46">
        <v>85750</v>
      </c>
      <c r="I46">
        <v>1967</v>
      </c>
      <c r="J46">
        <v>0</v>
      </c>
      <c r="K46">
        <v>0</v>
      </c>
      <c r="L46">
        <v>3.67</v>
      </c>
      <c r="M46">
        <v>99.31</v>
      </c>
      <c r="N46">
        <v>0.51</v>
      </c>
      <c r="O46">
        <v>51.32</v>
      </c>
      <c r="P46">
        <v>35.54</v>
      </c>
    </row>
    <row r="47" spans="1:16" x14ac:dyDescent="0.3">
      <c r="A47" s="1" t="s">
        <v>65</v>
      </c>
      <c r="B47" t="s">
        <v>23</v>
      </c>
      <c r="C47">
        <v>1504000</v>
      </c>
      <c r="D47" t="s">
        <v>16</v>
      </c>
      <c r="E47">
        <v>2020</v>
      </c>
      <c r="F47">
        <v>5684</v>
      </c>
      <c r="G47">
        <v>9</v>
      </c>
      <c r="H47">
        <v>80824</v>
      </c>
      <c r="I47">
        <v>4005</v>
      </c>
      <c r="J47">
        <v>0</v>
      </c>
      <c r="K47">
        <v>0</v>
      </c>
      <c r="L47">
        <v>3.67</v>
      </c>
      <c r="M47">
        <v>99.31</v>
      </c>
      <c r="N47">
        <v>0.51</v>
      </c>
      <c r="O47">
        <v>51.32</v>
      </c>
      <c r="P47">
        <v>35.54</v>
      </c>
    </row>
    <row r="48" spans="1:16" x14ac:dyDescent="0.3">
      <c r="A48" s="1" t="s">
        <v>65</v>
      </c>
      <c r="B48" t="s">
        <v>23</v>
      </c>
      <c r="C48">
        <v>1504000</v>
      </c>
      <c r="D48" t="s">
        <v>17</v>
      </c>
      <c r="E48">
        <v>2020</v>
      </c>
      <c r="F48">
        <v>5056</v>
      </c>
      <c r="G48">
        <v>21</v>
      </c>
      <c r="H48">
        <v>70040</v>
      </c>
      <c r="I48">
        <v>6069</v>
      </c>
      <c r="J48">
        <v>0</v>
      </c>
      <c r="K48">
        <v>0</v>
      </c>
      <c r="L48">
        <v>3.67</v>
      </c>
      <c r="M48">
        <v>99.31</v>
      </c>
      <c r="N48">
        <v>0.51</v>
      </c>
      <c r="O48">
        <v>51.32</v>
      </c>
      <c r="P48">
        <v>35.54</v>
      </c>
    </row>
    <row r="49" spans="1:16" x14ac:dyDescent="0.3">
      <c r="A49" s="1" t="s">
        <v>65</v>
      </c>
      <c r="B49" t="s">
        <v>23</v>
      </c>
      <c r="C49">
        <v>1504000</v>
      </c>
      <c r="D49" t="s">
        <v>18</v>
      </c>
      <c r="E49">
        <v>2020</v>
      </c>
      <c r="F49">
        <v>1430</v>
      </c>
      <c r="G49">
        <v>17</v>
      </c>
      <c r="H49">
        <v>40644</v>
      </c>
      <c r="I49">
        <v>2452</v>
      </c>
      <c r="J49">
        <v>0</v>
      </c>
      <c r="K49">
        <v>0</v>
      </c>
      <c r="L49">
        <v>3.67</v>
      </c>
      <c r="M49">
        <v>99.31</v>
      </c>
      <c r="N49">
        <v>0.51</v>
      </c>
      <c r="O49">
        <v>51.32</v>
      </c>
      <c r="P49">
        <v>35.54</v>
      </c>
    </row>
    <row r="50" spans="1:16" x14ac:dyDescent="0.3">
      <c r="A50" s="1" t="s">
        <v>65</v>
      </c>
      <c r="B50" t="s">
        <v>23</v>
      </c>
      <c r="C50">
        <v>1504000</v>
      </c>
      <c r="D50" t="s">
        <v>19</v>
      </c>
      <c r="E50">
        <v>2020</v>
      </c>
      <c r="F50">
        <v>437</v>
      </c>
      <c r="G50">
        <v>2</v>
      </c>
      <c r="H50">
        <v>19028</v>
      </c>
      <c r="I50">
        <v>1153</v>
      </c>
      <c r="J50">
        <v>0</v>
      </c>
      <c r="K50">
        <v>0</v>
      </c>
      <c r="L50">
        <v>3.67</v>
      </c>
      <c r="M50">
        <v>99.31</v>
      </c>
      <c r="N50">
        <v>0.51</v>
      </c>
      <c r="O50">
        <v>51.32</v>
      </c>
      <c r="P50">
        <v>35.54</v>
      </c>
    </row>
    <row r="51" spans="1:16" x14ac:dyDescent="0.3">
      <c r="A51" s="1" t="s">
        <v>65</v>
      </c>
      <c r="B51" t="s">
        <v>23</v>
      </c>
      <c r="C51">
        <v>1504000</v>
      </c>
      <c r="D51" t="s">
        <v>20</v>
      </c>
      <c r="E51">
        <v>2021</v>
      </c>
      <c r="F51">
        <v>109</v>
      </c>
      <c r="G51">
        <v>0</v>
      </c>
      <c r="H51">
        <v>14060</v>
      </c>
      <c r="I51">
        <v>195</v>
      </c>
      <c r="J51">
        <v>9651</v>
      </c>
      <c r="K51">
        <v>0</v>
      </c>
      <c r="L51">
        <v>3.67</v>
      </c>
      <c r="M51">
        <v>99.31</v>
      </c>
      <c r="N51">
        <v>0.51</v>
      </c>
      <c r="O51">
        <v>51.32</v>
      </c>
      <c r="P51">
        <v>35.54</v>
      </c>
    </row>
    <row r="52" spans="1:16" x14ac:dyDescent="0.3">
      <c r="A52" s="1" t="s">
        <v>65</v>
      </c>
      <c r="B52" t="s">
        <v>23</v>
      </c>
      <c r="C52">
        <v>1504000</v>
      </c>
      <c r="D52" t="s">
        <v>21</v>
      </c>
      <c r="E52">
        <v>2021</v>
      </c>
      <c r="F52">
        <v>8</v>
      </c>
      <c r="G52">
        <v>0</v>
      </c>
      <c r="H52">
        <v>13593</v>
      </c>
      <c r="I52">
        <v>21</v>
      </c>
      <c r="J52">
        <v>15728</v>
      </c>
      <c r="K52">
        <v>6741</v>
      </c>
      <c r="L52">
        <v>3.67</v>
      </c>
      <c r="M52">
        <v>99.31</v>
      </c>
      <c r="N52">
        <v>0.51</v>
      </c>
      <c r="O52">
        <v>51.32</v>
      </c>
      <c r="P52">
        <v>35.54</v>
      </c>
    </row>
    <row r="53" spans="1:16" x14ac:dyDescent="0.3">
      <c r="A53" s="1" t="s">
        <v>65</v>
      </c>
      <c r="B53" t="s">
        <v>23</v>
      </c>
      <c r="C53">
        <v>1504000</v>
      </c>
      <c r="D53" t="s">
        <v>10</v>
      </c>
      <c r="E53">
        <v>2021</v>
      </c>
      <c r="F53">
        <v>9</v>
      </c>
      <c r="G53">
        <v>0</v>
      </c>
      <c r="H53">
        <v>8159</v>
      </c>
      <c r="I53">
        <v>5</v>
      </c>
      <c r="J53">
        <v>40572</v>
      </c>
      <c r="K53">
        <v>13197</v>
      </c>
      <c r="L53">
        <v>3.67</v>
      </c>
      <c r="M53">
        <v>99.31</v>
      </c>
      <c r="N53">
        <v>0.51</v>
      </c>
      <c r="O53">
        <v>51.32</v>
      </c>
      <c r="P53">
        <v>35.54</v>
      </c>
    </row>
    <row r="54" spans="1:16" x14ac:dyDescent="0.3">
      <c r="A54" s="1" t="s">
        <v>65</v>
      </c>
      <c r="B54" t="s">
        <v>23</v>
      </c>
      <c r="C54">
        <v>1504000</v>
      </c>
      <c r="D54" t="s">
        <v>11</v>
      </c>
      <c r="E54">
        <v>2021</v>
      </c>
      <c r="F54">
        <v>1574</v>
      </c>
      <c r="G54">
        <v>3</v>
      </c>
      <c r="H54">
        <v>39943</v>
      </c>
      <c r="I54">
        <v>349</v>
      </c>
      <c r="J54">
        <v>121208</v>
      </c>
      <c r="K54">
        <v>34386</v>
      </c>
      <c r="L54">
        <v>3.67</v>
      </c>
      <c r="M54">
        <v>99.31</v>
      </c>
      <c r="N54">
        <v>0.51</v>
      </c>
      <c r="O54">
        <v>51.32</v>
      </c>
      <c r="P54">
        <v>35.54</v>
      </c>
    </row>
    <row r="55" spans="1:16" x14ac:dyDescent="0.3">
      <c r="A55" s="1" t="s">
        <v>65</v>
      </c>
      <c r="B55" t="s">
        <v>23</v>
      </c>
      <c r="C55">
        <v>1504000</v>
      </c>
      <c r="D55" t="s">
        <v>12</v>
      </c>
      <c r="E55">
        <v>2021</v>
      </c>
      <c r="F55">
        <v>8853</v>
      </c>
      <c r="G55">
        <v>56</v>
      </c>
      <c r="H55">
        <v>131999</v>
      </c>
      <c r="I55">
        <v>6268</v>
      </c>
      <c r="J55">
        <v>68430</v>
      </c>
      <c r="K55">
        <v>24005</v>
      </c>
      <c r="L55">
        <v>3.67</v>
      </c>
      <c r="M55">
        <v>99.31</v>
      </c>
      <c r="N55">
        <v>0.51</v>
      </c>
      <c r="O55">
        <v>51.32</v>
      </c>
      <c r="P55">
        <v>35.54</v>
      </c>
    </row>
    <row r="56" spans="1:16" x14ac:dyDescent="0.3">
      <c r="A56" s="1" t="s">
        <v>65</v>
      </c>
      <c r="B56" t="s">
        <v>23</v>
      </c>
      <c r="C56">
        <v>1504000</v>
      </c>
      <c r="D56" t="s">
        <v>13</v>
      </c>
      <c r="E56">
        <v>2021</v>
      </c>
      <c r="F56">
        <v>8585</v>
      </c>
      <c r="G56">
        <v>57</v>
      </c>
      <c r="H56">
        <v>179985</v>
      </c>
      <c r="I56">
        <v>9521</v>
      </c>
      <c r="J56">
        <v>253686</v>
      </c>
      <c r="K56">
        <v>6201</v>
      </c>
      <c r="L56">
        <v>3.67</v>
      </c>
      <c r="M56">
        <v>99.31</v>
      </c>
      <c r="N56">
        <v>0.51</v>
      </c>
      <c r="O56">
        <v>51.32</v>
      </c>
      <c r="P56">
        <v>35.54</v>
      </c>
    </row>
    <row r="57" spans="1:16" x14ac:dyDescent="0.3">
      <c r="A57" s="1" t="s">
        <v>65</v>
      </c>
      <c r="B57" t="s">
        <v>23</v>
      </c>
      <c r="C57">
        <v>1504000</v>
      </c>
      <c r="D57" t="s">
        <v>14</v>
      </c>
      <c r="E57">
        <v>2021</v>
      </c>
      <c r="F57">
        <v>12265</v>
      </c>
      <c r="G57">
        <v>57</v>
      </c>
      <c r="H57">
        <v>173042</v>
      </c>
      <c r="I57">
        <v>11016</v>
      </c>
      <c r="J57">
        <v>162653</v>
      </c>
      <c r="K57">
        <v>90037</v>
      </c>
      <c r="L57">
        <v>3.67</v>
      </c>
      <c r="M57">
        <v>99.31</v>
      </c>
      <c r="N57">
        <v>0.51</v>
      </c>
      <c r="O57">
        <v>51.32</v>
      </c>
      <c r="P57">
        <v>35.54</v>
      </c>
    </row>
    <row r="58" spans="1:16" x14ac:dyDescent="0.3">
      <c r="A58" s="1" t="s">
        <v>65</v>
      </c>
      <c r="B58" t="s">
        <v>23</v>
      </c>
      <c r="C58">
        <v>1504000</v>
      </c>
      <c r="D58" t="s">
        <v>15</v>
      </c>
      <c r="E58">
        <v>2021</v>
      </c>
      <c r="F58">
        <v>4909</v>
      </c>
      <c r="G58">
        <v>31</v>
      </c>
      <c r="H58">
        <v>120682</v>
      </c>
      <c r="I58">
        <v>7969</v>
      </c>
      <c r="J58">
        <v>54511</v>
      </c>
      <c r="K58">
        <v>68335</v>
      </c>
      <c r="L58">
        <v>3.67</v>
      </c>
      <c r="M58">
        <v>99.31</v>
      </c>
      <c r="N58">
        <v>0.51</v>
      </c>
      <c r="O58">
        <v>51.32</v>
      </c>
      <c r="P58">
        <v>35.54</v>
      </c>
    </row>
    <row r="59" spans="1:16" x14ac:dyDescent="0.3">
      <c r="A59" s="1" t="s">
        <v>65</v>
      </c>
      <c r="B59" t="s">
        <v>23</v>
      </c>
      <c r="C59">
        <v>1504000</v>
      </c>
      <c r="D59" t="s">
        <v>16</v>
      </c>
      <c r="E59">
        <v>2021</v>
      </c>
      <c r="F59">
        <v>1595</v>
      </c>
      <c r="G59">
        <v>16</v>
      </c>
      <c r="H59">
        <v>85905</v>
      </c>
      <c r="I59">
        <v>2023</v>
      </c>
      <c r="J59">
        <v>29433</v>
      </c>
      <c r="K59">
        <v>174863</v>
      </c>
      <c r="L59">
        <v>3.67</v>
      </c>
      <c r="M59">
        <v>99.31</v>
      </c>
      <c r="N59">
        <v>0.51</v>
      </c>
      <c r="O59">
        <v>51.32</v>
      </c>
      <c r="P59">
        <v>35.54</v>
      </c>
    </row>
    <row r="60" spans="1:16" x14ac:dyDescent="0.3">
      <c r="A60" s="1" t="s">
        <v>65</v>
      </c>
      <c r="B60" t="s">
        <v>23</v>
      </c>
      <c r="C60">
        <v>1504000</v>
      </c>
      <c r="D60" t="s">
        <v>17</v>
      </c>
      <c r="E60">
        <v>2021</v>
      </c>
      <c r="F60">
        <v>529</v>
      </c>
      <c r="G60">
        <v>4</v>
      </c>
      <c r="H60">
        <v>39917</v>
      </c>
      <c r="I60">
        <v>843</v>
      </c>
      <c r="J60">
        <v>16003</v>
      </c>
      <c r="K60">
        <v>116721</v>
      </c>
      <c r="L60">
        <v>3.67</v>
      </c>
      <c r="M60">
        <v>99.31</v>
      </c>
      <c r="N60">
        <v>0.51</v>
      </c>
      <c r="O60">
        <v>51.32</v>
      </c>
      <c r="P60">
        <v>35.54</v>
      </c>
    </row>
    <row r="61" spans="1:16" x14ac:dyDescent="0.3">
      <c r="A61" s="1" t="s">
        <v>66</v>
      </c>
      <c r="B61" t="s">
        <v>24</v>
      </c>
      <c r="C61">
        <v>34293000</v>
      </c>
      <c r="D61" t="s">
        <v>10</v>
      </c>
      <c r="E61">
        <v>2020</v>
      </c>
      <c r="F61">
        <v>1</v>
      </c>
      <c r="G61">
        <v>0</v>
      </c>
      <c r="H61">
        <v>0</v>
      </c>
      <c r="I61">
        <v>0</v>
      </c>
      <c r="J61">
        <v>0</v>
      </c>
      <c r="K61">
        <v>0</v>
      </c>
      <c r="L61">
        <v>1.78</v>
      </c>
      <c r="M61">
        <v>98.42</v>
      </c>
      <c r="N61">
        <v>0.98</v>
      </c>
      <c r="O61">
        <v>58.82</v>
      </c>
      <c r="P61">
        <v>23.53</v>
      </c>
    </row>
    <row r="62" spans="1:16" x14ac:dyDescent="0.3">
      <c r="A62" s="1" t="s">
        <v>66</v>
      </c>
      <c r="B62" t="s">
        <v>24</v>
      </c>
      <c r="C62">
        <v>34293000</v>
      </c>
      <c r="D62" t="s">
        <v>11</v>
      </c>
      <c r="E62">
        <v>2020</v>
      </c>
      <c r="F62">
        <v>42</v>
      </c>
      <c r="G62">
        <v>1</v>
      </c>
      <c r="H62">
        <v>9520</v>
      </c>
      <c r="I62">
        <v>29</v>
      </c>
      <c r="J62">
        <v>0</v>
      </c>
      <c r="K62">
        <v>0</v>
      </c>
      <c r="L62">
        <v>1.78</v>
      </c>
      <c r="M62">
        <v>98.42</v>
      </c>
      <c r="N62">
        <v>0.98</v>
      </c>
      <c r="O62">
        <v>58.82</v>
      </c>
      <c r="P62">
        <v>23.53</v>
      </c>
    </row>
    <row r="63" spans="1:16" x14ac:dyDescent="0.3">
      <c r="A63" s="1" t="s">
        <v>66</v>
      </c>
      <c r="B63" t="s">
        <v>24</v>
      </c>
      <c r="C63">
        <v>34293000</v>
      </c>
      <c r="D63" t="s">
        <v>12</v>
      </c>
      <c r="E63">
        <v>2020</v>
      </c>
      <c r="F63">
        <v>1297</v>
      </c>
      <c r="G63">
        <v>3</v>
      </c>
      <c r="H63">
        <v>99577</v>
      </c>
      <c r="I63">
        <v>157</v>
      </c>
      <c r="J63">
        <v>0</v>
      </c>
      <c r="K63">
        <v>0</v>
      </c>
      <c r="L63">
        <v>1.78</v>
      </c>
      <c r="M63">
        <v>98.42</v>
      </c>
      <c r="N63">
        <v>0.98</v>
      </c>
      <c r="O63">
        <v>58.82</v>
      </c>
      <c r="P63">
        <v>23.53</v>
      </c>
    </row>
    <row r="64" spans="1:16" x14ac:dyDescent="0.3">
      <c r="A64" s="1" t="s">
        <v>66</v>
      </c>
      <c r="B64" t="s">
        <v>24</v>
      </c>
      <c r="C64">
        <v>34293000</v>
      </c>
      <c r="D64" t="s">
        <v>13</v>
      </c>
      <c r="E64">
        <v>2020</v>
      </c>
      <c r="F64">
        <v>7068</v>
      </c>
      <c r="G64">
        <v>8</v>
      </c>
      <c r="H64">
        <v>303117</v>
      </c>
      <c r="I64">
        <v>5462</v>
      </c>
      <c r="J64">
        <v>0</v>
      </c>
      <c r="K64">
        <v>0</v>
      </c>
      <c r="L64">
        <v>1.78</v>
      </c>
      <c r="M64">
        <v>98.42</v>
      </c>
      <c r="N64">
        <v>0.98</v>
      </c>
      <c r="O64">
        <v>58.82</v>
      </c>
      <c r="P64">
        <v>23.53</v>
      </c>
    </row>
    <row r="65" spans="1:16" x14ac:dyDescent="0.3">
      <c r="A65" s="1" t="s">
        <v>66</v>
      </c>
      <c r="B65" t="s">
        <v>24</v>
      </c>
      <c r="C65">
        <v>34293000</v>
      </c>
      <c r="D65" t="s">
        <v>14</v>
      </c>
      <c r="E65">
        <v>2020</v>
      </c>
      <c r="F65">
        <v>31862</v>
      </c>
      <c r="G65">
        <v>86</v>
      </c>
      <c r="H65">
        <v>505181</v>
      </c>
      <c r="I65">
        <v>24710</v>
      </c>
      <c r="J65">
        <v>0</v>
      </c>
      <c r="K65">
        <v>0</v>
      </c>
      <c r="L65">
        <v>1.78</v>
      </c>
      <c r="M65">
        <v>98.42</v>
      </c>
      <c r="N65">
        <v>0.98</v>
      </c>
      <c r="O65">
        <v>58.82</v>
      </c>
      <c r="P65">
        <v>23.53</v>
      </c>
    </row>
    <row r="66" spans="1:16" x14ac:dyDescent="0.3">
      <c r="A66" s="1" t="s">
        <v>66</v>
      </c>
      <c r="B66" t="s">
        <v>24</v>
      </c>
      <c r="C66">
        <v>34293000</v>
      </c>
      <c r="D66" t="s">
        <v>15</v>
      </c>
      <c r="E66">
        <v>2020</v>
      </c>
      <c r="F66">
        <v>68771</v>
      </c>
      <c r="G66">
        <v>208</v>
      </c>
      <c r="H66">
        <v>1345432</v>
      </c>
      <c r="I66">
        <v>55101</v>
      </c>
      <c r="J66">
        <v>0</v>
      </c>
      <c r="K66">
        <v>0</v>
      </c>
      <c r="L66">
        <v>1.78</v>
      </c>
      <c r="M66">
        <v>98.42</v>
      </c>
      <c r="N66">
        <v>0.98</v>
      </c>
      <c r="O66">
        <v>58.82</v>
      </c>
      <c r="P66">
        <v>23.53</v>
      </c>
    </row>
    <row r="67" spans="1:16" x14ac:dyDescent="0.3">
      <c r="A67" s="1" t="s">
        <v>66</v>
      </c>
      <c r="B67" t="s">
        <v>24</v>
      </c>
      <c r="C67">
        <v>34293000</v>
      </c>
      <c r="D67" t="s">
        <v>16</v>
      </c>
      <c r="E67">
        <v>2020</v>
      </c>
      <c r="F67">
        <v>71770</v>
      </c>
      <c r="G67">
        <v>391</v>
      </c>
      <c r="H67">
        <v>1260603</v>
      </c>
      <c r="I67">
        <v>60156</v>
      </c>
      <c r="J67">
        <v>0</v>
      </c>
      <c r="K67">
        <v>0</v>
      </c>
      <c r="L67">
        <v>1.78</v>
      </c>
      <c r="M67">
        <v>98.42</v>
      </c>
      <c r="N67">
        <v>0.98</v>
      </c>
      <c r="O67">
        <v>58.82</v>
      </c>
      <c r="P67">
        <v>23.53</v>
      </c>
    </row>
    <row r="68" spans="1:16" x14ac:dyDescent="0.3">
      <c r="A68" s="1" t="s">
        <v>66</v>
      </c>
      <c r="B68" t="s">
        <v>24</v>
      </c>
      <c r="C68">
        <v>34293000</v>
      </c>
      <c r="D68" t="s">
        <v>17</v>
      </c>
      <c r="E68">
        <v>2020</v>
      </c>
      <c r="F68">
        <v>25540</v>
      </c>
      <c r="G68">
        <v>233</v>
      </c>
      <c r="H68">
        <v>1134409</v>
      </c>
      <c r="I68">
        <v>50436</v>
      </c>
      <c r="J68">
        <v>0</v>
      </c>
      <c r="K68">
        <v>0</v>
      </c>
      <c r="L68">
        <v>1.78</v>
      </c>
      <c r="M68">
        <v>98.42</v>
      </c>
      <c r="N68">
        <v>0.98</v>
      </c>
      <c r="O68">
        <v>58.82</v>
      </c>
      <c r="P68">
        <v>23.53</v>
      </c>
    </row>
    <row r="69" spans="1:16" x14ac:dyDescent="0.3">
      <c r="A69" s="1" t="s">
        <v>66</v>
      </c>
      <c r="B69" t="s">
        <v>24</v>
      </c>
      <c r="C69">
        <v>34293000</v>
      </c>
      <c r="D69" t="s">
        <v>18</v>
      </c>
      <c r="E69">
        <v>2020</v>
      </c>
      <c r="F69">
        <v>6425</v>
      </c>
      <c r="G69">
        <v>51</v>
      </c>
      <c r="H69">
        <v>656350</v>
      </c>
      <c r="I69">
        <v>12342</v>
      </c>
      <c r="J69">
        <v>0</v>
      </c>
      <c r="K69">
        <v>0</v>
      </c>
      <c r="L69">
        <v>1.78</v>
      </c>
      <c r="M69">
        <v>98.42</v>
      </c>
      <c r="N69">
        <v>0.98</v>
      </c>
      <c r="O69">
        <v>58.82</v>
      </c>
      <c r="P69">
        <v>23.53</v>
      </c>
    </row>
    <row r="70" spans="1:16" x14ac:dyDescent="0.3">
      <c r="A70" s="1" t="s">
        <v>66</v>
      </c>
      <c r="B70" t="s">
        <v>24</v>
      </c>
      <c r="C70">
        <v>34293000</v>
      </c>
      <c r="D70" t="s">
        <v>19</v>
      </c>
      <c r="E70">
        <v>2020</v>
      </c>
      <c r="F70">
        <v>3435</v>
      </c>
      <c r="G70">
        <v>64</v>
      </c>
      <c r="H70">
        <v>683261</v>
      </c>
      <c r="I70">
        <v>3514</v>
      </c>
      <c r="J70">
        <v>0</v>
      </c>
      <c r="K70">
        <v>0</v>
      </c>
      <c r="L70">
        <v>1.78</v>
      </c>
      <c r="M70">
        <v>98.42</v>
      </c>
      <c r="N70">
        <v>0.98</v>
      </c>
      <c r="O70">
        <v>58.82</v>
      </c>
      <c r="P70">
        <v>23.53</v>
      </c>
    </row>
    <row r="71" spans="1:16" x14ac:dyDescent="0.3">
      <c r="A71" s="1" t="s">
        <v>66</v>
      </c>
      <c r="B71" t="s">
        <v>24</v>
      </c>
      <c r="C71">
        <v>34293000</v>
      </c>
      <c r="D71" t="s">
        <v>20</v>
      </c>
      <c r="E71">
        <v>2021</v>
      </c>
      <c r="F71">
        <v>930</v>
      </c>
      <c r="G71">
        <v>37</v>
      </c>
      <c r="H71">
        <v>468476</v>
      </c>
      <c r="I71">
        <v>2271</v>
      </c>
      <c r="J71">
        <v>38106</v>
      </c>
      <c r="K71">
        <v>0</v>
      </c>
      <c r="L71">
        <v>1.78</v>
      </c>
      <c r="M71">
        <v>98.42</v>
      </c>
      <c r="N71">
        <v>0.98</v>
      </c>
      <c r="O71">
        <v>58.82</v>
      </c>
      <c r="P71">
        <v>23.53</v>
      </c>
    </row>
    <row r="72" spans="1:16" x14ac:dyDescent="0.3">
      <c r="A72" s="1" t="s">
        <v>66</v>
      </c>
      <c r="B72" t="s">
        <v>24</v>
      </c>
      <c r="C72">
        <v>34293000</v>
      </c>
      <c r="D72" t="s">
        <v>21</v>
      </c>
      <c r="E72">
        <v>2021</v>
      </c>
      <c r="F72">
        <v>396</v>
      </c>
      <c r="G72">
        <v>10</v>
      </c>
      <c r="H72">
        <v>384278</v>
      </c>
      <c r="I72">
        <v>652</v>
      </c>
      <c r="J72">
        <v>157800</v>
      </c>
      <c r="K72">
        <v>27675</v>
      </c>
      <c r="L72">
        <v>1.78</v>
      </c>
      <c r="M72">
        <v>98.42</v>
      </c>
      <c r="N72">
        <v>0.98</v>
      </c>
      <c r="O72">
        <v>58.82</v>
      </c>
      <c r="P72">
        <v>23.53</v>
      </c>
    </row>
    <row r="73" spans="1:16" x14ac:dyDescent="0.3">
      <c r="A73" s="1" t="s">
        <v>66</v>
      </c>
      <c r="B73" t="s">
        <v>24</v>
      </c>
      <c r="C73">
        <v>34293000</v>
      </c>
      <c r="D73" t="s">
        <v>10</v>
      </c>
      <c r="E73">
        <v>2021</v>
      </c>
      <c r="F73">
        <v>875</v>
      </c>
      <c r="G73">
        <v>13</v>
      </c>
      <c r="H73">
        <v>381195</v>
      </c>
      <c r="I73">
        <v>615</v>
      </c>
      <c r="J73">
        <v>712801</v>
      </c>
      <c r="K73">
        <v>112592</v>
      </c>
      <c r="L73">
        <v>1.78</v>
      </c>
      <c r="M73">
        <v>98.42</v>
      </c>
      <c r="N73">
        <v>0.98</v>
      </c>
      <c r="O73">
        <v>58.82</v>
      </c>
      <c r="P73">
        <v>23.53</v>
      </c>
    </row>
    <row r="74" spans="1:16" x14ac:dyDescent="0.3">
      <c r="A74" s="1" t="s">
        <v>66</v>
      </c>
      <c r="B74" t="s">
        <v>24</v>
      </c>
      <c r="C74">
        <v>34293000</v>
      </c>
      <c r="D74" t="s">
        <v>11</v>
      </c>
      <c r="E74">
        <v>2021</v>
      </c>
      <c r="F74">
        <v>34711</v>
      </c>
      <c r="G74">
        <v>202</v>
      </c>
      <c r="H74">
        <v>1373536</v>
      </c>
      <c r="I74">
        <v>11198</v>
      </c>
      <c r="J74">
        <v>1041410</v>
      </c>
      <c r="K74">
        <v>394229</v>
      </c>
      <c r="L74">
        <v>1.78</v>
      </c>
      <c r="M74">
        <v>98.42</v>
      </c>
      <c r="N74">
        <v>0.98</v>
      </c>
      <c r="O74">
        <v>58.82</v>
      </c>
      <c r="P74">
        <v>23.53</v>
      </c>
    </row>
    <row r="75" spans="1:16" x14ac:dyDescent="0.3">
      <c r="A75" s="1" t="s">
        <v>66</v>
      </c>
      <c r="B75" t="s">
        <v>24</v>
      </c>
      <c r="C75">
        <v>34293000</v>
      </c>
      <c r="D75" t="s">
        <v>12</v>
      </c>
      <c r="E75">
        <v>2021</v>
      </c>
      <c r="F75">
        <v>158093</v>
      </c>
      <c r="G75">
        <v>2058</v>
      </c>
      <c r="H75">
        <v>2440767</v>
      </c>
      <c r="I75">
        <v>128167</v>
      </c>
      <c r="J75">
        <v>1354028</v>
      </c>
      <c r="K75">
        <v>298660</v>
      </c>
      <c r="L75">
        <v>1.78</v>
      </c>
      <c r="M75">
        <v>98.42</v>
      </c>
      <c r="N75">
        <v>0.98</v>
      </c>
      <c r="O75">
        <v>58.82</v>
      </c>
      <c r="P75">
        <v>23.53</v>
      </c>
    </row>
    <row r="76" spans="1:16" x14ac:dyDescent="0.3">
      <c r="A76" s="1" t="s">
        <v>66</v>
      </c>
      <c r="B76" t="s">
        <v>24</v>
      </c>
      <c r="C76">
        <v>34293000</v>
      </c>
      <c r="D76" t="s">
        <v>13</v>
      </c>
      <c r="E76">
        <v>2021</v>
      </c>
      <c r="F76">
        <v>97268</v>
      </c>
      <c r="G76">
        <v>1174</v>
      </c>
      <c r="H76">
        <v>3803089</v>
      </c>
      <c r="I76">
        <v>122700</v>
      </c>
      <c r="J76">
        <v>2487969</v>
      </c>
      <c r="K76">
        <v>397711</v>
      </c>
      <c r="L76">
        <v>1.78</v>
      </c>
      <c r="M76">
        <v>98.42</v>
      </c>
      <c r="N76">
        <v>0.98</v>
      </c>
      <c r="O76">
        <v>58.82</v>
      </c>
      <c r="P76">
        <v>23.53</v>
      </c>
    </row>
    <row r="77" spans="1:16" x14ac:dyDescent="0.3">
      <c r="A77" s="1" t="s">
        <v>66</v>
      </c>
      <c r="B77" t="s">
        <v>24</v>
      </c>
      <c r="C77">
        <v>34293000</v>
      </c>
      <c r="D77" t="s">
        <v>14</v>
      </c>
      <c r="E77">
        <v>2021</v>
      </c>
      <c r="F77">
        <v>57714</v>
      </c>
      <c r="G77">
        <v>721</v>
      </c>
      <c r="H77">
        <v>3782319</v>
      </c>
      <c r="I77">
        <v>70106</v>
      </c>
      <c r="J77">
        <v>2961283</v>
      </c>
      <c r="K77">
        <v>699014</v>
      </c>
      <c r="L77">
        <v>1.78</v>
      </c>
      <c r="M77">
        <v>98.42</v>
      </c>
      <c r="N77">
        <v>0.98</v>
      </c>
      <c r="O77">
        <v>58.82</v>
      </c>
      <c r="P77">
        <v>23.53</v>
      </c>
    </row>
    <row r="78" spans="1:16" x14ac:dyDescent="0.3">
      <c r="A78" s="1" t="s">
        <v>66</v>
      </c>
      <c r="B78" t="s">
        <v>24</v>
      </c>
      <c r="C78">
        <v>34293000</v>
      </c>
      <c r="D78" t="s">
        <v>15</v>
      </c>
      <c r="E78">
        <v>2021</v>
      </c>
      <c r="F78">
        <v>23228</v>
      </c>
      <c r="G78">
        <v>400</v>
      </c>
      <c r="H78">
        <v>3043761</v>
      </c>
      <c r="I78">
        <v>29249</v>
      </c>
      <c r="J78">
        <v>5670404</v>
      </c>
      <c r="K78">
        <v>1197727</v>
      </c>
      <c r="L78">
        <v>1.78</v>
      </c>
      <c r="M78">
        <v>98.42</v>
      </c>
      <c r="N78">
        <v>0.98</v>
      </c>
      <c r="O78">
        <v>58.82</v>
      </c>
      <c r="P78">
        <v>23.53</v>
      </c>
    </row>
    <row r="79" spans="1:16" x14ac:dyDescent="0.3">
      <c r="A79" s="1" t="s">
        <v>66</v>
      </c>
      <c r="B79" t="s">
        <v>24</v>
      </c>
      <c r="C79">
        <v>34293000</v>
      </c>
      <c r="D79" t="s">
        <v>16</v>
      </c>
      <c r="E79">
        <v>2021</v>
      </c>
      <c r="F79">
        <v>12737</v>
      </c>
      <c r="G79">
        <v>213</v>
      </c>
      <c r="H79">
        <v>1888496</v>
      </c>
      <c r="I79">
        <v>15021</v>
      </c>
      <c r="J79">
        <v>4046949</v>
      </c>
      <c r="K79">
        <v>2424621</v>
      </c>
      <c r="L79">
        <v>1.78</v>
      </c>
      <c r="M79">
        <v>98.42</v>
      </c>
      <c r="N79">
        <v>0.98</v>
      </c>
      <c r="O79">
        <v>58.82</v>
      </c>
      <c r="P79">
        <v>23.53</v>
      </c>
    </row>
    <row r="80" spans="1:16" x14ac:dyDescent="0.3">
      <c r="A80" s="1" t="s">
        <v>66</v>
      </c>
      <c r="B80" t="s">
        <v>24</v>
      </c>
      <c r="C80">
        <v>34293000</v>
      </c>
      <c r="D80" t="s">
        <v>17</v>
      </c>
      <c r="E80">
        <v>2021</v>
      </c>
      <c r="F80">
        <v>8482</v>
      </c>
      <c r="G80">
        <v>124</v>
      </c>
      <c r="H80">
        <v>1148675</v>
      </c>
      <c r="I80">
        <v>9088</v>
      </c>
      <c r="J80">
        <v>1701713</v>
      </c>
      <c r="K80">
        <v>2516566</v>
      </c>
      <c r="L80">
        <v>1.78</v>
      </c>
      <c r="M80">
        <v>98.42</v>
      </c>
      <c r="N80">
        <v>0.98</v>
      </c>
      <c r="O80">
        <v>58.82</v>
      </c>
      <c r="P80">
        <v>23.53</v>
      </c>
    </row>
    <row r="81" spans="1:16" x14ac:dyDescent="0.3">
      <c r="A81" t="s">
        <v>67</v>
      </c>
      <c r="B81" t="s">
        <v>25</v>
      </c>
      <c r="C81">
        <v>119520000</v>
      </c>
      <c r="D81" t="s">
        <v>10</v>
      </c>
      <c r="E81">
        <v>2020</v>
      </c>
      <c r="F81">
        <v>21</v>
      </c>
      <c r="G81">
        <v>1</v>
      </c>
      <c r="H81">
        <v>0</v>
      </c>
      <c r="I81">
        <v>0</v>
      </c>
      <c r="J81">
        <v>0</v>
      </c>
      <c r="K81">
        <v>0</v>
      </c>
      <c r="L81">
        <v>0.61</v>
      </c>
      <c r="M81">
        <v>98.66</v>
      </c>
      <c r="N81">
        <v>1.33</v>
      </c>
      <c r="O81">
        <v>41.73</v>
      </c>
      <c r="P81">
        <v>15.35</v>
      </c>
    </row>
    <row r="82" spans="1:16" x14ac:dyDescent="0.3">
      <c r="A82" t="s">
        <v>67</v>
      </c>
      <c r="B82" t="s">
        <v>25</v>
      </c>
      <c r="C82">
        <v>119520000</v>
      </c>
      <c r="D82" t="s">
        <v>11</v>
      </c>
      <c r="E82">
        <v>2020</v>
      </c>
      <c r="F82">
        <v>404</v>
      </c>
      <c r="G82">
        <v>1</v>
      </c>
      <c r="H82">
        <v>22672</v>
      </c>
      <c r="I82">
        <v>84</v>
      </c>
      <c r="J82">
        <v>0</v>
      </c>
      <c r="K82">
        <v>0</v>
      </c>
      <c r="L82">
        <v>0.61</v>
      </c>
      <c r="M82">
        <v>98.66</v>
      </c>
      <c r="N82">
        <v>1.33</v>
      </c>
      <c r="O82">
        <v>41.73</v>
      </c>
      <c r="P82">
        <v>15.35</v>
      </c>
    </row>
    <row r="83" spans="1:16" x14ac:dyDescent="0.3">
      <c r="A83" t="s">
        <v>67</v>
      </c>
      <c r="B83" t="s">
        <v>25</v>
      </c>
      <c r="C83">
        <v>119520000</v>
      </c>
      <c r="D83" t="s">
        <v>12</v>
      </c>
      <c r="E83">
        <v>2020</v>
      </c>
      <c r="F83">
        <v>3382</v>
      </c>
      <c r="G83">
        <v>21</v>
      </c>
      <c r="H83">
        <v>53065</v>
      </c>
      <c r="I83">
        <v>1436</v>
      </c>
      <c r="J83">
        <v>0</v>
      </c>
      <c r="K83">
        <v>0</v>
      </c>
      <c r="L83">
        <v>0.61</v>
      </c>
      <c r="M83">
        <v>98.66</v>
      </c>
      <c r="N83">
        <v>1.33</v>
      </c>
      <c r="O83">
        <v>41.73</v>
      </c>
      <c r="P83">
        <v>15.35</v>
      </c>
    </row>
    <row r="84" spans="1:16" x14ac:dyDescent="0.3">
      <c r="A84" t="s">
        <v>67</v>
      </c>
      <c r="B84" t="s">
        <v>25</v>
      </c>
      <c r="C84">
        <v>119520000</v>
      </c>
      <c r="D84" t="s">
        <v>13</v>
      </c>
      <c r="E84">
        <v>2020</v>
      </c>
      <c r="F84">
        <v>6180</v>
      </c>
      <c r="G84">
        <v>45</v>
      </c>
      <c r="H84">
        <v>145153</v>
      </c>
      <c r="I84">
        <v>6024</v>
      </c>
      <c r="J84">
        <v>0</v>
      </c>
      <c r="K84">
        <v>0</v>
      </c>
      <c r="L84">
        <v>0.61</v>
      </c>
      <c r="M84">
        <v>98.66</v>
      </c>
      <c r="N84">
        <v>1.33</v>
      </c>
      <c r="O84">
        <v>41.73</v>
      </c>
      <c r="P84">
        <v>15.35</v>
      </c>
    </row>
    <row r="85" spans="1:16" x14ac:dyDescent="0.3">
      <c r="A85" t="s">
        <v>67</v>
      </c>
      <c r="B85" t="s">
        <v>25</v>
      </c>
      <c r="C85">
        <v>119520000</v>
      </c>
      <c r="D85" t="s">
        <v>14</v>
      </c>
      <c r="E85">
        <v>2020</v>
      </c>
      <c r="F85">
        <v>41000</v>
      </c>
      <c r="G85">
        <v>230</v>
      </c>
      <c r="H85">
        <v>327282</v>
      </c>
      <c r="I85">
        <v>26106</v>
      </c>
      <c r="J85">
        <v>0</v>
      </c>
      <c r="K85">
        <v>0</v>
      </c>
      <c r="L85">
        <v>0.61</v>
      </c>
      <c r="M85">
        <v>98.66</v>
      </c>
      <c r="N85">
        <v>1.33</v>
      </c>
      <c r="O85">
        <v>41.73</v>
      </c>
      <c r="P85">
        <v>15.35</v>
      </c>
    </row>
    <row r="86" spans="1:16" x14ac:dyDescent="0.3">
      <c r="A86" t="s">
        <v>67</v>
      </c>
      <c r="B86" t="s">
        <v>25</v>
      </c>
      <c r="C86">
        <v>119520000</v>
      </c>
      <c r="D86" t="s">
        <v>15</v>
      </c>
      <c r="E86">
        <v>2020</v>
      </c>
      <c r="F86">
        <v>85350</v>
      </c>
      <c r="G86">
        <v>396</v>
      </c>
      <c r="H86">
        <v>2638989</v>
      </c>
      <c r="I86">
        <v>85922</v>
      </c>
      <c r="J86">
        <v>0</v>
      </c>
      <c r="K86">
        <v>0</v>
      </c>
      <c r="L86">
        <v>0.61</v>
      </c>
      <c r="M86">
        <v>98.66</v>
      </c>
      <c r="N86">
        <v>1.33</v>
      </c>
      <c r="O86">
        <v>41.73</v>
      </c>
      <c r="P86">
        <v>15.35</v>
      </c>
    </row>
    <row r="87" spans="1:16" x14ac:dyDescent="0.3">
      <c r="A87" t="s">
        <v>67</v>
      </c>
      <c r="B87" t="s">
        <v>25</v>
      </c>
      <c r="C87">
        <v>119520000</v>
      </c>
      <c r="D87" t="s">
        <v>16</v>
      </c>
      <c r="E87">
        <v>2020</v>
      </c>
      <c r="F87">
        <v>46569</v>
      </c>
      <c r="G87">
        <v>210</v>
      </c>
      <c r="H87">
        <v>4078989</v>
      </c>
      <c r="I87">
        <v>50053</v>
      </c>
      <c r="J87">
        <v>0</v>
      </c>
      <c r="K87">
        <v>0</v>
      </c>
      <c r="L87">
        <v>0.61</v>
      </c>
      <c r="M87">
        <v>98.66</v>
      </c>
      <c r="N87">
        <v>1.33</v>
      </c>
      <c r="O87">
        <v>41.73</v>
      </c>
      <c r="P87">
        <v>15.35</v>
      </c>
    </row>
    <row r="88" spans="1:16" x14ac:dyDescent="0.3">
      <c r="A88" t="s">
        <v>67</v>
      </c>
      <c r="B88" t="s">
        <v>25</v>
      </c>
      <c r="C88">
        <v>119520000</v>
      </c>
      <c r="D88" t="s">
        <v>17</v>
      </c>
      <c r="E88">
        <v>2020</v>
      </c>
      <c r="F88">
        <v>33858</v>
      </c>
      <c r="G88">
        <v>186</v>
      </c>
      <c r="H88">
        <v>3656873</v>
      </c>
      <c r="I88">
        <v>38186</v>
      </c>
      <c r="J88">
        <v>0</v>
      </c>
      <c r="K88">
        <v>0</v>
      </c>
      <c r="L88">
        <v>0.61</v>
      </c>
      <c r="M88">
        <v>98.66</v>
      </c>
      <c r="N88">
        <v>1.33</v>
      </c>
      <c r="O88">
        <v>41.73</v>
      </c>
      <c r="P88">
        <v>15.35</v>
      </c>
    </row>
    <row r="89" spans="1:16" x14ac:dyDescent="0.3">
      <c r="A89" t="s">
        <v>67</v>
      </c>
      <c r="B89" t="s">
        <v>25</v>
      </c>
      <c r="C89">
        <v>119520000</v>
      </c>
      <c r="D89" t="s">
        <v>18</v>
      </c>
      <c r="E89">
        <v>2020</v>
      </c>
      <c r="F89">
        <v>18852</v>
      </c>
      <c r="G89">
        <v>174</v>
      </c>
      <c r="H89">
        <v>3741408</v>
      </c>
      <c r="I89">
        <v>20987</v>
      </c>
      <c r="J89">
        <v>0</v>
      </c>
      <c r="K89">
        <v>0</v>
      </c>
      <c r="L89">
        <v>0.61</v>
      </c>
      <c r="M89">
        <v>98.66</v>
      </c>
      <c r="N89">
        <v>1.33</v>
      </c>
      <c r="O89">
        <v>41.73</v>
      </c>
      <c r="P89">
        <v>15.35</v>
      </c>
    </row>
    <row r="90" spans="1:16" x14ac:dyDescent="0.3">
      <c r="A90" t="s">
        <v>67</v>
      </c>
      <c r="B90" t="s">
        <v>25</v>
      </c>
      <c r="C90">
        <v>119520000</v>
      </c>
      <c r="D90" t="s">
        <v>19</v>
      </c>
      <c r="E90">
        <v>2020</v>
      </c>
      <c r="F90">
        <v>17176</v>
      </c>
      <c r="G90">
        <v>133</v>
      </c>
      <c r="H90">
        <v>3672291</v>
      </c>
      <c r="I90">
        <v>17887</v>
      </c>
      <c r="J90">
        <v>0</v>
      </c>
      <c r="K90">
        <v>0</v>
      </c>
      <c r="L90">
        <v>0.61</v>
      </c>
      <c r="M90">
        <v>98.66</v>
      </c>
      <c r="N90">
        <v>1.33</v>
      </c>
      <c r="O90">
        <v>41.73</v>
      </c>
      <c r="P90">
        <v>15.35</v>
      </c>
    </row>
    <row r="91" spans="1:16" x14ac:dyDescent="0.3">
      <c r="A91" t="s">
        <v>67</v>
      </c>
      <c r="B91" t="s">
        <v>25</v>
      </c>
      <c r="C91">
        <v>119520000</v>
      </c>
      <c r="D91" t="s">
        <v>20</v>
      </c>
      <c r="E91">
        <v>2021</v>
      </c>
      <c r="F91">
        <v>7927</v>
      </c>
      <c r="G91">
        <v>104</v>
      </c>
      <c r="H91">
        <v>2684928</v>
      </c>
      <c r="I91">
        <v>11333</v>
      </c>
      <c r="J91">
        <v>148293</v>
      </c>
      <c r="K91">
        <v>0</v>
      </c>
      <c r="L91">
        <v>0.61</v>
      </c>
      <c r="M91">
        <v>98.66</v>
      </c>
      <c r="N91">
        <v>1.33</v>
      </c>
      <c r="O91">
        <v>41.73</v>
      </c>
      <c r="P91">
        <v>15.35</v>
      </c>
    </row>
    <row r="92" spans="1:16" x14ac:dyDescent="0.3">
      <c r="A92" t="s">
        <v>67</v>
      </c>
      <c r="B92" t="s">
        <v>25</v>
      </c>
      <c r="C92">
        <v>119520000</v>
      </c>
      <c r="D92" t="s">
        <v>21</v>
      </c>
      <c r="E92">
        <v>2021</v>
      </c>
      <c r="F92">
        <v>1815</v>
      </c>
      <c r="G92">
        <v>40</v>
      </c>
      <c r="H92">
        <v>1412394</v>
      </c>
      <c r="I92">
        <v>2576</v>
      </c>
      <c r="J92">
        <v>411865</v>
      </c>
      <c r="K92">
        <v>79212</v>
      </c>
      <c r="L92">
        <v>0.61</v>
      </c>
      <c r="M92">
        <v>98.66</v>
      </c>
      <c r="N92">
        <v>1.33</v>
      </c>
      <c r="O92">
        <v>41.73</v>
      </c>
      <c r="P92">
        <v>15.35</v>
      </c>
    </row>
    <row r="93" spans="1:16" x14ac:dyDescent="0.3">
      <c r="A93" t="s">
        <v>67</v>
      </c>
      <c r="B93" t="s">
        <v>25</v>
      </c>
      <c r="C93">
        <v>119520000</v>
      </c>
      <c r="D93" t="s">
        <v>10</v>
      </c>
      <c r="E93">
        <v>2021</v>
      </c>
      <c r="F93">
        <v>2993</v>
      </c>
      <c r="G93">
        <v>35</v>
      </c>
      <c r="H93">
        <v>1267426</v>
      </c>
      <c r="I93">
        <v>1777</v>
      </c>
      <c r="J93">
        <v>1837967</v>
      </c>
      <c r="K93">
        <v>356801</v>
      </c>
      <c r="L93">
        <v>0.61</v>
      </c>
      <c r="M93">
        <v>98.66</v>
      </c>
      <c r="N93">
        <v>1.33</v>
      </c>
      <c r="O93">
        <v>41.73</v>
      </c>
      <c r="P93">
        <v>15.35</v>
      </c>
    </row>
    <row r="94" spans="1:16" x14ac:dyDescent="0.3">
      <c r="A94" t="s">
        <v>67</v>
      </c>
      <c r="B94" t="s">
        <v>25</v>
      </c>
      <c r="C94">
        <v>119520000</v>
      </c>
      <c r="D94" t="s">
        <v>11</v>
      </c>
      <c r="E94">
        <v>2021</v>
      </c>
      <c r="F94">
        <v>204790</v>
      </c>
      <c r="G94">
        <v>984</v>
      </c>
      <c r="H94">
        <v>2732420</v>
      </c>
      <c r="I94">
        <v>99985</v>
      </c>
      <c r="J94">
        <v>3484272</v>
      </c>
      <c r="K94">
        <v>649824</v>
      </c>
      <c r="L94">
        <v>0.61</v>
      </c>
      <c r="M94">
        <v>98.66</v>
      </c>
      <c r="N94">
        <v>1.33</v>
      </c>
      <c r="O94">
        <v>41.73</v>
      </c>
      <c r="P94">
        <v>15.35</v>
      </c>
    </row>
    <row r="95" spans="1:16" x14ac:dyDescent="0.3">
      <c r="A95" t="s">
        <v>67</v>
      </c>
      <c r="B95" t="s">
        <v>25</v>
      </c>
      <c r="C95">
        <v>119520000</v>
      </c>
      <c r="D95" t="s">
        <v>12</v>
      </c>
      <c r="E95">
        <v>2021</v>
      </c>
      <c r="F95">
        <v>236444</v>
      </c>
      <c r="G95">
        <v>2603</v>
      </c>
      <c r="H95">
        <v>3476706</v>
      </c>
      <c r="I95">
        <v>323006</v>
      </c>
      <c r="J95">
        <v>2632065</v>
      </c>
      <c r="K95">
        <v>705670</v>
      </c>
      <c r="L95">
        <v>0.61</v>
      </c>
      <c r="M95">
        <v>98.66</v>
      </c>
      <c r="N95">
        <v>1.33</v>
      </c>
      <c r="O95">
        <v>41.73</v>
      </c>
      <c r="P95">
        <v>15.35</v>
      </c>
    </row>
    <row r="96" spans="1:16" x14ac:dyDescent="0.3">
      <c r="A96" t="s">
        <v>67</v>
      </c>
      <c r="B96" t="s">
        <v>25</v>
      </c>
      <c r="C96">
        <v>119520000</v>
      </c>
      <c r="D96" t="s">
        <v>13</v>
      </c>
      <c r="E96">
        <v>2021</v>
      </c>
      <c r="F96">
        <v>15153</v>
      </c>
      <c r="G96">
        <v>4425</v>
      </c>
      <c r="H96">
        <v>3295508</v>
      </c>
      <c r="I96">
        <v>25207</v>
      </c>
      <c r="J96">
        <v>5169650</v>
      </c>
      <c r="K96">
        <v>424038</v>
      </c>
      <c r="L96">
        <v>0.61</v>
      </c>
      <c r="M96">
        <v>98.66</v>
      </c>
      <c r="N96">
        <v>1.33</v>
      </c>
      <c r="O96">
        <v>41.73</v>
      </c>
      <c r="P96">
        <v>15.35</v>
      </c>
    </row>
    <row r="97" spans="1:16" x14ac:dyDescent="0.3">
      <c r="A97" t="s">
        <v>67</v>
      </c>
      <c r="B97" t="s">
        <v>25</v>
      </c>
      <c r="C97">
        <v>119520000</v>
      </c>
      <c r="D97" t="s">
        <v>14</v>
      </c>
      <c r="E97">
        <v>2021</v>
      </c>
      <c r="F97">
        <v>2921</v>
      </c>
      <c r="G97">
        <v>55</v>
      </c>
      <c r="H97">
        <v>4145691</v>
      </c>
      <c r="I97">
        <v>4166</v>
      </c>
      <c r="J97">
        <v>6979997</v>
      </c>
      <c r="K97">
        <v>1677754</v>
      </c>
      <c r="L97">
        <v>0.61</v>
      </c>
      <c r="M97">
        <v>98.66</v>
      </c>
      <c r="N97">
        <v>1.33</v>
      </c>
      <c r="O97">
        <v>41.73</v>
      </c>
      <c r="P97">
        <v>15.35</v>
      </c>
    </row>
    <row r="98" spans="1:16" x14ac:dyDescent="0.3">
      <c r="A98" t="s">
        <v>67</v>
      </c>
      <c r="B98" t="s">
        <v>25</v>
      </c>
      <c r="C98">
        <v>119520000</v>
      </c>
      <c r="D98" t="s">
        <v>15</v>
      </c>
      <c r="E98">
        <v>2021</v>
      </c>
      <c r="F98">
        <v>873</v>
      </c>
      <c r="G98">
        <v>10</v>
      </c>
      <c r="H98">
        <v>4493302</v>
      </c>
      <c r="I98">
        <v>1220</v>
      </c>
      <c r="J98">
        <v>11076790</v>
      </c>
      <c r="K98">
        <v>2384976</v>
      </c>
      <c r="L98">
        <v>0.61</v>
      </c>
      <c r="M98">
        <v>98.66</v>
      </c>
      <c r="N98">
        <v>1.33</v>
      </c>
      <c r="O98">
        <v>41.73</v>
      </c>
      <c r="P98">
        <v>15.35</v>
      </c>
    </row>
    <row r="99" spans="1:16" x14ac:dyDescent="0.3">
      <c r="A99" t="s">
        <v>67</v>
      </c>
      <c r="B99" t="s">
        <v>25</v>
      </c>
      <c r="C99">
        <v>119520000</v>
      </c>
      <c r="D99" t="s">
        <v>16</v>
      </c>
      <c r="E99">
        <v>2021</v>
      </c>
      <c r="F99">
        <v>250</v>
      </c>
      <c r="G99">
        <v>8</v>
      </c>
      <c r="H99">
        <v>4370082</v>
      </c>
      <c r="I99">
        <v>288</v>
      </c>
      <c r="J99">
        <v>11808552</v>
      </c>
      <c r="K99">
        <v>4524787</v>
      </c>
      <c r="L99">
        <v>0.61</v>
      </c>
      <c r="M99">
        <v>98.66</v>
      </c>
      <c r="N99">
        <v>1.33</v>
      </c>
      <c r="O99">
        <v>41.73</v>
      </c>
      <c r="P99">
        <v>15.35</v>
      </c>
    </row>
    <row r="100" spans="1:16" x14ac:dyDescent="0.3">
      <c r="A100" t="s">
        <v>67</v>
      </c>
      <c r="B100" t="s">
        <v>25</v>
      </c>
      <c r="C100">
        <v>119520000</v>
      </c>
      <c r="D100" t="s">
        <v>17</v>
      </c>
      <c r="E100">
        <v>2021</v>
      </c>
      <c r="F100">
        <v>140</v>
      </c>
      <c r="G100">
        <v>0</v>
      </c>
      <c r="H100">
        <v>4316645</v>
      </c>
      <c r="I100">
        <v>147</v>
      </c>
      <c r="J100">
        <v>6325377</v>
      </c>
      <c r="K100">
        <v>7543719</v>
      </c>
      <c r="L100">
        <v>0.61</v>
      </c>
      <c r="M100">
        <v>98.66</v>
      </c>
      <c r="N100">
        <v>1.33</v>
      </c>
      <c r="O100">
        <v>41.73</v>
      </c>
      <c r="P100">
        <v>15.35</v>
      </c>
    </row>
    <row r="101" spans="1:16" x14ac:dyDescent="0.3">
      <c r="A101" t="s">
        <v>68</v>
      </c>
      <c r="B101" t="s">
        <v>26</v>
      </c>
      <c r="C101">
        <v>1179000</v>
      </c>
      <c r="D101" t="s">
        <v>10</v>
      </c>
      <c r="E101">
        <v>2020</v>
      </c>
      <c r="F101">
        <v>15</v>
      </c>
      <c r="G101">
        <v>0</v>
      </c>
      <c r="H101">
        <v>0</v>
      </c>
      <c r="I101">
        <v>0</v>
      </c>
      <c r="J101">
        <v>0</v>
      </c>
      <c r="K101">
        <v>0</v>
      </c>
      <c r="L101">
        <v>5.54</v>
      </c>
      <c r="M101">
        <v>98.69</v>
      </c>
      <c r="N101">
        <v>1.25</v>
      </c>
      <c r="O101">
        <v>78.540000000000006</v>
      </c>
      <c r="P101">
        <v>46.39</v>
      </c>
    </row>
    <row r="102" spans="1:16" x14ac:dyDescent="0.3">
      <c r="A102" t="s">
        <v>68</v>
      </c>
      <c r="B102" t="s">
        <v>26</v>
      </c>
      <c r="C102">
        <v>1179000</v>
      </c>
      <c r="D102" t="s">
        <v>11</v>
      </c>
      <c r="E102">
        <v>2020</v>
      </c>
      <c r="F102">
        <v>59</v>
      </c>
      <c r="G102">
        <v>0</v>
      </c>
      <c r="H102">
        <v>1147</v>
      </c>
      <c r="I102">
        <v>18</v>
      </c>
      <c r="J102">
        <v>0</v>
      </c>
      <c r="K102">
        <v>0</v>
      </c>
      <c r="L102">
        <v>5.54</v>
      </c>
      <c r="M102">
        <v>98.69</v>
      </c>
      <c r="N102">
        <v>1.25</v>
      </c>
      <c r="O102">
        <v>78.540000000000006</v>
      </c>
      <c r="P102">
        <v>46.39</v>
      </c>
    </row>
    <row r="103" spans="1:16" x14ac:dyDescent="0.3">
      <c r="A103" t="s">
        <v>68</v>
      </c>
      <c r="B103" t="s">
        <v>26</v>
      </c>
      <c r="C103">
        <v>1179000</v>
      </c>
      <c r="D103" t="s">
        <v>12</v>
      </c>
      <c r="E103">
        <v>2020</v>
      </c>
      <c r="F103">
        <v>219</v>
      </c>
      <c r="G103">
        <v>4</v>
      </c>
      <c r="H103">
        <v>3638</v>
      </c>
      <c r="I103">
        <v>181</v>
      </c>
      <c r="J103">
        <v>0</v>
      </c>
      <c r="K103">
        <v>0</v>
      </c>
      <c r="L103">
        <v>5.54</v>
      </c>
      <c r="M103">
        <v>98.69</v>
      </c>
      <c r="N103">
        <v>1.25</v>
      </c>
      <c r="O103">
        <v>78.540000000000006</v>
      </c>
      <c r="P103">
        <v>46.39</v>
      </c>
    </row>
    <row r="104" spans="1:16" x14ac:dyDescent="0.3">
      <c r="A104" t="s">
        <v>68</v>
      </c>
      <c r="B104" t="s">
        <v>26</v>
      </c>
      <c r="C104">
        <v>1179000</v>
      </c>
      <c r="D104" t="s">
        <v>13</v>
      </c>
      <c r="E104">
        <v>2020</v>
      </c>
      <c r="F104">
        <v>147</v>
      </c>
      <c r="G104">
        <v>2</v>
      </c>
      <c r="H104">
        <v>2904</v>
      </c>
      <c r="I104">
        <v>165</v>
      </c>
      <c r="J104">
        <v>0</v>
      </c>
      <c r="K104">
        <v>0</v>
      </c>
      <c r="L104">
        <v>5.54</v>
      </c>
      <c r="M104">
        <v>98.69</v>
      </c>
      <c r="N104">
        <v>1.25</v>
      </c>
      <c r="O104">
        <v>78.540000000000006</v>
      </c>
      <c r="P104">
        <v>46.39</v>
      </c>
    </row>
    <row r="105" spans="1:16" x14ac:dyDescent="0.3">
      <c r="A105" t="s">
        <v>68</v>
      </c>
      <c r="B105" t="s">
        <v>26</v>
      </c>
      <c r="C105">
        <v>1179000</v>
      </c>
      <c r="D105" t="s">
        <v>14</v>
      </c>
      <c r="E105">
        <v>2020</v>
      </c>
      <c r="F105">
        <v>611</v>
      </c>
      <c r="G105">
        <v>9</v>
      </c>
      <c r="H105">
        <v>6270</v>
      </c>
      <c r="I105">
        <v>303</v>
      </c>
      <c r="J105">
        <v>0</v>
      </c>
      <c r="K105">
        <v>0</v>
      </c>
      <c r="L105">
        <v>5.54</v>
      </c>
      <c r="M105">
        <v>98.69</v>
      </c>
      <c r="N105">
        <v>1.25</v>
      </c>
      <c r="O105">
        <v>78.540000000000006</v>
      </c>
      <c r="P105">
        <v>46.39</v>
      </c>
    </row>
    <row r="106" spans="1:16" x14ac:dyDescent="0.3">
      <c r="A106" t="s">
        <v>68</v>
      </c>
      <c r="B106" t="s">
        <v>26</v>
      </c>
      <c r="C106">
        <v>1179000</v>
      </c>
      <c r="D106" t="s">
        <v>15</v>
      </c>
      <c r="E106">
        <v>2020</v>
      </c>
      <c r="F106">
        <v>3295</v>
      </c>
      <c r="G106">
        <v>41</v>
      </c>
      <c r="H106">
        <v>16418</v>
      </c>
      <c r="I106">
        <v>1764</v>
      </c>
      <c r="J106">
        <v>0</v>
      </c>
      <c r="K106">
        <v>0</v>
      </c>
      <c r="L106">
        <v>5.54</v>
      </c>
      <c r="M106">
        <v>98.69</v>
      </c>
      <c r="N106">
        <v>1.25</v>
      </c>
      <c r="O106">
        <v>78.540000000000006</v>
      </c>
      <c r="P106">
        <v>46.39</v>
      </c>
    </row>
    <row r="107" spans="1:16" x14ac:dyDescent="0.3">
      <c r="A107" t="s">
        <v>68</v>
      </c>
      <c r="B107" t="s">
        <v>26</v>
      </c>
      <c r="C107">
        <v>1179000</v>
      </c>
      <c r="D107" t="s">
        <v>16</v>
      </c>
      <c r="E107">
        <v>2020</v>
      </c>
      <c r="F107">
        <v>7592</v>
      </c>
      <c r="G107">
        <v>106</v>
      </c>
      <c r="H107">
        <v>47112</v>
      </c>
      <c r="I107">
        <v>7382</v>
      </c>
      <c r="J107">
        <v>0</v>
      </c>
      <c r="K107">
        <v>0</v>
      </c>
      <c r="L107">
        <v>5.54</v>
      </c>
      <c r="M107">
        <v>98.69</v>
      </c>
      <c r="N107">
        <v>1.25</v>
      </c>
      <c r="O107">
        <v>78.540000000000006</v>
      </c>
      <c r="P107">
        <v>46.39</v>
      </c>
    </row>
    <row r="108" spans="1:16" x14ac:dyDescent="0.3">
      <c r="A108" t="s">
        <v>68</v>
      </c>
      <c r="B108" t="s">
        <v>26</v>
      </c>
      <c r="C108">
        <v>1179000</v>
      </c>
      <c r="D108" t="s">
        <v>17</v>
      </c>
      <c r="E108">
        <v>2020</v>
      </c>
      <c r="F108">
        <v>2480</v>
      </c>
      <c r="G108">
        <v>64</v>
      </c>
      <c r="H108">
        <v>29526</v>
      </c>
      <c r="I108">
        <v>3738</v>
      </c>
      <c r="J108">
        <v>0</v>
      </c>
      <c r="K108">
        <v>0</v>
      </c>
      <c r="L108">
        <v>5.54</v>
      </c>
      <c r="M108">
        <v>98.69</v>
      </c>
      <c r="N108">
        <v>1.25</v>
      </c>
      <c r="O108">
        <v>78.540000000000006</v>
      </c>
      <c r="P108">
        <v>46.39</v>
      </c>
    </row>
    <row r="109" spans="1:16" x14ac:dyDescent="0.3">
      <c r="A109" t="s">
        <v>68</v>
      </c>
      <c r="B109" t="s">
        <v>26</v>
      </c>
      <c r="C109">
        <v>1179000</v>
      </c>
      <c r="D109" t="s">
        <v>18</v>
      </c>
      <c r="E109">
        <v>2020</v>
      </c>
      <c r="F109">
        <v>2991</v>
      </c>
      <c r="G109">
        <v>51</v>
      </c>
      <c r="H109">
        <v>35311</v>
      </c>
      <c r="I109">
        <v>2519</v>
      </c>
      <c r="J109">
        <v>0</v>
      </c>
      <c r="K109">
        <v>0</v>
      </c>
      <c r="L109">
        <v>5.54</v>
      </c>
      <c r="M109">
        <v>98.69</v>
      </c>
      <c r="N109">
        <v>1.25</v>
      </c>
      <c r="O109">
        <v>78.540000000000006</v>
      </c>
      <c r="P109">
        <v>46.39</v>
      </c>
    </row>
    <row r="110" spans="1:16" x14ac:dyDescent="0.3">
      <c r="A110" t="s">
        <v>68</v>
      </c>
      <c r="B110" t="s">
        <v>26</v>
      </c>
      <c r="C110">
        <v>1179000</v>
      </c>
      <c r="D110" t="s">
        <v>19</v>
      </c>
      <c r="E110">
        <v>2020</v>
      </c>
      <c r="F110">
        <v>2339</v>
      </c>
      <c r="G110">
        <v>40</v>
      </c>
      <c r="H110">
        <v>38860</v>
      </c>
      <c r="I110">
        <v>2975</v>
      </c>
      <c r="J110">
        <v>0</v>
      </c>
      <c r="K110">
        <v>0</v>
      </c>
      <c r="L110">
        <v>5.54</v>
      </c>
      <c r="M110">
        <v>98.69</v>
      </c>
      <c r="N110">
        <v>1.25</v>
      </c>
      <c r="O110">
        <v>78.540000000000006</v>
      </c>
      <c r="P110">
        <v>46.39</v>
      </c>
    </row>
    <row r="111" spans="1:16" x14ac:dyDescent="0.3">
      <c r="A111" t="s">
        <v>68</v>
      </c>
      <c r="B111" t="s">
        <v>26</v>
      </c>
      <c r="C111">
        <v>1179000</v>
      </c>
      <c r="D111" t="s">
        <v>20</v>
      </c>
      <c r="E111">
        <v>2021</v>
      </c>
      <c r="F111">
        <v>1177</v>
      </c>
      <c r="G111">
        <v>17</v>
      </c>
      <c r="H111">
        <v>35060</v>
      </c>
      <c r="I111">
        <v>1381</v>
      </c>
      <c r="J111">
        <v>3447</v>
      </c>
      <c r="K111">
        <v>0</v>
      </c>
      <c r="L111">
        <v>5.54</v>
      </c>
      <c r="M111">
        <v>98.69</v>
      </c>
      <c r="N111">
        <v>1.25</v>
      </c>
      <c r="O111">
        <v>78.540000000000006</v>
      </c>
      <c r="P111">
        <v>46.39</v>
      </c>
    </row>
    <row r="112" spans="1:16" x14ac:dyDescent="0.3">
      <c r="A112" t="s">
        <v>68</v>
      </c>
      <c r="B112" t="s">
        <v>26</v>
      </c>
      <c r="C112">
        <v>1179000</v>
      </c>
      <c r="D112" t="s">
        <v>21</v>
      </c>
      <c r="E112">
        <v>2021</v>
      </c>
      <c r="F112">
        <v>845</v>
      </c>
      <c r="G112">
        <v>18</v>
      </c>
      <c r="H112">
        <v>38187</v>
      </c>
      <c r="I112">
        <v>611</v>
      </c>
      <c r="J112">
        <v>17443</v>
      </c>
      <c r="K112">
        <v>1712</v>
      </c>
      <c r="L112">
        <v>5.54</v>
      </c>
      <c r="M112">
        <v>98.69</v>
      </c>
      <c r="N112">
        <v>1.25</v>
      </c>
      <c r="O112">
        <v>78.540000000000006</v>
      </c>
      <c r="P112">
        <v>46.39</v>
      </c>
    </row>
    <row r="113" spans="1:16" x14ac:dyDescent="0.3">
      <c r="A113" t="s">
        <v>68</v>
      </c>
      <c r="B113" t="s">
        <v>26</v>
      </c>
      <c r="C113">
        <v>1179000</v>
      </c>
      <c r="D113" t="s">
        <v>10</v>
      </c>
      <c r="E113">
        <v>2021</v>
      </c>
      <c r="F113">
        <v>5229</v>
      </c>
      <c r="G113">
        <v>27</v>
      </c>
      <c r="H113">
        <v>57472</v>
      </c>
      <c r="I113">
        <v>2665</v>
      </c>
      <c r="J113">
        <v>45140</v>
      </c>
      <c r="K113">
        <v>9839</v>
      </c>
      <c r="L113">
        <v>5.54</v>
      </c>
      <c r="M113">
        <v>98.69</v>
      </c>
      <c r="N113">
        <v>1.25</v>
      </c>
      <c r="O113">
        <v>78.540000000000006</v>
      </c>
      <c r="P113">
        <v>46.39</v>
      </c>
    </row>
    <row r="114" spans="1:16" x14ac:dyDescent="0.3">
      <c r="A114" t="s">
        <v>68</v>
      </c>
      <c r="B114" t="s">
        <v>26</v>
      </c>
      <c r="C114">
        <v>1179000</v>
      </c>
      <c r="D114" t="s">
        <v>11</v>
      </c>
      <c r="E114">
        <v>2021</v>
      </c>
      <c r="F114">
        <v>15648</v>
      </c>
      <c r="G114">
        <v>99</v>
      </c>
      <c r="H114">
        <v>92710</v>
      </c>
      <c r="I114">
        <v>11561</v>
      </c>
      <c r="J114">
        <v>94041</v>
      </c>
      <c r="K114">
        <v>36867</v>
      </c>
      <c r="L114">
        <v>5.54</v>
      </c>
      <c r="M114">
        <v>98.69</v>
      </c>
      <c r="N114">
        <v>1.25</v>
      </c>
      <c r="O114">
        <v>78.540000000000006</v>
      </c>
      <c r="P114">
        <v>46.39</v>
      </c>
    </row>
    <row r="115" spans="1:16" x14ac:dyDescent="0.3">
      <c r="A115" t="s">
        <v>68</v>
      </c>
      <c r="B115" t="s">
        <v>26</v>
      </c>
      <c r="C115">
        <v>1179000</v>
      </c>
      <c r="D115" t="s">
        <v>12</v>
      </c>
      <c r="E115">
        <v>2021</v>
      </c>
      <c r="F115">
        <v>17399</v>
      </c>
      <c r="G115">
        <v>275</v>
      </c>
      <c r="H115">
        <v>103854</v>
      </c>
      <c r="I115">
        <v>22263</v>
      </c>
      <c r="J115">
        <v>114351</v>
      </c>
      <c r="K115">
        <v>26483</v>
      </c>
      <c r="L115">
        <v>5.54</v>
      </c>
      <c r="M115">
        <v>98.69</v>
      </c>
      <c r="N115">
        <v>1.25</v>
      </c>
      <c r="O115">
        <v>78.540000000000006</v>
      </c>
      <c r="P115">
        <v>46.39</v>
      </c>
    </row>
    <row r="116" spans="1:16" x14ac:dyDescent="0.3">
      <c r="A116" t="s">
        <v>68</v>
      </c>
      <c r="B116" t="s">
        <v>26</v>
      </c>
      <c r="C116">
        <v>1179000</v>
      </c>
      <c r="D116" t="s">
        <v>13</v>
      </c>
      <c r="E116">
        <v>2021</v>
      </c>
      <c r="F116">
        <v>1624</v>
      </c>
      <c r="G116">
        <v>55</v>
      </c>
      <c r="H116">
        <v>58703</v>
      </c>
      <c r="I116">
        <v>3182</v>
      </c>
      <c r="J116">
        <v>164879</v>
      </c>
      <c r="K116">
        <v>12675</v>
      </c>
      <c r="L116">
        <v>5.54</v>
      </c>
      <c r="M116">
        <v>98.69</v>
      </c>
      <c r="N116">
        <v>1.25</v>
      </c>
      <c r="O116">
        <v>78.540000000000006</v>
      </c>
      <c r="P116">
        <v>46.39</v>
      </c>
    </row>
    <row r="117" spans="1:16" x14ac:dyDescent="0.3">
      <c r="A117" t="s">
        <v>68</v>
      </c>
      <c r="B117" t="s">
        <v>26</v>
      </c>
      <c r="C117">
        <v>1179000</v>
      </c>
      <c r="D117" t="s">
        <v>14</v>
      </c>
      <c r="E117">
        <v>2021</v>
      </c>
      <c r="F117">
        <v>283</v>
      </c>
      <c r="G117">
        <v>3</v>
      </c>
      <c r="H117">
        <v>46719</v>
      </c>
      <c r="I117">
        <v>403</v>
      </c>
      <c r="J117">
        <v>203527</v>
      </c>
      <c r="K117">
        <v>107802</v>
      </c>
      <c r="L117">
        <v>5.54</v>
      </c>
      <c r="M117">
        <v>98.69</v>
      </c>
      <c r="N117">
        <v>1.25</v>
      </c>
      <c r="O117">
        <v>78.540000000000006</v>
      </c>
      <c r="P117">
        <v>46.39</v>
      </c>
    </row>
    <row r="118" spans="1:16" x14ac:dyDescent="0.3">
      <c r="A118" t="s">
        <v>68</v>
      </c>
      <c r="B118" t="s">
        <v>26</v>
      </c>
      <c r="C118">
        <v>1179000</v>
      </c>
      <c r="D118" t="s">
        <v>15</v>
      </c>
      <c r="E118">
        <v>2021</v>
      </c>
      <c r="F118">
        <v>3152</v>
      </c>
      <c r="G118">
        <v>2</v>
      </c>
      <c r="H118">
        <v>57984</v>
      </c>
      <c r="I118">
        <v>3141</v>
      </c>
      <c r="J118">
        <v>164238</v>
      </c>
      <c r="K118">
        <v>113011</v>
      </c>
      <c r="L118">
        <v>5.54</v>
      </c>
      <c r="M118">
        <v>98.69</v>
      </c>
      <c r="N118">
        <v>1.25</v>
      </c>
      <c r="O118">
        <v>78.540000000000006</v>
      </c>
      <c r="P118">
        <v>46.39</v>
      </c>
    </row>
    <row r="119" spans="1:16" x14ac:dyDescent="0.3">
      <c r="A119" t="s">
        <v>68</v>
      </c>
      <c r="B119" t="s">
        <v>26</v>
      </c>
      <c r="C119">
        <v>1179000</v>
      </c>
      <c r="D119" t="s">
        <v>16</v>
      </c>
      <c r="E119">
        <v>2021</v>
      </c>
      <c r="F119">
        <v>125</v>
      </c>
      <c r="G119">
        <v>6</v>
      </c>
      <c r="H119">
        <v>61730</v>
      </c>
      <c r="I119">
        <v>118</v>
      </c>
      <c r="J119">
        <v>93919</v>
      </c>
      <c r="K119">
        <v>140670</v>
      </c>
      <c r="L119">
        <v>5.54</v>
      </c>
      <c r="M119">
        <v>98.69</v>
      </c>
      <c r="N119">
        <v>1.25</v>
      </c>
      <c r="O119">
        <v>78.540000000000006</v>
      </c>
      <c r="P119">
        <v>46.39</v>
      </c>
    </row>
    <row r="120" spans="1:16" x14ac:dyDescent="0.3">
      <c r="A120" t="s">
        <v>68</v>
      </c>
      <c r="B120" t="s">
        <v>26</v>
      </c>
      <c r="C120">
        <v>1179000</v>
      </c>
      <c r="D120" t="s">
        <v>17</v>
      </c>
      <c r="E120">
        <v>2021</v>
      </c>
      <c r="F120">
        <v>121</v>
      </c>
      <c r="G120">
        <v>1</v>
      </c>
      <c r="H120">
        <v>59246</v>
      </c>
      <c r="I120">
        <v>125</v>
      </c>
      <c r="J120">
        <v>25050</v>
      </c>
      <c r="K120">
        <v>97922</v>
      </c>
      <c r="L120">
        <v>5.54</v>
      </c>
      <c r="M120">
        <v>98.69</v>
      </c>
      <c r="N120">
        <v>1.25</v>
      </c>
      <c r="O120">
        <v>78.540000000000006</v>
      </c>
      <c r="P120">
        <v>46.39</v>
      </c>
    </row>
    <row r="121" spans="1:16" x14ac:dyDescent="0.3">
      <c r="A121" t="s">
        <v>69</v>
      </c>
      <c r="B121" t="s">
        <v>27</v>
      </c>
      <c r="C121">
        <v>28724000</v>
      </c>
      <c r="D121" t="s">
        <v>10</v>
      </c>
      <c r="E121">
        <v>2020</v>
      </c>
      <c r="F121">
        <v>9</v>
      </c>
      <c r="G121">
        <v>0</v>
      </c>
      <c r="H121">
        <v>0</v>
      </c>
      <c r="I121">
        <v>2</v>
      </c>
      <c r="J121">
        <v>0</v>
      </c>
      <c r="K121">
        <v>0</v>
      </c>
      <c r="L121">
        <v>3.5</v>
      </c>
      <c r="M121">
        <v>98.62</v>
      </c>
      <c r="N121">
        <v>1.35</v>
      </c>
      <c r="O121">
        <v>51.7</v>
      </c>
      <c r="P121">
        <v>25.56</v>
      </c>
    </row>
    <row r="122" spans="1:16" x14ac:dyDescent="0.3">
      <c r="A122" t="s">
        <v>69</v>
      </c>
      <c r="B122" t="s">
        <v>27</v>
      </c>
      <c r="C122">
        <v>28724000</v>
      </c>
      <c r="D122" t="s">
        <v>11</v>
      </c>
      <c r="E122">
        <v>2020</v>
      </c>
      <c r="F122">
        <v>31</v>
      </c>
      <c r="G122">
        <v>0</v>
      </c>
      <c r="H122">
        <v>17541</v>
      </c>
      <c r="I122">
        <v>34</v>
      </c>
      <c r="J122">
        <v>0</v>
      </c>
      <c r="K122">
        <v>0</v>
      </c>
      <c r="L122">
        <v>3.5</v>
      </c>
      <c r="M122">
        <v>98.62</v>
      </c>
      <c r="N122">
        <v>1.35</v>
      </c>
      <c r="O122">
        <v>51.7</v>
      </c>
      <c r="P122">
        <v>25.56</v>
      </c>
    </row>
    <row r="123" spans="1:16" x14ac:dyDescent="0.3">
      <c r="A123" t="s">
        <v>69</v>
      </c>
      <c r="B123" t="s">
        <v>27</v>
      </c>
      <c r="C123">
        <v>28724000</v>
      </c>
      <c r="D123" t="s">
        <v>12</v>
      </c>
      <c r="E123">
        <v>2020</v>
      </c>
      <c r="F123">
        <v>458</v>
      </c>
      <c r="G123">
        <v>1</v>
      </c>
      <c r="H123">
        <v>51611</v>
      </c>
      <c r="I123">
        <v>78</v>
      </c>
      <c r="J123">
        <v>0</v>
      </c>
      <c r="K123">
        <v>0</v>
      </c>
      <c r="L123">
        <v>3.5</v>
      </c>
      <c r="M123">
        <v>98.62</v>
      </c>
      <c r="N123">
        <v>1.35</v>
      </c>
      <c r="O123">
        <v>51.7</v>
      </c>
      <c r="P123">
        <v>25.56</v>
      </c>
    </row>
    <row r="124" spans="1:16" x14ac:dyDescent="0.3">
      <c r="A124" t="s">
        <v>69</v>
      </c>
      <c r="B124" t="s">
        <v>27</v>
      </c>
      <c r="C124">
        <v>28724000</v>
      </c>
      <c r="D124" t="s">
        <v>13</v>
      </c>
      <c r="E124">
        <v>2020</v>
      </c>
      <c r="F124">
        <v>2360</v>
      </c>
      <c r="G124">
        <v>12</v>
      </c>
      <c r="H124">
        <v>91498</v>
      </c>
      <c r="I124">
        <v>2136</v>
      </c>
      <c r="J124">
        <v>0</v>
      </c>
      <c r="K124">
        <v>0</v>
      </c>
      <c r="L124">
        <v>3.5</v>
      </c>
      <c r="M124">
        <v>98.62</v>
      </c>
      <c r="N124">
        <v>1.35</v>
      </c>
      <c r="O124">
        <v>51.7</v>
      </c>
      <c r="P124">
        <v>25.56</v>
      </c>
    </row>
    <row r="125" spans="1:16" x14ac:dyDescent="0.3">
      <c r="A125" t="s">
        <v>69</v>
      </c>
      <c r="B125" t="s">
        <v>27</v>
      </c>
      <c r="C125">
        <v>28724000</v>
      </c>
      <c r="D125" t="s">
        <v>14</v>
      </c>
      <c r="E125">
        <v>2020</v>
      </c>
      <c r="F125">
        <v>6334</v>
      </c>
      <c r="G125">
        <v>41</v>
      </c>
      <c r="H125">
        <v>155477</v>
      </c>
      <c r="I125">
        <v>3980</v>
      </c>
      <c r="J125">
        <v>0</v>
      </c>
      <c r="K125">
        <v>0</v>
      </c>
      <c r="L125">
        <v>3.5</v>
      </c>
      <c r="M125">
        <v>98.62</v>
      </c>
      <c r="N125">
        <v>1.35</v>
      </c>
      <c r="O125">
        <v>51.7</v>
      </c>
      <c r="P125">
        <v>25.56</v>
      </c>
    </row>
    <row r="126" spans="1:16" x14ac:dyDescent="0.3">
      <c r="A126" t="s">
        <v>69</v>
      </c>
      <c r="B126" t="s">
        <v>27</v>
      </c>
      <c r="C126">
        <v>28724000</v>
      </c>
      <c r="D126" t="s">
        <v>15</v>
      </c>
      <c r="E126">
        <v>2020</v>
      </c>
      <c r="F126">
        <v>22311</v>
      </c>
      <c r="G126">
        <v>223</v>
      </c>
      <c r="H126">
        <v>266413</v>
      </c>
      <c r="I126">
        <v>10759</v>
      </c>
      <c r="J126">
        <v>0</v>
      </c>
      <c r="K126">
        <v>0</v>
      </c>
      <c r="L126">
        <v>3.5</v>
      </c>
      <c r="M126">
        <v>98.62</v>
      </c>
      <c r="N126">
        <v>1.35</v>
      </c>
      <c r="O126">
        <v>51.7</v>
      </c>
      <c r="P126">
        <v>25.56</v>
      </c>
    </row>
    <row r="127" spans="1:16" x14ac:dyDescent="0.3">
      <c r="A127" t="s">
        <v>69</v>
      </c>
      <c r="B127" t="s">
        <v>27</v>
      </c>
      <c r="C127">
        <v>28724000</v>
      </c>
      <c r="D127" t="s">
        <v>16</v>
      </c>
      <c r="E127">
        <v>2020</v>
      </c>
      <c r="F127">
        <v>82099</v>
      </c>
      <c r="G127">
        <v>680</v>
      </c>
      <c r="H127">
        <v>524072</v>
      </c>
      <c r="I127">
        <v>64729</v>
      </c>
      <c r="J127">
        <v>0</v>
      </c>
      <c r="K127">
        <v>0</v>
      </c>
      <c r="L127">
        <v>3.5</v>
      </c>
      <c r="M127">
        <v>98.62</v>
      </c>
      <c r="N127">
        <v>1.35</v>
      </c>
      <c r="O127">
        <v>51.7</v>
      </c>
      <c r="P127">
        <v>25.56</v>
      </c>
    </row>
    <row r="128" spans="1:16" x14ac:dyDescent="0.3">
      <c r="A128" t="s">
        <v>69</v>
      </c>
      <c r="B128" t="s">
        <v>27</v>
      </c>
      <c r="C128">
        <v>28724000</v>
      </c>
      <c r="D128" t="s">
        <v>17</v>
      </c>
      <c r="E128">
        <v>2020</v>
      </c>
      <c r="F128">
        <v>73668</v>
      </c>
      <c r="G128">
        <v>1144</v>
      </c>
      <c r="H128">
        <v>702834</v>
      </c>
      <c r="I128">
        <v>81361</v>
      </c>
      <c r="J128">
        <v>0</v>
      </c>
      <c r="K128">
        <v>0</v>
      </c>
      <c r="L128">
        <v>3.5</v>
      </c>
      <c r="M128">
        <v>98.62</v>
      </c>
      <c r="N128">
        <v>1.35</v>
      </c>
      <c r="O128">
        <v>51.7</v>
      </c>
      <c r="P128">
        <v>25.56</v>
      </c>
    </row>
    <row r="129" spans="1:16" x14ac:dyDescent="0.3">
      <c r="A129" t="s">
        <v>69</v>
      </c>
      <c r="B129" t="s">
        <v>27</v>
      </c>
      <c r="C129">
        <v>28724000</v>
      </c>
      <c r="D129" t="s">
        <v>18</v>
      </c>
      <c r="E129">
        <v>2020</v>
      </c>
      <c r="F129">
        <v>50052</v>
      </c>
      <c r="G129">
        <v>760</v>
      </c>
      <c r="H129">
        <v>754160</v>
      </c>
      <c r="I129">
        <v>51747</v>
      </c>
      <c r="J129">
        <v>0</v>
      </c>
      <c r="K129">
        <v>0</v>
      </c>
      <c r="L129">
        <v>3.5</v>
      </c>
      <c r="M129">
        <v>98.62</v>
      </c>
      <c r="N129">
        <v>1.35</v>
      </c>
      <c r="O129">
        <v>51.7</v>
      </c>
      <c r="P129">
        <v>25.56</v>
      </c>
    </row>
    <row r="130" spans="1:16" x14ac:dyDescent="0.3">
      <c r="A130" t="s">
        <v>69</v>
      </c>
      <c r="B130" t="s">
        <v>27</v>
      </c>
      <c r="C130">
        <v>28724000</v>
      </c>
      <c r="D130" t="s">
        <v>19</v>
      </c>
      <c r="E130">
        <v>2020</v>
      </c>
      <c r="F130">
        <v>42253</v>
      </c>
      <c r="G130">
        <v>510</v>
      </c>
      <c r="H130">
        <v>951101</v>
      </c>
      <c r="I130">
        <v>49943</v>
      </c>
      <c r="J130">
        <v>0</v>
      </c>
      <c r="K130">
        <v>0</v>
      </c>
      <c r="L130">
        <v>3.5</v>
      </c>
      <c r="M130">
        <v>98.62</v>
      </c>
      <c r="N130">
        <v>1.35</v>
      </c>
      <c r="O130">
        <v>51.7</v>
      </c>
      <c r="P130">
        <v>25.56</v>
      </c>
    </row>
    <row r="131" spans="1:16" x14ac:dyDescent="0.3">
      <c r="A131" t="s">
        <v>69</v>
      </c>
      <c r="B131" t="s">
        <v>27</v>
      </c>
      <c r="C131">
        <v>28724000</v>
      </c>
      <c r="D131" t="s">
        <v>20</v>
      </c>
      <c r="E131">
        <v>2021</v>
      </c>
      <c r="F131">
        <v>25792</v>
      </c>
      <c r="G131">
        <v>330</v>
      </c>
      <c r="H131">
        <v>705597</v>
      </c>
      <c r="I131">
        <v>32570</v>
      </c>
      <c r="J131">
        <v>72704</v>
      </c>
      <c r="K131">
        <v>0</v>
      </c>
      <c r="L131">
        <v>3.5</v>
      </c>
      <c r="M131">
        <v>98.62</v>
      </c>
      <c r="N131">
        <v>1.35</v>
      </c>
      <c r="O131">
        <v>51.7</v>
      </c>
      <c r="P131">
        <v>25.56</v>
      </c>
    </row>
    <row r="132" spans="1:16" x14ac:dyDescent="0.3">
      <c r="A132" t="s">
        <v>69</v>
      </c>
      <c r="B132" t="s">
        <v>27</v>
      </c>
      <c r="C132">
        <v>28724000</v>
      </c>
      <c r="D132" t="s">
        <v>21</v>
      </c>
      <c r="E132">
        <v>2021</v>
      </c>
      <c r="F132">
        <v>7193</v>
      </c>
      <c r="G132">
        <v>134</v>
      </c>
      <c r="H132">
        <v>591969</v>
      </c>
      <c r="I132">
        <v>8612</v>
      </c>
      <c r="J132">
        <v>305130</v>
      </c>
      <c r="K132">
        <v>51791</v>
      </c>
      <c r="L132">
        <v>3.5</v>
      </c>
      <c r="M132">
        <v>98.62</v>
      </c>
      <c r="N132">
        <v>1.35</v>
      </c>
      <c r="O132">
        <v>51.7</v>
      </c>
      <c r="P132">
        <v>25.56</v>
      </c>
    </row>
    <row r="133" spans="1:16" x14ac:dyDescent="0.3">
      <c r="A133" t="s">
        <v>69</v>
      </c>
      <c r="B133" t="s">
        <v>27</v>
      </c>
      <c r="C133">
        <v>28724000</v>
      </c>
      <c r="D133" t="s">
        <v>10</v>
      </c>
      <c r="E133">
        <v>2021</v>
      </c>
      <c r="F133">
        <v>36627</v>
      </c>
      <c r="G133">
        <v>335</v>
      </c>
      <c r="H133">
        <v>945535</v>
      </c>
      <c r="I133">
        <v>13537</v>
      </c>
      <c r="J133">
        <v>1247092</v>
      </c>
      <c r="K133">
        <v>265388</v>
      </c>
      <c r="L133">
        <v>3.5</v>
      </c>
      <c r="M133">
        <v>98.62</v>
      </c>
      <c r="N133">
        <v>1.35</v>
      </c>
      <c r="O133">
        <v>51.7</v>
      </c>
      <c r="P133">
        <v>25.56</v>
      </c>
    </row>
    <row r="134" spans="1:16" x14ac:dyDescent="0.3">
      <c r="A134" t="s">
        <v>69</v>
      </c>
      <c r="B134" t="s">
        <v>27</v>
      </c>
      <c r="C134">
        <v>28724000</v>
      </c>
      <c r="D134" t="s">
        <v>11</v>
      </c>
      <c r="E134">
        <v>2021</v>
      </c>
      <c r="F134">
        <v>379513</v>
      </c>
      <c r="G134">
        <v>4411</v>
      </c>
      <c r="H134">
        <v>1448692</v>
      </c>
      <c r="I134">
        <v>281673</v>
      </c>
      <c r="J134">
        <v>3228173</v>
      </c>
      <c r="K134">
        <v>400821</v>
      </c>
      <c r="L134">
        <v>3.5</v>
      </c>
      <c r="M134">
        <v>98.62</v>
      </c>
      <c r="N134">
        <v>1.35</v>
      </c>
      <c r="O134">
        <v>51.7</v>
      </c>
      <c r="P134">
        <v>25.56</v>
      </c>
    </row>
    <row r="135" spans="1:16" x14ac:dyDescent="0.3">
      <c r="A135" t="s">
        <v>69</v>
      </c>
      <c r="B135" t="s">
        <v>27</v>
      </c>
      <c r="C135">
        <v>28724000</v>
      </c>
      <c r="D135" t="s">
        <v>12</v>
      </c>
      <c r="E135">
        <v>2021</v>
      </c>
      <c r="F135">
        <v>242763</v>
      </c>
      <c r="G135">
        <v>4467</v>
      </c>
      <c r="H135">
        <v>1918743</v>
      </c>
      <c r="I135">
        <v>321513</v>
      </c>
      <c r="J135">
        <v>1039090</v>
      </c>
      <c r="K135">
        <v>387870</v>
      </c>
      <c r="L135">
        <v>3.5</v>
      </c>
      <c r="M135">
        <v>98.62</v>
      </c>
      <c r="N135">
        <v>1.35</v>
      </c>
      <c r="O135">
        <v>51.7</v>
      </c>
      <c r="P135">
        <v>25.56</v>
      </c>
    </row>
    <row r="136" spans="1:16" x14ac:dyDescent="0.3">
      <c r="A136" t="s">
        <v>69</v>
      </c>
      <c r="B136" t="s">
        <v>27</v>
      </c>
      <c r="C136">
        <v>28724000</v>
      </c>
      <c r="D136" t="s">
        <v>13</v>
      </c>
      <c r="E136">
        <v>2021</v>
      </c>
      <c r="F136">
        <v>23017</v>
      </c>
      <c r="G136">
        <v>391</v>
      </c>
      <c r="H136">
        <v>1224994</v>
      </c>
      <c r="I136">
        <v>52403</v>
      </c>
      <c r="J136">
        <v>2034231</v>
      </c>
      <c r="K136">
        <v>494807</v>
      </c>
      <c r="L136">
        <v>3.5</v>
      </c>
      <c r="M136">
        <v>98.62</v>
      </c>
      <c r="N136">
        <v>1.35</v>
      </c>
      <c r="O136">
        <v>51.7</v>
      </c>
      <c r="P136">
        <v>25.56</v>
      </c>
    </row>
    <row r="137" spans="1:16" x14ac:dyDescent="0.3">
      <c r="A137" t="s">
        <v>69</v>
      </c>
      <c r="B137" t="s">
        <v>27</v>
      </c>
      <c r="C137">
        <v>28724000</v>
      </c>
      <c r="D137" t="s">
        <v>14</v>
      </c>
      <c r="E137">
        <v>2021</v>
      </c>
      <c r="F137">
        <v>7528</v>
      </c>
      <c r="G137">
        <v>85</v>
      </c>
      <c r="H137">
        <v>1043996</v>
      </c>
      <c r="I137">
        <v>11544</v>
      </c>
      <c r="J137">
        <v>1708527</v>
      </c>
      <c r="K137">
        <v>745641</v>
      </c>
      <c r="L137">
        <v>3.5</v>
      </c>
      <c r="M137">
        <v>98.62</v>
      </c>
      <c r="N137">
        <v>1.35</v>
      </c>
      <c r="O137">
        <v>51.7</v>
      </c>
      <c r="P137">
        <v>25.56</v>
      </c>
    </row>
    <row r="138" spans="1:16" x14ac:dyDescent="0.3">
      <c r="A138" t="s">
        <v>69</v>
      </c>
      <c r="B138" t="s">
        <v>27</v>
      </c>
      <c r="C138">
        <v>28724000</v>
      </c>
      <c r="D138" t="s">
        <v>15</v>
      </c>
      <c r="E138">
        <v>2021</v>
      </c>
      <c r="F138">
        <v>2443</v>
      </c>
      <c r="G138">
        <v>31</v>
      </c>
      <c r="H138">
        <v>991494</v>
      </c>
      <c r="I138">
        <v>3863</v>
      </c>
      <c r="J138">
        <v>1115721</v>
      </c>
      <c r="K138">
        <v>913820</v>
      </c>
      <c r="L138">
        <v>3.5</v>
      </c>
      <c r="M138">
        <v>98.62</v>
      </c>
      <c r="N138">
        <v>1.35</v>
      </c>
      <c r="O138">
        <v>51.7</v>
      </c>
      <c r="P138">
        <v>25.56</v>
      </c>
    </row>
    <row r="139" spans="1:16" x14ac:dyDescent="0.3">
      <c r="A139" t="s">
        <v>69</v>
      </c>
      <c r="B139" t="s">
        <v>27</v>
      </c>
      <c r="C139">
        <v>28724000</v>
      </c>
      <c r="D139" t="s">
        <v>16</v>
      </c>
      <c r="E139">
        <v>2021</v>
      </c>
      <c r="F139">
        <v>906</v>
      </c>
      <c r="G139">
        <v>11</v>
      </c>
      <c r="H139">
        <v>739174</v>
      </c>
      <c r="I139">
        <v>1007</v>
      </c>
      <c r="J139">
        <v>2333762</v>
      </c>
      <c r="K139">
        <v>2018962</v>
      </c>
      <c r="L139">
        <v>3.5</v>
      </c>
      <c r="M139">
        <v>98.62</v>
      </c>
      <c r="N139">
        <v>1.35</v>
      </c>
      <c r="O139">
        <v>51.7</v>
      </c>
      <c r="P139">
        <v>25.56</v>
      </c>
    </row>
    <row r="140" spans="1:16" x14ac:dyDescent="0.3">
      <c r="A140" t="s">
        <v>69</v>
      </c>
      <c r="B140" t="s">
        <v>27</v>
      </c>
      <c r="C140">
        <v>28724000</v>
      </c>
      <c r="D140" t="s">
        <v>17</v>
      </c>
      <c r="E140">
        <v>2021</v>
      </c>
      <c r="F140">
        <v>695</v>
      </c>
      <c r="G140">
        <v>11</v>
      </c>
      <c r="H140">
        <v>584609</v>
      </c>
      <c r="I140">
        <v>668</v>
      </c>
      <c r="J140">
        <v>1767252</v>
      </c>
      <c r="K140">
        <v>2064173</v>
      </c>
      <c r="L140">
        <v>3.5</v>
      </c>
      <c r="M140">
        <v>98.62</v>
      </c>
      <c r="N140">
        <v>1.35</v>
      </c>
      <c r="O140">
        <v>51.7</v>
      </c>
      <c r="P140">
        <v>25.56</v>
      </c>
    </row>
    <row r="141" spans="1:16" x14ac:dyDescent="0.3">
      <c r="A141" t="s">
        <v>71</v>
      </c>
      <c r="B141" t="s">
        <v>28</v>
      </c>
      <c r="C141">
        <v>19814000</v>
      </c>
      <c r="D141" t="s">
        <v>10</v>
      </c>
      <c r="E141">
        <v>2020</v>
      </c>
      <c r="F141">
        <v>120</v>
      </c>
      <c r="G141">
        <v>2</v>
      </c>
      <c r="H141">
        <v>0</v>
      </c>
      <c r="I141">
        <v>6</v>
      </c>
      <c r="J141">
        <v>0</v>
      </c>
      <c r="K141">
        <v>0</v>
      </c>
      <c r="L141">
        <v>7.27</v>
      </c>
      <c r="M141">
        <v>98.23</v>
      </c>
      <c r="N141">
        <v>1.74</v>
      </c>
      <c r="O141">
        <v>65.89</v>
      </c>
      <c r="P141">
        <v>37.479999999999997</v>
      </c>
    </row>
    <row r="142" spans="1:16" x14ac:dyDescent="0.3">
      <c r="A142" t="s">
        <v>71</v>
      </c>
      <c r="B142" t="s">
        <v>28</v>
      </c>
      <c r="C142">
        <v>19814000</v>
      </c>
      <c r="D142" t="s">
        <v>11</v>
      </c>
      <c r="E142">
        <v>2020</v>
      </c>
      <c r="F142">
        <v>3395</v>
      </c>
      <c r="G142">
        <v>57</v>
      </c>
      <c r="H142">
        <v>47225</v>
      </c>
      <c r="I142">
        <v>1088</v>
      </c>
      <c r="J142">
        <v>0</v>
      </c>
      <c r="K142">
        <v>0</v>
      </c>
      <c r="L142">
        <v>7.27</v>
      </c>
      <c r="M142">
        <v>98.23</v>
      </c>
      <c r="N142">
        <v>1.74</v>
      </c>
      <c r="O142">
        <v>65.89</v>
      </c>
      <c r="P142">
        <v>37.479999999999997</v>
      </c>
    </row>
    <row r="143" spans="1:16" x14ac:dyDescent="0.3">
      <c r="A143" t="s">
        <v>71</v>
      </c>
      <c r="B143" t="s">
        <v>28</v>
      </c>
      <c r="C143">
        <v>19814000</v>
      </c>
      <c r="D143" t="s">
        <v>12</v>
      </c>
      <c r="E143">
        <v>2020</v>
      </c>
      <c r="F143">
        <v>16329</v>
      </c>
      <c r="G143">
        <v>414</v>
      </c>
      <c r="H143">
        <v>165559</v>
      </c>
      <c r="I143">
        <v>7384</v>
      </c>
      <c r="J143">
        <v>0</v>
      </c>
      <c r="K143">
        <v>0</v>
      </c>
      <c r="L143">
        <v>7.27</v>
      </c>
      <c r="M143">
        <v>98.23</v>
      </c>
      <c r="N143">
        <v>1.74</v>
      </c>
      <c r="O143">
        <v>65.89</v>
      </c>
      <c r="P143">
        <v>37.479999999999997</v>
      </c>
    </row>
    <row r="144" spans="1:16" x14ac:dyDescent="0.3">
      <c r="A144" t="s">
        <v>71</v>
      </c>
      <c r="B144" t="s">
        <v>28</v>
      </c>
      <c r="C144">
        <v>19814000</v>
      </c>
      <c r="D144" t="s">
        <v>13</v>
      </c>
      <c r="E144">
        <v>2020</v>
      </c>
      <c r="F144">
        <v>67516</v>
      </c>
      <c r="G144">
        <v>2269</v>
      </c>
      <c r="H144">
        <v>318968</v>
      </c>
      <c r="I144">
        <v>49870</v>
      </c>
      <c r="J144">
        <v>0</v>
      </c>
      <c r="K144">
        <v>0</v>
      </c>
      <c r="L144">
        <v>7.27</v>
      </c>
      <c r="M144">
        <v>98.23</v>
      </c>
      <c r="N144">
        <v>1.74</v>
      </c>
      <c r="O144">
        <v>65.89</v>
      </c>
      <c r="P144">
        <v>37.479999999999997</v>
      </c>
    </row>
    <row r="145" spans="1:16" x14ac:dyDescent="0.3">
      <c r="A145" t="s">
        <v>71</v>
      </c>
      <c r="B145" t="s">
        <v>28</v>
      </c>
      <c r="C145">
        <v>19814000</v>
      </c>
      <c r="D145" t="s">
        <v>14</v>
      </c>
      <c r="E145">
        <v>2020</v>
      </c>
      <c r="F145">
        <v>48238</v>
      </c>
      <c r="G145">
        <v>1221</v>
      </c>
      <c r="H145">
        <v>501033</v>
      </c>
      <c r="I145">
        <v>62582</v>
      </c>
      <c r="J145">
        <v>0</v>
      </c>
      <c r="K145">
        <v>0</v>
      </c>
      <c r="L145">
        <v>7.27</v>
      </c>
      <c r="M145">
        <v>98.23</v>
      </c>
      <c r="N145">
        <v>1.74</v>
      </c>
      <c r="O145">
        <v>65.89</v>
      </c>
      <c r="P145">
        <v>37.479999999999997</v>
      </c>
    </row>
    <row r="146" spans="1:16" x14ac:dyDescent="0.3">
      <c r="A146" t="s">
        <v>71</v>
      </c>
      <c r="B146" t="s">
        <v>28</v>
      </c>
      <c r="C146">
        <v>19814000</v>
      </c>
      <c r="D146" t="s">
        <v>15</v>
      </c>
      <c r="E146">
        <v>2020</v>
      </c>
      <c r="F146">
        <v>39150</v>
      </c>
      <c r="G146">
        <v>481</v>
      </c>
      <c r="H146">
        <v>550700</v>
      </c>
      <c r="I146">
        <v>34748</v>
      </c>
      <c r="J146">
        <v>0</v>
      </c>
      <c r="K146">
        <v>0</v>
      </c>
      <c r="L146">
        <v>7.27</v>
      </c>
      <c r="M146">
        <v>98.23</v>
      </c>
      <c r="N146">
        <v>1.74</v>
      </c>
      <c r="O146">
        <v>65.89</v>
      </c>
      <c r="P146">
        <v>37.479999999999997</v>
      </c>
    </row>
    <row r="147" spans="1:16" x14ac:dyDescent="0.3">
      <c r="A147" t="s">
        <v>71</v>
      </c>
      <c r="B147" t="s">
        <v>28</v>
      </c>
      <c r="C147">
        <v>19814000</v>
      </c>
      <c r="D147" t="s">
        <v>16</v>
      </c>
      <c r="E147">
        <v>2020</v>
      </c>
      <c r="F147">
        <v>104967</v>
      </c>
      <c r="G147">
        <v>917</v>
      </c>
      <c r="H147">
        <v>1496480</v>
      </c>
      <c r="I147">
        <v>91768</v>
      </c>
      <c r="J147">
        <v>0</v>
      </c>
      <c r="K147">
        <v>0</v>
      </c>
      <c r="L147">
        <v>7.27</v>
      </c>
      <c r="M147">
        <v>98.23</v>
      </c>
      <c r="N147">
        <v>1.74</v>
      </c>
      <c r="O147">
        <v>65.89</v>
      </c>
      <c r="P147">
        <v>37.479999999999997</v>
      </c>
    </row>
    <row r="148" spans="1:16" x14ac:dyDescent="0.3">
      <c r="A148" t="s">
        <v>71</v>
      </c>
      <c r="B148" t="s">
        <v>28</v>
      </c>
      <c r="C148">
        <v>19814000</v>
      </c>
      <c r="D148" t="s">
        <v>17</v>
      </c>
      <c r="E148">
        <v>2020</v>
      </c>
      <c r="F148">
        <v>106991</v>
      </c>
      <c r="G148">
        <v>1150</v>
      </c>
      <c r="H148">
        <v>1600730</v>
      </c>
      <c r="I148">
        <v>100030</v>
      </c>
      <c r="J148">
        <v>0</v>
      </c>
      <c r="K148">
        <v>0</v>
      </c>
      <c r="L148">
        <v>7.27</v>
      </c>
      <c r="M148">
        <v>98.23</v>
      </c>
      <c r="N148">
        <v>1.74</v>
      </c>
      <c r="O148">
        <v>65.89</v>
      </c>
      <c r="P148">
        <v>37.479999999999997</v>
      </c>
    </row>
    <row r="149" spans="1:16" x14ac:dyDescent="0.3">
      <c r="A149" t="s">
        <v>71</v>
      </c>
      <c r="B149" t="s">
        <v>28</v>
      </c>
      <c r="C149">
        <v>19814000</v>
      </c>
      <c r="D149" t="s">
        <v>18</v>
      </c>
      <c r="E149">
        <v>2020</v>
      </c>
      <c r="F149">
        <v>183668</v>
      </c>
      <c r="G149">
        <v>2663</v>
      </c>
      <c r="H149">
        <v>1607370</v>
      </c>
      <c r="I149">
        <v>180839</v>
      </c>
      <c r="J149">
        <v>0</v>
      </c>
      <c r="K149">
        <v>0</v>
      </c>
      <c r="L149">
        <v>7.27</v>
      </c>
      <c r="M149">
        <v>98.23</v>
      </c>
      <c r="N149">
        <v>1.74</v>
      </c>
      <c r="O149">
        <v>65.89</v>
      </c>
      <c r="P149">
        <v>37.479999999999997</v>
      </c>
    </row>
    <row r="150" spans="1:16" x14ac:dyDescent="0.3">
      <c r="A150" t="s">
        <v>71</v>
      </c>
      <c r="B150" t="s">
        <v>28</v>
      </c>
      <c r="C150">
        <v>19814000</v>
      </c>
      <c r="D150" t="s">
        <v>19</v>
      </c>
      <c r="E150">
        <v>2020</v>
      </c>
      <c r="F150">
        <v>54995</v>
      </c>
      <c r="G150">
        <v>1362</v>
      </c>
      <c r="H150">
        <v>2371765</v>
      </c>
      <c r="I150">
        <v>81007</v>
      </c>
      <c r="J150">
        <v>0</v>
      </c>
      <c r="K150">
        <v>0</v>
      </c>
      <c r="L150">
        <v>7.27</v>
      </c>
      <c r="M150">
        <v>98.23</v>
      </c>
      <c r="N150">
        <v>1.74</v>
      </c>
      <c r="O150">
        <v>65.89</v>
      </c>
      <c r="P150">
        <v>37.479999999999997</v>
      </c>
    </row>
    <row r="151" spans="1:16" x14ac:dyDescent="0.3">
      <c r="A151" t="s">
        <v>71</v>
      </c>
      <c r="B151" t="s">
        <v>28</v>
      </c>
      <c r="C151">
        <v>19814000</v>
      </c>
      <c r="D151" t="s">
        <v>20</v>
      </c>
      <c r="E151">
        <v>2021</v>
      </c>
      <c r="F151">
        <v>9727</v>
      </c>
      <c r="G151">
        <v>317</v>
      </c>
      <c r="H151">
        <v>2081596</v>
      </c>
      <c r="I151">
        <v>13560</v>
      </c>
      <c r="J151">
        <v>56818</v>
      </c>
      <c r="K151">
        <v>0</v>
      </c>
      <c r="L151">
        <v>7.27</v>
      </c>
      <c r="M151">
        <v>98.23</v>
      </c>
      <c r="N151">
        <v>1.74</v>
      </c>
      <c r="O151">
        <v>65.89</v>
      </c>
      <c r="P151">
        <v>37.479999999999997</v>
      </c>
    </row>
    <row r="152" spans="1:16" x14ac:dyDescent="0.3">
      <c r="A152" t="s">
        <v>71</v>
      </c>
      <c r="B152" t="s">
        <v>28</v>
      </c>
      <c r="C152">
        <v>19814000</v>
      </c>
      <c r="D152" t="s">
        <v>21</v>
      </c>
      <c r="E152">
        <v>2021</v>
      </c>
      <c r="F152">
        <v>4193</v>
      </c>
      <c r="G152">
        <v>57</v>
      </c>
      <c r="H152">
        <v>1639273</v>
      </c>
      <c r="I152">
        <v>4162</v>
      </c>
      <c r="J152">
        <v>316088</v>
      </c>
      <c r="K152">
        <v>37053</v>
      </c>
      <c r="L152">
        <v>7.27</v>
      </c>
      <c r="M152">
        <v>98.23</v>
      </c>
      <c r="N152">
        <v>1.74</v>
      </c>
      <c r="O152">
        <v>65.89</v>
      </c>
      <c r="P152">
        <v>37.479999999999997</v>
      </c>
    </row>
    <row r="153" spans="1:16" x14ac:dyDescent="0.3">
      <c r="A153" t="s">
        <v>71</v>
      </c>
      <c r="B153" t="s">
        <v>28</v>
      </c>
      <c r="C153">
        <v>19814000</v>
      </c>
      <c r="D153" t="s">
        <v>10</v>
      </c>
      <c r="E153">
        <v>2021</v>
      </c>
      <c r="F153">
        <v>23141</v>
      </c>
      <c r="G153">
        <v>117</v>
      </c>
      <c r="H153">
        <v>2194963</v>
      </c>
      <c r="I153">
        <v>15521</v>
      </c>
      <c r="J153">
        <v>641293</v>
      </c>
      <c r="K153">
        <v>214400</v>
      </c>
      <c r="L153">
        <v>7.27</v>
      </c>
      <c r="M153">
        <v>98.23</v>
      </c>
      <c r="N153">
        <v>1.74</v>
      </c>
      <c r="O153">
        <v>65.89</v>
      </c>
      <c r="P153">
        <v>37.479999999999997</v>
      </c>
    </row>
    <row r="154" spans="1:16" x14ac:dyDescent="0.3">
      <c r="A154" t="s">
        <v>71</v>
      </c>
      <c r="B154" t="s">
        <v>28</v>
      </c>
      <c r="C154">
        <v>19814000</v>
      </c>
      <c r="D154" t="s">
        <v>11</v>
      </c>
      <c r="E154">
        <v>2021</v>
      </c>
      <c r="F154">
        <v>486903</v>
      </c>
      <c r="G154">
        <v>5120</v>
      </c>
      <c r="H154">
        <v>2576123</v>
      </c>
      <c r="I154">
        <v>391260</v>
      </c>
      <c r="J154">
        <v>1567597</v>
      </c>
      <c r="K154">
        <v>438879</v>
      </c>
      <c r="L154">
        <v>7.27</v>
      </c>
      <c r="M154">
        <v>98.23</v>
      </c>
      <c r="N154">
        <v>1.74</v>
      </c>
      <c r="O154">
        <v>65.89</v>
      </c>
      <c r="P154">
        <v>37.479999999999997</v>
      </c>
    </row>
    <row r="155" spans="1:16" x14ac:dyDescent="0.3">
      <c r="A155" t="s">
        <v>71</v>
      </c>
      <c r="B155" t="s">
        <v>28</v>
      </c>
      <c r="C155">
        <v>19814000</v>
      </c>
      <c r="D155" t="s">
        <v>12</v>
      </c>
      <c r="E155">
        <v>2021</v>
      </c>
      <c r="F155">
        <v>276907</v>
      </c>
      <c r="G155">
        <v>8090</v>
      </c>
      <c r="H155">
        <v>2150495</v>
      </c>
      <c r="I155">
        <v>357138</v>
      </c>
      <c r="J155">
        <v>1603276</v>
      </c>
      <c r="K155">
        <v>534002</v>
      </c>
      <c r="L155">
        <v>7.27</v>
      </c>
      <c r="M155">
        <v>98.23</v>
      </c>
      <c r="N155">
        <v>1.74</v>
      </c>
      <c r="O155">
        <v>65.89</v>
      </c>
      <c r="P155">
        <v>37.479999999999997</v>
      </c>
    </row>
    <row r="156" spans="1:16" x14ac:dyDescent="0.3">
      <c r="A156" t="s">
        <v>71</v>
      </c>
      <c r="B156" t="s">
        <v>28</v>
      </c>
      <c r="C156">
        <v>19814000</v>
      </c>
      <c r="D156" t="s">
        <v>13</v>
      </c>
      <c r="E156">
        <v>2021</v>
      </c>
      <c r="F156">
        <v>7948</v>
      </c>
      <c r="G156">
        <v>740</v>
      </c>
      <c r="H156">
        <v>2180824</v>
      </c>
      <c r="I156">
        <v>16869</v>
      </c>
      <c r="J156">
        <v>1903809</v>
      </c>
      <c r="K156">
        <v>580321</v>
      </c>
      <c r="L156">
        <v>7.27</v>
      </c>
      <c r="M156">
        <v>98.23</v>
      </c>
      <c r="N156">
        <v>1.74</v>
      </c>
      <c r="O156">
        <v>65.89</v>
      </c>
      <c r="P156">
        <v>37.479999999999997</v>
      </c>
    </row>
    <row r="157" spans="1:16" x14ac:dyDescent="0.3">
      <c r="A157" t="s">
        <v>71</v>
      </c>
      <c r="B157" t="s">
        <v>28</v>
      </c>
      <c r="C157">
        <v>19814000</v>
      </c>
      <c r="D157" t="s">
        <v>14</v>
      </c>
      <c r="E157">
        <v>2021</v>
      </c>
      <c r="F157">
        <v>2077</v>
      </c>
      <c r="G157">
        <v>76</v>
      </c>
      <c r="H157">
        <v>2183133</v>
      </c>
      <c r="I157">
        <v>2799</v>
      </c>
      <c r="J157">
        <v>1337691</v>
      </c>
      <c r="K157">
        <v>862602</v>
      </c>
      <c r="L157">
        <v>7.27</v>
      </c>
      <c r="M157">
        <v>98.23</v>
      </c>
      <c r="N157">
        <v>1.74</v>
      </c>
      <c r="O157">
        <v>65.89</v>
      </c>
      <c r="P157">
        <v>37.479999999999997</v>
      </c>
    </row>
    <row r="158" spans="1:16" x14ac:dyDescent="0.3">
      <c r="A158" t="s">
        <v>71</v>
      </c>
      <c r="B158" t="s">
        <v>28</v>
      </c>
      <c r="C158">
        <v>19814000</v>
      </c>
      <c r="D158" t="s">
        <v>15</v>
      </c>
      <c r="E158">
        <v>2021</v>
      </c>
      <c r="F158">
        <v>1499</v>
      </c>
      <c r="G158">
        <v>29</v>
      </c>
      <c r="H158">
        <v>2012565</v>
      </c>
      <c r="I158">
        <v>1702</v>
      </c>
      <c r="J158">
        <v>2230866</v>
      </c>
      <c r="K158">
        <v>1193880</v>
      </c>
      <c r="L158">
        <v>7.27</v>
      </c>
      <c r="M158">
        <v>98.23</v>
      </c>
      <c r="N158">
        <v>1.74</v>
      </c>
      <c r="O158">
        <v>65.89</v>
      </c>
      <c r="P158">
        <v>37.479999999999997</v>
      </c>
    </row>
    <row r="159" spans="1:16" x14ac:dyDescent="0.3">
      <c r="A159" t="s">
        <v>71</v>
      </c>
      <c r="B159" t="s">
        <v>28</v>
      </c>
      <c r="C159">
        <v>19814000</v>
      </c>
      <c r="D159" t="s">
        <v>16</v>
      </c>
      <c r="E159">
        <v>2021</v>
      </c>
      <c r="F159">
        <v>1104</v>
      </c>
      <c r="G159">
        <v>5</v>
      </c>
      <c r="H159">
        <v>1990057</v>
      </c>
      <c r="I159">
        <v>1048</v>
      </c>
      <c r="J159">
        <v>2411294</v>
      </c>
      <c r="K159">
        <v>1949439</v>
      </c>
      <c r="L159">
        <v>7.27</v>
      </c>
      <c r="M159">
        <v>98.23</v>
      </c>
      <c r="N159">
        <v>1.74</v>
      </c>
      <c r="O159">
        <v>65.89</v>
      </c>
      <c r="P159">
        <v>37.479999999999997</v>
      </c>
    </row>
    <row r="160" spans="1:16" x14ac:dyDescent="0.3">
      <c r="A160" t="s">
        <v>71</v>
      </c>
      <c r="B160" t="s">
        <v>28</v>
      </c>
      <c r="C160">
        <v>19814000</v>
      </c>
      <c r="D160" t="s">
        <v>17</v>
      </c>
      <c r="E160">
        <v>2021</v>
      </c>
      <c r="F160">
        <v>1002</v>
      </c>
      <c r="G160">
        <v>4</v>
      </c>
      <c r="H160">
        <v>1758894</v>
      </c>
      <c r="I160">
        <v>1050</v>
      </c>
      <c r="J160">
        <v>986904</v>
      </c>
      <c r="K160">
        <v>1614828</v>
      </c>
      <c r="L160">
        <v>7.27</v>
      </c>
      <c r="M160">
        <v>98.23</v>
      </c>
      <c r="N160">
        <v>1.74</v>
      </c>
      <c r="O160">
        <v>65.89</v>
      </c>
      <c r="P160">
        <v>37.479999999999997</v>
      </c>
    </row>
    <row r="161" spans="1:16" x14ac:dyDescent="0.3">
      <c r="A161" t="s">
        <v>70</v>
      </c>
      <c r="B161" t="s">
        <v>29</v>
      </c>
      <c r="C161">
        <v>959000</v>
      </c>
      <c r="D161" t="s">
        <v>11</v>
      </c>
      <c r="E161">
        <v>2020</v>
      </c>
      <c r="F161">
        <v>0</v>
      </c>
      <c r="G161">
        <v>0</v>
      </c>
      <c r="H161">
        <v>3464</v>
      </c>
      <c r="I161">
        <v>0</v>
      </c>
      <c r="J161">
        <v>0</v>
      </c>
      <c r="K161">
        <v>0</v>
      </c>
      <c r="L161">
        <v>1.1100000000000001</v>
      </c>
      <c r="M161">
        <v>99.65</v>
      </c>
      <c r="N161">
        <v>0.04</v>
      </c>
      <c r="O161">
        <v>68.900000000000006</v>
      </c>
      <c r="P161">
        <v>38.61</v>
      </c>
    </row>
    <row r="162" spans="1:16" x14ac:dyDescent="0.3">
      <c r="A162" t="s">
        <v>70</v>
      </c>
      <c r="B162" t="s">
        <v>29</v>
      </c>
      <c r="C162">
        <v>959000</v>
      </c>
      <c r="D162" t="s">
        <v>12</v>
      </c>
      <c r="E162">
        <v>2020</v>
      </c>
      <c r="F162">
        <v>2</v>
      </c>
      <c r="G162">
        <v>0</v>
      </c>
      <c r="H162">
        <v>8013</v>
      </c>
      <c r="I162">
        <v>1</v>
      </c>
      <c r="J162">
        <v>0</v>
      </c>
      <c r="K162">
        <v>0</v>
      </c>
      <c r="L162">
        <v>1.1100000000000001</v>
      </c>
      <c r="M162">
        <v>99.65</v>
      </c>
      <c r="N162">
        <v>0.04</v>
      </c>
      <c r="O162">
        <v>68.900000000000006</v>
      </c>
      <c r="P162">
        <v>38.61</v>
      </c>
    </row>
    <row r="163" spans="1:16" x14ac:dyDescent="0.3">
      <c r="A163" t="s">
        <v>70</v>
      </c>
      <c r="B163" t="s">
        <v>29</v>
      </c>
      <c r="C163">
        <v>959000</v>
      </c>
      <c r="D163" t="s">
        <v>13</v>
      </c>
      <c r="E163">
        <v>2020</v>
      </c>
      <c r="F163">
        <v>211</v>
      </c>
      <c r="G163">
        <v>0</v>
      </c>
      <c r="H163">
        <v>20554</v>
      </c>
      <c r="I163">
        <v>81</v>
      </c>
      <c r="J163">
        <v>0</v>
      </c>
      <c r="K163">
        <v>0</v>
      </c>
      <c r="L163">
        <v>1.1100000000000001</v>
      </c>
      <c r="M163">
        <v>99.65</v>
      </c>
      <c r="N163">
        <v>0.04</v>
      </c>
      <c r="O163">
        <v>68.900000000000006</v>
      </c>
      <c r="P163">
        <v>38.61</v>
      </c>
    </row>
    <row r="164" spans="1:16" x14ac:dyDescent="0.3">
      <c r="A164" t="s">
        <v>70</v>
      </c>
      <c r="B164" t="s">
        <v>29</v>
      </c>
      <c r="C164">
        <v>959000</v>
      </c>
      <c r="D164" t="s">
        <v>14</v>
      </c>
      <c r="E164">
        <v>2020</v>
      </c>
      <c r="F164">
        <v>936</v>
      </c>
      <c r="G164">
        <v>2</v>
      </c>
      <c r="H164">
        <v>10372</v>
      </c>
      <c r="I164">
        <v>643</v>
      </c>
      <c r="J164">
        <v>0</v>
      </c>
      <c r="K164">
        <v>0</v>
      </c>
      <c r="L164">
        <v>1.1100000000000001</v>
      </c>
      <c r="M164">
        <v>99.65</v>
      </c>
      <c r="N164">
        <v>0.04</v>
      </c>
      <c r="O164">
        <v>68.900000000000006</v>
      </c>
      <c r="P164">
        <v>38.61</v>
      </c>
    </row>
    <row r="165" spans="1:16" x14ac:dyDescent="0.3">
      <c r="A165" t="s">
        <v>70</v>
      </c>
      <c r="B165" t="s">
        <v>29</v>
      </c>
      <c r="C165">
        <v>959000</v>
      </c>
      <c r="D165" t="s">
        <v>15</v>
      </c>
      <c r="E165">
        <v>2020</v>
      </c>
      <c r="F165">
        <v>1218</v>
      </c>
      <c r="G165">
        <v>0</v>
      </c>
      <c r="H165">
        <v>11791</v>
      </c>
      <c r="I165">
        <v>1356</v>
      </c>
      <c r="J165">
        <v>0</v>
      </c>
      <c r="K165">
        <v>0</v>
      </c>
      <c r="L165">
        <v>1.1100000000000001</v>
      </c>
      <c r="M165">
        <v>99.65</v>
      </c>
      <c r="N165">
        <v>0.04</v>
      </c>
      <c r="O165">
        <v>68.900000000000006</v>
      </c>
      <c r="P165">
        <v>38.61</v>
      </c>
    </row>
    <row r="166" spans="1:16" x14ac:dyDescent="0.3">
      <c r="A166" t="s">
        <v>70</v>
      </c>
      <c r="B166" t="s">
        <v>29</v>
      </c>
      <c r="C166">
        <v>959000</v>
      </c>
      <c r="D166" t="s">
        <v>16</v>
      </c>
      <c r="E166">
        <v>2020</v>
      </c>
      <c r="F166">
        <v>673</v>
      </c>
      <c r="G166">
        <v>0</v>
      </c>
      <c r="H166">
        <v>11759</v>
      </c>
      <c r="I166">
        <v>821</v>
      </c>
      <c r="J166">
        <v>0</v>
      </c>
      <c r="K166">
        <v>0</v>
      </c>
      <c r="L166">
        <v>1.1100000000000001</v>
      </c>
      <c r="M166">
        <v>99.65</v>
      </c>
      <c r="N166">
        <v>0.04</v>
      </c>
      <c r="O166">
        <v>68.900000000000006</v>
      </c>
      <c r="P166">
        <v>38.61</v>
      </c>
    </row>
    <row r="167" spans="1:16" x14ac:dyDescent="0.3">
      <c r="A167" t="s">
        <v>70</v>
      </c>
      <c r="B167" t="s">
        <v>29</v>
      </c>
      <c r="C167">
        <v>959000</v>
      </c>
      <c r="D167" t="s">
        <v>17</v>
      </c>
      <c r="E167">
        <v>2020</v>
      </c>
      <c r="F167">
        <v>209</v>
      </c>
      <c r="G167">
        <v>0</v>
      </c>
      <c r="H167">
        <v>6457</v>
      </c>
      <c r="I167">
        <v>279</v>
      </c>
      <c r="J167">
        <v>0</v>
      </c>
      <c r="K167">
        <v>0</v>
      </c>
      <c r="L167">
        <v>1.1100000000000001</v>
      </c>
      <c r="M167">
        <v>99.65</v>
      </c>
      <c r="N167">
        <v>0.04</v>
      </c>
      <c r="O167">
        <v>68.900000000000006</v>
      </c>
      <c r="P167">
        <v>38.61</v>
      </c>
    </row>
    <row r="168" spans="1:16" x14ac:dyDescent="0.3">
      <c r="A168" t="s">
        <v>70</v>
      </c>
      <c r="B168" t="s">
        <v>29</v>
      </c>
      <c r="C168">
        <v>959000</v>
      </c>
      <c r="D168" t="s">
        <v>18</v>
      </c>
      <c r="E168">
        <v>2020</v>
      </c>
      <c r="F168">
        <v>78</v>
      </c>
      <c r="G168">
        <v>0</v>
      </c>
      <c r="H168">
        <v>0</v>
      </c>
      <c r="I168">
        <v>96</v>
      </c>
      <c r="J168">
        <v>0</v>
      </c>
      <c r="K168">
        <v>0</v>
      </c>
      <c r="L168">
        <v>1.1100000000000001</v>
      </c>
      <c r="M168">
        <v>99.65</v>
      </c>
      <c r="N168">
        <v>0.04</v>
      </c>
      <c r="O168">
        <v>68.900000000000006</v>
      </c>
      <c r="P168">
        <v>38.61</v>
      </c>
    </row>
    <row r="169" spans="1:16" x14ac:dyDescent="0.3">
      <c r="A169" t="s">
        <v>70</v>
      </c>
      <c r="B169" t="s">
        <v>29</v>
      </c>
      <c r="C169">
        <v>959000</v>
      </c>
      <c r="D169" t="s">
        <v>19</v>
      </c>
      <c r="E169">
        <v>2020</v>
      </c>
      <c r="F169">
        <v>37</v>
      </c>
      <c r="G169">
        <v>0</v>
      </c>
      <c r="H169">
        <v>0</v>
      </c>
      <c r="I169">
        <v>43</v>
      </c>
      <c r="J169">
        <v>0</v>
      </c>
      <c r="K169">
        <v>0</v>
      </c>
      <c r="L169">
        <v>1.1100000000000001</v>
      </c>
      <c r="M169">
        <v>99.65</v>
      </c>
      <c r="N169">
        <v>0.04</v>
      </c>
      <c r="O169">
        <v>68.900000000000006</v>
      </c>
      <c r="P169">
        <v>38.61</v>
      </c>
    </row>
    <row r="170" spans="1:16" x14ac:dyDescent="0.3">
      <c r="A170" t="s">
        <v>70</v>
      </c>
      <c r="B170" t="s">
        <v>29</v>
      </c>
      <c r="C170">
        <v>959000</v>
      </c>
      <c r="D170" t="s">
        <v>20</v>
      </c>
      <c r="E170">
        <v>2021</v>
      </c>
      <c r="F170">
        <v>16</v>
      </c>
      <c r="G170">
        <v>0</v>
      </c>
      <c r="H170">
        <v>0</v>
      </c>
      <c r="I170">
        <v>22</v>
      </c>
      <c r="J170">
        <v>1083</v>
      </c>
      <c r="K170">
        <v>0</v>
      </c>
      <c r="L170">
        <v>1.1100000000000001</v>
      </c>
      <c r="M170">
        <v>99.65</v>
      </c>
      <c r="N170">
        <v>0.04</v>
      </c>
      <c r="O170">
        <v>68.900000000000006</v>
      </c>
      <c r="P170">
        <v>38.61</v>
      </c>
    </row>
    <row r="171" spans="1:16" x14ac:dyDescent="0.3">
      <c r="A171" t="s">
        <v>70</v>
      </c>
      <c r="B171" t="s">
        <v>29</v>
      </c>
      <c r="C171">
        <v>959000</v>
      </c>
      <c r="D171" t="s">
        <v>21</v>
      </c>
      <c r="E171">
        <v>2021</v>
      </c>
      <c r="F171">
        <v>8</v>
      </c>
      <c r="G171">
        <v>0</v>
      </c>
      <c r="H171">
        <v>0</v>
      </c>
      <c r="I171">
        <v>11</v>
      </c>
      <c r="J171">
        <v>6640</v>
      </c>
      <c r="K171">
        <v>719</v>
      </c>
      <c r="L171">
        <v>1.1100000000000001</v>
      </c>
      <c r="M171">
        <v>99.65</v>
      </c>
      <c r="N171">
        <v>0.04</v>
      </c>
      <c r="O171">
        <v>68.900000000000006</v>
      </c>
      <c r="P171">
        <v>38.61</v>
      </c>
    </row>
    <row r="172" spans="1:16" x14ac:dyDescent="0.3">
      <c r="A172" t="s">
        <v>70</v>
      </c>
      <c r="B172" t="s">
        <v>29</v>
      </c>
      <c r="C172">
        <v>959000</v>
      </c>
      <c r="D172" t="s">
        <v>10</v>
      </c>
      <c r="E172">
        <v>2021</v>
      </c>
      <c r="F172">
        <v>240</v>
      </c>
      <c r="G172">
        <v>0</v>
      </c>
      <c r="H172">
        <v>0</v>
      </c>
      <c r="I172">
        <v>80</v>
      </c>
      <c r="J172">
        <v>15896</v>
      </c>
      <c r="K172">
        <v>3728</v>
      </c>
      <c r="L172">
        <v>1.1100000000000001</v>
      </c>
      <c r="M172">
        <v>99.65</v>
      </c>
      <c r="N172">
        <v>0.04</v>
      </c>
      <c r="O172">
        <v>68.900000000000006</v>
      </c>
      <c r="P172">
        <v>38.61</v>
      </c>
    </row>
    <row r="173" spans="1:16" x14ac:dyDescent="0.3">
      <c r="A173" t="s">
        <v>70</v>
      </c>
      <c r="B173" t="s">
        <v>29</v>
      </c>
      <c r="C173">
        <v>959000</v>
      </c>
      <c r="D173" t="s">
        <v>11</v>
      </c>
      <c r="E173">
        <v>2021</v>
      </c>
      <c r="F173">
        <v>4033</v>
      </c>
      <c r="G173">
        <v>2</v>
      </c>
      <c r="H173">
        <v>0</v>
      </c>
      <c r="I173">
        <v>2113</v>
      </c>
      <c r="J173">
        <v>55739</v>
      </c>
      <c r="K173">
        <v>11691</v>
      </c>
      <c r="L173">
        <v>1.1100000000000001</v>
      </c>
      <c r="M173">
        <v>99.65</v>
      </c>
      <c r="N173">
        <v>0.04</v>
      </c>
      <c r="O173">
        <v>68.900000000000006</v>
      </c>
      <c r="P173">
        <v>38.61</v>
      </c>
    </row>
    <row r="174" spans="1:16" x14ac:dyDescent="0.3">
      <c r="A174" t="s">
        <v>70</v>
      </c>
      <c r="B174" t="s">
        <v>29</v>
      </c>
      <c r="C174">
        <v>959000</v>
      </c>
      <c r="D174" t="s">
        <v>12</v>
      </c>
      <c r="E174">
        <v>2021</v>
      </c>
      <c r="F174">
        <v>2619</v>
      </c>
      <c r="G174">
        <v>0</v>
      </c>
      <c r="H174">
        <v>0</v>
      </c>
      <c r="I174">
        <v>4400</v>
      </c>
      <c r="J174">
        <v>90697</v>
      </c>
      <c r="K174">
        <v>9836</v>
      </c>
      <c r="L174">
        <v>1.1100000000000001</v>
      </c>
      <c r="M174">
        <v>99.65</v>
      </c>
      <c r="N174">
        <v>0.04</v>
      </c>
      <c r="O174">
        <v>68.900000000000006</v>
      </c>
      <c r="P174">
        <v>38.61</v>
      </c>
    </row>
    <row r="175" spans="1:16" x14ac:dyDescent="0.3">
      <c r="A175" t="s">
        <v>70</v>
      </c>
      <c r="B175" t="s">
        <v>29</v>
      </c>
      <c r="C175">
        <v>959000</v>
      </c>
      <c r="D175" t="s">
        <v>13</v>
      </c>
      <c r="E175">
        <v>2021</v>
      </c>
      <c r="F175">
        <v>283</v>
      </c>
      <c r="G175">
        <v>0</v>
      </c>
      <c r="H175">
        <v>0</v>
      </c>
      <c r="I175">
        <v>538</v>
      </c>
      <c r="J175">
        <v>217027</v>
      </c>
      <c r="K175">
        <v>14260</v>
      </c>
      <c r="L175">
        <v>1.1100000000000001</v>
      </c>
      <c r="M175">
        <v>99.65</v>
      </c>
      <c r="N175">
        <v>0.04</v>
      </c>
      <c r="O175">
        <v>68.900000000000006</v>
      </c>
      <c r="P175">
        <v>38.61</v>
      </c>
    </row>
    <row r="176" spans="1:16" x14ac:dyDescent="0.3">
      <c r="A176" t="s">
        <v>70</v>
      </c>
      <c r="B176" t="s">
        <v>29</v>
      </c>
      <c r="C176">
        <v>959000</v>
      </c>
      <c r="D176" t="s">
        <v>14</v>
      </c>
      <c r="E176">
        <v>2021</v>
      </c>
      <c r="F176">
        <v>90</v>
      </c>
      <c r="G176">
        <v>0</v>
      </c>
      <c r="H176">
        <v>0</v>
      </c>
      <c r="I176">
        <v>105</v>
      </c>
      <c r="J176">
        <v>169543</v>
      </c>
      <c r="K176">
        <v>34583</v>
      </c>
      <c r="L176">
        <v>1.1100000000000001</v>
      </c>
      <c r="M176">
        <v>99.65</v>
      </c>
      <c r="N176">
        <v>0.04</v>
      </c>
      <c r="O176">
        <v>68.900000000000006</v>
      </c>
      <c r="P176">
        <v>38.61</v>
      </c>
    </row>
    <row r="177" spans="1:16" x14ac:dyDescent="0.3">
      <c r="A177" t="s">
        <v>70</v>
      </c>
      <c r="B177" t="s">
        <v>29</v>
      </c>
      <c r="C177">
        <v>959000</v>
      </c>
      <c r="D177" t="s">
        <v>15</v>
      </c>
      <c r="E177">
        <v>2021</v>
      </c>
      <c r="F177">
        <v>13</v>
      </c>
      <c r="G177">
        <v>0</v>
      </c>
      <c r="H177">
        <v>0</v>
      </c>
      <c r="I177">
        <v>38</v>
      </c>
      <c r="J177">
        <v>60556</v>
      </c>
      <c r="K177">
        <v>66332</v>
      </c>
      <c r="L177">
        <v>1.1100000000000001</v>
      </c>
      <c r="M177">
        <v>99.65</v>
      </c>
      <c r="N177">
        <v>0.04</v>
      </c>
      <c r="O177">
        <v>68.900000000000006</v>
      </c>
      <c r="P177">
        <v>38.61</v>
      </c>
    </row>
    <row r="178" spans="1:16" x14ac:dyDescent="0.3">
      <c r="A178" t="s">
        <v>70</v>
      </c>
      <c r="B178" t="s">
        <v>29</v>
      </c>
      <c r="C178">
        <v>959000</v>
      </c>
      <c r="D178" t="s">
        <v>16</v>
      </c>
      <c r="E178">
        <v>2021</v>
      </c>
      <c r="F178">
        <v>7</v>
      </c>
      <c r="G178">
        <v>0</v>
      </c>
      <c r="H178">
        <v>0</v>
      </c>
      <c r="I178">
        <v>11</v>
      </c>
      <c r="J178">
        <v>28638</v>
      </c>
      <c r="K178">
        <v>135342</v>
      </c>
      <c r="L178">
        <v>1.1100000000000001</v>
      </c>
      <c r="M178">
        <v>99.65</v>
      </c>
      <c r="N178">
        <v>0.04</v>
      </c>
      <c r="O178">
        <v>68.900000000000006</v>
      </c>
      <c r="P178">
        <v>38.61</v>
      </c>
    </row>
    <row r="179" spans="1:16" x14ac:dyDescent="0.3">
      <c r="A179" t="s">
        <v>70</v>
      </c>
      <c r="B179" t="s">
        <v>29</v>
      </c>
      <c r="C179">
        <v>959000</v>
      </c>
      <c r="D179" t="s">
        <v>17</v>
      </c>
      <c r="E179">
        <v>2021</v>
      </c>
      <c r="F179">
        <v>8</v>
      </c>
      <c r="G179">
        <v>0</v>
      </c>
      <c r="H179">
        <v>0</v>
      </c>
      <c r="I179">
        <v>6</v>
      </c>
      <c r="J179">
        <v>14934</v>
      </c>
      <c r="K179">
        <v>93764</v>
      </c>
      <c r="L179">
        <v>1.1100000000000001</v>
      </c>
      <c r="M179">
        <v>99.65</v>
      </c>
      <c r="N179">
        <v>0.04</v>
      </c>
      <c r="O179">
        <v>68.900000000000006</v>
      </c>
      <c r="P179">
        <v>38.61</v>
      </c>
    </row>
    <row r="180" spans="1:16" x14ac:dyDescent="0.3">
      <c r="A180" t="s">
        <v>72</v>
      </c>
      <c r="B180" t="s">
        <v>30</v>
      </c>
      <c r="C180">
        <v>1540000</v>
      </c>
      <c r="D180" t="s">
        <v>10</v>
      </c>
      <c r="E180">
        <v>2020</v>
      </c>
      <c r="F180">
        <v>5</v>
      </c>
      <c r="G180">
        <v>0</v>
      </c>
      <c r="H180">
        <v>0</v>
      </c>
      <c r="I180">
        <v>0</v>
      </c>
      <c r="J180">
        <v>0</v>
      </c>
      <c r="K180">
        <v>0</v>
      </c>
      <c r="L180">
        <v>11.57</v>
      </c>
      <c r="M180">
        <v>97.91</v>
      </c>
      <c r="N180">
        <v>1.89</v>
      </c>
      <c r="O180">
        <v>81.98</v>
      </c>
      <c r="P180">
        <v>59.16</v>
      </c>
    </row>
    <row r="181" spans="1:16" x14ac:dyDescent="0.3">
      <c r="A181" t="s">
        <v>72</v>
      </c>
      <c r="B181" t="s">
        <v>30</v>
      </c>
      <c r="C181">
        <v>1540000</v>
      </c>
      <c r="D181" t="s">
        <v>11</v>
      </c>
      <c r="E181">
        <v>2020</v>
      </c>
      <c r="F181">
        <v>2</v>
      </c>
      <c r="G181">
        <v>0</v>
      </c>
      <c r="H181">
        <v>2031</v>
      </c>
      <c r="I181">
        <v>7</v>
      </c>
      <c r="J181">
        <v>0</v>
      </c>
      <c r="K181">
        <v>0</v>
      </c>
      <c r="L181">
        <v>11.57</v>
      </c>
      <c r="M181">
        <v>97.91</v>
      </c>
      <c r="N181">
        <v>1.89</v>
      </c>
      <c r="O181">
        <v>81.98</v>
      </c>
      <c r="P181">
        <v>59.16</v>
      </c>
    </row>
    <row r="182" spans="1:16" x14ac:dyDescent="0.3">
      <c r="A182" t="s">
        <v>72</v>
      </c>
      <c r="B182" t="s">
        <v>30</v>
      </c>
      <c r="C182">
        <v>1540000</v>
      </c>
      <c r="D182" t="s">
        <v>12</v>
      </c>
      <c r="E182">
        <v>2020</v>
      </c>
      <c r="F182">
        <v>64</v>
      </c>
      <c r="G182">
        <v>0</v>
      </c>
      <c r="H182">
        <v>17460</v>
      </c>
      <c r="I182">
        <v>37</v>
      </c>
      <c r="J182">
        <v>0</v>
      </c>
      <c r="K182">
        <v>0</v>
      </c>
      <c r="L182">
        <v>11.57</v>
      </c>
      <c r="M182">
        <v>97.91</v>
      </c>
      <c r="N182">
        <v>1.89</v>
      </c>
      <c r="O182">
        <v>81.98</v>
      </c>
      <c r="P182">
        <v>59.16</v>
      </c>
    </row>
    <row r="183" spans="1:16" x14ac:dyDescent="0.3">
      <c r="A183" t="s">
        <v>72</v>
      </c>
      <c r="B183" t="s">
        <v>30</v>
      </c>
      <c r="C183">
        <v>1540000</v>
      </c>
      <c r="D183" t="s">
        <v>13</v>
      </c>
      <c r="E183">
        <v>2020</v>
      </c>
      <c r="F183">
        <v>1244</v>
      </c>
      <c r="G183">
        <v>3</v>
      </c>
      <c r="H183">
        <v>47000</v>
      </c>
      <c r="I183">
        <v>552</v>
      </c>
      <c r="J183">
        <v>0</v>
      </c>
      <c r="K183">
        <v>0</v>
      </c>
      <c r="L183">
        <v>11.57</v>
      </c>
      <c r="M183">
        <v>97.91</v>
      </c>
      <c r="N183">
        <v>1.89</v>
      </c>
      <c r="O183">
        <v>81.98</v>
      </c>
      <c r="P183">
        <v>59.16</v>
      </c>
    </row>
    <row r="184" spans="1:16" x14ac:dyDescent="0.3">
      <c r="A184" t="s">
        <v>72</v>
      </c>
      <c r="B184" t="s">
        <v>30</v>
      </c>
      <c r="C184">
        <v>1540000</v>
      </c>
      <c r="D184" t="s">
        <v>14</v>
      </c>
      <c r="E184">
        <v>2020</v>
      </c>
      <c r="F184">
        <v>4598</v>
      </c>
      <c r="G184">
        <v>42</v>
      </c>
      <c r="H184">
        <v>64827</v>
      </c>
      <c r="I184">
        <v>3615</v>
      </c>
      <c r="J184">
        <v>0</v>
      </c>
      <c r="K184">
        <v>0</v>
      </c>
      <c r="L184">
        <v>11.57</v>
      </c>
      <c r="M184">
        <v>97.91</v>
      </c>
      <c r="N184">
        <v>1.89</v>
      </c>
      <c r="O184">
        <v>81.98</v>
      </c>
      <c r="P184">
        <v>59.16</v>
      </c>
    </row>
    <row r="185" spans="1:16" x14ac:dyDescent="0.3">
      <c r="A185" t="s">
        <v>72</v>
      </c>
      <c r="B185" t="s">
        <v>30</v>
      </c>
      <c r="C185">
        <v>1540000</v>
      </c>
      <c r="D185" t="s">
        <v>15</v>
      </c>
      <c r="E185">
        <v>2020</v>
      </c>
      <c r="F185">
        <v>11505</v>
      </c>
      <c r="G185">
        <v>147</v>
      </c>
      <c r="H185">
        <v>67906</v>
      </c>
      <c r="I185">
        <v>9366</v>
      </c>
      <c r="J185">
        <v>0</v>
      </c>
      <c r="K185">
        <v>0</v>
      </c>
      <c r="L185">
        <v>11.57</v>
      </c>
      <c r="M185">
        <v>97.91</v>
      </c>
      <c r="N185">
        <v>1.89</v>
      </c>
      <c r="O185">
        <v>81.98</v>
      </c>
      <c r="P185">
        <v>59.16</v>
      </c>
    </row>
    <row r="186" spans="1:16" x14ac:dyDescent="0.3">
      <c r="A186" t="s">
        <v>72</v>
      </c>
      <c r="B186" t="s">
        <v>30</v>
      </c>
      <c r="C186">
        <v>1540000</v>
      </c>
      <c r="D186" t="s">
        <v>16</v>
      </c>
      <c r="E186">
        <v>2020</v>
      </c>
      <c r="F186">
        <v>16000</v>
      </c>
      <c r="G186">
        <v>236</v>
      </c>
      <c r="H186">
        <v>55577</v>
      </c>
      <c r="I186">
        <v>14548</v>
      </c>
      <c r="J186">
        <v>0</v>
      </c>
      <c r="K186">
        <v>0</v>
      </c>
      <c r="L186">
        <v>11.57</v>
      </c>
      <c r="M186">
        <v>97.91</v>
      </c>
      <c r="N186">
        <v>1.89</v>
      </c>
      <c r="O186">
        <v>81.98</v>
      </c>
      <c r="P186">
        <v>59.16</v>
      </c>
    </row>
    <row r="187" spans="1:16" x14ac:dyDescent="0.3">
      <c r="A187" t="s">
        <v>72</v>
      </c>
      <c r="B187" t="s">
        <v>30</v>
      </c>
      <c r="C187">
        <v>1540000</v>
      </c>
      <c r="D187" t="s">
        <v>17</v>
      </c>
      <c r="E187">
        <v>2020</v>
      </c>
      <c r="F187">
        <v>10208</v>
      </c>
      <c r="G187">
        <v>176</v>
      </c>
      <c r="H187">
        <v>45747</v>
      </c>
      <c r="I187">
        <v>12553</v>
      </c>
      <c r="J187">
        <v>0</v>
      </c>
      <c r="K187">
        <v>0</v>
      </c>
      <c r="L187">
        <v>11.57</v>
      </c>
      <c r="M187">
        <v>97.91</v>
      </c>
      <c r="N187">
        <v>1.89</v>
      </c>
      <c r="O187">
        <v>81.98</v>
      </c>
      <c r="P187">
        <v>59.16</v>
      </c>
    </row>
    <row r="188" spans="1:16" x14ac:dyDescent="0.3">
      <c r="A188" t="s">
        <v>72</v>
      </c>
      <c r="B188" t="s">
        <v>30</v>
      </c>
      <c r="C188">
        <v>1540000</v>
      </c>
      <c r="D188" t="s">
        <v>18</v>
      </c>
      <c r="E188">
        <v>2020</v>
      </c>
      <c r="F188">
        <v>4337</v>
      </c>
      <c r="G188">
        <v>84</v>
      </c>
      <c r="H188">
        <v>48323</v>
      </c>
      <c r="I188">
        <v>5262</v>
      </c>
      <c r="J188">
        <v>0</v>
      </c>
      <c r="K188">
        <v>0</v>
      </c>
      <c r="L188">
        <v>11.57</v>
      </c>
      <c r="M188">
        <v>97.91</v>
      </c>
      <c r="N188">
        <v>1.89</v>
      </c>
      <c r="O188">
        <v>81.98</v>
      </c>
      <c r="P188">
        <v>59.16</v>
      </c>
    </row>
    <row r="189" spans="1:16" x14ac:dyDescent="0.3">
      <c r="A189" t="s">
        <v>72</v>
      </c>
      <c r="B189" t="s">
        <v>30</v>
      </c>
      <c r="C189">
        <v>1540000</v>
      </c>
      <c r="D189" t="s">
        <v>19</v>
      </c>
      <c r="E189">
        <v>2020</v>
      </c>
      <c r="F189">
        <v>3103</v>
      </c>
      <c r="G189">
        <v>51</v>
      </c>
      <c r="H189">
        <v>50335</v>
      </c>
      <c r="I189">
        <v>3448</v>
      </c>
      <c r="J189">
        <v>0</v>
      </c>
      <c r="K189">
        <v>0</v>
      </c>
      <c r="L189">
        <v>11.57</v>
      </c>
      <c r="M189">
        <v>97.91</v>
      </c>
      <c r="N189">
        <v>1.89</v>
      </c>
      <c r="O189">
        <v>81.98</v>
      </c>
      <c r="P189">
        <v>59.16</v>
      </c>
    </row>
    <row r="190" spans="1:16" x14ac:dyDescent="0.3">
      <c r="A190" t="s">
        <v>72</v>
      </c>
      <c r="B190" t="s">
        <v>30</v>
      </c>
      <c r="C190">
        <v>1540000</v>
      </c>
      <c r="D190" t="s">
        <v>20</v>
      </c>
      <c r="E190">
        <v>2021</v>
      </c>
      <c r="F190">
        <v>2343</v>
      </c>
      <c r="G190">
        <v>29</v>
      </c>
      <c r="H190">
        <v>51470</v>
      </c>
      <c r="I190">
        <v>2503</v>
      </c>
      <c r="J190">
        <v>4117</v>
      </c>
      <c r="K190">
        <v>0</v>
      </c>
      <c r="L190">
        <v>11.57</v>
      </c>
      <c r="M190">
        <v>97.91</v>
      </c>
      <c r="N190">
        <v>1.89</v>
      </c>
      <c r="O190">
        <v>81.98</v>
      </c>
      <c r="P190">
        <v>59.16</v>
      </c>
    </row>
    <row r="191" spans="1:16" x14ac:dyDescent="0.3">
      <c r="A191" t="s">
        <v>72</v>
      </c>
      <c r="B191" t="s">
        <v>30</v>
      </c>
      <c r="C191">
        <v>1540000</v>
      </c>
      <c r="D191" t="s">
        <v>21</v>
      </c>
      <c r="E191">
        <v>2021</v>
      </c>
      <c r="F191">
        <v>1577</v>
      </c>
      <c r="G191">
        <v>27</v>
      </c>
      <c r="H191">
        <v>42691</v>
      </c>
      <c r="I191">
        <v>1694</v>
      </c>
      <c r="J191">
        <v>14605</v>
      </c>
      <c r="K191">
        <v>2072</v>
      </c>
      <c r="L191">
        <v>11.57</v>
      </c>
      <c r="M191">
        <v>97.91</v>
      </c>
      <c r="N191">
        <v>1.89</v>
      </c>
      <c r="O191">
        <v>81.98</v>
      </c>
      <c r="P191">
        <v>59.16</v>
      </c>
    </row>
    <row r="192" spans="1:16" x14ac:dyDescent="0.3">
      <c r="A192" t="s">
        <v>72</v>
      </c>
      <c r="B192" t="s">
        <v>30</v>
      </c>
      <c r="C192">
        <v>1540000</v>
      </c>
      <c r="D192" t="s">
        <v>10</v>
      </c>
      <c r="E192">
        <v>2021</v>
      </c>
      <c r="F192">
        <v>3053</v>
      </c>
      <c r="G192">
        <v>35</v>
      </c>
      <c r="H192">
        <v>51285</v>
      </c>
      <c r="I192">
        <v>2068</v>
      </c>
      <c r="J192">
        <v>78598</v>
      </c>
      <c r="K192">
        <v>16358</v>
      </c>
      <c r="L192">
        <v>11.57</v>
      </c>
      <c r="M192">
        <v>97.91</v>
      </c>
      <c r="N192">
        <v>1.89</v>
      </c>
      <c r="O192">
        <v>81.98</v>
      </c>
      <c r="P192">
        <v>59.16</v>
      </c>
    </row>
    <row r="193" spans="1:16" x14ac:dyDescent="0.3">
      <c r="A193" t="s">
        <v>72</v>
      </c>
      <c r="B193" t="s">
        <v>30</v>
      </c>
      <c r="C193">
        <v>1540000</v>
      </c>
      <c r="D193" t="s">
        <v>11</v>
      </c>
      <c r="E193">
        <v>2021</v>
      </c>
      <c r="F193">
        <v>33013</v>
      </c>
      <c r="G193">
        <v>338</v>
      </c>
      <c r="H193">
        <v>108164</v>
      </c>
      <c r="I193">
        <v>11286</v>
      </c>
      <c r="J193">
        <v>179805</v>
      </c>
      <c r="K193">
        <v>54163</v>
      </c>
      <c r="L193">
        <v>11.57</v>
      </c>
      <c r="M193">
        <v>97.91</v>
      </c>
      <c r="N193">
        <v>1.89</v>
      </c>
      <c r="O193">
        <v>81.98</v>
      </c>
      <c r="P193">
        <v>59.16</v>
      </c>
    </row>
    <row r="194" spans="1:16" x14ac:dyDescent="0.3">
      <c r="A194" t="s">
        <v>72</v>
      </c>
      <c r="B194" t="s">
        <v>30</v>
      </c>
      <c r="C194">
        <v>1540000</v>
      </c>
      <c r="D194" t="s">
        <v>12</v>
      </c>
      <c r="E194">
        <v>2021</v>
      </c>
      <c r="F194">
        <v>64614</v>
      </c>
      <c r="G194">
        <v>1481</v>
      </c>
      <c r="H194">
        <v>170121</v>
      </c>
      <c r="I194">
        <v>73315</v>
      </c>
      <c r="J194">
        <v>156709</v>
      </c>
      <c r="K194">
        <v>22507</v>
      </c>
      <c r="L194">
        <v>11.57</v>
      </c>
      <c r="M194">
        <v>97.91</v>
      </c>
      <c r="N194">
        <v>1.89</v>
      </c>
      <c r="O194">
        <v>81.98</v>
      </c>
      <c r="P194">
        <v>59.16</v>
      </c>
    </row>
    <row r="195" spans="1:16" x14ac:dyDescent="0.3">
      <c r="A195" t="s">
        <v>72</v>
      </c>
      <c r="B195" t="s">
        <v>30</v>
      </c>
      <c r="C195">
        <v>1540000</v>
      </c>
      <c r="D195" t="s">
        <v>13</v>
      </c>
      <c r="E195">
        <v>2021</v>
      </c>
      <c r="F195">
        <v>11023</v>
      </c>
      <c r="G195">
        <v>405</v>
      </c>
      <c r="H195">
        <v>99323</v>
      </c>
      <c r="I195">
        <v>21107</v>
      </c>
      <c r="J195">
        <v>383780</v>
      </c>
      <c r="K195">
        <v>21466</v>
      </c>
      <c r="L195">
        <v>11.57</v>
      </c>
      <c r="M195">
        <v>97.91</v>
      </c>
      <c r="N195">
        <v>1.89</v>
      </c>
      <c r="O195">
        <v>81.98</v>
      </c>
      <c r="P195">
        <v>59.16</v>
      </c>
    </row>
    <row r="196" spans="1:16" x14ac:dyDescent="0.3">
      <c r="A196" t="s">
        <v>72</v>
      </c>
      <c r="B196" t="s">
        <v>30</v>
      </c>
      <c r="C196">
        <v>1540000</v>
      </c>
      <c r="D196" t="s">
        <v>14</v>
      </c>
      <c r="E196">
        <v>2021</v>
      </c>
      <c r="F196">
        <v>4457</v>
      </c>
      <c r="G196">
        <v>93</v>
      </c>
      <c r="H196">
        <v>133924</v>
      </c>
      <c r="I196">
        <v>5580</v>
      </c>
      <c r="J196">
        <v>240409</v>
      </c>
      <c r="K196">
        <v>156036</v>
      </c>
      <c r="L196">
        <v>11.57</v>
      </c>
      <c r="M196">
        <v>97.91</v>
      </c>
      <c r="N196">
        <v>1.89</v>
      </c>
      <c r="O196">
        <v>81.98</v>
      </c>
      <c r="P196">
        <v>59.16</v>
      </c>
    </row>
    <row r="197" spans="1:16" x14ac:dyDescent="0.3">
      <c r="A197" t="s">
        <v>72</v>
      </c>
      <c r="B197" t="s">
        <v>30</v>
      </c>
      <c r="C197">
        <v>1540000</v>
      </c>
      <c r="D197" t="s">
        <v>15</v>
      </c>
      <c r="E197">
        <v>2021</v>
      </c>
      <c r="F197">
        <v>2809</v>
      </c>
      <c r="G197">
        <v>54</v>
      </c>
      <c r="H197">
        <v>152633</v>
      </c>
      <c r="I197">
        <v>2936</v>
      </c>
      <c r="J197">
        <v>108184</v>
      </c>
      <c r="K197">
        <v>147757</v>
      </c>
      <c r="L197">
        <v>11.57</v>
      </c>
      <c r="M197">
        <v>97.91</v>
      </c>
      <c r="N197">
        <v>1.89</v>
      </c>
      <c r="O197">
        <v>81.98</v>
      </c>
      <c r="P197">
        <v>59.16</v>
      </c>
    </row>
    <row r="198" spans="1:16" x14ac:dyDescent="0.3">
      <c r="A198" t="s">
        <v>72</v>
      </c>
      <c r="B198" t="s">
        <v>30</v>
      </c>
      <c r="C198">
        <v>1540000</v>
      </c>
      <c r="D198" t="s">
        <v>16</v>
      </c>
      <c r="E198">
        <v>2021</v>
      </c>
      <c r="F198">
        <v>2476</v>
      </c>
      <c r="G198">
        <v>113</v>
      </c>
      <c r="H198">
        <v>144672</v>
      </c>
      <c r="I198">
        <v>2384</v>
      </c>
      <c r="J198">
        <v>59575</v>
      </c>
      <c r="K198">
        <v>278541</v>
      </c>
      <c r="L198">
        <v>11.57</v>
      </c>
      <c r="M198">
        <v>97.91</v>
      </c>
      <c r="N198">
        <v>1.89</v>
      </c>
      <c r="O198">
        <v>81.98</v>
      </c>
      <c r="P198">
        <v>59.16</v>
      </c>
    </row>
    <row r="199" spans="1:16" x14ac:dyDescent="0.3">
      <c r="A199" t="s">
        <v>72</v>
      </c>
      <c r="B199" t="s">
        <v>30</v>
      </c>
      <c r="C199">
        <v>1540000</v>
      </c>
      <c r="D199" t="s">
        <v>17</v>
      </c>
      <c r="E199">
        <v>2021</v>
      </c>
      <c r="F199">
        <v>1677</v>
      </c>
      <c r="G199">
        <v>50</v>
      </c>
      <c r="H199">
        <v>114910</v>
      </c>
      <c r="I199">
        <v>2131</v>
      </c>
      <c r="J199">
        <v>36786</v>
      </c>
      <c r="K199">
        <v>212214</v>
      </c>
      <c r="L199">
        <v>11.57</v>
      </c>
      <c r="M199">
        <v>97.91</v>
      </c>
      <c r="N199">
        <v>1.89</v>
      </c>
      <c r="O199">
        <v>81.98</v>
      </c>
      <c r="P199">
        <v>59.16</v>
      </c>
    </row>
    <row r="200" spans="1:16" x14ac:dyDescent="0.3">
      <c r="A200" t="s">
        <v>73</v>
      </c>
      <c r="B200" t="s">
        <v>31</v>
      </c>
      <c r="C200">
        <v>67936000</v>
      </c>
      <c r="D200" t="s">
        <v>10</v>
      </c>
      <c r="E200">
        <v>2020</v>
      </c>
      <c r="F200">
        <v>74</v>
      </c>
      <c r="G200">
        <v>6</v>
      </c>
      <c r="H200">
        <v>0</v>
      </c>
      <c r="I200">
        <v>5</v>
      </c>
      <c r="J200">
        <v>0</v>
      </c>
      <c r="K200">
        <v>0</v>
      </c>
      <c r="L200">
        <v>1.22</v>
      </c>
      <c r="M200">
        <v>98.75</v>
      </c>
      <c r="N200">
        <v>1.22</v>
      </c>
      <c r="O200">
        <v>65.849999999999994</v>
      </c>
      <c r="P200">
        <v>38.229999999999997</v>
      </c>
    </row>
    <row r="201" spans="1:16" x14ac:dyDescent="0.3">
      <c r="A201" t="s">
        <v>73</v>
      </c>
      <c r="B201" t="s">
        <v>31</v>
      </c>
      <c r="C201">
        <v>67936000</v>
      </c>
      <c r="D201" t="s">
        <v>11</v>
      </c>
      <c r="E201">
        <v>2020</v>
      </c>
      <c r="F201">
        <v>4321</v>
      </c>
      <c r="G201">
        <v>208</v>
      </c>
      <c r="H201">
        <v>64007</v>
      </c>
      <c r="I201">
        <v>608</v>
      </c>
      <c r="J201">
        <v>0</v>
      </c>
      <c r="K201">
        <v>0</v>
      </c>
      <c r="L201">
        <v>1.22</v>
      </c>
      <c r="M201">
        <v>98.75</v>
      </c>
      <c r="N201">
        <v>1.22</v>
      </c>
      <c r="O201">
        <v>65.849999999999994</v>
      </c>
      <c r="P201">
        <v>38.229999999999997</v>
      </c>
    </row>
    <row r="202" spans="1:16" x14ac:dyDescent="0.3">
      <c r="A202" t="s">
        <v>73</v>
      </c>
      <c r="B202" t="s">
        <v>31</v>
      </c>
      <c r="C202">
        <v>67936000</v>
      </c>
      <c r="D202" t="s">
        <v>12</v>
      </c>
      <c r="E202">
        <v>2020</v>
      </c>
      <c r="F202">
        <v>12399</v>
      </c>
      <c r="G202">
        <v>824</v>
      </c>
      <c r="H202">
        <v>147923</v>
      </c>
      <c r="I202">
        <v>9306</v>
      </c>
      <c r="J202">
        <v>0</v>
      </c>
      <c r="K202">
        <v>0</v>
      </c>
      <c r="L202">
        <v>1.22</v>
      </c>
      <c r="M202">
        <v>98.75</v>
      </c>
      <c r="N202">
        <v>1.22</v>
      </c>
      <c r="O202">
        <v>65.849999999999994</v>
      </c>
      <c r="P202">
        <v>38.229999999999997</v>
      </c>
    </row>
    <row r="203" spans="1:16" x14ac:dyDescent="0.3">
      <c r="A203" t="s">
        <v>73</v>
      </c>
      <c r="B203" t="s">
        <v>31</v>
      </c>
      <c r="C203">
        <v>67936000</v>
      </c>
      <c r="D203" t="s">
        <v>13</v>
      </c>
      <c r="E203">
        <v>2020</v>
      </c>
      <c r="F203">
        <v>15849</v>
      </c>
      <c r="G203">
        <v>810</v>
      </c>
      <c r="H203">
        <v>161683</v>
      </c>
      <c r="I203">
        <v>13751</v>
      </c>
      <c r="J203">
        <v>0</v>
      </c>
      <c r="K203">
        <v>0</v>
      </c>
      <c r="L203">
        <v>1.22</v>
      </c>
      <c r="M203">
        <v>98.75</v>
      </c>
      <c r="N203">
        <v>1.22</v>
      </c>
      <c r="O203">
        <v>65.849999999999994</v>
      </c>
      <c r="P203">
        <v>38.229999999999997</v>
      </c>
    </row>
    <row r="204" spans="1:16" x14ac:dyDescent="0.3">
      <c r="A204" t="s">
        <v>73</v>
      </c>
      <c r="B204" t="s">
        <v>31</v>
      </c>
      <c r="C204">
        <v>67936000</v>
      </c>
      <c r="D204" t="s">
        <v>14</v>
      </c>
      <c r="E204">
        <v>2020</v>
      </c>
      <c r="F204">
        <v>28795</v>
      </c>
      <c r="G204">
        <v>593</v>
      </c>
      <c r="H204">
        <v>391164</v>
      </c>
      <c r="I204">
        <v>21237</v>
      </c>
      <c r="J204">
        <v>0</v>
      </c>
      <c r="K204">
        <v>0</v>
      </c>
      <c r="L204">
        <v>1.22</v>
      </c>
      <c r="M204">
        <v>98.75</v>
      </c>
      <c r="N204">
        <v>1.22</v>
      </c>
      <c r="O204">
        <v>65.849999999999994</v>
      </c>
      <c r="P204">
        <v>38.229999999999997</v>
      </c>
    </row>
    <row r="205" spans="1:16" x14ac:dyDescent="0.3">
      <c r="A205" t="s">
        <v>73</v>
      </c>
      <c r="B205" t="s">
        <v>31</v>
      </c>
      <c r="C205">
        <v>67936000</v>
      </c>
      <c r="D205" t="s">
        <v>15</v>
      </c>
      <c r="E205">
        <v>2020</v>
      </c>
      <c r="F205">
        <v>34997</v>
      </c>
      <c r="G205">
        <v>581</v>
      </c>
      <c r="H205">
        <v>1567059</v>
      </c>
      <c r="I205">
        <v>32975</v>
      </c>
      <c r="J205">
        <v>0</v>
      </c>
      <c r="K205">
        <v>0</v>
      </c>
      <c r="L205">
        <v>1.22</v>
      </c>
      <c r="M205">
        <v>98.75</v>
      </c>
      <c r="N205">
        <v>1.22</v>
      </c>
      <c r="O205">
        <v>65.849999999999994</v>
      </c>
      <c r="P205">
        <v>38.229999999999997</v>
      </c>
    </row>
    <row r="206" spans="1:16" x14ac:dyDescent="0.3">
      <c r="A206" t="s">
        <v>73</v>
      </c>
      <c r="B206" t="s">
        <v>31</v>
      </c>
      <c r="C206">
        <v>67936000</v>
      </c>
      <c r="D206" t="s">
        <v>16</v>
      </c>
      <c r="E206">
        <v>2020</v>
      </c>
      <c r="F206">
        <v>40959</v>
      </c>
      <c r="G206">
        <v>431</v>
      </c>
      <c r="H206">
        <v>2086192</v>
      </c>
      <c r="I206">
        <v>39449</v>
      </c>
      <c r="J206">
        <v>0</v>
      </c>
      <c r="K206">
        <v>0</v>
      </c>
      <c r="L206">
        <v>1.22</v>
      </c>
      <c r="M206">
        <v>98.75</v>
      </c>
      <c r="N206">
        <v>1.22</v>
      </c>
      <c r="O206">
        <v>65.849999999999994</v>
      </c>
      <c r="P206">
        <v>38.229999999999997</v>
      </c>
    </row>
    <row r="207" spans="1:16" x14ac:dyDescent="0.3">
      <c r="A207" t="s">
        <v>73</v>
      </c>
      <c r="B207" t="s">
        <v>31</v>
      </c>
      <c r="C207">
        <v>67936000</v>
      </c>
      <c r="D207" t="s">
        <v>17</v>
      </c>
      <c r="E207">
        <v>2020</v>
      </c>
      <c r="F207">
        <v>35550</v>
      </c>
      <c r="G207">
        <v>266</v>
      </c>
      <c r="H207">
        <v>1635819</v>
      </c>
      <c r="I207">
        <v>38888</v>
      </c>
      <c r="J207">
        <v>0</v>
      </c>
      <c r="K207">
        <v>0</v>
      </c>
      <c r="L207">
        <v>1.22</v>
      </c>
      <c r="M207">
        <v>98.75</v>
      </c>
      <c r="N207">
        <v>1.22</v>
      </c>
      <c r="O207">
        <v>65.849999999999994</v>
      </c>
      <c r="P207">
        <v>38.229999999999997</v>
      </c>
    </row>
    <row r="208" spans="1:16" x14ac:dyDescent="0.3">
      <c r="A208" t="s">
        <v>73</v>
      </c>
      <c r="B208" t="s">
        <v>31</v>
      </c>
      <c r="C208">
        <v>67936000</v>
      </c>
      <c r="D208" t="s">
        <v>18</v>
      </c>
      <c r="E208">
        <v>2020</v>
      </c>
      <c r="F208">
        <v>36836</v>
      </c>
      <c r="G208">
        <v>270</v>
      </c>
      <c r="H208">
        <v>1771768</v>
      </c>
      <c r="I208">
        <v>34702</v>
      </c>
      <c r="J208">
        <v>0</v>
      </c>
      <c r="K208">
        <v>0</v>
      </c>
      <c r="L208">
        <v>1.22</v>
      </c>
      <c r="M208">
        <v>98.75</v>
      </c>
      <c r="N208">
        <v>1.22</v>
      </c>
      <c r="O208">
        <v>65.849999999999994</v>
      </c>
      <c r="P208">
        <v>38.229999999999997</v>
      </c>
    </row>
    <row r="209" spans="1:16" x14ac:dyDescent="0.3">
      <c r="A209" t="s">
        <v>73</v>
      </c>
      <c r="B209" t="s">
        <v>31</v>
      </c>
      <c r="C209">
        <v>67936000</v>
      </c>
      <c r="D209" t="s">
        <v>19</v>
      </c>
      <c r="E209">
        <v>2020</v>
      </c>
      <c r="F209">
        <v>35258</v>
      </c>
      <c r="G209">
        <v>317</v>
      </c>
      <c r="H209">
        <v>1827165</v>
      </c>
      <c r="I209">
        <v>40072</v>
      </c>
      <c r="J209">
        <v>0</v>
      </c>
      <c r="K209">
        <v>0</v>
      </c>
      <c r="L209">
        <v>1.22</v>
      </c>
      <c r="M209">
        <v>98.75</v>
      </c>
      <c r="N209">
        <v>1.22</v>
      </c>
      <c r="O209">
        <v>65.849999999999994</v>
      </c>
      <c r="P209">
        <v>38.229999999999997</v>
      </c>
    </row>
    <row r="210" spans="1:16" x14ac:dyDescent="0.3">
      <c r="A210" t="s">
        <v>73</v>
      </c>
      <c r="B210" t="s">
        <v>31</v>
      </c>
      <c r="C210">
        <v>67936000</v>
      </c>
      <c r="D210" t="s">
        <v>20</v>
      </c>
      <c r="E210">
        <v>2021</v>
      </c>
      <c r="F210">
        <v>16502</v>
      </c>
      <c r="G210">
        <v>81</v>
      </c>
      <c r="H210">
        <v>1160891</v>
      </c>
      <c r="I210">
        <v>22810</v>
      </c>
      <c r="J210">
        <v>247891</v>
      </c>
      <c r="K210">
        <v>0</v>
      </c>
      <c r="L210">
        <v>1.22</v>
      </c>
      <c r="M210">
        <v>98.75</v>
      </c>
      <c r="N210">
        <v>1.22</v>
      </c>
      <c r="O210">
        <v>65.849999999999994</v>
      </c>
      <c r="P210">
        <v>38.229999999999997</v>
      </c>
    </row>
    <row r="211" spans="1:16" x14ac:dyDescent="0.3">
      <c r="A211" t="s">
        <v>73</v>
      </c>
      <c r="B211" t="s">
        <v>31</v>
      </c>
      <c r="C211">
        <v>67936000</v>
      </c>
      <c r="D211" t="s">
        <v>21</v>
      </c>
      <c r="E211">
        <v>2021</v>
      </c>
      <c r="F211">
        <v>8349</v>
      </c>
      <c r="G211">
        <v>23</v>
      </c>
      <c r="H211">
        <v>926175</v>
      </c>
      <c r="I211">
        <v>9313</v>
      </c>
      <c r="J211">
        <v>585831</v>
      </c>
      <c r="K211">
        <v>167448</v>
      </c>
      <c r="L211">
        <v>1.22</v>
      </c>
      <c r="M211">
        <v>98.75</v>
      </c>
      <c r="N211">
        <v>1.22</v>
      </c>
      <c r="O211">
        <v>65.849999999999994</v>
      </c>
      <c r="P211">
        <v>38.229999999999997</v>
      </c>
    </row>
    <row r="212" spans="1:16" x14ac:dyDescent="0.3">
      <c r="A212" t="s">
        <v>73</v>
      </c>
      <c r="B212" t="s">
        <v>31</v>
      </c>
      <c r="C212">
        <v>67936000</v>
      </c>
      <c r="D212" t="s">
        <v>10</v>
      </c>
      <c r="E212">
        <v>2021</v>
      </c>
      <c r="F212">
        <v>37809</v>
      </c>
      <c r="G212">
        <v>109</v>
      </c>
      <c r="H212">
        <v>1757331</v>
      </c>
      <c r="I212">
        <v>27453</v>
      </c>
      <c r="J212">
        <v>4190690</v>
      </c>
      <c r="K212">
        <v>508314</v>
      </c>
      <c r="L212">
        <v>1.22</v>
      </c>
      <c r="M212">
        <v>98.75</v>
      </c>
      <c r="N212">
        <v>1.22</v>
      </c>
      <c r="O212">
        <v>65.849999999999994</v>
      </c>
      <c r="P212">
        <v>38.229999999999997</v>
      </c>
    </row>
    <row r="213" spans="1:16" x14ac:dyDescent="0.3">
      <c r="A213" t="s">
        <v>73</v>
      </c>
      <c r="B213" t="s">
        <v>31</v>
      </c>
      <c r="C213">
        <v>67936000</v>
      </c>
      <c r="D213" t="s">
        <v>11</v>
      </c>
      <c r="E213">
        <v>2021</v>
      </c>
      <c r="F213">
        <v>260079</v>
      </c>
      <c r="G213">
        <v>2664</v>
      </c>
      <c r="H213">
        <v>4542779</v>
      </c>
      <c r="I213">
        <v>127979</v>
      </c>
      <c r="J213">
        <v>4941486</v>
      </c>
      <c r="K213">
        <v>1816848</v>
      </c>
      <c r="L213">
        <v>1.22</v>
      </c>
      <c r="M213">
        <v>98.75</v>
      </c>
      <c r="N213">
        <v>1.22</v>
      </c>
      <c r="O213">
        <v>65.849999999999994</v>
      </c>
      <c r="P213">
        <v>38.229999999999997</v>
      </c>
    </row>
    <row r="214" spans="1:16" x14ac:dyDescent="0.3">
      <c r="A214" t="s">
        <v>73</v>
      </c>
      <c r="B214" t="s">
        <v>31</v>
      </c>
      <c r="C214">
        <v>67936000</v>
      </c>
      <c r="D214" t="s">
        <v>12</v>
      </c>
      <c r="E214">
        <v>2021</v>
      </c>
      <c r="F214">
        <v>241392</v>
      </c>
      <c r="G214">
        <v>2650</v>
      </c>
      <c r="H214">
        <v>3719258</v>
      </c>
      <c r="I214">
        <v>348443</v>
      </c>
      <c r="J214">
        <v>2992940</v>
      </c>
      <c r="K214">
        <v>1652339</v>
      </c>
      <c r="L214">
        <v>1.22</v>
      </c>
      <c r="M214">
        <v>98.75</v>
      </c>
      <c r="N214">
        <v>1.22</v>
      </c>
      <c r="O214">
        <v>65.849999999999994</v>
      </c>
      <c r="P214">
        <v>38.229999999999997</v>
      </c>
    </row>
    <row r="215" spans="1:16" x14ac:dyDescent="0.3">
      <c r="A215" t="s">
        <v>73</v>
      </c>
      <c r="B215" t="s">
        <v>31</v>
      </c>
      <c r="C215">
        <v>67936000</v>
      </c>
      <c r="D215" t="s">
        <v>13</v>
      </c>
      <c r="E215">
        <v>2021</v>
      </c>
      <c r="F215">
        <v>14354</v>
      </c>
      <c r="G215">
        <v>226</v>
      </c>
      <c r="H215">
        <v>1931086</v>
      </c>
      <c r="I215">
        <v>43460</v>
      </c>
      <c r="J215">
        <v>7112148</v>
      </c>
      <c r="K215">
        <v>1476287</v>
      </c>
      <c r="L215">
        <v>1.22</v>
      </c>
      <c r="M215">
        <v>98.75</v>
      </c>
      <c r="N215">
        <v>1.22</v>
      </c>
      <c r="O215">
        <v>65.849999999999994</v>
      </c>
      <c r="P215">
        <v>38.229999999999997</v>
      </c>
    </row>
    <row r="216" spans="1:16" x14ac:dyDescent="0.3">
      <c r="A216" t="s">
        <v>73</v>
      </c>
      <c r="B216" t="s">
        <v>31</v>
      </c>
      <c r="C216">
        <v>67936000</v>
      </c>
      <c r="D216" t="s">
        <v>14</v>
      </c>
      <c r="E216">
        <v>2021</v>
      </c>
      <c r="F216">
        <v>1354</v>
      </c>
      <c r="G216">
        <v>17</v>
      </c>
      <c r="H216">
        <v>1864591</v>
      </c>
      <c r="I216">
        <v>4098</v>
      </c>
      <c r="J216">
        <v>5379920</v>
      </c>
      <c r="K216">
        <v>2320886</v>
      </c>
      <c r="L216">
        <v>1.22</v>
      </c>
      <c r="M216">
        <v>98.75</v>
      </c>
      <c r="N216">
        <v>1.22</v>
      </c>
      <c r="O216">
        <v>65.849999999999994</v>
      </c>
      <c r="P216">
        <v>38.229999999999997</v>
      </c>
    </row>
    <row r="217" spans="1:16" x14ac:dyDescent="0.3">
      <c r="A217" t="s">
        <v>73</v>
      </c>
      <c r="B217" t="s">
        <v>31</v>
      </c>
      <c r="C217">
        <v>67936000</v>
      </c>
      <c r="D217" t="s">
        <v>15</v>
      </c>
      <c r="E217">
        <v>2021</v>
      </c>
      <c r="F217">
        <v>545</v>
      </c>
      <c r="G217">
        <v>5</v>
      </c>
      <c r="H217">
        <v>1881584</v>
      </c>
      <c r="I217">
        <v>642</v>
      </c>
      <c r="J217">
        <v>9245930</v>
      </c>
      <c r="K217">
        <v>3745492</v>
      </c>
      <c r="L217">
        <v>1.22</v>
      </c>
      <c r="M217">
        <v>98.75</v>
      </c>
      <c r="N217">
        <v>1.22</v>
      </c>
      <c r="O217">
        <v>65.849999999999994</v>
      </c>
      <c r="P217">
        <v>38.229999999999997</v>
      </c>
    </row>
    <row r="218" spans="1:16" x14ac:dyDescent="0.3">
      <c r="A218" t="s">
        <v>73</v>
      </c>
      <c r="B218" t="s">
        <v>31</v>
      </c>
      <c r="C218">
        <v>67936000</v>
      </c>
      <c r="D218" t="s">
        <v>16</v>
      </c>
      <c r="E218">
        <v>2021</v>
      </c>
      <c r="F218">
        <v>514</v>
      </c>
      <c r="G218">
        <v>1</v>
      </c>
      <c r="H218">
        <v>1896797</v>
      </c>
      <c r="I218">
        <v>505</v>
      </c>
      <c r="J218">
        <v>7325474</v>
      </c>
      <c r="K218">
        <v>7315475</v>
      </c>
      <c r="L218">
        <v>1.22</v>
      </c>
      <c r="M218">
        <v>98.75</v>
      </c>
      <c r="N218">
        <v>1.22</v>
      </c>
      <c r="O218">
        <v>65.849999999999994</v>
      </c>
      <c r="P218">
        <v>38.229999999999997</v>
      </c>
    </row>
    <row r="219" spans="1:16" x14ac:dyDescent="0.3">
      <c r="A219" t="s">
        <v>73</v>
      </c>
      <c r="B219" t="s">
        <v>31</v>
      </c>
      <c r="C219">
        <v>67936000</v>
      </c>
      <c r="D219" t="s">
        <v>17</v>
      </c>
      <c r="E219">
        <v>2021</v>
      </c>
      <c r="F219">
        <v>641</v>
      </c>
      <c r="G219">
        <v>7</v>
      </c>
      <c r="H219">
        <v>1594791</v>
      </c>
      <c r="I219">
        <v>587</v>
      </c>
      <c r="J219">
        <v>2712907</v>
      </c>
      <c r="K219">
        <v>6969298</v>
      </c>
      <c r="L219">
        <v>1.22</v>
      </c>
      <c r="M219">
        <v>98.75</v>
      </c>
      <c r="N219">
        <v>1.22</v>
      </c>
      <c r="O219">
        <v>65.849999999999994</v>
      </c>
      <c r="P219">
        <v>38.229999999999997</v>
      </c>
    </row>
    <row r="220" spans="1:16" x14ac:dyDescent="0.3">
      <c r="A220" t="s">
        <v>75</v>
      </c>
      <c r="B220" t="s">
        <v>32</v>
      </c>
      <c r="C220">
        <v>7300000</v>
      </c>
      <c r="D220" t="s">
        <v>10</v>
      </c>
      <c r="E220">
        <v>2020</v>
      </c>
      <c r="F220">
        <v>3</v>
      </c>
      <c r="G220">
        <v>1</v>
      </c>
      <c r="H220">
        <v>0</v>
      </c>
      <c r="I220">
        <v>1</v>
      </c>
      <c r="J220">
        <v>0</v>
      </c>
      <c r="K220">
        <v>0</v>
      </c>
      <c r="L220">
        <v>3.07</v>
      </c>
      <c r="M220">
        <v>97.46</v>
      </c>
      <c r="N220">
        <v>1.67</v>
      </c>
      <c r="O220">
        <v>78.27</v>
      </c>
      <c r="P220">
        <v>47.18</v>
      </c>
    </row>
    <row r="221" spans="1:16" x14ac:dyDescent="0.3">
      <c r="A221" t="s">
        <v>75</v>
      </c>
      <c r="B221" t="s">
        <v>32</v>
      </c>
      <c r="C221">
        <v>7300000</v>
      </c>
      <c r="D221" t="s">
        <v>11</v>
      </c>
      <c r="E221">
        <v>2020</v>
      </c>
      <c r="F221">
        <v>37</v>
      </c>
      <c r="G221">
        <v>1</v>
      </c>
      <c r="H221">
        <v>6133</v>
      </c>
      <c r="I221">
        <v>27</v>
      </c>
      <c r="J221">
        <v>0</v>
      </c>
      <c r="K221">
        <v>0</v>
      </c>
      <c r="L221">
        <v>3.07</v>
      </c>
      <c r="M221">
        <v>97.46</v>
      </c>
      <c r="N221">
        <v>1.67</v>
      </c>
      <c r="O221">
        <v>78.27</v>
      </c>
      <c r="P221">
        <v>47.18</v>
      </c>
    </row>
    <row r="222" spans="1:16" x14ac:dyDescent="0.3">
      <c r="A222" t="s">
        <v>75</v>
      </c>
      <c r="B222" t="s">
        <v>32</v>
      </c>
      <c r="C222">
        <v>7300000</v>
      </c>
      <c r="D222" t="s">
        <v>12</v>
      </c>
      <c r="E222">
        <v>2020</v>
      </c>
      <c r="F222">
        <v>291</v>
      </c>
      <c r="G222">
        <v>4</v>
      </c>
      <c r="H222">
        <v>31035</v>
      </c>
      <c r="I222">
        <v>88</v>
      </c>
      <c r="J222">
        <v>0</v>
      </c>
      <c r="K222">
        <v>0</v>
      </c>
      <c r="L222">
        <v>3.07</v>
      </c>
      <c r="M222">
        <v>97.46</v>
      </c>
      <c r="N222">
        <v>1.67</v>
      </c>
      <c r="O222">
        <v>78.27</v>
      </c>
      <c r="P222">
        <v>47.18</v>
      </c>
    </row>
    <row r="223" spans="1:16" x14ac:dyDescent="0.3">
      <c r="A223" t="s">
        <v>75</v>
      </c>
      <c r="B223" t="s">
        <v>32</v>
      </c>
      <c r="C223">
        <v>7300000</v>
      </c>
      <c r="D223" t="s">
        <v>13</v>
      </c>
      <c r="E223">
        <v>2020</v>
      </c>
      <c r="F223">
        <v>622</v>
      </c>
      <c r="G223">
        <v>3</v>
      </c>
      <c r="H223">
        <v>42331</v>
      </c>
      <c r="I223">
        <v>459</v>
      </c>
      <c r="J223">
        <v>0</v>
      </c>
      <c r="K223">
        <v>0</v>
      </c>
      <c r="L223">
        <v>3.07</v>
      </c>
      <c r="M223">
        <v>97.46</v>
      </c>
      <c r="N223">
        <v>1.67</v>
      </c>
      <c r="O223">
        <v>78.27</v>
      </c>
      <c r="P223">
        <v>47.18</v>
      </c>
    </row>
    <row r="224" spans="1:16" x14ac:dyDescent="0.3">
      <c r="A224" t="s">
        <v>75</v>
      </c>
      <c r="B224" t="s">
        <v>32</v>
      </c>
      <c r="C224">
        <v>7300000</v>
      </c>
      <c r="D224" t="s">
        <v>14</v>
      </c>
      <c r="E224">
        <v>2020</v>
      </c>
      <c r="F224">
        <v>1611</v>
      </c>
      <c r="G224">
        <v>4</v>
      </c>
      <c r="H224">
        <v>65655</v>
      </c>
      <c r="I224">
        <v>884</v>
      </c>
      <c r="J224">
        <v>0</v>
      </c>
      <c r="K224">
        <v>0</v>
      </c>
      <c r="L224">
        <v>3.07</v>
      </c>
      <c r="M224">
        <v>97.46</v>
      </c>
      <c r="N224">
        <v>1.67</v>
      </c>
      <c r="O224">
        <v>78.27</v>
      </c>
      <c r="P224">
        <v>47.18</v>
      </c>
    </row>
    <row r="225" spans="1:16" x14ac:dyDescent="0.3">
      <c r="A225" t="s">
        <v>75</v>
      </c>
      <c r="B225" t="s">
        <v>32</v>
      </c>
      <c r="C225">
        <v>7300000</v>
      </c>
      <c r="D225" t="s">
        <v>15</v>
      </c>
      <c r="E225">
        <v>2020</v>
      </c>
      <c r="F225">
        <v>3552</v>
      </c>
      <c r="G225">
        <v>24</v>
      </c>
      <c r="H225">
        <v>69028</v>
      </c>
      <c r="I225">
        <v>3014</v>
      </c>
      <c r="J225">
        <v>0</v>
      </c>
      <c r="K225">
        <v>0</v>
      </c>
      <c r="L225">
        <v>3.07</v>
      </c>
      <c r="M225">
        <v>97.46</v>
      </c>
      <c r="N225">
        <v>1.67</v>
      </c>
      <c r="O225">
        <v>78.27</v>
      </c>
      <c r="P225">
        <v>47.18</v>
      </c>
    </row>
    <row r="226" spans="1:16" x14ac:dyDescent="0.3">
      <c r="A226" t="s">
        <v>75</v>
      </c>
      <c r="B226" t="s">
        <v>32</v>
      </c>
      <c r="C226">
        <v>7300000</v>
      </c>
      <c r="D226" t="s">
        <v>16</v>
      </c>
      <c r="E226">
        <v>2020</v>
      </c>
      <c r="F226">
        <v>8860</v>
      </c>
      <c r="G226">
        <v>144</v>
      </c>
      <c r="H226">
        <v>81725</v>
      </c>
      <c r="I226">
        <v>6897</v>
      </c>
      <c r="J226">
        <v>0</v>
      </c>
      <c r="K226">
        <v>0</v>
      </c>
      <c r="L226">
        <v>3.07</v>
      </c>
      <c r="M226">
        <v>97.46</v>
      </c>
      <c r="N226">
        <v>1.67</v>
      </c>
      <c r="O226">
        <v>78.27</v>
      </c>
      <c r="P226">
        <v>47.18</v>
      </c>
    </row>
    <row r="227" spans="1:16" x14ac:dyDescent="0.3">
      <c r="A227" t="s">
        <v>75</v>
      </c>
      <c r="B227" t="s">
        <v>32</v>
      </c>
      <c r="C227">
        <v>7300000</v>
      </c>
      <c r="D227" t="s">
        <v>17</v>
      </c>
      <c r="E227">
        <v>2020</v>
      </c>
      <c r="F227">
        <v>7083</v>
      </c>
      <c r="G227">
        <v>131</v>
      </c>
      <c r="H227">
        <v>97595</v>
      </c>
      <c r="I227">
        <v>7468</v>
      </c>
      <c r="J227">
        <v>0</v>
      </c>
      <c r="K227">
        <v>0</v>
      </c>
      <c r="L227">
        <v>3.07</v>
      </c>
      <c r="M227">
        <v>97.46</v>
      </c>
      <c r="N227">
        <v>1.67</v>
      </c>
      <c r="O227">
        <v>78.27</v>
      </c>
      <c r="P227">
        <v>47.18</v>
      </c>
    </row>
    <row r="228" spans="1:16" x14ac:dyDescent="0.3">
      <c r="A228" t="s">
        <v>75</v>
      </c>
      <c r="B228" t="s">
        <v>32</v>
      </c>
      <c r="C228">
        <v>7300000</v>
      </c>
      <c r="D228" t="s">
        <v>18</v>
      </c>
      <c r="E228">
        <v>2020</v>
      </c>
      <c r="F228">
        <v>18459</v>
      </c>
      <c r="G228">
        <v>323</v>
      </c>
      <c r="H228">
        <v>135853</v>
      </c>
      <c r="I228">
        <v>12710</v>
      </c>
      <c r="J228">
        <v>0</v>
      </c>
      <c r="K228">
        <v>0</v>
      </c>
      <c r="L228">
        <v>3.07</v>
      </c>
      <c r="M228">
        <v>97.46</v>
      </c>
      <c r="N228">
        <v>1.67</v>
      </c>
      <c r="O228">
        <v>78.27</v>
      </c>
      <c r="P228">
        <v>47.18</v>
      </c>
    </row>
    <row r="229" spans="1:16" x14ac:dyDescent="0.3">
      <c r="A229" t="s">
        <v>75</v>
      </c>
      <c r="B229" t="s">
        <v>32</v>
      </c>
      <c r="C229">
        <v>7300000</v>
      </c>
      <c r="D229" t="s">
        <v>19</v>
      </c>
      <c r="E229">
        <v>2020</v>
      </c>
      <c r="F229">
        <v>14759</v>
      </c>
      <c r="G229">
        <v>287</v>
      </c>
      <c r="H229">
        <v>242666</v>
      </c>
      <c r="I229">
        <v>20144</v>
      </c>
      <c r="J229">
        <v>0</v>
      </c>
      <c r="K229">
        <v>0</v>
      </c>
      <c r="L229">
        <v>3.07</v>
      </c>
      <c r="M229">
        <v>97.46</v>
      </c>
      <c r="N229">
        <v>1.67</v>
      </c>
      <c r="O229">
        <v>78.27</v>
      </c>
      <c r="P229">
        <v>47.18</v>
      </c>
    </row>
    <row r="230" spans="1:16" x14ac:dyDescent="0.3">
      <c r="A230" t="s">
        <v>75</v>
      </c>
      <c r="B230" t="s">
        <v>32</v>
      </c>
      <c r="C230">
        <v>7300000</v>
      </c>
      <c r="D230" t="s">
        <v>20</v>
      </c>
      <c r="E230">
        <v>2021</v>
      </c>
      <c r="F230">
        <v>2259</v>
      </c>
      <c r="G230">
        <v>45</v>
      </c>
      <c r="H230">
        <v>159379</v>
      </c>
      <c r="I230">
        <v>4471</v>
      </c>
      <c r="J230">
        <v>27734</v>
      </c>
      <c r="K230">
        <v>0</v>
      </c>
      <c r="L230">
        <v>3.07</v>
      </c>
      <c r="M230">
        <v>97.46</v>
      </c>
      <c r="N230">
        <v>1.67</v>
      </c>
      <c r="O230">
        <v>78.27</v>
      </c>
      <c r="P230">
        <v>47.18</v>
      </c>
    </row>
    <row r="231" spans="1:16" x14ac:dyDescent="0.3">
      <c r="A231" t="s">
        <v>75</v>
      </c>
      <c r="B231" t="s">
        <v>32</v>
      </c>
      <c r="C231">
        <v>7300000</v>
      </c>
      <c r="D231" t="s">
        <v>21</v>
      </c>
      <c r="E231">
        <v>2021</v>
      </c>
      <c r="F231">
        <v>1109</v>
      </c>
      <c r="G231">
        <v>15</v>
      </c>
      <c r="H231">
        <v>163309</v>
      </c>
      <c r="I231">
        <v>1169</v>
      </c>
      <c r="J231">
        <v>73770</v>
      </c>
      <c r="K231">
        <v>20924</v>
      </c>
      <c r="L231">
        <v>3.07</v>
      </c>
      <c r="M231">
        <v>97.46</v>
      </c>
      <c r="N231">
        <v>1.67</v>
      </c>
      <c r="O231">
        <v>78.27</v>
      </c>
      <c r="P231">
        <v>47.18</v>
      </c>
    </row>
    <row r="232" spans="1:16" x14ac:dyDescent="0.3">
      <c r="A232" t="s">
        <v>75</v>
      </c>
      <c r="B232" t="s">
        <v>32</v>
      </c>
      <c r="C232">
        <v>7300000</v>
      </c>
      <c r="D232" t="s">
        <v>10</v>
      </c>
      <c r="E232">
        <v>2021</v>
      </c>
      <c r="F232">
        <v>4960</v>
      </c>
      <c r="G232">
        <v>53</v>
      </c>
      <c r="H232">
        <v>165803</v>
      </c>
      <c r="I232">
        <v>2249</v>
      </c>
      <c r="J232">
        <v>338273</v>
      </c>
      <c r="K232">
        <v>71352</v>
      </c>
      <c r="L232">
        <v>3.07</v>
      </c>
      <c r="M232">
        <v>97.46</v>
      </c>
      <c r="N232">
        <v>1.67</v>
      </c>
      <c r="O232">
        <v>78.27</v>
      </c>
      <c r="P232">
        <v>47.18</v>
      </c>
    </row>
    <row r="233" spans="1:16" x14ac:dyDescent="0.3">
      <c r="A233" t="s">
        <v>75</v>
      </c>
      <c r="B233" t="s">
        <v>32</v>
      </c>
      <c r="C233">
        <v>7300000</v>
      </c>
      <c r="D233" t="s">
        <v>11</v>
      </c>
      <c r="E233">
        <v>2021</v>
      </c>
      <c r="F233">
        <v>35682</v>
      </c>
      <c r="G233">
        <v>449</v>
      </c>
      <c r="H233">
        <v>249056</v>
      </c>
      <c r="I233">
        <v>19729</v>
      </c>
      <c r="J233">
        <v>1101494</v>
      </c>
      <c r="K233">
        <v>159855</v>
      </c>
      <c r="L233">
        <v>3.07</v>
      </c>
      <c r="M233">
        <v>97.46</v>
      </c>
      <c r="N233">
        <v>1.67</v>
      </c>
      <c r="O233">
        <v>78.27</v>
      </c>
      <c r="P233">
        <v>47.18</v>
      </c>
    </row>
    <row r="234" spans="1:16" x14ac:dyDescent="0.3">
      <c r="A234" t="s">
        <v>75</v>
      </c>
      <c r="B234" t="s">
        <v>32</v>
      </c>
      <c r="C234">
        <v>7300000</v>
      </c>
      <c r="D234" t="s">
        <v>12</v>
      </c>
      <c r="E234">
        <v>2021</v>
      </c>
      <c r="F234">
        <v>91043</v>
      </c>
      <c r="G234">
        <v>1643</v>
      </c>
      <c r="H234">
        <v>412643</v>
      </c>
      <c r="I234">
        <v>94250</v>
      </c>
      <c r="J234">
        <v>481235</v>
      </c>
      <c r="K234">
        <v>181490</v>
      </c>
      <c r="L234">
        <v>3.07</v>
      </c>
      <c r="M234">
        <v>97.46</v>
      </c>
      <c r="N234">
        <v>1.67</v>
      </c>
      <c r="O234">
        <v>78.27</v>
      </c>
      <c r="P234">
        <v>47.18</v>
      </c>
    </row>
    <row r="235" spans="1:16" x14ac:dyDescent="0.3">
      <c r="A235" t="s">
        <v>75</v>
      </c>
      <c r="B235" t="s">
        <v>32</v>
      </c>
      <c r="C235">
        <v>7300000</v>
      </c>
      <c r="D235" t="s">
        <v>13</v>
      </c>
      <c r="E235">
        <v>2021</v>
      </c>
      <c r="F235">
        <v>11793</v>
      </c>
      <c r="G235">
        <v>336</v>
      </c>
      <c r="H235">
        <v>515943</v>
      </c>
      <c r="I235">
        <v>23446</v>
      </c>
      <c r="J235">
        <v>1328995</v>
      </c>
      <c r="K235">
        <v>81165</v>
      </c>
      <c r="L235">
        <v>3.07</v>
      </c>
      <c r="M235">
        <v>97.46</v>
      </c>
      <c r="N235">
        <v>1.67</v>
      </c>
      <c r="O235">
        <v>78.27</v>
      </c>
      <c r="P235">
        <v>47.18</v>
      </c>
    </row>
    <row r="236" spans="1:16" x14ac:dyDescent="0.3">
      <c r="A236" t="s">
        <v>75</v>
      </c>
      <c r="B236" t="s">
        <v>32</v>
      </c>
      <c r="C236">
        <v>7300000</v>
      </c>
      <c r="D236" t="s">
        <v>14</v>
      </c>
      <c r="E236">
        <v>2021</v>
      </c>
      <c r="F236">
        <v>3904</v>
      </c>
      <c r="G236">
        <v>42</v>
      </c>
      <c r="H236">
        <v>396277</v>
      </c>
      <c r="I236">
        <v>4264</v>
      </c>
      <c r="J236">
        <v>617119</v>
      </c>
      <c r="K236">
        <v>758738</v>
      </c>
      <c r="L236">
        <v>3.07</v>
      </c>
      <c r="M236">
        <v>97.46</v>
      </c>
      <c r="N236">
        <v>1.67</v>
      </c>
      <c r="O236">
        <v>78.27</v>
      </c>
      <c r="P236">
        <v>47.18</v>
      </c>
    </row>
    <row r="237" spans="1:16" x14ac:dyDescent="0.3">
      <c r="A237" t="s">
        <v>75</v>
      </c>
      <c r="B237" t="s">
        <v>32</v>
      </c>
      <c r="C237">
        <v>7300000</v>
      </c>
      <c r="D237" t="s">
        <v>15</v>
      </c>
      <c r="E237">
        <v>2021</v>
      </c>
      <c r="F237">
        <v>7521</v>
      </c>
      <c r="G237">
        <v>77</v>
      </c>
      <c r="H237">
        <v>362615</v>
      </c>
      <c r="I237">
        <v>7035</v>
      </c>
      <c r="J237">
        <v>1524318</v>
      </c>
      <c r="K237">
        <v>475594</v>
      </c>
      <c r="L237">
        <v>3.07</v>
      </c>
      <c r="M237">
        <v>97.46</v>
      </c>
      <c r="N237">
        <v>1.67</v>
      </c>
      <c r="O237">
        <v>78.27</v>
      </c>
      <c r="P237">
        <v>47.18</v>
      </c>
    </row>
    <row r="238" spans="1:16" x14ac:dyDescent="0.3">
      <c r="A238" t="s">
        <v>75</v>
      </c>
      <c r="B238" t="s">
        <v>32</v>
      </c>
      <c r="C238">
        <v>7300000</v>
      </c>
      <c r="D238" t="s">
        <v>16</v>
      </c>
      <c r="E238">
        <v>2021</v>
      </c>
      <c r="F238">
        <v>5513</v>
      </c>
      <c r="G238">
        <v>78</v>
      </c>
      <c r="H238">
        <v>273446</v>
      </c>
      <c r="I238">
        <v>5385</v>
      </c>
      <c r="J238">
        <v>168841</v>
      </c>
      <c r="K238">
        <v>981989</v>
      </c>
      <c r="L238">
        <v>3.07</v>
      </c>
      <c r="M238">
        <v>97.46</v>
      </c>
      <c r="N238">
        <v>1.67</v>
      </c>
      <c r="O238">
        <v>78.27</v>
      </c>
      <c r="P238">
        <v>47.18</v>
      </c>
    </row>
    <row r="239" spans="1:16" x14ac:dyDescent="0.3">
      <c r="A239" t="s">
        <v>75</v>
      </c>
      <c r="B239" t="s">
        <v>32</v>
      </c>
      <c r="C239">
        <v>7300000</v>
      </c>
      <c r="D239" t="s">
        <v>17</v>
      </c>
      <c r="E239">
        <v>2021</v>
      </c>
      <c r="F239">
        <v>5045</v>
      </c>
      <c r="G239">
        <v>78</v>
      </c>
      <c r="H239">
        <v>214519</v>
      </c>
      <c r="I239">
        <v>4720</v>
      </c>
      <c r="J239">
        <v>51916</v>
      </c>
      <c r="K239">
        <v>712716</v>
      </c>
      <c r="L239">
        <v>3.07</v>
      </c>
      <c r="M239">
        <v>97.46</v>
      </c>
      <c r="N239">
        <v>1.67</v>
      </c>
      <c r="O239">
        <v>78.27</v>
      </c>
      <c r="P239">
        <v>47.18</v>
      </c>
    </row>
    <row r="240" spans="1:16" x14ac:dyDescent="0.3">
      <c r="A240" t="s">
        <v>74</v>
      </c>
      <c r="B240" t="s">
        <v>33</v>
      </c>
      <c r="C240">
        <v>28672000</v>
      </c>
      <c r="D240" t="s">
        <v>10</v>
      </c>
      <c r="E240">
        <v>2020</v>
      </c>
      <c r="F240">
        <v>43</v>
      </c>
      <c r="G240">
        <v>0</v>
      </c>
      <c r="H240">
        <v>0</v>
      </c>
      <c r="I240">
        <v>24</v>
      </c>
      <c r="J240">
        <v>0</v>
      </c>
      <c r="K240">
        <v>0</v>
      </c>
      <c r="L240">
        <v>2.69</v>
      </c>
      <c r="M240">
        <v>98.68</v>
      </c>
      <c r="N240">
        <v>1.3</v>
      </c>
      <c r="O240">
        <v>61.99</v>
      </c>
      <c r="P240">
        <v>28.3</v>
      </c>
    </row>
    <row r="241" spans="1:16" x14ac:dyDescent="0.3">
      <c r="A241" t="s">
        <v>74</v>
      </c>
      <c r="B241" t="s">
        <v>33</v>
      </c>
      <c r="C241">
        <v>28672000</v>
      </c>
      <c r="D241" t="s">
        <v>11</v>
      </c>
      <c r="E241">
        <v>2020</v>
      </c>
      <c r="F241">
        <v>296</v>
      </c>
      <c r="G241">
        <v>4</v>
      </c>
      <c r="H241">
        <v>28202</v>
      </c>
      <c r="I241">
        <v>211</v>
      </c>
      <c r="J241">
        <v>0</v>
      </c>
      <c r="K241">
        <v>0</v>
      </c>
      <c r="L241">
        <v>2.69</v>
      </c>
      <c r="M241">
        <v>98.68</v>
      </c>
      <c r="N241">
        <v>1.3</v>
      </c>
      <c r="O241">
        <v>61.99</v>
      </c>
      <c r="P241">
        <v>28.3</v>
      </c>
    </row>
    <row r="242" spans="1:16" x14ac:dyDescent="0.3">
      <c r="A242" t="s">
        <v>74</v>
      </c>
      <c r="B242" t="s">
        <v>33</v>
      </c>
      <c r="C242">
        <v>28672000</v>
      </c>
      <c r="D242" t="s">
        <v>12</v>
      </c>
      <c r="E242">
        <v>2020</v>
      </c>
      <c r="F242">
        <v>1752</v>
      </c>
      <c r="G242">
        <v>16</v>
      </c>
      <c r="H242">
        <v>89936</v>
      </c>
      <c r="I242">
        <v>813</v>
      </c>
      <c r="J242">
        <v>0</v>
      </c>
      <c r="K242">
        <v>0</v>
      </c>
      <c r="L242">
        <v>2.69</v>
      </c>
      <c r="M242">
        <v>98.68</v>
      </c>
      <c r="N242">
        <v>1.3</v>
      </c>
      <c r="O242">
        <v>61.99</v>
      </c>
      <c r="P242">
        <v>28.3</v>
      </c>
    </row>
    <row r="243" spans="1:16" x14ac:dyDescent="0.3">
      <c r="A243" t="s">
        <v>74</v>
      </c>
      <c r="B243" t="s">
        <v>33</v>
      </c>
      <c r="C243">
        <v>28672000</v>
      </c>
      <c r="D243" t="s">
        <v>13</v>
      </c>
      <c r="E243">
        <v>2020</v>
      </c>
      <c r="F243">
        <v>12457</v>
      </c>
      <c r="G243">
        <v>216</v>
      </c>
      <c r="H243">
        <v>146065</v>
      </c>
      <c r="I243">
        <v>8924</v>
      </c>
      <c r="J243">
        <v>0</v>
      </c>
      <c r="K243">
        <v>0</v>
      </c>
      <c r="L243">
        <v>2.69</v>
      </c>
      <c r="M243">
        <v>98.68</v>
      </c>
      <c r="N243">
        <v>1.3</v>
      </c>
      <c r="O243">
        <v>61.99</v>
      </c>
      <c r="P243">
        <v>28.3</v>
      </c>
    </row>
    <row r="244" spans="1:16" x14ac:dyDescent="0.3">
      <c r="A244" t="s">
        <v>74</v>
      </c>
      <c r="B244" t="s">
        <v>33</v>
      </c>
      <c r="C244">
        <v>28672000</v>
      </c>
      <c r="D244" t="s">
        <v>14</v>
      </c>
      <c r="E244">
        <v>2020</v>
      </c>
      <c r="F244">
        <v>20417</v>
      </c>
      <c r="G244">
        <v>185</v>
      </c>
      <c r="H244">
        <v>348388</v>
      </c>
      <c r="I244">
        <v>18255</v>
      </c>
      <c r="J244">
        <v>0</v>
      </c>
      <c r="K244">
        <v>0</v>
      </c>
      <c r="L244">
        <v>2.69</v>
      </c>
      <c r="M244">
        <v>98.68</v>
      </c>
      <c r="N244">
        <v>1.3</v>
      </c>
      <c r="O244">
        <v>61.99</v>
      </c>
      <c r="P244">
        <v>28.3</v>
      </c>
    </row>
    <row r="245" spans="1:16" x14ac:dyDescent="0.3">
      <c r="A245" t="s">
        <v>74</v>
      </c>
      <c r="B245" t="s">
        <v>33</v>
      </c>
      <c r="C245">
        <v>28672000</v>
      </c>
      <c r="D245" t="s">
        <v>15</v>
      </c>
      <c r="E245">
        <v>2020</v>
      </c>
      <c r="F245">
        <v>29767</v>
      </c>
      <c r="G245">
        <v>268</v>
      </c>
      <c r="H245">
        <v>537535</v>
      </c>
      <c r="I245">
        <v>24445</v>
      </c>
      <c r="J245">
        <v>0</v>
      </c>
      <c r="K245">
        <v>0</v>
      </c>
      <c r="L245">
        <v>2.69</v>
      </c>
      <c r="M245">
        <v>98.68</v>
      </c>
      <c r="N245">
        <v>1.3</v>
      </c>
      <c r="O245">
        <v>61.99</v>
      </c>
      <c r="P245">
        <v>28.3</v>
      </c>
    </row>
    <row r="246" spans="1:16" x14ac:dyDescent="0.3">
      <c r="A246" t="s">
        <v>74</v>
      </c>
      <c r="B246" t="s">
        <v>33</v>
      </c>
      <c r="C246">
        <v>28672000</v>
      </c>
      <c r="D246" t="s">
        <v>16</v>
      </c>
      <c r="E246">
        <v>2020</v>
      </c>
      <c r="F246">
        <v>63867</v>
      </c>
      <c r="G246">
        <v>693</v>
      </c>
      <c r="H246">
        <v>770055</v>
      </c>
      <c r="I246">
        <v>60205</v>
      </c>
      <c r="J246">
        <v>0</v>
      </c>
      <c r="K246">
        <v>0</v>
      </c>
      <c r="L246">
        <v>2.69</v>
      </c>
      <c r="M246">
        <v>98.68</v>
      </c>
      <c r="N246">
        <v>1.3</v>
      </c>
      <c r="O246">
        <v>61.99</v>
      </c>
      <c r="P246">
        <v>28.3</v>
      </c>
    </row>
    <row r="247" spans="1:16" x14ac:dyDescent="0.3">
      <c r="A247" t="s">
        <v>74</v>
      </c>
      <c r="B247" t="s">
        <v>33</v>
      </c>
      <c r="C247">
        <v>28672000</v>
      </c>
      <c r="D247" t="s">
        <v>17</v>
      </c>
      <c r="E247">
        <v>2020</v>
      </c>
      <c r="F247">
        <v>38611</v>
      </c>
      <c r="G247">
        <v>407</v>
      </c>
      <c r="H247">
        <v>740375</v>
      </c>
      <c r="I247">
        <v>40353</v>
      </c>
      <c r="J247">
        <v>0</v>
      </c>
      <c r="K247">
        <v>0</v>
      </c>
      <c r="L247">
        <v>2.69</v>
      </c>
      <c r="M247">
        <v>98.68</v>
      </c>
      <c r="N247">
        <v>1.3</v>
      </c>
      <c r="O247">
        <v>61.99</v>
      </c>
      <c r="P247">
        <v>28.3</v>
      </c>
    </row>
    <row r="248" spans="1:16" x14ac:dyDescent="0.3">
      <c r="A248" t="s">
        <v>74</v>
      </c>
      <c r="B248" t="s">
        <v>33</v>
      </c>
      <c r="C248">
        <v>28672000</v>
      </c>
      <c r="D248" t="s">
        <v>18</v>
      </c>
      <c r="E248">
        <v>2020</v>
      </c>
      <c r="F248">
        <v>66916</v>
      </c>
      <c r="G248">
        <v>639</v>
      </c>
      <c r="H248">
        <v>910985</v>
      </c>
      <c r="I248">
        <v>60106</v>
      </c>
      <c r="J248">
        <v>0</v>
      </c>
      <c r="K248">
        <v>0</v>
      </c>
      <c r="L248">
        <v>2.69</v>
      </c>
      <c r="M248">
        <v>98.68</v>
      </c>
      <c r="N248">
        <v>1.3</v>
      </c>
      <c r="O248">
        <v>61.99</v>
      </c>
      <c r="P248">
        <v>28.3</v>
      </c>
    </row>
    <row r="249" spans="1:16" x14ac:dyDescent="0.3">
      <c r="A249" t="s">
        <v>74</v>
      </c>
      <c r="B249" t="s">
        <v>33</v>
      </c>
      <c r="C249">
        <v>28672000</v>
      </c>
      <c r="D249" t="s">
        <v>19</v>
      </c>
      <c r="E249">
        <v>2020</v>
      </c>
      <c r="F249">
        <v>28199</v>
      </c>
      <c r="G249">
        <v>477</v>
      </c>
      <c r="H249">
        <v>982615</v>
      </c>
      <c r="I249">
        <v>42517</v>
      </c>
      <c r="J249">
        <v>0</v>
      </c>
      <c r="K249">
        <v>0</v>
      </c>
      <c r="L249">
        <v>2.69</v>
      </c>
      <c r="M249">
        <v>98.68</v>
      </c>
      <c r="N249">
        <v>1.3</v>
      </c>
      <c r="O249">
        <v>61.99</v>
      </c>
      <c r="P249">
        <v>28.3</v>
      </c>
    </row>
    <row r="250" spans="1:16" x14ac:dyDescent="0.3">
      <c r="A250" t="s">
        <v>74</v>
      </c>
      <c r="B250" t="s">
        <v>33</v>
      </c>
      <c r="C250">
        <v>28672000</v>
      </c>
      <c r="D250" t="s">
        <v>20</v>
      </c>
      <c r="E250">
        <v>2021</v>
      </c>
      <c r="F250">
        <v>5572</v>
      </c>
      <c r="G250">
        <v>113</v>
      </c>
      <c r="H250">
        <v>618174</v>
      </c>
      <c r="I250">
        <v>7911</v>
      </c>
      <c r="J250">
        <v>125977</v>
      </c>
      <c r="K250">
        <v>0</v>
      </c>
      <c r="L250">
        <v>2.69</v>
      </c>
      <c r="M250">
        <v>98.68</v>
      </c>
      <c r="N250">
        <v>1.3</v>
      </c>
      <c r="O250">
        <v>61.99</v>
      </c>
      <c r="P250">
        <v>28.3</v>
      </c>
    </row>
    <row r="251" spans="1:16" x14ac:dyDescent="0.3">
      <c r="A251" t="s">
        <v>74</v>
      </c>
      <c r="B251" t="s">
        <v>33</v>
      </c>
      <c r="C251">
        <v>28672000</v>
      </c>
      <c r="D251" t="s">
        <v>21</v>
      </c>
      <c r="E251">
        <v>2021</v>
      </c>
      <c r="F251">
        <v>2887</v>
      </c>
      <c r="G251">
        <v>30</v>
      </c>
      <c r="H251">
        <v>497654</v>
      </c>
      <c r="I251">
        <v>2697</v>
      </c>
      <c r="J251">
        <v>95864</v>
      </c>
      <c r="K251">
        <v>71983</v>
      </c>
      <c r="L251">
        <v>2.69</v>
      </c>
      <c r="M251">
        <v>98.68</v>
      </c>
      <c r="N251">
        <v>1.3</v>
      </c>
      <c r="O251">
        <v>61.99</v>
      </c>
      <c r="P251">
        <v>28.3</v>
      </c>
    </row>
    <row r="252" spans="1:16" x14ac:dyDescent="0.3">
      <c r="A252" t="s">
        <v>74</v>
      </c>
      <c r="B252" t="s">
        <v>33</v>
      </c>
      <c r="C252">
        <v>28672000</v>
      </c>
      <c r="D252" t="s">
        <v>10</v>
      </c>
      <c r="E252">
        <v>2021</v>
      </c>
      <c r="F252">
        <v>20016</v>
      </c>
      <c r="G252">
        <v>107</v>
      </c>
      <c r="H252">
        <v>586202</v>
      </c>
      <c r="I252">
        <v>11458</v>
      </c>
      <c r="J252">
        <v>1215935</v>
      </c>
      <c r="K252">
        <v>81840</v>
      </c>
      <c r="L252">
        <v>2.69</v>
      </c>
      <c r="M252">
        <v>98.68</v>
      </c>
      <c r="N252">
        <v>1.3</v>
      </c>
      <c r="O252">
        <v>61.99</v>
      </c>
      <c r="P252">
        <v>28.3</v>
      </c>
    </row>
    <row r="253" spans="1:16" x14ac:dyDescent="0.3">
      <c r="A253" t="s">
        <v>74</v>
      </c>
      <c r="B253" t="s">
        <v>33</v>
      </c>
      <c r="C253">
        <v>28672000</v>
      </c>
      <c r="D253" t="s">
        <v>11</v>
      </c>
      <c r="E253">
        <v>2021</v>
      </c>
      <c r="F253">
        <v>197178</v>
      </c>
      <c r="G253">
        <v>1061</v>
      </c>
      <c r="H253">
        <v>1138264</v>
      </c>
      <c r="I253">
        <v>108281</v>
      </c>
      <c r="J253">
        <v>1761337</v>
      </c>
      <c r="K253">
        <v>405579</v>
      </c>
      <c r="L253">
        <v>2.69</v>
      </c>
      <c r="M253">
        <v>98.68</v>
      </c>
      <c r="N253">
        <v>1.3</v>
      </c>
      <c r="O253">
        <v>61.99</v>
      </c>
      <c r="P253">
        <v>28.3</v>
      </c>
    </row>
    <row r="254" spans="1:16" x14ac:dyDescent="0.3">
      <c r="A254" t="s">
        <v>74</v>
      </c>
      <c r="B254" t="s">
        <v>33</v>
      </c>
      <c r="C254">
        <v>28672000</v>
      </c>
      <c r="D254" t="s">
        <v>12</v>
      </c>
      <c r="E254">
        <v>2021</v>
      </c>
      <c r="F254">
        <v>268657</v>
      </c>
      <c r="G254">
        <v>4087</v>
      </c>
      <c r="H254">
        <v>1655856</v>
      </c>
      <c r="I254">
        <v>343552</v>
      </c>
      <c r="J254">
        <v>1692613</v>
      </c>
      <c r="K254">
        <v>436443</v>
      </c>
      <c r="L254">
        <v>2.69</v>
      </c>
      <c r="M254">
        <v>98.68</v>
      </c>
      <c r="N254">
        <v>1.3</v>
      </c>
      <c r="O254">
        <v>61.99</v>
      </c>
      <c r="P254">
        <v>28.3</v>
      </c>
    </row>
    <row r="255" spans="1:16" x14ac:dyDescent="0.3">
      <c r="A255" t="s">
        <v>74</v>
      </c>
      <c r="B255" t="s">
        <v>33</v>
      </c>
      <c r="C255">
        <v>28672000</v>
      </c>
      <c r="D255" t="s">
        <v>13</v>
      </c>
      <c r="E255">
        <v>2021</v>
      </c>
      <c r="F255">
        <v>12004</v>
      </c>
      <c r="G255">
        <v>1128</v>
      </c>
      <c r="H255">
        <v>988861</v>
      </c>
      <c r="I255">
        <v>28019</v>
      </c>
      <c r="J255">
        <v>2542033</v>
      </c>
      <c r="K255">
        <v>427294</v>
      </c>
      <c r="L255">
        <v>2.69</v>
      </c>
      <c r="M255">
        <v>98.68</v>
      </c>
      <c r="N255">
        <v>1.3</v>
      </c>
      <c r="O255">
        <v>61.99</v>
      </c>
      <c r="P255">
        <v>28.3</v>
      </c>
    </row>
    <row r="256" spans="1:16" x14ac:dyDescent="0.3">
      <c r="A256" t="s">
        <v>74</v>
      </c>
      <c r="B256" t="s">
        <v>33</v>
      </c>
      <c r="C256">
        <v>28672000</v>
      </c>
      <c r="D256" t="s">
        <v>14</v>
      </c>
      <c r="E256">
        <v>2021</v>
      </c>
      <c r="F256">
        <v>1274</v>
      </c>
      <c r="G256">
        <v>204</v>
      </c>
      <c r="H256">
        <v>834914</v>
      </c>
      <c r="I256">
        <v>1795</v>
      </c>
      <c r="J256">
        <v>1926395</v>
      </c>
      <c r="K256">
        <v>1086567</v>
      </c>
      <c r="L256">
        <v>2.69</v>
      </c>
      <c r="M256">
        <v>98.68</v>
      </c>
      <c r="N256">
        <v>1.3</v>
      </c>
      <c r="O256">
        <v>61.99</v>
      </c>
      <c r="P256">
        <v>28.3</v>
      </c>
    </row>
    <row r="257" spans="1:16" x14ac:dyDescent="0.3">
      <c r="A257" t="s">
        <v>74</v>
      </c>
      <c r="B257" t="s">
        <v>33</v>
      </c>
      <c r="C257">
        <v>28672000</v>
      </c>
      <c r="D257" t="s">
        <v>15</v>
      </c>
      <c r="E257">
        <v>2021</v>
      </c>
      <c r="F257">
        <v>573</v>
      </c>
      <c r="G257">
        <v>42</v>
      </c>
      <c r="H257">
        <v>810819</v>
      </c>
      <c r="I257">
        <v>609</v>
      </c>
      <c r="J257">
        <v>2894209</v>
      </c>
      <c r="K257">
        <v>1614846</v>
      </c>
      <c r="L257">
        <v>2.69</v>
      </c>
      <c r="M257">
        <v>98.68</v>
      </c>
      <c r="N257">
        <v>1.3</v>
      </c>
      <c r="O257">
        <v>61.99</v>
      </c>
      <c r="P257">
        <v>28.3</v>
      </c>
    </row>
    <row r="258" spans="1:16" x14ac:dyDescent="0.3">
      <c r="A258" t="s">
        <v>74</v>
      </c>
      <c r="B258" t="s">
        <v>33</v>
      </c>
      <c r="C258">
        <v>28672000</v>
      </c>
      <c r="D258" t="s">
        <v>16</v>
      </c>
      <c r="E258">
        <v>2021</v>
      </c>
      <c r="F258">
        <v>386</v>
      </c>
      <c r="G258">
        <v>197</v>
      </c>
      <c r="H258">
        <v>738040</v>
      </c>
      <c r="I258">
        <v>551</v>
      </c>
      <c r="J258">
        <v>4352965</v>
      </c>
      <c r="K258">
        <v>2199628</v>
      </c>
      <c r="L258">
        <v>2.69</v>
      </c>
      <c r="M258">
        <v>98.68</v>
      </c>
      <c r="N258">
        <v>1.3</v>
      </c>
      <c r="O258">
        <v>61.99</v>
      </c>
      <c r="P258">
        <v>28.3</v>
      </c>
    </row>
    <row r="259" spans="1:16" x14ac:dyDescent="0.3">
      <c r="A259" t="s">
        <v>74</v>
      </c>
      <c r="B259" t="s">
        <v>33</v>
      </c>
      <c r="C259">
        <v>28672000</v>
      </c>
      <c r="D259" t="s">
        <v>17</v>
      </c>
      <c r="E259">
        <v>2021</v>
      </c>
      <c r="F259">
        <v>380</v>
      </c>
      <c r="G259">
        <v>175</v>
      </c>
      <c r="H259">
        <v>609564</v>
      </c>
      <c r="I259">
        <v>342</v>
      </c>
      <c r="J259">
        <v>1165048</v>
      </c>
      <c r="K259">
        <v>1791283</v>
      </c>
      <c r="L259">
        <v>2.69</v>
      </c>
      <c r="M259">
        <v>98.68</v>
      </c>
      <c r="N259">
        <v>1.3</v>
      </c>
      <c r="O259">
        <v>61.99</v>
      </c>
      <c r="P259">
        <v>28.3</v>
      </c>
    </row>
    <row r="260" spans="1:16" x14ac:dyDescent="0.3">
      <c r="A260" t="s">
        <v>77</v>
      </c>
      <c r="B260" t="s">
        <v>34</v>
      </c>
      <c r="C260">
        <v>37403000</v>
      </c>
      <c r="D260" t="s">
        <v>10</v>
      </c>
      <c r="E260">
        <v>2020</v>
      </c>
      <c r="F260">
        <v>1</v>
      </c>
      <c r="G260">
        <v>0</v>
      </c>
      <c r="H260">
        <v>0</v>
      </c>
      <c r="I260">
        <v>0</v>
      </c>
      <c r="J260">
        <v>0</v>
      </c>
      <c r="K260">
        <v>0</v>
      </c>
      <c r="L260">
        <v>0.93</v>
      </c>
      <c r="M260">
        <v>98.5</v>
      </c>
      <c r="N260">
        <v>1.47</v>
      </c>
      <c r="O260">
        <v>40.07</v>
      </c>
      <c r="P260">
        <v>14.93</v>
      </c>
    </row>
    <row r="261" spans="1:16" x14ac:dyDescent="0.3">
      <c r="A261" t="s">
        <v>77</v>
      </c>
      <c r="B261" t="s">
        <v>34</v>
      </c>
      <c r="C261">
        <v>37403000</v>
      </c>
      <c r="D261" t="s">
        <v>11</v>
      </c>
      <c r="E261">
        <v>2020</v>
      </c>
      <c r="F261">
        <v>109</v>
      </c>
      <c r="G261">
        <v>3</v>
      </c>
      <c r="H261">
        <v>10987</v>
      </c>
      <c r="I261">
        <v>19</v>
      </c>
      <c r="J261">
        <v>0</v>
      </c>
      <c r="K261">
        <v>0</v>
      </c>
      <c r="L261">
        <v>0.93</v>
      </c>
      <c r="M261">
        <v>98.5</v>
      </c>
      <c r="N261">
        <v>1.47</v>
      </c>
      <c r="O261">
        <v>40.07</v>
      </c>
      <c r="P261">
        <v>14.93</v>
      </c>
    </row>
    <row r="262" spans="1:16" x14ac:dyDescent="0.3">
      <c r="A262" t="s">
        <v>77</v>
      </c>
      <c r="B262" t="s">
        <v>34</v>
      </c>
      <c r="C262">
        <v>37403000</v>
      </c>
      <c r="D262" t="s">
        <v>12</v>
      </c>
      <c r="E262">
        <v>2020</v>
      </c>
      <c r="F262">
        <v>525</v>
      </c>
      <c r="G262">
        <v>2</v>
      </c>
      <c r="H262">
        <v>54899</v>
      </c>
      <c r="I262">
        <v>237</v>
      </c>
      <c r="J262">
        <v>0</v>
      </c>
      <c r="K262">
        <v>0</v>
      </c>
      <c r="L262">
        <v>0.93</v>
      </c>
      <c r="M262">
        <v>98.5</v>
      </c>
      <c r="N262">
        <v>1.47</v>
      </c>
      <c r="O262">
        <v>40.07</v>
      </c>
      <c r="P262">
        <v>14.93</v>
      </c>
    </row>
    <row r="263" spans="1:16" x14ac:dyDescent="0.3">
      <c r="A263" t="s">
        <v>77</v>
      </c>
      <c r="B263" t="s">
        <v>34</v>
      </c>
      <c r="C263">
        <v>37403000</v>
      </c>
      <c r="D263" t="s">
        <v>13</v>
      </c>
      <c r="E263">
        <v>2020</v>
      </c>
      <c r="F263">
        <v>1855</v>
      </c>
      <c r="G263">
        <v>10</v>
      </c>
      <c r="H263">
        <v>76755</v>
      </c>
      <c r="I263">
        <v>1628</v>
      </c>
      <c r="J263">
        <v>0</v>
      </c>
      <c r="K263">
        <v>0</v>
      </c>
      <c r="L263">
        <v>0.93</v>
      </c>
      <c r="M263">
        <v>98.5</v>
      </c>
      <c r="N263">
        <v>1.47</v>
      </c>
      <c r="O263">
        <v>40.07</v>
      </c>
      <c r="P263">
        <v>14.93</v>
      </c>
    </row>
    <row r="264" spans="1:16" x14ac:dyDescent="0.3">
      <c r="A264" t="s">
        <v>77</v>
      </c>
      <c r="B264" t="s">
        <v>34</v>
      </c>
      <c r="C264">
        <v>37403000</v>
      </c>
      <c r="D264" t="s">
        <v>14</v>
      </c>
      <c r="E264">
        <v>2020</v>
      </c>
      <c r="F264">
        <v>8824</v>
      </c>
      <c r="G264">
        <v>91</v>
      </c>
      <c r="H264">
        <v>151835</v>
      </c>
      <c r="I264">
        <v>2459</v>
      </c>
      <c r="J264">
        <v>0</v>
      </c>
      <c r="K264">
        <v>0</v>
      </c>
      <c r="L264">
        <v>0.93</v>
      </c>
      <c r="M264">
        <v>98.5</v>
      </c>
      <c r="N264">
        <v>1.47</v>
      </c>
      <c r="O264">
        <v>40.07</v>
      </c>
      <c r="P264">
        <v>14.93</v>
      </c>
    </row>
    <row r="265" spans="1:16" x14ac:dyDescent="0.3">
      <c r="A265" t="s">
        <v>77</v>
      </c>
      <c r="B265" t="s">
        <v>34</v>
      </c>
      <c r="C265">
        <v>37403000</v>
      </c>
      <c r="D265" t="s">
        <v>15</v>
      </c>
      <c r="E265">
        <v>2020</v>
      </c>
      <c r="F265">
        <v>30342</v>
      </c>
      <c r="G265">
        <v>311</v>
      </c>
      <c r="H265">
        <v>618789</v>
      </c>
      <c r="I265">
        <v>22800</v>
      </c>
      <c r="J265">
        <v>0</v>
      </c>
      <c r="K265">
        <v>0</v>
      </c>
      <c r="L265">
        <v>0.93</v>
      </c>
      <c r="M265">
        <v>98.5</v>
      </c>
      <c r="N265">
        <v>1.47</v>
      </c>
      <c r="O265">
        <v>40.07</v>
      </c>
      <c r="P265">
        <v>14.93</v>
      </c>
    </row>
    <row r="266" spans="1:16" x14ac:dyDescent="0.3">
      <c r="A266" t="s">
        <v>77</v>
      </c>
      <c r="B266" t="s">
        <v>34</v>
      </c>
      <c r="C266">
        <v>37403000</v>
      </c>
      <c r="D266" t="s">
        <v>16</v>
      </c>
      <c r="E266">
        <v>2020</v>
      </c>
      <c r="F266">
        <v>41995</v>
      </c>
      <c r="G266">
        <v>296</v>
      </c>
      <c r="H266">
        <v>1337174</v>
      </c>
      <c r="I266">
        <v>44199</v>
      </c>
      <c r="J266">
        <v>0</v>
      </c>
      <c r="K266">
        <v>0</v>
      </c>
      <c r="L266">
        <v>0.93</v>
      </c>
      <c r="M266">
        <v>98.5</v>
      </c>
      <c r="N266">
        <v>1.47</v>
      </c>
      <c r="O266">
        <v>40.07</v>
      </c>
      <c r="P266">
        <v>14.93</v>
      </c>
    </row>
    <row r="267" spans="1:16" x14ac:dyDescent="0.3">
      <c r="A267" t="s">
        <v>77</v>
      </c>
      <c r="B267" t="s">
        <v>34</v>
      </c>
      <c r="C267">
        <v>37403000</v>
      </c>
      <c r="D267" t="s">
        <v>17</v>
      </c>
      <c r="E267">
        <v>2020</v>
      </c>
      <c r="F267">
        <v>18110</v>
      </c>
      <c r="G267">
        <v>171</v>
      </c>
      <c r="H267">
        <v>1111955</v>
      </c>
      <c r="I267">
        <v>24233</v>
      </c>
      <c r="J267">
        <v>0</v>
      </c>
      <c r="K267">
        <v>0</v>
      </c>
      <c r="L267">
        <v>0.93</v>
      </c>
      <c r="M267">
        <v>98.5</v>
      </c>
      <c r="N267">
        <v>1.47</v>
      </c>
      <c r="O267">
        <v>40.07</v>
      </c>
      <c r="P267">
        <v>14.93</v>
      </c>
    </row>
    <row r="268" spans="1:16" x14ac:dyDescent="0.3">
      <c r="A268" t="s">
        <v>77</v>
      </c>
      <c r="B268" t="s">
        <v>34</v>
      </c>
      <c r="C268">
        <v>37403000</v>
      </c>
      <c r="D268" t="s">
        <v>18</v>
      </c>
      <c r="E268">
        <v>2020</v>
      </c>
      <c r="F268">
        <v>7390</v>
      </c>
      <c r="G268">
        <v>80</v>
      </c>
      <c r="H268">
        <v>816521</v>
      </c>
      <c r="I268">
        <v>10596</v>
      </c>
      <c r="J268">
        <v>0</v>
      </c>
      <c r="K268">
        <v>0</v>
      </c>
      <c r="L268">
        <v>0.93</v>
      </c>
      <c r="M268">
        <v>98.5</v>
      </c>
      <c r="N268">
        <v>1.47</v>
      </c>
      <c r="O268">
        <v>40.07</v>
      </c>
      <c r="P268">
        <v>14.93</v>
      </c>
    </row>
    <row r="269" spans="1:16" x14ac:dyDescent="0.3">
      <c r="A269" t="s">
        <v>77</v>
      </c>
      <c r="B269" t="s">
        <v>34</v>
      </c>
      <c r="C269">
        <v>37403000</v>
      </c>
      <c r="D269" t="s">
        <v>19</v>
      </c>
      <c r="E269">
        <v>2020</v>
      </c>
      <c r="F269">
        <v>5962</v>
      </c>
      <c r="G269">
        <v>66</v>
      </c>
      <c r="H269">
        <v>620325</v>
      </c>
      <c r="I269">
        <v>6253</v>
      </c>
      <c r="J269">
        <v>0</v>
      </c>
      <c r="K269">
        <v>0</v>
      </c>
      <c r="L269">
        <v>0.93</v>
      </c>
      <c r="M269">
        <v>98.5</v>
      </c>
      <c r="N269">
        <v>1.47</v>
      </c>
      <c r="O269">
        <v>40.07</v>
      </c>
      <c r="P269">
        <v>14.93</v>
      </c>
    </row>
    <row r="270" spans="1:16" x14ac:dyDescent="0.3">
      <c r="A270" t="s">
        <v>77</v>
      </c>
      <c r="B270" t="s">
        <v>34</v>
      </c>
      <c r="C270">
        <v>37403000</v>
      </c>
      <c r="D270" t="s">
        <v>20</v>
      </c>
      <c r="E270">
        <v>2021</v>
      </c>
      <c r="F270">
        <v>3579</v>
      </c>
      <c r="G270">
        <v>42</v>
      </c>
      <c r="H270">
        <v>417879</v>
      </c>
      <c r="I270">
        <v>4643</v>
      </c>
      <c r="J270">
        <v>40860</v>
      </c>
      <c r="K270">
        <v>0</v>
      </c>
      <c r="L270">
        <v>0.93</v>
      </c>
      <c r="M270">
        <v>98.5</v>
      </c>
      <c r="N270">
        <v>1.47</v>
      </c>
      <c r="O270">
        <v>40.07</v>
      </c>
      <c r="P270">
        <v>14.93</v>
      </c>
    </row>
    <row r="271" spans="1:16" x14ac:dyDescent="0.3">
      <c r="A271" t="s">
        <v>77</v>
      </c>
      <c r="B271" t="s">
        <v>34</v>
      </c>
      <c r="C271">
        <v>37403000</v>
      </c>
      <c r="D271" t="s">
        <v>21</v>
      </c>
      <c r="E271">
        <v>2021</v>
      </c>
      <c r="F271">
        <v>1258</v>
      </c>
      <c r="G271">
        <v>18</v>
      </c>
      <c r="H271">
        <v>311395</v>
      </c>
      <c r="I271">
        <v>1298</v>
      </c>
      <c r="J271">
        <v>243511</v>
      </c>
      <c r="K271">
        <v>23837</v>
      </c>
      <c r="L271">
        <v>0.93</v>
      </c>
      <c r="M271">
        <v>98.5</v>
      </c>
      <c r="N271">
        <v>1.47</v>
      </c>
      <c r="O271">
        <v>40.07</v>
      </c>
      <c r="P271">
        <v>14.93</v>
      </c>
    </row>
    <row r="272" spans="1:16" x14ac:dyDescent="0.3">
      <c r="A272" t="s">
        <v>77</v>
      </c>
      <c r="B272" t="s">
        <v>34</v>
      </c>
      <c r="C272">
        <v>37403000</v>
      </c>
      <c r="D272" t="s">
        <v>10</v>
      </c>
      <c r="E272">
        <v>2021</v>
      </c>
      <c r="F272">
        <v>4252</v>
      </c>
      <c r="G272">
        <v>23</v>
      </c>
      <c r="H272">
        <v>352692</v>
      </c>
      <c r="I272">
        <v>1899</v>
      </c>
      <c r="J272">
        <v>1084899</v>
      </c>
      <c r="K272">
        <v>203326</v>
      </c>
      <c r="L272">
        <v>0.93</v>
      </c>
      <c r="M272">
        <v>98.5</v>
      </c>
      <c r="N272">
        <v>1.47</v>
      </c>
      <c r="O272">
        <v>40.07</v>
      </c>
      <c r="P272">
        <v>14.93</v>
      </c>
    </row>
    <row r="273" spans="1:16" x14ac:dyDescent="0.3">
      <c r="A273" t="s">
        <v>77</v>
      </c>
      <c r="B273" t="s">
        <v>34</v>
      </c>
      <c r="C273">
        <v>37403000</v>
      </c>
      <c r="D273" t="s">
        <v>11</v>
      </c>
      <c r="E273">
        <v>2021</v>
      </c>
      <c r="F273">
        <v>109209</v>
      </c>
      <c r="G273">
        <v>1547</v>
      </c>
      <c r="H273">
        <v>1040061</v>
      </c>
      <c r="I273">
        <v>52771</v>
      </c>
      <c r="J273">
        <v>1266720</v>
      </c>
      <c r="K273">
        <v>250971</v>
      </c>
      <c r="L273">
        <v>0.93</v>
      </c>
      <c r="M273">
        <v>98.5</v>
      </c>
      <c r="N273">
        <v>1.47</v>
      </c>
      <c r="O273">
        <v>40.07</v>
      </c>
      <c r="P273">
        <v>14.93</v>
      </c>
    </row>
    <row r="274" spans="1:16" x14ac:dyDescent="0.3">
      <c r="A274" t="s">
        <v>77</v>
      </c>
      <c r="B274" t="s">
        <v>34</v>
      </c>
      <c r="C274">
        <v>37403000</v>
      </c>
      <c r="D274" t="s">
        <v>12</v>
      </c>
      <c r="E274">
        <v>2021</v>
      </c>
      <c r="F274">
        <v>104363</v>
      </c>
      <c r="G274">
        <v>2331</v>
      </c>
      <c r="H274">
        <v>1569707</v>
      </c>
      <c r="I274">
        <v>150841</v>
      </c>
      <c r="J274">
        <v>847419</v>
      </c>
      <c r="K274">
        <v>231890</v>
      </c>
      <c r="L274">
        <v>0.93</v>
      </c>
      <c r="M274">
        <v>98.5</v>
      </c>
      <c r="N274">
        <v>1.47</v>
      </c>
      <c r="O274">
        <v>40.07</v>
      </c>
      <c r="P274">
        <v>14.93</v>
      </c>
    </row>
    <row r="275" spans="1:16" x14ac:dyDescent="0.3">
      <c r="A275" t="s">
        <v>77</v>
      </c>
      <c r="B275" t="s">
        <v>34</v>
      </c>
      <c r="C275">
        <v>37403000</v>
      </c>
      <c r="D275" t="s">
        <v>13</v>
      </c>
      <c r="E275">
        <v>2021</v>
      </c>
      <c r="F275">
        <v>7836</v>
      </c>
      <c r="G275">
        <v>122</v>
      </c>
      <c r="H275">
        <v>1492697</v>
      </c>
      <c r="I275">
        <v>15707</v>
      </c>
      <c r="J275">
        <v>2306838</v>
      </c>
      <c r="K275">
        <v>354276</v>
      </c>
      <c r="L275">
        <v>0.93</v>
      </c>
      <c r="M275">
        <v>98.5</v>
      </c>
      <c r="N275">
        <v>1.47</v>
      </c>
      <c r="O275">
        <v>40.07</v>
      </c>
      <c r="P275">
        <v>14.93</v>
      </c>
    </row>
    <row r="276" spans="1:16" x14ac:dyDescent="0.3">
      <c r="A276" t="s">
        <v>77</v>
      </c>
      <c r="B276" t="s">
        <v>34</v>
      </c>
      <c r="C276">
        <v>37403000</v>
      </c>
      <c r="D276" t="s">
        <v>14</v>
      </c>
      <c r="E276">
        <v>2021</v>
      </c>
      <c r="F276">
        <v>1563</v>
      </c>
      <c r="G276">
        <v>15</v>
      </c>
      <c r="H276">
        <v>1677444</v>
      </c>
      <c r="I276">
        <v>2210</v>
      </c>
      <c r="J276">
        <v>2039740</v>
      </c>
      <c r="K276">
        <v>749773</v>
      </c>
      <c r="L276">
        <v>0.93</v>
      </c>
      <c r="M276">
        <v>98.5</v>
      </c>
      <c r="N276">
        <v>1.47</v>
      </c>
      <c r="O276">
        <v>40.07</v>
      </c>
      <c r="P276">
        <v>14.93</v>
      </c>
    </row>
    <row r="277" spans="1:16" x14ac:dyDescent="0.3">
      <c r="A277" t="s">
        <v>77</v>
      </c>
      <c r="B277" t="s">
        <v>34</v>
      </c>
      <c r="C277">
        <v>37403000</v>
      </c>
      <c r="D277" t="s">
        <v>15</v>
      </c>
      <c r="E277">
        <v>2021</v>
      </c>
      <c r="F277">
        <v>694</v>
      </c>
      <c r="G277">
        <v>4</v>
      </c>
      <c r="H277">
        <v>1692941</v>
      </c>
      <c r="I277">
        <v>812</v>
      </c>
      <c r="J277">
        <v>2505948</v>
      </c>
      <c r="K277">
        <v>800211</v>
      </c>
      <c r="L277">
        <v>0.93</v>
      </c>
      <c r="M277">
        <v>98.5</v>
      </c>
      <c r="N277">
        <v>1.47</v>
      </c>
      <c r="O277">
        <v>40.07</v>
      </c>
      <c r="P277">
        <v>14.93</v>
      </c>
    </row>
    <row r="278" spans="1:16" x14ac:dyDescent="0.3">
      <c r="A278" t="s">
        <v>77</v>
      </c>
      <c r="B278" t="s">
        <v>34</v>
      </c>
      <c r="C278">
        <v>37403000</v>
      </c>
      <c r="D278" t="s">
        <v>16</v>
      </c>
      <c r="E278">
        <v>2021</v>
      </c>
      <c r="F278">
        <v>359</v>
      </c>
      <c r="G278">
        <v>3</v>
      </c>
      <c r="H278">
        <v>1447805</v>
      </c>
      <c r="I278">
        <v>403</v>
      </c>
      <c r="J278">
        <v>3281359</v>
      </c>
      <c r="K278">
        <v>1491951</v>
      </c>
      <c r="L278">
        <v>0.93</v>
      </c>
      <c r="M278">
        <v>98.5</v>
      </c>
      <c r="N278">
        <v>1.47</v>
      </c>
      <c r="O278">
        <v>40.07</v>
      </c>
      <c r="P278">
        <v>14.93</v>
      </c>
    </row>
    <row r="279" spans="1:16" x14ac:dyDescent="0.3">
      <c r="A279" t="s">
        <v>77</v>
      </c>
      <c r="B279" t="s">
        <v>34</v>
      </c>
      <c r="C279">
        <v>37403000</v>
      </c>
      <c r="D279" t="s">
        <v>17</v>
      </c>
      <c r="E279">
        <v>2021</v>
      </c>
      <c r="F279">
        <v>538</v>
      </c>
      <c r="G279">
        <v>3</v>
      </c>
      <c r="H279">
        <v>1184017</v>
      </c>
      <c r="I279">
        <v>510</v>
      </c>
      <c r="J279">
        <v>1369352</v>
      </c>
      <c r="K279">
        <v>1479413</v>
      </c>
      <c r="L279">
        <v>0.93</v>
      </c>
      <c r="M279">
        <v>98.5</v>
      </c>
      <c r="N279">
        <v>1.47</v>
      </c>
      <c r="O279">
        <v>40.07</v>
      </c>
      <c r="P279">
        <v>14.93</v>
      </c>
    </row>
    <row r="280" spans="1:16" x14ac:dyDescent="0.3">
      <c r="A280" t="s">
        <v>76</v>
      </c>
      <c r="B280" t="s">
        <v>35</v>
      </c>
      <c r="C280">
        <v>13203000</v>
      </c>
      <c r="D280" t="s">
        <v>10</v>
      </c>
      <c r="E280">
        <v>2020</v>
      </c>
      <c r="F280">
        <v>55</v>
      </c>
      <c r="G280">
        <v>2</v>
      </c>
      <c r="H280">
        <v>0</v>
      </c>
      <c r="I280">
        <v>1</v>
      </c>
      <c r="J280">
        <v>0</v>
      </c>
      <c r="K280">
        <v>0</v>
      </c>
      <c r="L280">
        <v>2.52</v>
      </c>
      <c r="M280">
        <v>98.39</v>
      </c>
      <c r="N280">
        <v>1.33</v>
      </c>
      <c r="O280">
        <v>72.040000000000006</v>
      </c>
      <c r="P280">
        <v>39</v>
      </c>
    </row>
    <row r="281" spans="1:16" x14ac:dyDescent="0.3">
      <c r="A281" t="s">
        <v>76</v>
      </c>
      <c r="B281" t="s">
        <v>35</v>
      </c>
      <c r="C281">
        <v>13203000</v>
      </c>
      <c r="D281" t="s">
        <v>11</v>
      </c>
      <c r="E281">
        <v>2020</v>
      </c>
      <c r="F281">
        <v>559</v>
      </c>
      <c r="G281">
        <v>6</v>
      </c>
      <c r="H281">
        <v>19746</v>
      </c>
      <c r="I281">
        <v>215</v>
      </c>
      <c r="J281">
        <v>0</v>
      </c>
      <c r="K281">
        <v>0</v>
      </c>
      <c r="L281">
        <v>2.52</v>
      </c>
      <c r="M281">
        <v>98.39</v>
      </c>
      <c r="N281">
        <v>1.33</v>
      </c>
      <c r="O281">
        <v>72.040000000000006</v>
      </c>
      <c r="P281">
        <v>39</v>
      </c>
    </row>
    <row r="282" spans="1:16" x14ac:dyDescent="0.3">
      <c r="A282" t="s">
        <v>76</v>
      </c>
      <c r="B282" t="s">
        <v>35</v>
      </c>
      <c r="C282">
        <v>13203000</v>
      </c>
      <c r="D282" t="s">
        <v>12</v>
      </c>
      <c r="E282">
        <v>2020</v>
      </c>
      <c r="F282">
        <v>1832</v>
      </c>
      <c r="G282">
        <v>20</v>
      </c>
      <c r="H282">
        <v>151299</v>
      </c>
      <c r="I282">
        <v>711</v>
      </c>
      <c r="J282">
        <v>0</v>
      </c>
      <c r="K282">
        <v>0</v>
      </c>
      <c r="L282">
        <v>2.52</v>
      </c>
      <c r="M282">
        <v>98.39</v>
      </c>
      <c r="N282">
        <v>1.33</v>
      </c>
      <c r="O282">
        <v>72.040000000000006</v>
      </c>
      <c r="P282">
        <v>39</v>
      </c>
    </row>
    <row r="283" spans="1:16" x14ac:dyDescent="0.3">
      <c r="A283" t="s">
        <v>76</v>
      </c>
      <c r="B283" t="s">
        <v>35</v>
      </c>
      <c r="C283">
        <v>13203000</v>
      </c>
      <c r="D283" t="s">
        <v>13</v>
      </c>
      <c r="E283">
        <v>2020</v>
      </c>
      <c r="F283">
        <v>5051</v>
      </c>
      <c r="G283">
        <v>73</v>
      </c>
      <c r="H283">
        <v>194013</v>
      </c>
      <c r="I283">
        <v>3795</v>
      </c>
      <c r="J283">
        <v>0</v>
      </c>
      <c r="K283">
        <v>0</v>
      </c>
      <c r="L283">
        <v>2.52</v>
      </c>
      <c r="M283">
        <v>98.39</v>
      </c>
      <c r="N283">
        <v>1.33</v>
      </c>
      <c r="O283">
        <v>72.040000000000006</v>
      </c>
      <c r="P283">
        <v>39</v>
      </c>
    </row>
    <row r="284" spans="1:16" x14ac:dyDescent="0.3">
      <c r="A284" t="s">
        <v>76</v>
      </c>
      <c r="B284" t="s">
        <v>35</v>
      </c>
      <c r="C284">
        <v>13203000</v>
      </c>
      <c r="D284" t="s">
        <v>14</v>
      </c>
      <c r="E284">
        <v>2020</v>
      </c>
      <c r="F284">
        <v>12862</v>
      </c>
      <c r="G284">
        <v>276</v>
      </c>
      <c r="H284">
        <v>272457</v>
      </c>
      <c r="I284">
        <v>7495</v>
      </c>
      <c r="J284">
        <v>0</v>
      </c>
      <c r="K284">
        <v>0</v>
      </c>
      <c r="L284">
        <v>2.52</v>
      </c>
      <c r="M284">
        <v>98.39</v>
      </c>
      <c r="N284">
        <v>1.33</v>
      </c>
      <c r="O284">
        <v>72.040000000000006</v>
      </c>
      <c r="P284">
        <v>39</v>
      </c>
    </row>
    <row r="285" spans="1:16" x14ac:dyDescent="0.3">
      <c r="A285" t="s">
        <v>76</v>
      </c>
      <c r="B285" t="s">
        <v>35</v>
      </c>
      <c r="C285">
        <v>13203000</v>
      </c>
      <c r="D285" t="s">
        <v>15</v>
      </c>
      <c r="E285">
        <v>2020</v>
      </c>
      <c r="F285">
        <v>17339</v>
      </c>
      <c r="G285">
        <v>326</v>
      </c>
      <c r="H285">
        <v>328897</v>
      </c>
      <c r="I285">
        <v>16798</v>
      </c>
      <c r="J285">
        <v>0</v>
      </c>
      <c r="K285">
        <v>0</v>
      </c>
      <c r="L285">
        <v>2.52</v>
      </c>
      <c r="M285">
        <v>98.39</v>
      </c>
      <c r="N285">
        <v>1.33</v>
      </c>
      <c r="O285">
        <v>72.040000000000006</v>
      </c>
      <c r="P285">
        <v>39</v>
      </c>
    </row>
    <row r="286" spans="1:16" x14ac:dyDescent="0.3">
      <c r="A286" t="s">
        <v>76</v>
      </c>
      <c r="B286" t="s">
        <v>35</v>
      </c>
      <c r="C286">
        <v>13203000</v>
      </c>
      <c r="D286" t="s">
        <v>16</v>
      </c>
      <c r="E286">
        <v>2020</v>
      </c>
      <c r="F286">
        <v>37372</v>
      </c>
      <c r="G286">
        <v>478</v>
      </c>
      <c r="H286">
        <v>656363</v>
      </c>
      <c r="I286">
        <v>27857</v>
      </c>
      <c r="J286">
        <v>0</v>
      </c>
      <c r="K286">
        <v>0</v>
      </c>
      <c r="L286">
        <v>2.52</v>
      </c>
      <c r="M286">
        <v>98.39</v>
      </c>
      <c r="N286">
        <v>1.33</v>
      </c>
      <c r="O286">
        <v>72.040000000000006</v>
      </c>
      <c r="P286">
        <v>39</v>
      </c>
    </row>
    <row r="287" spans="1:16" x14ac:dyDescent="0.3">
      <c r="A287" t="s">
        <v>76</v>
      </c>
      <c r="B287" t="s">
        <v>35</v>
      </c>
      <c r="C287">
        <v>13203000</v>
      </c>
      <c r="D287" t="s">
        <v>17</v>
      </c>
      <c r="E287">
        <v>2020</v>
      </c>
      <c r="F287">
        <v>19715</v>
      </c>
      <c r="G287">
        <v>297</v>
      </c>
      <c r="H287">
        <v>681179</v>
      </c>
      <c r="I287">
        <v>30016</v>
      </c>
      <c r="J287">
        <v>0</v>
      </c>
      <c r="K287">
        <v>0</v>
      </c>
      <c r="L287">
        <v>2.52</v>
      </c>
      <c r="M287">
        <v>98.39</v>
      </c>
      <c r="N287">
        <v>1.33</v>
      </c>
      <c r="O287">
        <v>72.040000000000006</v>
      </c>
      <c r="P287">
        <v>39</v>
      </c>
    </row>
    <row r="288" spans="1:16" x14ac:dyDescent="0.3">
      <c r="A288" t="s">
        <v>76</v>
      </c>
      <c r="B288" t="s">
        <v>35</v>
      </c>
      <c r="C288">
        <v>13203000</v>
      </c>
      <c r="D288" t="s">
        <v>18</v>
      </c>
      <c r="E288">
        <v>2020</v>
      </c>
      <c r="F288">
        <v>15439</v>
      </c>
      <c r="G288">
        <v>216</v>
      </c>
      <c r="H288">
        <v>710923</v>
      </c>
      <c r="I288">
        <v>16677</v>
      </c>
      <c r="J288">
        <v>0</v>
      </c>
      <c r="K288">
        <v>0</v>
      </c>
      <c r="L288">
        <v>2.52</v>
      </c>
      <c r="M288">
        <v>98.39</v>
      </c>
      <c r="N288">
        <v>1.33</v>
      </c>
      <c r="O288">
        <v>72.040000000000006</v>
      </c>
      <c r="P288">
        <v>39</v>
      </c>
    </row>
    <row r="289" spans="1:16" x14ac:dyDescent="0.3">
      <c r="A289" t="s">
        <v>76</v>
      </c>
      <c r="B289" t="s">
        <v>35</v>
      </c>
      <c r="C289">
        <v>13203000</v>
      </c>
      <c r="D289" t="s">
        <v>19</v>
      </c>
      <c r="E289">
        <v>2020</v>
      </c>
      <c r="F289">
        <v>10747</v>
      </c>
      <c r="G289">
        <v>189</v>
      </c>
      <c r="H289">
        <v>807797</v>
      </c>
      <c r="I289">
        <v>12514</v>
      </c>
      <c r="J289">
        <v>0</v>
      </c>
      <c r="K289">
        <v>0</v>
      </c>
      <c r="L289">
        <v>2.52</v>
      </c>
      <c r="M289">
        <v>98.39</v>
      </c>
      <c r="N289">
        <v>1.33</v>
      </c>
      <c r="O289">
        <v>72.040000000000006</v>
      </c>
      <c r="P289">
        <v>39</v>
      </c>
    </row>
    <row r="290" spans="1:16" x14ac:dyDescent="0.3">
      <c r="A290" t="s">
        <v>76</v>
      </c>
      <c r="B290" t="s">
        <v>35</v>
      </c>
      <c r="C290">
        <v>13203000</v>
      </c>
      <c r="D290" t="s">
        <v>20</v>
      </c>
      <c r="E290">
        <v>2021</v>
      </c>
      <c r="F290">
        <v>3535</v>
      </c>
      <c r="G290">
        <v>53</v>
      </c>
      <c r="H290">
        <v>721713</v>
      </c>
      <c r="I290">
        <v>5743</v>
      </c>
      <c r="J290">
        <v>26634</v>
      </c>
      <c r="K290">
        <v>0</v>
      </c>
      <c r="L290">
        <v>2.52</v>
      </c>
      <c r="M290">
        <v>98.39</v>
      </c>
      <c r="N290">
        <v>1.33</v>
      </c>
      <c r="O290">
        <v>72.040000000000006</v>
      </c>
      <c r="P290">
        <v>39</v>
      </c>
    </row>
    <row r="291" spans="1:16" x14ac:dyDescent="0.3">
      <c r="A291" t="s">
        <v>76</v>
      </c>
      <c r="B291" t="s">
        <v>35</v>
      </c>
      <c r="C291">
        <v>13203000</v>
      </c>
      <c r="D291" t="s">
        <v>21</v>
      </c>
      <c r="E291">
        <v>2021</v>
      </c>
      <c r="F291">
        <v>1935</v>
      </c>
      <c r="G291">
        <v>21</v>
      </c>
      <c r="H291">
        <v>657278</v>
      </c>
      <c r="I291">
        <v>1839</v>
      </c>
      <c r="J291">
        <v>214183</v>
      </c>
      <c r="K291">
        <v>16255</v>
      </c>
      <c r="L291">
        <v>2.52</v>
      </c>
      <c r="M291">
        <v>98.39</v>
      </c>
      <c r="N291">
        <v>1.33</v>
      </c>
      <c r="O291">
        <v>72.040000000000006</v>
      </c>
      <c r="P291">
        <v>39</v>
      </c>
    </row>
    <row r="292" spans="1:16" x14ac:dyDescent="0.3">
      <c r="A292" t="s">
        <v>76</v>
      </c>
      <c r="B292" t="s">
        <v>35</v>
      </c>
      <c r="C292">
        <v>13203000</v>
      </c>
      <c r="D292" t="s">
        <v>10</v>
      </c>
      <c r="E292">
        <v>2021</v>
      </c>
      <c r="F292">
        <v>4519</v>
      </c>
      <c r="G292">
        <v>37</v>
      </c>
      <c r="H292">
        <v>849922</v>
      </c>
      <c r="I292">
        <v>2774</v>
      </c>
      <c r="J292">
        <v>416168</v>
      </c>
      <c r="K292">
        <v>130584</v>
      </c>
      <c r="L292">
        <v>2.52</v>
      </c>
      <c r="M292">
        <v>98.39</v>
      </c>
      <c r="N292">
        <v>1.33</v>
      </c>
      <c r="O292">
        <v>72.040000000000006</v>
      </c>
      <c r="P292">
        <v>39</v>
      </c>
    </row>
    <row r="293" spans="1:16" x14ac:dyDescent="0.3">
      <c r="A293" t="s">
        <v>76</v>
      </c>
      <c r="B293" t="s">
        <v>35</v>
      </c>
      <c r="C293">
        <v>13203000</v>
      </c>
      <c r="D293" t="s">
        <v>11</v>
      </c>
      <c r="E293">
        <v>2021</v>
      </c>
      <c r="F293">
        <v>45123</v>
      </c>
      <c r="G293">
        <v>289</v>
      </c>
      <c r="H293">
        <v>1216934</v>
      </c>
      <c r="I293">
        <v>19006</v>
      </c>
      <c r="J293">
        <v>1318123</v>
      </c>
      <c r="K293">
        <v>226316</v>
      </c>
      <c r="L293">
        <v>2.52</v>
      </c>
      <c r="M293">
        <v>98.39</v>
      </c>
      <c r="N293">
        <v>1.33</v>
      </c>
      <c r="O293">
        <v>72.040000000000006</v>
      </c>
      <c r="P293">
        <v>39</v>
      </c>
    </row>
    <row r="294" spans="1:16" x14ac:dyDescent="0.3">
      <c r="A294" t="s">
        <v>76</v>
      </c>
      <c r="B294" t="s">
        <v>35</v>
      </c>
      <c r="C294">
        <v>13203000</v>
      </c>
      <c r="D294" t="s">
        <v>12</v>
      </c>
      <c r="E294">
        <v>2021</v>
      </c>
      <c r="F294">
        <v>114382</v>
      </c>
      <c r="G294">
        <v>1624</v>
      </c>
      <c r="H294">
        <v>1298638</v>
      </c>
      <c r="I294">
        <v>106022</v>
      </c>
      <c r="J294">
        <v>779229</v>
      </c>
      <c r="K294">
        <v>172919</v>
      </c>
      <c r="L294">
        <v>2.52</v>
      </c>
      <c r="M294">
        <v>98.39</v>
      </c>
      <c r="N294">
        <v>1.33</v>
      </c>
      <c r="O294">
        <v>72.040000000000006</v>
      </c>
      <c r="P294">
        <v>39</v>
      </c>
    </row>
    <row r="295" spans="1:16" x14ac:dyDescent="0.3">
      <c r="A295" t="s">
        <v>76</v>
      </c>
      <c r="B295" t="s">
        <v>35</v>
      </c>
      <c r="C295">
        <v>13203000</v>
      </c>
      <c r="D295" t="s">
        <v>13</v>
      </c>
      <c r="E295">
        <v>2021</v>
      </c>
      <c r="F295">
        <v>25197</v>
      </c>
      <c r="G295">
        <v>416</v>
      </c>
      <c r="H295">
        <v>1393519</v>
      </c>
      <c r="I295">
        <v>55276</v>
      </c>
      <c r="J295">
        <v>1090955</v>
      </c>
      <c r="K295">
        <v>134796</v>
      </c>
      <c r="L295">
        <v>2.52</v>
      </c>
      <c r="M295">
        <v>98.39</v>
      </c>
      <c r="N295">
        <v>1.33</v>
      </c>
      <c r="O295">
        <v>72.040000000000006</v>
      </c>
      <c r="P295">
        <v>39</v>
      </c>
    </row>
    <row r="296" spans="1:16" x14ac:dyDescent="0.3">
      <c r="A296" t="s">
        <v>76</v>
      </c>
      <c r="B296" t="s">
        <v>35</v>
      </c>
      <c r="C296">
        <v>13203000</v>
      </c>
      <c r="D296" t="s">
        <v>14</v>
      </c>
      <c r="E296">
        <v>2021</v>
      </c>
      <c r="F296">
        <v>5800</v>
      </c>
      <c r="G296">
        <v>55</v>
      </c>
      <c r="H296">
        <v>1758298</v>
      </c>
      <c r="I296">
        <v>9169</v>
      </c>
      <c r="J296">
        <v>1108056</v>
      </c>
      <c r="K296">
        <v>629286</v>
      </c>
      <c r="L296">
        <v>2.52</v>
      </c>
      <c r="M296">
        <v>98.39</v>
      </c>
      <c r="N296">
        <v>1.33</v>
      </c>
      <c r="O296">
        <v>72.040000000000006</v>
      </c>
      <c r="P296">
        <v>39</v>
      </c>
    </row>
    <row r="297" spans="1:16" x14ac:dyDescent="0.3">
      <c r="A297" t="s">
        <v>76</v>
      </c>
      <c r="B297" t="s">
        <v>35</v>
      </c>
      <c r="C297">
        <v>13203000</v>
      </c>
      <c r="D297" t="s">
        <v>15</v>
      </c>
      <c r="E297">
        <v>2021</v>
      </c>
      <c r="F297">
        <v>3957</v>
      </c>
      <c r="G297">
        <v>30</v>
      </c>
      <c r="H297">
        <v>1654151</v>
      </c>
      <c r="I297">
        <v>3773</v>
      </c>
      <c r="J297">
        <v>1298772</v>
      </c>
      <c r="K297">
        <v>537915</v>
      </c>
      <c r="L297">
        <v>2.52</v>
      </c>
      <c r="M297">
        <v>98.39</v>
      </c>
      <c r="N297">
        <v>1.33</v>
      </c>
      <c r="O297">
        <v>72.040000000000006</v>
      </c>
      <c r="P297">
        <v>39</v>
      </c>
    </row>
    <row r="298" spans="1:16" x14ac:dyDescent="0.3">
      <c r="A298" t="s">
        <v>76</v>
      </c>
      <c r="B298" t="s">
        <v>35</v>
      </c>
      <c r="C298">
        <v>13203000</v>
      </c>
      <c r="D298" t="s">
        <v>16</v>
      </c>
      <c r="E298">
        <v>2021</v>
      </c>
      <c r="F298">
        <v>4011</v>
      </c>
      <c r="G298">
        <v>14</v>
      </c>
      <c r="H298">
        <v>1481249</v>
      </c>
      <c r="I298">
        <v>3982</v>
      </c>
      <c r="J298">
        <v>1687326</v>
      </c>
      <c r="K298">
        <v>1692711</v>
      </c>
      <c r="L298">
        <v>2.52</v>
      </c>
      <c r="M298">
        <v>98.39</v>
      </c>
      <c r="N298">
        <v>1.33</v>
      </c>
      <c r="O298">
        <v>72.040000000000006</v>
      </c>
      <c r="P298">
        <v>39</v>
      </c>
    </row>
    <row r="299" spans="1:16" x14ac:dyDescent="0.3">
      <c r="A299" t="s">
        <v>76</v>
      </c>
      <c r="B299" t="s">
        <v>35</v>
      </c>
      <c r="C299">
        <v>13203000</v>
      </c>
      <c r="D299" t="s">
        <v>17</v>
      </c>
      <c r="E299">
        <v>2021</v>
      </c>
      <c r="F299">
        <v>2819</v>
      </c>
      <c r="G299">
        <v>10</v>
      </c>
      <c r="H299">
        <v>1347970</v>
      </c>
      <c r="I299">
        <v>3252</v>
      </c>
      <c r="J299">
        <v>1571627</v>
      </c>
      <c r="K299">
        <v>1608689</v>
      </c>
      <c r="L299">
        <v>2.52</v>
      </c>
      <c r="M299">
        <v>98.39</v>
      </c>
      <c r="N299">
        <v>1.33</v>
      </c>
      <c r="O299">
        <v>72.040000000000006</v>
      </c>
      <c r="P299">
        <v>39</v>
      </c>
    </row>
    <row r="300" spans="1:16" x14ac:dyDescent="0.3">
      <c r="A300" t="s">
        <v>78</v>
      </c>
      <c r="B300" t="s">
        <v>36</v>
      </c>
      <c r="C300">
        <v>65798000</v>
      </c>
      <c r="D300" t="s">
        <v>10</v>
      </c>
      <c r="E300">
        <v>2020</v>
      </c>
      <c r="F300">
        <v>101</v>
      </c>
      <c r="G300">
        <v>3</v>
      </c>
      <c r="H300">
        <v>0</v>
      </c>
      <c r="I300">
        <v>8</v>
      </c>
      <c r="J300">
        <v>0</v>
      </c>
      <c r="K300">
        <v>0</v>
      </c>
      <c r="L300">
        <v>4.54</v>
      </c>
      <c r="M300">
        <v>98.44</v>
      </c>
      <c r="N300">
        <v>1.27</v>
      </c>
      <c r="O300">
        <v>64.59</v>
      </c>
      <c r="P300">
        <v>34.74</v>
      </c>
    </row>
    <row r="301" spans="1:16" x14ac:dyDescent="0.3">
      <c r="A301" t="s">
        <v>78</v>
      </c>
      <c r="B301" t="s">
        <v>36</v>
      </c>
      <c r="C301">
        <v>65798000</v>
      </c>
      <c r="D301" t="s">
        <v>11</v>
      </c>
      <c r="E301">
        <v>2020</v>
      </c>
      <c r="F301">
        <v>464</v>
      </c>
      <c r="G301">
        <v>19</v>
      </c>
      <c r="H301">
        <v>60156</v>
      </c>
      <c r="I301">
        <v>221</v>
      </c>
      <c r="J301">
        <v>0</v>
      </c>
      <c r="K301">
        <v>0</v>
      </c>
      <c r="L301">
        <v>4.54</v>
      </c>
      <c r="M301">
        <v>98.44</v>
      </c>
      <c r="N301">
        <v>1.27</v>
      </c>
      <c r="O301">
        <v>64.59</v>
      </c>
      <c r="P301">
        <v>34.74</v>
      </c>
    </row>
    <row r="302" spans="1:16" x14ac:dyDescent="0.3">
      <c r="A302" t="s">
        <v>78</v>
      </c>
      <c r="B302" t="s">
        <v>36</v>
      </c>
      <c r="C302">
        <v>65798000</v>
      </c>
      <c r="D302" t="s">
        <v>12</v>
      </c>
      <c r="E302">
        <v>2020</v>
      </c>
      <c r="F302">
        <v>2656</v>
      </c>
      <c r="G302">
        <v>27</v>
      </c>
      <c r="H302">
        <v>233419</v>
      </c>
      <c r="I302">
        <v>989</v>
      </c>
      <c r="J302">
        <v>0</v>
      </c>
      <c r="K302">
        <v>0</v>
      </c>
      <c r="L302">
        <v>4.54</v>
      </c>
      <c r="M302">
        <v>98.44</v>
      </c>
      <c r="N302">
        <v>1.27</v>
      </c>
      <c r="O302">
        <v>64.59</v>
      </c>
      <c r="P302">
        <v>34.74</v>
      </c>
    </row>
    <row r="303" spans="1:16" x14ac:dyDescent="0.3">
      <c r="A303" t="s">
        <v>78</v>
      </c>
      <c r="B303" t="s">
        <v>36</v>
      </c>
      <c r="C303">
        <v>65798000</v>
      </c>
      <c r="D303" t="s">
        <v>13</v>
      </c>
      <c r="E303">
        <v>2020</v>
      </c>
      <c r="F303">
        <v>12021</v>
      </c>
      <c r="G303">
        <v>197</v>
      </c>
      <c r="H303">
        <v>327172</v>
      </c>
      <c r="I303">
        <v>6702</v>
      </c>
      <c r="J303">
        <v>0</v>
      </c>
      <c r="K303">
        <v>0</v>
      </c>
      <c r="L303">
        <v>4.54</v>
      </c>
      <c r="M303">
        <v>98.44</v>
      </c>
      <c r="N303">
        <v>1.27</v>
      </c>
      <c r="O303">
        <v>64.59</v>
      </c>
      <c r="P303">
        <v>34.74</v>
      </c>
    </row>
    <row r="304" spans="1:16" x14ac:dyDescent="0.3">
      <c r="A304" t="s">
        <v>78</v>
      </c>
      <c r="B304" t="s">
        <v>36</v>
      </c>
      <c r="C304">
        <v>65798000</v>
      </c>
      <c r="D304" t="s">
        <v>14</v>
      </c>
      <c r="E304">
        <v>2020</v>
      </c>
      <c r="F304">
        <v>108873</v>
      </c>
      <c r="G304">
        <v>2068</v>
      </c>
      <c r="H304">
        <v>730045</v>
      </c>
      <c r="I304">
        <v>41868</v>
      </c>
      <c r="J304">
        <v>0</v>
      </c>
      <c r="K304">
        <v>0</v>
      </c>
      <c r="L304">
        <v>4.54</v>
      </c>
      <c r="M304">
        <v>98.44</v>
      </c>
      <c r="N304">
        <v>1.27</v>
      </c>
      <c r="O304">
        <v>64.59</v>
      </c>
      <c r="P304">
        <v>34.74</v>
      </c>
    </row>
    <row r="305" spans="1:16" x14ac:dyDescent="0.3">
      <c r="A305" t="s">
        <v>78</v>
      </c>
      <c r="B305" t="s">
        <v>36</v>
      </c>
      <c r="C305">
        <v>65798000</v>
      </c>
      <c r="D305" t="s">
        <v>15</v>
      </c>
      <c r="E305">
        <v>2020</v>
      </c>
      <c r="F305">
        <v>218308</v>
      </c>
      <c r="G305">
        <v>3388</v>
      </c>
      <c r="H305">
        <v>1545015</v>
      </c>
      <c r="I305">
        <v>199679</v>
      </c>
      <c r="J305">
        <v>0</v>
      </c>
      <c r="K305">
        <v>0</v>
      </c>
      <c r="L305">
        <v>4.54</v>
      </c>
      <c r="M305">
        <v>98.44</v>
      </c>
      <c r="N305">
        <v>1.27</v>
      </c>
      <c r="O305">
        <v>64.59</v>
      </c>
      <c r="P305">
        <v>34.74</v>
      </c>
    </row>
    <row r="306" spans="1:16" x14ac:dyDescent="0.3">
      <c r="A306" t="s">
        <v>78</v>
      </c>
      <c r="B306" t="s">
        <v>36</v>
      </c>
      <c r="C306">
        <v>65798000</v>
      </c>
      <c r="D306" t="s">
        <v>16</v>
      </c>
      <c r="E306">
        <v>2020</v>
      </c>
      <c r="F306">
        <v>259344</v>
      </c>
      <c r="G306">
        <v>3162</v>
      </c>
      <c r="H306">
        <v>2005276</v>
      </c>
      <c r="I306">
        <v>235801</v>
      </c>
      <c r="J306">
        <v>0</v>
      </c>
      <c r="K306">
        <v>0</v>
      </c>
      <c r="L306">
        <v>4.54</v>
      </c>
      <c r="M306">
        <v>98.44</v>
      </c>
      <c r="N306">
        <v>1.27</v>
      </c>
      <c r="O306">
        <v>64.59</v>
      </c>
      <c r="P306">
        <v>34.74</v>
      </c>
    </row>
    <row r="307" spans="1:16" x14ac:dyDescent="0.3">
      <c r="A307" t="s">
        <v>78</v>
      </c>
      <c r="B307" t="s">
        <v>36</v>
      </c>
      <c r="C307">
        <v>65798000</v>
      </c>
      <c r="D307" t="s">
        <v>17</v>
      </c>
      <c r="E307">
        <v>2020</v>
      </c>
      <c r="F307">
        <v>221645</v>
      </c>
      <c r="G307">
        <v>2304</v>
      </c>
      <c r="H307">
        <v>3004785</v>
      </c>
      <c r="I307">
        <v>271940</v>
      </c>
      <c r="J307">
        <v>0</v>
      </c>
      <c r="K307">
        <v>0</v>
      </c>
      <c r="L307">
        <v>4.54</v>
      </c>
      <c r="M307">
        <v>98.44</v>
      </c>
      <c r="N307">
        <v>1.27</v>
      </c>
      <c r="O307">
        <v>64.59</v>
      </c>
      <c r="P307">
        <v>34.74</v>
      </c>
    </row>
    <row r="308" spans="1:16" x14ac:dyDescent="0.3">
      <c r="A308" t="s">
        <v>78</v>
      </c>
      <c r="B308" t="s">
        <v>36</v>
      </c>
      <c r="C308">
        <v>65798000</v>
      </c>
      <c r="D308" t="s">
        <v>18</v>
      </c>
      <c r="E308">
        <v>2020</v>
      </c>
      <c r="F308">
        <v>61485</v>
      </c>
      <c r="G308">
        <v>610</v>
      </c>
      <c r="H308">
        <v>3195765</v>
      </c>
      <c r="I308">
        <v>92613</v>
      </c>
      <c r="J308">
        <v>0</v>
      </c>
      <c r="K308">
        <v>0</v>
      </c>
      <c r="L308">
        <v>4.54</v>
      </c>
      <c r="M308">
        <v>98.44</v>
      </c>
      <c r="N308">
        <v>1.27</v>
      </c>
      <c r="O308">
        <v>64.59</v>
      </c>
      <c r="P308">
        <v>34.74</v>
      </c>
    </row>
    <row r="309" spans="1:16" x14ac:dyDescent="0.3">
      <c r="A309" t="s">
        <v>78</v>
      </c>
      <c r="B309" t="s">
        <v>36</v>
      </c>
      <c r="C309">
        <v>65798000</v>
      </c>
      <c r="D309" t="s">
        <v>19</v>
      </c>
      <c r="E309">
        <v>2020</v>
      </c>
      <c r="F309">
        <v>34599</v>
      </c>
      <c r="G309">
        <v>312</v>
      </c>
      <c r="H309">
        <v>2976525</v>
      </c>
      <c r="I309">
        <v>46295</v>
      </c>
      <c r="J309">
        <v>0</v>
      </c>
      <c r="K309">
        <v>0</v>
      </c>
      <c r="L309">
        <v>4.54</v>
      </c>
      <c r="M309">
        <v>98.44</v>
      </c>
      <c r="N309">
        <v>1.27</v>
      </c>
      <c r="O309">
        <v>64.59</v>
      </c>
      <c r="P309">
        <v>34.74</v>
      </c>
    </row>
    <row r="310" spans="1:16" x14ac:dyDescent="0.3">
      <c r="A310" t="s">
        <v>78</v>
      </c>
      <c r="B310" t="s">
        <v>36</v>
      </c>
      <c r="C310">
        <v>65798000</v>
      </c>
      <c r="D310" t="s">
        <v>20</v>
      </c>
      <c r="E310">
        <v>2021</v>
      </c>
      <c r="F310">
        <v>19891</v>
      </c>
      <c r="G310">
        <v>127</v>
      </c>
      <c r="H310">
        <v>2955772</v>
      </c>
      <c r="I310">
        <v>25006</v>
      </c>
      <c r="J310">
        <v>315370</v>
      </c>
      <c r="K310">
        <v>0</v>
      </c>
      <c r="L310">
        <v>4.54</v>
      </c>
      <c r="M310">
        <v>98.44</v>
      </c>
      <c r="N310">
        <v>1.27</v>
      </c>
      <c r="O310">
        <v>64.59</v>
      </c>
      <c r="P310">
        <v>34.74</v>
      </c>
    </row>
    <row r="311" spans="1:16" x14ac:dyDescent="0.3">
      <c r="A311" t="s">
        <v>78</v>
      </c>
      <c r="B311" t="s">
        <v>36</v>
      </c>
      <c r="C311">
        <v>65798000</v>
      </c>
      <c r="D311" t="s">
        <v>21</v>
      </c>
      <c r="E311">
        <v>2021</v>
      </c>
      <c r="F311">
        <v>11864</v>
      </c>
      <c r="G311">
        <v>114</v>
      </c>
      <c r="H311">
        <v>1762845</v>
      </c>
      <c r="I311">
        <v>11975</v>
      </c>
      <c r="J311">
        <v>289584</v>
      </c>
      <c r="K311">
        <v>213768</v>
      </c>
      <c r="L311">
        <v>4.54</v>
      </c>
      <c r="M311">
        <v>98.44</v>
      </c>
      <c r="N311">
        <v>1.27</v>
      </c>
      <c r="O311">
        <v>64.59</v>
      </c>
      <c r="P311">
        <v>34.74</v>
      </c>
    </row>
    <row r="312" spans="1:16" x14ac:dyDescent="0.3">
      <c r="A312" t="s">
        <v>78</v>
      </c>
      <c r="B312" t="s">
        <v>36</v>
      </c>
      <c r="C312">
        <v>65798000</v>
      </c>
      <c r="D312" t="s">
        <v>10</v>
      </c>
      <c r="E312">
        <v>2021</v>
      </c>
      <c r="F312">
        <v>45753</v>
      </c>
      <c r="G312">
        <v>236</v>
      </c>
      <c r="H312">
        <v>2614451</v>
      </c>
      <c r="I312">
        <v>23073</v>
      </c>
      <c r="J312">
        <v>2769814</v>
      </c>
      <c r="K312">
        <v>222471</v>
      </c>
      <c r="L312">
        <v>4.54</v>
      </c>
      <c r="M312">
        <v>98.44</v>
      </c>
      <c r="N312">
        <v>1.27</v>
      </c>
      <c r="O312">
        <v>64.59</v>
      </c>
      <c r="P312">
        <v>34.74</v>
      </c>
    </row>
    <row r="313" spans="1:16" x14ac:dyDescent="0.3">
      <c r="A313" t="s">
        <v>78</v>
      </c>
      <c r="B313" t="s">
        <v>36</v>
      </c>
      <c r="C313">
        <v>65798000</v>
      </c>
      <c r="D313" t="s">
        <v>11</v>
      </c>
      <c r="E313">
        <v>2021</v>
      </c>
      <c r="F313">
        <v>526138</v>
      </c>
      <c r="G313">
        <v>2956</v>
      </c>
      <c r="H313">
        <v>4185765</v>
      </c>
      <c r="I313">
        <v>168739</v>
      </c>
      <c r="J313">
        <v>4716831</v>
      </c>
      <c r="K313">
        <v>1115634</v>
      </c>
      <c r="L313">
        <v>4.54</v>
      </c>
      <c r="M313">
        <v>98.44</v>
      </c>
      <c r="N313">
        <v>1.27</v>
      </c>
      <c r="O313">
        <v>64.59</v>
      </c>
      <c r="P313">
        <v>34.74</v>
      </c>
    </row>
    <row r="314" spans="1:16" x14ac:dyDescent="0.3">
      <c r="A314" t="s">
        <v>78</v>
      </c>
      <c r="B314" t="s">
        <v>36</v>
      </c>
      <c r="C314">
        <v>65798000</v>
      </c>
      <c r="D314" t="s">
        <v>12</v>
      </c>
      <c r="E314">
        <v>2021</v>
      </c>
      <c r="F314">
        <v>1081289</v>
      </c>
      <c r="G314">
        <v>13567</v>
      </c>
      <c r="H314">
        <v>4139969</v>
      </c>
      <c r="I314">
        <v>1136681</v>
      </c>
      <c r="J314">
        <v>2832414</v>
      </c>
      <c r="K314">
        <v>1201692</v>
      </c>
      <c r="L314">
        <v>4.54</v>
      </c>
      <c r="M314">
        <v>98.44</v>
      </c>
      <c r="N314">
        <v>1.27</v>
      </c>
      <c r="O314">
        <v>64.59</v>
      </c>
      <c r="P314">
        <v>34.74</v>
      </c>
    </row>
    <row r="315" spans="1:16" x14ac:dyDescent="0.3">
      <c r="A315" t="s">
        <v>78</v>
      </c>
      <c r="B315" t="s">
        <v>36</v>
      </c>
      <c r="C315">
        <v>65798000</v>
      </c>
      <c r="D315" t="s">
        <v>13</v>
      </c>
      <c r="E315">
        <v>2021</v>
      </c>
      <c r="F315">
        <v>239379</v>
      </c>
      <c r="G315">
        <v>5950</v>
      </c>
      <c r="H315">
        <v>4532767</v>
      </c>
      <c r="I315">
        <v>470652</v>
      </c>
      <c r="J315">
        <v>8049253</v>
      </c>
      <c r="K315">
        <v>985848</v>
      </c>
      <c r="L315">
        <v>4.54</v>
      </c>
      <c r="M315">
        <v>98.44</v>
      </c>
      <c r="N315">
        <v>1.27</v>
      </c>
      <c r="O315">
        <v>64.59</v>
      </c>
      <c r="P315">
        <v>34.74</v>
      </c>
    </row>
    <row r="316" spans="1:16" x14ac:dyDescent="0.3">
      <c r="A316" t="s">
        <v>78</v>
      </c>
      <c r="B316" t="s">
        <v>36</v>
      </c>
      <c r="C316">
        <v>65798000</v>
      </c>
      <c r="D316" t="s">
        <v>14</v>
      </c>
      <c r="E316">
        <v>2021</v>
      </c>
      <c r="F316">
        <v>61314</v>
      </c>
      <c r="G316">
        <v>1522</v>
      </c>
      <c r="H316">
        <v>4379771</v>
      </c>
      <c r="I316">
        <v>112500</v>
      </c>
      <c r="J316">
        <v>5022887</v>
      </c>
      <c r="K316">
        <v>2796258</v>
      </c>
      <c r="L316">
        <v>4.54</v>
      </c>
      <c r="M316">
        <v>98.44</v>
      </c>
      <c r="N316">
        <v>1.27</v>
      </c>
      <c r="O316">
        <v>64.59</v>
      </c>
      <c r="P316">
        <v>34.74</v>
      </c>
    </row>
    <row r="317" spans="1:16" x14ac:dyDescent="0.3">
      <c r="A317" t="s">
        <v>78</v>
      </c>
      <c r="B317" t="s">
        <v>36</v>
      </c>
      <c r="C317">
        <v>65798000</v>
      </c>
      <c r="D317" t="s">
        <v>15</v>
      </c>
      <c r="E317">
        <v>2021</v>
      </c>
      <c r="F317">
        <v>44321</v>
      </c>
      <c r="G317">
        <v>756</v>
      </c>
      <c r="H317">
        <v>4825040</v>
      </c>
      <c r="I317">
        <v>48973</v>
      </c>
      <c r="J317">
        <v>8058589</v>
      </c>
      <c r="K317">
        <v>3825451</v>
      </c>
      <c r="L317">
        <v>4.54</v>
      </c>
      <c r="M317">
        <v>98.44</v>
      </c>
      <c r="N317">
        <v>1.27</v>
      </c>
      <c r="O317">
        <v>64.59</v>
      </c>
      <c r="P317">
        <v>34.74</v>
      </c>
    </row>
    <row r="318" spans="1:16" x14ac:dyDescent="0.3">
      <c r="A318" t="s">
        <v>78</v>
      </c>
      <c r="B318" t="s">
        <v>36</v>
      </c>
      <c r="C318">
        <v>65798000</v>
      </c>
      <c r="D318" t="s">
        <v>16</v>
      </c>
      <c r="E318">
        <v>2021</v>
      </c>
      <c r="F318">
        <v>26555</v>
      </c>
      <c r="G318">
        <v>476</v>
      </c>
      <c r="H318">
        <v>4144481</v>
      </c>
      <c r="I318">
        <v>31682</v>
      </c>
      <c r="J318">
        <v>7205165</v>
      </c>
      <c r="K318">
        <v>6816670</v>
      </c>
      <c r="L318">
        <v>4.54</v>
      </c>
      <c r="M318">
        <v>98.44</v>
      </c>
      <c r="N318">
        <v>1.27</v>
      </c>
      <c r="O318">
        <v>64.59</v>
      </c>
      <c r="P318">
        <v>34.74</v>
      </c>
    </row>
    <row r="319" spans="1:16" x14ac:dyDescent="0.3">
      <c r="A319" t="s">
        <v>78</v>
      </c>
      <c r="B319" t="s">
        <v>36</v>
      </c>
      <c r="C319">
        <v>65798000</v>
      </c>
      <c r="D319" t="s">
        <v>17</v>
      </c>
      <c r="E319">
        <v>2021</v>
      </c>
      <c r="F319">
        <v>12333</v>
      </c>
      <c r="G319">
        <v>288</v>
      </c>
      <c r="H319">
        <v>3254084</v>
      </c>
      <c r="I319">
        <v>16181</v>
      </c>
      <c r="J319">
        <v>3237854</v>
      </c>
      <c r="K319">
        <v>5680592</v>
      </c>
      <c r="L319">
        <v>4.54</v>
      </c>
      <c r="M319">
        <v>98.44</v>
      </c>
      <c r="N319">
        <v>1.27</v>
      </c>
      <c r="O319">
        <v>64.59</v>
      </c>
      <c r="P319">
        <v>34.74</v>
      </c>
    </row>
    <row r="320" spans="1:16" x14ac:dyDescent="0.3">
      <c r="A320" t="s">
        <v>79</v>
      </c>
      <c r="B320" t="s">
        <v>37</v>
      </c>
      <c r="C320">
        <v>35125000</v>
      </c>
      <c r="D320" t="s">
        <v>20</v>
      </c>
      <c r="E320">
        <v>2020</v>
      </c>
      <c r="F320">
        <v>1</v>
      </c>
      <c r="G320">
        <v>0</v>
      </c>
      <c r="H320">
        <v>0</v>
      </c>
      <c r="I320">
        <v>0</v>
      </c>
      <c r="J320">
        <v>0</v>
      </c>
      <c r="K320">
        <v>0</v>
      </c>
      <c r="L320">
        <v>14.15</v>
      </c>
      <c r="M320">
        <v>97.76</v>
      </c>
      <c r="N320">
        <v>0.64</v>
      </c>
      <c r="O320">
        <v>72.05</v>
      </c>
      <c r="P320">
        <v>38.880000000000003</v>
      </c>
    </row>
    <row r="321" spans="1:16" x14ac:dyDescent="0.3">
      <c r="A321" t="s">
        <v>79</v>
      </c>
      <c r="B321" t="s">
        <v>37</v>
      </c>
      <c r="C321">
        <v>35125000</v>
      </c>
      <c r="D321" t="s">
        <v>21</v>
      </c>
      <c r="E321">
        <v>2020</v>
      </c>
      <c r="F321">
        <v>2</v>
      </c>
      <c r="G321">
        <v>0</v>
      </c>
      <c r="H321">
        <v>0</v>
      </c>
      <c r="I321">
        <v>3</v>
      </c>
      <c r="J321">
        <v>0</v>
      </c>
      <c r="K321">
        <v>0</v>
      </c>
      <c r="L321">
        <v>14.15</v>
      </c>
      <c r="M321">
        <v>97.76</v>
      </c>
      <c r="N321">
        <v>0.64</v>
      </c>
      <c r="O321">
        <v>72.05</v>
      </c>
      <c r="P321">
        <v>38.880000000000003</v>
      </c>
    </row>
    <row r="322" spans="1:16" x14ac:dyDescent="0.3">
      <c r="A322" t="s">
        <v>79</v>
      </c>
      <c r="B322" t="s">
        <v>37</v>
      </c>
      <c r="C322">
        <v>35125000</v>
      </c>
      <c r="D322" t="s">
        <v>10</v>
      </c>
      <c r="E322">
        <v>2020</v>
      </c>
      <c r="F322">
        <v>238</v>
      </c>
      <c r="G322">
        <v>2</v>
      </c>
      <c r="H322">
        <v>0</v>
      </c>
      <c r="I322">
        <v>21</v>
      </c>
      <c r="J322">
        <v>0</v>
      </c>
      <c r="K322">
        <v>0</v>
      </c>
      <c r="L322">
        <v>14.15</v>
      </c>
      <c r="M322">
        <v>97.76</v>
      </c>
      <c r="N322">
        <v>0.64</v>
      </c>
      <c r="O322">
        <v>72.05</v>
      </c>
      <c r="P322">
        <v>38.880000000000003</v>
      </c>
    </row>
    <row r="323" spans="1:16" x14ac:dyDescent="0.3">
      <c r="A323" t="s">
        <v>79</v>
      </c>
      <c r="B323" t="s">
        <v>37</v>
      </c>
      <c r="C323">
        <v>35125000</v>
      </c>
      <c r="D323" t="s">
        <v>11</v>
      </c>
      <c r="E323">
        <v>2020</v>
      </c>
      <c r="F323">
        <v>257</v>
      </c>
      <c r="G323">
        <v>2</v>
      </c>
      <c r="H323">
        <v>27481</v>
      </c>
      <c r="I323">
        <v>359</v>
      </c>
      <c r="J323">
        <v>0</v>
      </c>
      <c r="K323">
        <v>0</v>
      </c>
      <c r="L323">
        <v>14.15</v>
      </c>
      <c r="M323">
        <v>97.76</v>
      </c>
      <c r="N323">
        <v>0.64</v>
      </c>
      <c r="O323">
        <v>72.05</v>
      </c>
      <c r="P323">
        <v>38.880000000000003</v>
      </c>
    </row>
    <row r="324" spans="1:16" x14ac:dyDescent="0.3">
      <c r="A324" t="s">
        <v>79</v>
      </c>
      <c r="B324" t="s">
        <v>37</v>
      </c>
      <c r="C324">
        <v>35125000</v>
      </c>
      <c r="D324" t="s">
        <v>12</v>
      </c>
      <c r="E324">
        <v>2020</v>
      </c>
      <c r="F324">
        <v>772</v>
      </c>
      <c r="G324">
        <v>6</v>
      </c>
      <c r="H324">
        <v>50027</v>
      </c>
      <c r="I324">
        <v>207</v>
      </c>
      <c r="J324">
        <v>0</v>
      </c>
      <c r="K324">
        <v>0</v>
      </c>
      <c r="L324">
        <v>14.15</v>
      </c>
      <c r="M324">
        <v>97.76</v>
      </c>
      <c r="N324">
        <v>0.64</v>
      </c>
      <c r="O324">
        <v>72.05</v>
      </c>
      <c r="P324">
        <v>38.880000000000003</v>
      </c>
    </row>
    <row r="325" spans="1:16" x14ac:dyDescent="0.3">
      <c r="A325" t="s">
        <v>79</v>
      </c>
      <c r="B325" t="s">
        <v>37</v>
      </c>
      <c r="C325">
        <v>35125000</v>
      </c>
      <c r="D325" t="s">
        <v>13</v>
      </c>
      <c r="E325">
        <v>2020</v>
      </c>
      <c r="F325">
        <v>3173</v>
      </c>
      <c r="G325">
        <v>15</v>
      </c>
      <c r="H325">
        <v>154062</v>
      </c>
      <c r="I325">
        <v>1716</v>
      </c>
      <c r="J325">
        <v>0</v>
      </c>
      <c r="K325">
        <v>0</v>
      </c>
      <c r="L325">
        <v>14.15</v>
      </c>
      <c r="M325">
        <v>97.76</v>
      </c>
      <c r="N325">
        <v>0.64</v>
      </c>
      <c r="O325">
        <v>72.05</v>
      </c>
      <c r="P325">
        <v>38.880000000000003</v>
      </c>
    </row>
    <row r="326" spans="1:16" x14ac:dyDescent="0.3">
      <c r="A326" t="s">
        <v>79</v>
      </c>
      <c r="B326" t="s">
        <v>37</v>
      </c>
      <c r="C326">
        <v>35125000</v>
      </c>
      <c r="D326" t="s">
        <v>14</v>
      </c>
      <c r="E326">
        <v>2020</v>
      </c>
      <c r="F326">
        <v>19171</v>
      </c>
      <c r="G326">
        <v>49</v>
      </c>
      <c r="H326">
        <v>544698</v>
      </c>
      <c r="I326">
        <v>10721</v>
      </c>
      <c r="J326">
        <v>0</v>
      </c>
      <c r="K326">
        <v>0</v>
      </c>
      <c r="L326">
        <v>14.15</v>
      </c>
      <c r="M326">
        <v>97.76</v>
      </c>
      <c r="N326">
        <v>0.64</v>
      </c>
      <c r="O326">
        <v>72.05</v>
      </c>
      <c r="P326">
        <v>38.880000000000003</v>
      </c>
    </row>
    <row r="327" spans="1:16" x14ac:dyDescent="0.3">
      <c r="A327" t="s">
        <v>79</v>
      </c>
      <c r="B327" t="s">
        <v>37</v>
      </c>
      <c r="C327">
        <v>35125000</v>
      </c>
      <c r="D327" t="s">
        <v>15</v>
      </c>
      <c r="E327">
        <v>2020</v>
      </c>
      <c r="F327">
        <v>51772</v>
      </c>
      <c r="G327">
        <v>221</v>
      </c>
      <c r="H327">
        <v>908935</v>
      </c>
      <c r="I327">
        <v>38515</v>
      </c>
      <c r="J327">
        <v>0</v>
      </c>
      <c r="K327">
        <v>0</v>
      </c>
      <c r="L327">
        <v>14.15</v>
      </c>
      <c r="M327">
        <v>97.76</v>
      </c>
      <c r="N327">
        <v>0.64</v>
      </c>
      <c r="O327">
        <v>72.05</v>
      </c>
      <c r="P327">
        <v>38.880000000000003</v>
      </c>
    </row>
    <row r="328" spans="1:16" x14ac:dyDescent="0.3">
      <c r="A328" t="s">
        <v>79</v>
      </c>
      <c r="B328" t="s">
        <v>37</v>
      </c>
      <c r="C328">
        <v>35125000</v>
      </c>
      <c r="D328" t="s">
        <v>16</v>
      </c>
      <c r="E328">
        <v>2020</v>
      </c>
      <c r="F328">
        <v>120721</v>
      </c>
      <c r="G328">
        <v>448</v>
      </c>
      <c r="H328">
        <v>1240573</v>
      </c>
      <c r="I328">
        <v>76682</v>
      </c>
      <c r="J328">
        <v>0</v>
      </c>
      <c r="K328">
        <v>0</v>
      </c>
      <c r="L328">
        <v>14.15</v>
      </c>
      <c r="M328">
        <v>97.76</v>
      </c>
      <c r="N328">
        <v>0.64</v>
      </c>
      <c r="O328">
        <v>72.05</v>
      </c>
      <c r="P328">
        <v>38.880000000000003</v>
      </c>
    </row>
    <row r="329" spans="1:16" x14ac:dyDescent="0.3">
      <c r="A329" t="s">
        <v>79</v>
      </c>
      <c r="B329" t="s">
        <v>37</v>
      </c>
      <c r="C329">
        <v>35125000</v>
      </c>
      <c r="D329" t="s">
        <v>17</v>
      </c>
      <c r="E329">
        <v>2020</v>
      </c>
      <c r="F329">
        <v>236999</v>
      </c>
      <c r="G329">
        <v>742</v>
      </c>
      <c r="H329">
        <v>1719273</v>
      </c>
      <c r="I329">
        <v>212100</v>
      </c>
      <c r="J329">
        <v>0</v>
      </c>
      <c r="K329">
        <v>0</v>
      </c>
      <c r="L329">
        <v>14.15</v>
      </c>
      <c r="M329">
        <v>97.76</v>
      </c>
      <c r="N329">
        <v>0.64</v>
      </c>
      <c r="O329">
        <v>72.05</v>
      </c>
      <c r="P329">
        <v>38.880000000000003</v>
      </c>
    </row>
    <row r="330" spans="1:16" x14ac:dyDescent="0.3">
      <c r="A330" t="s">
        <v>79</v>
      </c>
      <c r="B330" t="s">
        <v>37</v>
      </c>
      <c r="C330">
        <v>35125000</v>
      </c>
      <c r="D330" t="s">
        <v>18</v>
      </c>
      <c r="E330">
        <v>2020</v>
      </c>
      <c r="F330">
        <v>169877</v>
      </c>
      <c r="G330">
        <v>760</v>
      </c>
      <c r="H330">
        <v>1617427</v>
      </c>
      <c r="I330">
        <v>198389</v>
      </c>
      <c r="J330">
        <v>0</v>
      </c>
      <c r="K330">
        <v>0</v>
      </c>
      <c r="L330">
        <v>14.15</v>
      </c>
      <c r="M330">
        <v>97.76</v>
      </c>
      <c r="N330">
        <v>0.64</v>
      </c>
      <c r="O330">
        <v>72.05</v>
      </c>
      <c r="P330">
        <v>38.880000000000003</v>
      </c>
    </row>
    <row r="331" spans="1:16" x14ac:dyDescent="0.3">
      <c r="A331" t="s">
        <v>79</v>
      </c>
      <c r="B331" t="s">
        <v>37</v>
      </c>
      <c r="C331">
        <v>35125000</v>
      </c>
      <c r="D331" t="s">
        <v>19</v>
      </c>
      <c r="E331">
        <v>2020</v>
      </c>
      <c r="F331">
        <v>157951</v>
      </c>
      <c r="G331">
        <v>828</v>
      </c>
      <c r="H331">
        <v>1649458</v>
      </c>
      <c r="I331">
        <v>153767</v>
      </c>
      <c r="J331">
        <v>0</v>
      </c>
      <c r="K331">
        <v>0</v>
      </c>
      <c r="L331">
        <v>14.15</v>
      </c>
      <c r="M331">
        <v>97.76</v>
      </c>
      <c r="N331">
        <v>0.64</v>
      </c>
      <c r="O331">
        <v>72.05</v>
      </c>
      <c r="P331">
        <v>38.880000000000003</v>
      </c>
    </row>
    <row r="332" spans="1:16" x14ac:dyDescent="0.3">
      <c r="A332" t="s">
        <v>79</v>
      </c>
      <c r="B332" t="s">
        <v>37</v>
      </c>
      <c r="C332">
        <v>35125000</v>
      </c>
      <c r="D332" t="s">
        <v>20</v>
      </c>
      <c r="E332">
        <v>2021</v>
      </c>
      <c r="F332">
        <v>168245</v>
      </c>
      <c r="G332">
        <v>671</v>
      </c>
      <c r="H332">
        <v>1713979</v>
      </c>
      <c r="I332">
        <v>161726</v>
      </c>
      <c r="J332">
        <v>165171</v>
      </c>
      <c r="K332">
        <v>0</v>
      </c>
      <c r="L332">
        <v>14.15</v>
      </c>
      <c r="M332">
        <v>97.76</v>
      </c>
      <c r="N332">
        <v>0.64</v>
      </c>
      <c r="O332">
        <v>72.05</v>
      </c>
      <c r="P332">
        <v>38.880000000000003</v>
      </c>
    </row>
    <row r="333" spans="1:16" x14ac:dyDescent="0.3">
      <c r="A333" t="s">
        <v>79</v>
      </c>
      <c r="B333" t="s">
        <v>37</v>
      </c>
      <c r="C333">
        <v>35125000</v>
      </c>
      <c r="D333" t="s">
        <v>21</v>
      </c>
      <c r="E333">
        <v>2021</v>
      </c>
      <c r="F333">
        <v>130225</v>
      </c>
      <c r="G333">
        <v>454</v>
      </c>
      <c r="H333">
        <v>1850371</v>
      </c>
      <c r="I333">
        <v>151291</v>
      </c>
      <c r="J333">
        <v>317274</v>
      </c>
      <c r="K333">
        <v>104866</v>
      </c>
      <c r="L333">
        <v>14.15</v>
      </c>
      <c r="M333">
        <v>97.76</v>
      </c>
      <c r="N333">
        <v>0.64</v>
      </c>
      <c r="O333">
        <v>72.05</v>
      </c>
      <c r="P333">
        <v>38.880000000000003</v>
      </c>
    </row>
    <row r="334" spans="1:16" x14ac:dyDescent="0.3">
      <c r="A334" t="s">
        <v>79</v>
      </c>
      <c r="B334" t="s">
        <v>37</v>
      </c>
      <c r="C334">
        <v>35125000</v>
      </c>
      <c r="D334" t="s">
        <v>10</v>
      </c>
      <c r="E334">
        <v>2021</v>
      </c>
      <c r="F334">
        <v>65181</v>
      </c>
      <c r="G334">
        <v>424</v>
      </c>
      <c r="H334">
        <v>1682580</v>
      </c>
      <c r="I334">
        <v>88907</v>
      </c>
      <c r="J334">
        <v>2532662</v>
      </c>
      <c r="K334">
        <v>281945</v>
      </c>
      <c r="L334">
        <v>14.15</v>
      </c>
      <c r="M334">
        <v>97.76</v>
      </c>
      <c r="N334">
        <v>0.64</v>
      </c>
      <c r="O334">
        <v>72.05</v>
      </c>
      <c r="P334">
        <v>38.880000000000003</v>
      </c>
    </row>
    <row r="335" spans="1:16" x14ac:dyDescent="0.3">
      <c r="A335" t="s">
        <v>79</v>
      </c>
      <c r="B335" t="s">
        <v>37</v>
      </c>
      <c r="C335">
        <v>35125000</v>
      </c>
      <c r="D335" t="s">
        <v>11</v>
      </c>
      <c r="E335">
        <v>2021</v>
      </c>
      <c r="F335">
        <v>446599</v>
      </c>
      <c r="G335">
        <v>687</v>
      </c>
      <c r="H335">
        <v>2640660</v>
      </c>
      <c r="I335">
        <v>167397</v>
      </c>
      <c r="J335">
        <v>3036304</v>
      </c>
      <c r="K335">
        <v>938964</v>
      </c>
      <c r="L335">
        <v>14.15</v>
      </c>
      <c r="M335">
        <v>97.76</v>
      </c>
      <c r="N335">
        <v>0.64</v>
      </c>
      <c r="O335">
        <v>72.05</v>
      </c>
      <c r="P335">
        <v>38.880000000000003</v>
      </c>
    </row>
    <row r="336" spans="1:16" x14ac:dyDescent="0.3">
      <c r="A336" t="s">
        <v>79</v>
      </c>
      <c r="B336" t="s">
        <v>37</v>
      </c>
      <c r="C336">
        <v>35125000</v>
      </c>
      <c r="D336" t="s">
        <v>12</v>
      </c>
      <c r="E336">
        <v>2021</v>
      </c>
      <c r="F336">
        <v>955396</v>
      </c>
      <c r="G336">
        <v>3507</v>
      </c>
      <c r="H336">
        <v>3996404</v>
      </c>
      <c r="I336">
        <v>1048242</v>
      </c>
      <c r="J336">
        <v>1282805</v>
      </c>
      <c r="K336">
        <v>742745</v>
      </c>
      <c r="L336">
        <v>14.15</v>
      </c>
      <c r="M336">
        <v>97.76</v>
      </c>
      <c r="N336">
        <v>0.64</v>
      </c>
      <c r="O336">
        <v>72.05</v>
      </c>
      <c r="P336">
        <v>38.880000000000003</v>
      </c>
    </row>
    <row r="337" spans="1:16" x14ac:dyDescent="0.3">
      <c r="A337" t="s">
        <v>79</v>
      </c>
      <c r="B337" t="s">
        <v>37</v>
      </c>
      <c r="C337">
        <v>35125000</v>
      </c>
      <c r="D337" t="s">
        <v>13</v>
      </c>
      <c r="E337">
        <v>2021</v>
      </c>
      <c r="F337">
        <v>397586</v>
      </c>
      <c r="G337">
        <v>4420</v>
      </c>
      <c r="H337">
        <v>3277741</v>
      </c>
      <c r="I337">
        <v>499544</v>
      </c>
      <c r="J337">
        <v>3508385</v>
      </c>
      <c r="K337">
        <v>1185703</v>
      </c>
      <c r="L337">
        <v>14.15</v>
      </c>
      <c r="M337">
        <v>97.76</v>
      </c>
      <c r="N337">
        <v>0.64</v>
      </c>
      <c r="O337">
        <v>72.05</v>
      </c>
      <c r="P337">
        <v>38.880000000000003</v>
      </c>
    </row>
    <row r="338" spans="1:16" x14ac:dyDescent="0.3">
      <c r="A338" t="s">
        <v>79</v>
      </c>
      <c r="B338" t="s">
        <v>37</v>
      </c>
      <c r="C338">
        <v>35125000</v>
      </c>
      <c r="D338" t="s">
        <v>14</v>
      </c>
      <c r="E338">
        <v>2021</v>
      </c>
      <c r="F338">
        <v>466595</v>
      </c>
      <c r="G338">
        <v>3545</v>
      </c>
      <c r="H338">
        <v>4143341</v>
      </c>
      <c r="I338">
        <v>399382</v>
      </c>
      <c r="J338">
        <v>3317909</v>
      </c>
      <c r="K338">
        <v>2805651</v>
      </c>
      <c r="L338">
        <v>14.15</v>
      </c>
      <c r="M338">
        <v>97.76</v>
      </c>
      <c r="N338">
        <v>0.64</v>
      </c>
      <c r="O338">
        <v>72.05</v>
      </c>
      <c r="P338">
        <v>38.880000000000003</v>
      </c>
    </row>
    <row r="339" spans="1:16" x14ac:dyDescent="0.3">
      <c r="A339" t="s">
        <v>79</v>
      </c>
      <c r="B339" t="s">
        <v>37</v>
      </c>
      <c r="C339">
        <v>35125000</v>
      </c>
      <c r="D339" t="s">
        <v>15</v>
      </c>
      <c r="E339">
        <v>2021</v>
      </c>
      <c r="F339">
        <v>666472</v>
      </c>
      <c r="G339">
        <v>4007</v>
      </c>
      <c r="H339">
        <v>4335671</v>
      </c>
      <c r="I339">
        <v>608035</v>
      </c>
      <c r="J339">
        <v>7125955</v>
      </c>
      <c r="K339">
        <v>1745725</v>
      </c>
      <c r="L339">
        <v>14.15</v>
      </c>
      <c r="M339">
        <v>97.76</v>
      </c>
      <c r="N339">
        <v>0.64</v>
      </c>
      <c r="O339">
        <v>72.05</v>
      </c>
      <c r="P339">
        <v>38.880000000000003</v>
      </c>
    </row>
    <row r="340" spans="1:16" x14ac:dyDescent="0.3">
      <c r="A340" t="s">
        <v>79</v>
      </c>
      <c r="B340" t="s">
        <v>37</v>
      </c>
      <c r="C340">
        <v>35125000</v>
      </c>
      <c r="D340" t="s">
        <v>16</v>
      </c>
      <c r="E340">
        <v>2021</v>
      </c>
      <c r="F340">
        <v>623625</v>
      </c>
      <c r="G340">
        <v>4299</v>
      </c>
      <c r="H340">
        <v>3762997</v>
      </c>
      <c r="I340">
        <v>695658</v>
      </c>
      <c r="J340">
        <v>3409087</v>
      </c>
      <c r="K340">
        <v>3137788</v>
      </c>
      <c r="L340">
        <v>14.15</v>
      </c>
      <c r="M340">
        <v>97.76</v>
      </c>
      <c r="N340">
        <v>0.64</v>
      </c>
      <c r="O340">
        <v>72.05</v>
      </c>
      <c r="P340">
        <v>38.880000000000003</v>
      </c>
    </row>
    <row r="341" spans="1:16" x14ac:dyDescent="0.3">
      <c r="A341" t="s">
        <v>79</v>
      </c>
      <c r="B341" t="s">
        <v>37</v>
      </c>
      <c r="C341">
        <v>35125000</v>
      </c>
      <c r="D341" t="s">
        <v>17</v>
      </c>
      <c r="E341">
        <v>2021</v>
      </c>
      <c r="F341">
        <v>287799</v>
      </c>
      <c r="G341">
        <v>6594</v>
      </c>
      <c r="H341">
        <v>2570700</v>
      </c>
      <c r="I341">
        <v>344519</v>
      </c>
      <c r="J341">
        <v>610947</v>
      </c>
      <c r="K341">
        <v>2714956</v>
      </c>
      <c r="L341">
        <v>14.15</v>
      </c>
      <c r="M341">
        <v>97.76</v>
      </c>
      <c r="N341">
        <v>0.64</v>
      </c>
      <c r="O341">
        <v>72.05</v>
      </c>
      <c r="P341">
        <v>38.880000000000003</v>
      </c>
    </row>
    <row r="342" spans="1:16" x14ac:dyDescent="0.3">
      <c r="A342" t="s">
        <v>80</v>
      </c>
      <c r="B342" t="s">
        <v>38</v>
      </c>
      <c r="C342">
        <v>293000</v>
      </c>
      <c r="D342" t="s">
        <v>10</v>
      </c>
      <c r="E342">
        <v>2020</v>
      </c>
      <c r="F342">
        <v>13</v>
      </c>
      <c r="G342">
        <v>0</v>
      </c>
      <c r="H342">
        <v>0</v>
      </c>
      <c r="I342">
        <v>3</v>
      </c>
      <c r="J342">
        <v>0</v>
      </c>
      <c r="K342">
        <v>0</v>
      </c>
      <c r="L342">
        <v>7.15</v>
      </c>
      <c r="M342">
        <v>98.69</v>
      </c>
      <c r="N342">
        <v>0.99</v>
      </c>
      <c r="O342">
        <v>71.260000000000005</v>
      </c>
      <c r="P342">
        <v>51.97</v>
      </c>
    </row>
    <row r="343" spans="1:16" x14ac:dyDescent="0.3">
      <c r="A343" t="s">
        <v>80</v>
      </c>
      <c r="B343" t="s">
        <v>38</v>
      </c>
      <c r="C343">
        <v>293000</v>
      </c>
      <c r="D343" t="s">
        <v>11</v>
      </c>
      <c r="E343">
        <v>2020</v>
      </c>
      <c r="F343">
        <v>9</v>
      </c>
      <c r="G343">
        <v>0</v>
      </c>
      <c r="H343">
        <v>2245</v>
      </c>
      <c r="I343">
        <v>14</v>
      </c>
      <c r="J343">
        <v>0</v>
      </c>
      <c r="K343">
        <v>0</v>
      </c>
      <c r="L343">
        <v>7.15</v>
      </c>
      <c r="M343">
        <v>98.69</v>
      </c>
      <c r="N343">
        <v>0.99</v>
      </c>
      <c r="O343">
        <v>71.260000000000005</v>
      </c>
      <c r="P343">
        <v>51.97</v>
      </c>
    </row>
    <row r="344" spans="1:16" x14ac:dyDescent="0.3">
      <c r="A344" t="s">
        <v>80</v>
      </c>
      <c r="B344" t="s">
        <v>38</v>
      </c>
      <c r="C344">
        <v>293000</v>
      </c>
      <c r="D344" t="s">
        <v>12</v>
      </c>
      <c r="E344">
        <v>2020</v>
      </c>
      <c r="F344">
        <v>55</v>
      </c>
      <c r="G344">
        <v>0</v>
      </c>
      <c r="H344">
        <v>5109</v>
      </c>
      <c r="I344">
        <v>30</v>
      </c>
      <c r="J344">
        <v>0</v>
      </c>
      <c r="K344">
        <v>0</v>
      </c>
      <c r="L344">
        <v>7.15</v>
      </c>
      <c r="M344">
        <v>98.69</v>
      </c>
      <c r="N344">
        <v>0.99</v>
      </c>
      <c r="O344">
        <v>71.260000000000005</v>
      </c>
      <c r="P344">
        <v>51.97</v>
      </c>
    </row>
    <row r="345" spans="1:16" x14ac:dyDescent="0.3">
      <c r="A345" t="s">
        <v>80</v>
      </c>
      <c r="B345" t="s">
        <v>38</v>
      </c>
      <c r="C345">
        <v>293000</v>
      </c>
      <c r="D345" t="s">
        <v>13</v>
      </c>
      <c r="E345">
        <v>2020</v>
      </c>
      <c r="F345">
        <v>896</v>
      </c>
      <c r="G345">
        <v>1</v>
      </c>
      <c r="H345">
        <v>6532</v>
      </c>
      <c r="I345">
        <v>601</v>
      </c>
      <c r="J345">
        <v>0</v>
      </c>
      <c r="K345">
        <v>0</v>
      </c>
      <c r="L345">
        <v>7.15</v>
      </c>
      <c r="M345">
        <v>98.69</v>
      </c>
      <c r="N345">
        <v>0.99</v>
      </c>
      <c r="O345">
        <v>71.260000000000005</v>
      </c>
      <c r="P345">
        <v>51.97</v>
      </c>
    </row>
    <row r="346" spans="1:16" x14ac:dyDescent="0.3">
      <c r="A346" t="s">
        <v>80</v>
      </c>
      <c r="B346" t="s">
        <v>38</v>
      </c>
      <c r="C346">
        <v>293000</v>
      </c>
      <c r="D346" t="s">
        <v>14</v>
      </c>
      <c r="E346">
        <v>2020</v>
      </c>
      <c r="F346">
        <v>431</v>
      </c>
      <c r="G346">
        <v>6</v>
      </c>
      <c r="H346">
        <v>5579</v>
      </c>
      <c r="I346">
        <v>447</v>
      </c>
      <c r="J346">
        <v>0</v>
      </c>
      <c r="K346">
        <v>0</v>
      </c>
      <c r="L346">
        <v>7.15</v>
      </c>
      <c r="M346">
        <v>98.69</v>
      </c>
      <c r="N346">
        <v>0.99</v>
      </c>
      <c r="O346">
        <v>71.260000000000005</v>
      </c>
      <c r="P346">
        <v>51.97</v>
      </c>
    </row>
    <row r="347" spans="1:16" x14ac:dyDescent="0.3">
      <c r="A347" t="s">
        <v>80</v>
      </c>
      <c r="B347" t="s">
        <v>38</v>
      </c>
      <c r="C347">
        <v>293000</v>
      </c>
      <c r="D347" t="s">
        <v>15</v>
      </c>
      <c r="E347">
        <v>2020</v>
      </c>
      <c r="F347">
        <v>1277</v>
      </c>
      <c r="G347">
        <v>27</v>
      </c>
      <c r="H347">
        <v>11572</v>
      </c>
      <c r="I347">
        <v>779</v>
      </c>
      <c r="J347">
        <v>0</v>
      </c>
      <c r="K347">
        <v>0</v>
      </c>
      <c r="L347">
        <v>7.15</v>
      </c>
      <c r="M347">
        <v>98.69</v>
      </c>
      <c r="N347">
        <v>0.99</v>
      </c>
      <c r="O347">
        <v>71.260000000000005</v>
      </c>
      <c r="P347">
        <v>51.97</v>
      </c>
    </row>
    <row r="348" spans="1:16" x14ac:dyDescent="0.3">
      <c r="A348" t="s">
        <v>80</v>
      </c>
      <c r="B348" t="s">
        <v>38</v>
      </c>
      <c r="C348">
        <v>293000</v>
      </c>
      <c r="D348" t="s">
        <v>16</v>
      </c>
      <c r="E348">
        <v>2020</v>
      </c>
      <c r="F348">
        <v>1588</v>
      </c>
      <c r="G348">
        <v>24</v>
      </c>
      <c r="H348">
        <v>22721</v>
      </c>
      <c r="I348">
        <v>1273</v>
      </c>
      <c r="J348">
        <v>0</v>
      </c>
      <c r="K348">
        <v>0</v>
      </c>
      <c r="L348">
        <v>7.15</v>
      </c>
      <c r="M348">
        <v>98.69</v>
      </c>
      <c r="N348">
        <v>0.99</v>
      </c>
      <c r="O348">
        <v>71.260000000000005</v>
      </c>
      <c r="P348">
        <v>51.97</v>
      </c>
    </row>
    <row r="349" spans="1:16" x14ac:dyDescent="0.3">
      <c r="A349" t="s">
        <v>80</v>
      </c>
      <c r="B349" t="s">
        <v>38</v>
      </c>
      <c r="C349">
        <v>293000</v>
      </c>
      <c r="D349" t="s">
        <v>17</v>
      </c>
      <c r="E349">
        <v>2020</v>
      </c>
      <c r="F349">
        <v>2001</v>
      </c>
      <c r="G349">
        <v>17</v>
      </c>
      <c r="H349">
        <v>18578</v>
      </c>
      <c r="I349">
        <v>2392</v>
      </c>
      <c r="J349">
        <v>0</v>
      </c>
      <c r="K349">
        <v>0</v>
      </c>
      <c r="L349">
        <v>7.15</v>
      </c>
      <c r="M349">
        <v>98.69</v>
      </c>
      <c r="N349">
        <v>0.99</v>
      </c>
      <c r="O349">
        <v>71.260000000000005</v>
      </c>
      <c r="P349">
        <v>51.97</v>
      </c>
    </row>
    <row r="350" spans="1:16" x14ac:dyDescent="0.3">
      <c r="A350" t="s">
        <v>80</v>
      </c>
      <c r="B350" t="s">
        <v>38</v>
      </c>
      <c r="C350">
        <v>293000</v>
      </c>
      <c r="D350" t="s">
        <v>18</v>
      </c>
      <c r="E350">
        <v>2020</v>
      </c>
      <c r="F350">
        <v>2145</v>
      </c>
      <c r="G350">
        <v>42</v>
      </c>
      <c r="H350">
        <v>20741</v>
      </c>
      <c r="I350">
        <v>1950</v>
      </c>
      <c r="J350">
        <v>0</v>
      </c>
      <c r="K350">
        <v>0</v>
      </c>
      <c r="L350">
        <v>7.15</v>
      </c>
      <c r="M350">
        <v>98.69</v>
      </c>
      <c r="N350">
        <v>0.99</v>
      </c>
      <c r="O350">
        <v>71.260000000000005</v>
      </c>
      <c r="P350">
        <v>51.97</v>
      </c>
    </row>
    <row r="351" spans="1:16" x14ac:dyDescent="0.3">
      <c r="A351" t="s">
        <v>80</v>
      </c>
      <c r="B351" t="s">
        <v>38</v>
      </c>
      <c r="C351">
        <v>293000</v>
      </c>
      <c r="D351" t="s">
        <v>19</v>
      </c>
      <c r="E351">
        <v>2020</v>
      </c>
      <c r="F351">
        <v>1051</v>
      </c>
      <c r="G351">
        <v>10</v>
      </c>
      <c r="H351">
        <v>12540</v>
      </c>
      <c r="I351">
        <v>1654</v>
      </c>
      <c r="J351">
        <v>0</v>
      </c>
      <c r="K351">
        <v>0</v>
      </c>
      <c r="L351">
        <v>7.15</v>
      </c>
      <c r="M351">
        <v>98.69</v>
      </c>
      <c r="N351">
        <v>0.99</v>
      </c>
      <c r="O351">
        <v>71.260000000000005</v>
      </c>
      <c r="P351">
        <v>51.97</v>
      </c>
    </row>
    <row r="352" spans="1:16" x14ac:dyDescent="0.3">
      <c r="A352" t="s">
        <v>80</v>
      </c>
      <c r="B352" t="s">
        <v>38</v>
      </c>
      <c r="C352">
        <v>293000</v>
      </c>
      <c r="D352" t="s">
        <v>20</v>
      </c>
      <c r="E352">
        <v>2021</v>
      </c>
      <c r="F352">
        <v>254</v>
      </c>
      <c r="G352">
        <v>3</v>
      </c>
      <c r="H352">
        <v>4451</v>
      </c>
      <c r="I352">
        <v>380</v>
      </c>
      <c r="J352">
        <v>1128</v>
      </c>
      <c r="K352">
        <v>0</v>
      </c>
      <c r="L352">
        <v>7.15</v>
      </c>
      <c r="M352">
        <v>98.69</v>
      </c>
      <c r="N352">
        <v>0.99</v>
      </c>
      <c r="O352">
        <v>71.260000000000005</v>
      </c>
      <c r="P352">
        <v>51.97</v>
      </c>
    </row>
    <row r="353" spans="1:16" x14ac:dyDescent="0.3">
      <c r="A353" t="s">
        <v>80</v>
      </c>
      <c r="B353" t="s">
        <v>38</v>
      </c>
      <c r="C353">
        <v>293000</v>
      </c>
      <c r="D353" t="s">
        <v>21</v>
      </c>
      <c r="E353">
        <v>2021</v>
      </c>
      <c r="F353">
        <v>98</v>
      </c>
      <c r="G353">
        <v>0</v>
      </c>
      <c r="H353">
        <v>0</v>
      </c>
      <c r="I353">
        <v>112</v>
      </c>
      <c r="J353">
        <v>8098</v>
      </c>
      <c r="K353">
        <v>829</v>
      </c>
      <c r="L353">
        <v>7.15</v>
      </c>
      <c r="M353">
        <v>98.69</v>
      </c>
      <c r="N353">
        <v>0.99</v>
      </c>
      <c r="O353">
        <v>71.260000000000005</v>
      </c>
      <c r="P353">
        <v>51.97</v>
      </c>
    </row>
    <row r="354" spans="1:16" x14ac:dyDescent="0.3">
      <c r="A354" t="s">
        <v>80</v>
      </c>
      <c r="B354" t="s">
        <v>38</v>
      </c>
      <c r="C354">
        <v>293000</v>
      </c>
      <c r="D354" t="s">
        <v>10</v>
      </c>
      <c r="E354">
        <v>2021</v>
      </c>
      <c r="F354">
        <v>339</v>
      </c>
      <c r="G354">
        <v>0</v>
      </c>
      <c r="H354">
        <v>0</v>
      </c>
      <c r="I354">
        <v>136</v>
      </c>
      <c r="J354">
        <v>30290</v>
      </c>
      <c r="K354">
        <v>5665</v>
      </c>
      <c r="L354">
        <v>7.15</v>
      </c>
      <c r="M354">
        <v>98.69</v>
      </c>
      <c r="N354">
        <v>0.99</v>
      </c>
      <c r="O354">
        <v>71.260000000000005</v>
      </c>
      <c r="P354">
        <v>51.97</v>
      </c>
    </row>
    <row r="355" spans="1:16" x14ac:dyDescent="0.3">
      <c r="A355" t="s">
        <v>80</v>
      </c>
      <c r="B355" t="s">
        <v>38</v>
      </c>
      <c r="C355">
        <v>293000</v>
      </c>
      <c r="D355" t="s">
        <v>11</v>
      </c>
      <c r="E355">
        <v>2021</v>
      </c>
      <c r="F355">
        <v>3812</v>
      </c>
      <c r="G355">
        <v>13</v>
      </c>
      <c r="H355">
        <v>90243</v>
      </c>
      <c r="I355">
        <v>2605</v>
      </c>
      <c r="J355">
        <v>35145</v>
      </c>
      <c r="K355">
        <v>27358</v>
      </c>
      <c r="L355">
        <v>7.15</v>
      </c>
      <c r="M355">
        <v>98.69</v>
      </c>
      <c r="N355">
        <v>0.99</v>
      </c>
      <c r="O355">
        <v>71.260000000000005</v>
      </c>
      <c r="P355">
        <v>51.97</v>
      </c>
    </row>
    <row r="356" spans="1:16" x14ac:dyDescent="0.3">
      <c r="A356" t="s">
        <v>80</v>
      </c>
      <c r="B356" t="s">
        <v>38</v>
      </c>
      <c r="C356">
        <v>293000</v>
      </c>
      <c r="D356" t="s">
        <v>12</v>
      </c>
      <c r="E356">
        <v>2021</v>
      </c>
      <c r="F356">
        <v>4693</v>
      </c>
      <c r="G356">
        <v>46</v>
      </c>
      <c r="H356">
        <v>61926</v>
      </c>
      <c r="I356">
        <v>4483</v>
      </c>
      <c r="J356">
        <v>47586</v>
      </c>
      <c r="K356">
        <v>3438</v>
      </c>
      <c r="L356">
        <v>7.15</v>
      </c>
      <c r="M356">
        <v>98.69</v>
      </c>
      <c r="N356">
        <v>0.99</v>
      </c>
      <c r="O356">
        <v>71.260000000000005</v>
      </c>
      <c r="P356">
        <v>51.97</v>
      </c>
    </row>
    <row r="357" spans="1:16" x14ac:dyDescent="0.3">
      <c r="A357" t="s">
        <v>80</v>
      </c>
      <c r="B357" t="s">
        <v>38</v>
      </c>
      <c r="C357">
        <v>293000</v>
      </c>
      <c r="D357" t="s">
        <v>13</v>
      </c>
      <c r="E357">
        <v>2021</v>
      </c>
      <c r="F357">
        <v>1411</v>
      </c>
      <c r="G357">
        <v>13</v>
      </c>
      <c r="H357">
        <v>93397</v>
      </c>
      <c r="I357">
        <v>2733</v>
      </c>
      <c r="J357">
        <v>48655</v>
      </c>
      <c r="K357">
        <v>18744</v>
      </c>
      <c r="L357">
        <v>7.15</v>
      </c>
      <c r="M357">
        <v>98.69</v>
      </c>
      <c r="N357">
        <v>0.99</v>
      </c>
      <c r="O357">
        <v>71.260000000000005</v>
      </c>
      <c r="P357">
        <v>51.97</v>
      </c>
    </row>
    <row r="358" spans="1:16" x14ac:dyDescent="0.3">
      <c r="A358" t="s">
        <v>80</v>
      </c>
      <c r="B358" t="s">
        <v>38</v>
      </c>
      <c r="C358">
        <v>293000</v>
      </c>
      <c r="D358" t="s">
        <v>14</v>
      </c>
      <c r="E358">
        <v>2021</v>
      </c>
      <c r="F358">
        <v>265</v>
      </c>
      <c r="G358">
        <v>5</v>
      </c>
      <c r="H358">
        <v>80263</v>
      </c>
      <c r="I358">
        <v>483</v>
      </c>
      <c r="J358">
        <v>16491</v>
      </c>
      <c r="K358">
        <v>11620</v>
      </c>
      <c r="L358">
        <v>7.15</v>
      </c>
      <c r="M358">
        <v>98.69</v>
      </c>
      <c r="N358">
        <v>0.99</v>
      </c>
      <c r="O358">
        <v>71.260000000000005</v>
      </c>
      <c r="P358">
        <v>51.97</v>
      </c>
    </row>
    <row r="359" spans="1:16" x14ac:dyDescent="0.3">
      <c r="A359" t="s">
        <v>80</v>
      </c>
      <c r="B359" t="s">
        <v>38</v>
      </c>
      <c r="C359">
        <v>293000</v>
      </c>
      <c r="D359" t="s">
        <v>15</v>
      </c>
      <c r="E359">
        <v>2021</v>
      </c>
      <c r="F359">
        <v>222</v>
      </c>
      <c r="G359">
        <v>0</v>
      </c>
      <c r="H359">
        <v>57734</v>
      </c>
      <c r="I359">
        <v>209</v>
      </c>
      <c r="J359">
        <v>6293</v>
      </c>
      <c r="K359">
        <v>34336</v>
      </c>
      <c r="L359">
        <v>7.15</v>
      </c>
      <c r="M359">
        <v>98.69</v>
      </c>
      <c r="N359">
        <v>0.99</v>
      </c>
      <c r="O359">
        <v>71.260000000000005</v>
      </c>
      <c r="P359">
        <v>51.97</v>
      </c>
    </row>
    <row r="360" spans="1:16" x14ac:dyDescent="0.3">
      <c r="A360" t="s">
        <v>80</v>
      </c>
      <c r="B360" t="s">
        <v>38</v>
      </c>
      <c r="C360">
        <v>293000</v>
      </c>
      <c r="D360" t="s">
        <v>16</v>
      </c>
      <c r="E360">
        <v>2021</v>
      </c>
      <c r="F360">
        <v>243</v>
      </c>
      <c r="G360">
        <v>0</v>
      </c>
      <c r="H360">
        <v>43843</v>
      </c>
      <c r="I360">
        <v>244</v>
      </c>
      <c r="J360">
        <v>11598</v>
      </c>
      <c r="K360">
        <v>35953</v>
      </c>
      <c r="L360">
        <v>7.15</v>
      </c>
      <c r="M360">
        <v>98.69</v>
      </c>
      <c r="N360">
        <v>0.99</v>
      </c>
      <c r="O360">
        <v>71.260000000000005</v>
      </c>
      <c r="P360">
        <v>51.97</v>
      </c>
    </row>
    <row r="361" spans="1:16" x14ac:dyDescent="0.3">
      <c r="A361" t="s">
        <v>80</v>
      </c>
      <c r="B361" t="s">
        <v>38</v>
      </c>
      <c r="C361">
        <v>293000</v>
      </c>
      <c r="D361" t="s">
        <v>17</v>
      </c>
      <c r="E361">
        <v>2021</v>
      </c>
      <c r="F361">
        <v>159</v>
      </c>
      <c r="G361">
        <v>1</v>
      </c>
      <c r="H361">
        <v>18094</v>
      </c>
      <c r="I361">
        <v>159</v>
      </c>
      <c r="J361">
        <v>3514</v>
      </c>
      <c r="K361">
        <v>14337</v>
      </c>
      <c r="L361">
        <v>7.15</v>
      </c>
      <c r="M361">
        <v>98.69</v>
      </c>
      <c r="N361">
        <v>0.99</v>
      </c>
      <c r="O361">
        <v>71.260000000000005</v>
      </c>
      <c r="P361">
        <v>51.97</v>
      </c>
    </row>
    <row r="362" spans="1:16" x14ac:dyDescent="0.3">
      <c r="A362" t="s">
        <v>81</v>
      </c>
      <c r="B362" t="s">
        <v>39</v>
      </c>
      <c r="C362">
        <v>68000</v>
      </c>
      <c r="D362" t="s">
        <v>20</v>
      </c>
      <c r="E362">
        <v>2021</v>
      </c>
      <c r="F362">
        <v>87</v>
      </c>
      <c r="G362">
        <v>0</v>
      </c>
      <c r="H362">
        <v>2328</v>
      </c>
      <c r="I362">
        <v>49</v>
      </c>
      <c r="J362">
        <v>807</v>
      </c>
      <c r="K362">
        <v>0</v>
      </c>
      <c r="L362">
        <v>15.24</v>
      </c>
      <c r="M362">
        <v>99.08</v>
      </c>
      <c r="N362">
        <v>0.49</v>
      </c>
      <c r="O362">
        <v>81.069999999999993</v>
      </c>
      <c r="P362">
        <v>67.569999999999993</v>
      </c>
    </row>
    <row r="363" spans="1:16" x14ac:dyDescent="0.3">
      <c r="A363" t="s">
        <v>81</v>
      </c>
      <c r="B363" t="s">
        <v>39</v>
      </c>
      <c r="C363">
        <v>68000</v>
      </c>
      <c r="D363" t="s">
        <v>21</v>
      </c>
      <c r="E363">
        <v>2021</v>
      </c>
      <c r="F363">
        <v>295</v>
      </c>
      <c r="G363">
        <v>1</v>
      </c>
      <c r="H363">
        <v>28879</v>
      </c>
      <c r="I363">
        <v>208</v>
      </c>
      <c r="J363">
        <v>1561</v>
      </c>
      <c r="K363">
        <v>710</v>
      </c>
      <c r="L363">
        <v>15.24</v>
      </c>
      <c r="M363">
        <v>99.08</v>
      </c>
      <c r="N363">
        <v>0.49</v>
      </c>
      <c r="O363">
        <v>81.069999999999993</v>
      </c>
      <c r="P363">
        <v>67.569999999999993</v>
      </c>
    </row>
    <row r="364" spans="1:16" x14ac:dyDescent="0.3">
      <c r="A364" t="s">
        <v>81</v>
      </c>
      <c r="B364" t="s">
        <v>39</v>
      </c>
      <c r="C364">
        <v>68000</v>
      </c>
      <c r="D364" t="s">
        <v>10</v>
      </c>
      <c r="E364">
        <v>2021</v>
      </c>
      <c r="F364">
        <v>341</v>
      </c>
      <c r="G364">
        <v>0</v>
      </c>
      <c r="H364">
        <v>17270</v>
      </c>
      <c r="I364">
        <v>418</v>
      </c>
      <c r="J364">
        <v>2461</v>
      </c>
      <c r="K364">
        <v>1420</v>
      </c>
      <c r="L364">
        <v>15.24</v>
      </c>
      <c r="M364">
        <v>99.08</v>
      </c>
      <c r="N364">
        <v>0.49</v>
      </c>
      <c r="O364">
        <v>81.069999999999993</v>
      </c>
      <c r="P364">
        <v>67.569999999999993</v>
      </c>
    </row>
    <row r="365" spans="1:16" x14ac:dyDescent="0.3">
      <c r="A365" t="s">
        <v>81</v>
      </c>
      <c r="B365" t="s">
        <v>39</v>
      </c>
      <c r="C365">
        <v>68000</v>
      </c>
      <c r="D365" t="s">
        <v>11</v>
      </c>
      <c r="E365">
        <v>2021</v>
      </c>
      <c r="F365">
        <v>2044</v>
      </c>
      <c r="G365">
        <v>3</v>
      </c>
      <c r="H365">
        <v>27236</v>
      </c>
      <c r="I365">
        <v>755</v>
      </c>
      <c r="J365">
        <v>14114</v>
      </c>
      <c r="K365">
        <v>2067</v>
      </c>
      <c r="L365">
        <v>15.24</v>
      </c>
      <c r="M365">
        <v>99.08</v>
      </c>
      <c r="N365">
        <v>0.49</v>
      </c>
      <c r="O365">
        <v>81.069999999999993</v>
      </c>
      <c r="P365">
        <v>67.569999999999993</v>
      </c>
    </row>
    <row r="366" spans="1:16" x14ac:dyDescent="0.3">
      <c r="A366" t="s">
        <v>81</v>
      </c>
      <c r="B366" t="s">
        <v>39</v>
      </c>
      <c r="C366">
        <v>68000</v>
      </c>
      <c r="D366" t="s">
        <v>12</v>
      </c>
      <c r="E366">
        <v>2021</v>
      </c>
      <c r="F366">
        <v>5310</v>
      </c>
      <c r="G366">
        <v>29</v>
      </c>
      <c r="H366">
        <v>58903</v>
      </c>
      <c r="I366">
        <v>4786</v>
      </c>
      <c r="J366">
        <v>7784</v>
      </c>
      <c r="K366">
        <v>2749</v>
      </c>
      <c r="L366">
        <v>15.24</v>
      </c>
      <c r="M366">
        <v>99.08</v>
      </c>
      <c r="N366">
        <v>0.49</v>
      </c>
      <c r="O366">
        <v>81.069999999999993</v>
      </c>
      <c r="P366">
        <v>67.569999999999993</v>
      </c>
    </row>
    <row r="367" spans="1:16" x14ac:dyDescent="0.3">
      <c r="A367" t="s">
        <v>81</v>
      </c>
      <c r="B367" t="s">
        <v>39</v>
      </c>
      <c r="C367">
        <v>68000</v>
      </c>
      <c r="D367" t="s">
        <v>13</v>
      </c>
      <c r="E367">
        <v>2021</v>
      </c>
      <c r="F367">
        <v>1693</v>
      </c>
      <c r="G367">
        <v>15</v>
      </c>
      <c r="H367">
        <v>47125</v>
      </c>
      <c r="I367">
        <v>3156</v>
      </c>
      <c r="J367">
        <v>20052</v>
      </c>
      <c r="K367">
        <v>975</v>
      </c>
      <c r="L367">
        <v>15.24</v>
      </c>
      <c r="M367">
        <v>99.08</v>
      </c>
      <c r="N367">
        <v>0.49</v>
      </c>
      <c r="O367">
        <v>81.069999999999993</v>
      </c>
      <c r="P367">
        <v>67.569999999999993</v>
      </c>
    </row>
    <row r="368" spans="1:16" x14ac:dyDescent="0.3">
      <c r="A368" t="s">
        <v>81</v>
      </c>
      <c r="B368" t="s">
        <v>39</v>
      </c>
      <c r="C368">
        <v>68000</v>
      </c>
      <c r="D368" t="s">
        <v>14</v>
      </c>
      <c r="E368">
        <v>2021</v>
      </c>
      <c r="F368">
        <v>419</v>
      </c>
      <c r="G368">
        <v>2</v>
      </c>
      <c r="H368">
        <v>36208</v>
      </c>
      <c r="I368">
        <v>643</v>
      </c>
      <c r="J368">
        <v>3621</v>
      </c>
      <c r="K368">
        <v>8063</v>
      </c>
      <c r="L368">
        <v>15.24</v>
      </c>
      <c r="M368">
        <v>99.08</v>
      </c>
      <c r="N368">
        <v>0.49</v>
      </c>
      <c r="O368">
        <v>81.069999999999993</v>
      </c>
      <c r="P368">
        <v>67.569999999999993</v>
      </c>
    </row>
    <row r="369" spans="1:16" x14ac:dyDescent="0.3">
      <c r="A369" t="s">
        <v>81</v>
      </c>
      <c r="B369" t="s">
        <v>39</v>
      </c>
      <c r="C369">
        <v>68000</v>
      </c>
      <c r="D369" t="s">
        <v>15</v>
      </c>
      <c r="E369">
        <v>2021</v>
      </c>
      <c r="F369">
        <v>158</v>
      </c>
      <c r="G369">
        <v>1</v>
      </c>
      <c r="H369">
        <v>21575</v>
      </c>
      <c r="I369">
        <v>208</v>
      </c>
      <c r="J369">
        <v>2199</v>
      </c>
      <c r="K369">
        <v>7830</v>
      </c>
      <c r="L369">
        <v>15.24</v>
      </c>
      <c r="M369">
        <v>99.08</v>
      </c>
      <c r="N369">
        <v>0.49</v>
      </c>
      <c r="O369">
        <v>81.069999999999993</v>
      </c>
      <c r="P369">
        <v>67.569999999999993</v>
      </c>
    </row>
    <row r="370" spans="1:16" x14ac:dyDescent="0.3">
      <c r="A370" t="s">
        <v>81</v>
      </c>
      <c r="B370" t="s">
        <v>39</v>
      </c>
      <c r="C370">
        <v>68000</v>
      </c>
      <c r="D370" t="s">
        <v>16</v>
      </c>
      <c r="E370">
        <v>2021</v>
      </c>
      <c r="F370">
        <v>14</v>
      </c>
      <c r="G370">
        <v>0</v>
      </c>
      <c r="H370">
        <v>15271</v>
      </c>
      <c r="I370">
        <v>42</v>
      </c>
      <c r="J370">
        <v>2219</v>
      </c>
      <c r="K370">
        <v>17771</v>
      </c>
      <c r="L370">
        <v>15.24</v>
      </c>
      <c r="M370">
        <v>99.08</v>
      </c>
      <c r="N370">
        <v>0.49</v>
      </c>
      <c r="O370">
        <v>81.069999999999993</v>
      </c>
      <c r="P370">
        <v>67.569999999999993</v>
      </c>
    </row>
    <row r="371" spans="1:16" x14ac:dyDescent="0.3">
      <c r="A371" t="s">
        <v>81</v>
      </c>
      <c r="B371" t="s">
        <v>39</v>
      </c>
      <c r="C371">
        <v>68000</v>
      </c>
      <c r="D371" t="s">
        <v>17</v>
      </c>
      <c r="E371">
        <v>2021</v>
      </c>
      <c r="F371">
        <v>4</v>
      </c>
      <c r="G371">
        <v>0</v>
      </c>
      <c r="H371">
        <v>8746</v>
      </c>
      <c r="I371">
        <v>5</v>
      </c>
      <c r="J371">
        <v>311</v>
      </c>
      <c r="K371">
        <v>4366</v>
      </c>
      <c r="L371">
        <v>15.24</v>
      </c>
      <c r="M371">
        <v>99.08</v>
      </c>
      <c r="N371">
        <v>0.49</v>
      </c>
      <c r="O371">
        <v>81.069999999999993</v>
      </c>
      <c r="P371">
        <v>67.569999999999993</v>
      </c>
    </row>
    <row r="372" spans="1:16" x14ac:dyDescent="0.3">
      <c r="A372" t="s">
        <v>83</v>
      </c>
      <c r="B372" t="s">
        <v>40</v>
      </c>
      <c r="C372">
        <v>122153000</v>
      </c>
      <c r="D372" t="s">
        <v>10</v>
      </c>
      <c r="E372">
        <v>2020</v>
      </c>
      <c r="F372">
        <v>302</v>
      </c>
      <c r="G372">
        <v>11</v>
      </c>
      <c r="H372">
        <v>0</v>
      </c>
      <c r="I372">
        <v>39</v>
      </c>
      <c r="J372">
        <v>0</v>
      </c>
      <c r="K372">
        <v>0</v>
      </c>
      <c r="L372">
        <v>5.41</v>
      </c>
      <c r="M372">
        <v>97.57</v>
      </c>
      <c r="N372">
        <v>2.12</v>
      </c>
      <c r="O372">
        <v>55.01</v>
      </c>
      <c r="P372">
        <v>25.36</v>
      </c>
    </row>
    <row r="373" spans="1:16" x14ac:dyDescent="0.3">
      <c r="A373" t="s">
        <v>83</v>
      </c>
      <c r="B373" t="s">
        <v>40</v>
      </c>
      <c r="C373">
        <v>122153000</v>
      </c>
      <c r="D373" t="s">
        <v>11</v>
      </c>
      <c r="E373">
        <v>2020</v>
      </c>
      <c r="F373">
        <v>10196</v>
      </c>
      <c r="G373">
        <v>448</v>
      </c>
      <c r="H373">
        <v>135694</v>
      </c>
      <c r="I373">
        <v>1734</v>
      </c>
      <c r="J373">
        <v>0</v>
      </c>
      <c r="K373">
        <v>0</v>
      </c>
      <c r="L373">
        <v>5.41</v>
      </c>
      <c r="M373">
        <v>97.57</v>
      </c>
      <c r="N373">
        <v>2.12</v>
      </c>
      <c r="O373">
        <v>55.01</v>
      </c>
      <c r="P373">
        <v>25.36</v>
      </c>
    </row>
    <row r="374" spans="1:16" x14ac:dyDescent="0.3">
      <c r="A374" t="s">
        <v>83</v>
      </c>
      <c r="B374" t="s">
        <v>40</v>
      </c>
      <c r="C374">
        <v>122153000</v>
      </c>
      <c r="D374" t="s">
        <v>12</v>
      </c>
      <c r="E374">
        <v>2020</v>
      </c>
      <c r="F374">
        <v>57157</v>
      </c>
      <c r="G374">
        <v>1827</v>
      </c>
      <c r="H374">
        <v>327483</v>
      </c>
      <c r="I374">
        <v>27556</v>
      </c>
      <c r="J374">
        <v>0</v>
      </c>
      <c r="K374">
        <v>0</v>
      </c>
      <c r="L374">
        <v>5.41</v>
      </c>
      <c r="M374">
        <v>97.57</v>
      </c>
      <c r="N374">
        <v>2.12</v>
      </c>
      <c r="O374">
        <v>55.01</v>
      </c>
      <c r="P374">
        <v>25.36</v>
      </c>
    </row>
    <row r="375" spans="1:16" x14ac:dyDescent="0.3">
      <c r="A375" t="s">
        <v>83</v>
      </c>
      <c r="B375" t="s">
        <v>40</v>
      </c>
      <c r="C375">
        <v>122153000</v>
      </c>
      <c r="D375" t="s">
        <v>13</v>
      </c>
      <c r="E375">
        <v>2020</v>
      </c>
      <c r="F375">
        <v>107106</v>
      </c>
      <c r="G375">
        <v>5569</v>
      </c>
      <c r="H375">
        <v>506984</v>
      </c>
      <c r="I375">
        <v>61582</v>
      </c>
      <c r="J375">
        <v>0</v>
      </c>
      <c r="K375">
        <v>0</v>
      </c>
      <c r="L375">
        <v>5.41</v>
      </c>
      <c r="M375">
        <v>97.57</v>
      </c>
      <c r="N375">
        <v>2.12</v>
      </c>
      <c r="O375">
        <v>55.01</v>
      </c>
      <c r="P375">
        <v>25.36</v>
      </c>
    </row>
    <row r="376" spans="1:16" x14ac:dyDescent="0.3">
      <c r="A376" t="s">
        <v>83</v>
      </c>
      <c r="B376" t="s">
        <v>40</v>
      </c>
      <c r="C376">
        <v>122153000</v>
      </c>
      <c r="D376" t="s">
        <v>14</v>
      </c>
      <c r="E376">
        <v>2020</v>
      </c>
      <c r="F376">
        <v>247357</v>
      </c>
      <c r="G376">
        <v>7139</v>
      </c>
      <c r="H376">
        <v>1163559</v>
      </c>
      <c r="I376">
        <v>165247</v>
      </c>
      <c r="J376">
        <v>0</v>
      </c>
      <c r="K376">
        <v>0</v>
      </c>
      <c r="L376">
        <v>5.41</v>
      </c>
      <c r="M376">
        <v>97.57</v>
      </c>
      <c r="N376">
        <v>2.12</v>
      </c>
      <c r="O376">
        <v>55.01</v>
      </c>
      <c r="P376">
        <v>25.36</v>
      </c>
    </row>
    <row r="377" spans="1:16" x14ac:dyDescent="0.3">
      <c r="A377" t="s">
        <v>83</v>
      </c>
      <c r="B377" t="s">
        <v>40</v>
      </c>
      <c r="C377">
        <v>122153000</v>
      </c>
      <c r="D377" t="s">
        <v>15</v>
      </c>
      <c r="E377">
        <v>2020</v>
      </c>
      <c r="F377">
        <v>370423</v>
      </c>
      <c r="G377">
        <v>9589</v>
      </c>
      <c r="H377">
        <v>2011403</v>
      </c>
      <c r="I377">
        <v>317401</v>
      </c>
      <c r="J377">
        <v>0</v>
      </c>
      <c r="K377">
        <v>0</v>
      </c>
      <c r="L377">
        <v>5.41</v>
      </c>
      <c r="M377">
        <v>97.57</v>
      </c>
      <c r="N377">
        <v>2.12</v>
      </c>
      <c r="O377">
        <v>55.01</v>
      </c>
      <c r="P377">
        <v>25.36</v>
      </c>
    </row>
    <row r="378" spans="1:16" x14ac:dyDescent="0.3">
      <c r="A378" t="s">
        <v>83</v>
      </c>
      <c r="B378" t="s">
        <v>40</v>
      </c>
      <c r="C378">
        <v>122153000</v>
      </c>
      <c r="D378" t="s">
        <v>16</v>
      </c>
      <c r="E378">
        <v>2020</v>
      </c>
      <c r="F378">
        <v>591905</v>
      </c>
      <c r="G378">
        <v>12079</v>
      </c>
      <c r="H378">
        <v>2640082</v>
      </c>
      <c r="I378">
        <v>514763</v>
      </c>
      <c r="J378">
        <v>0</v>
      </c>
      <c r="K378">
        <v>0</v>
      </c>
      <c r="L378">
        <v>5.41</v>
      </c>
      <c r="M378">
        <v>97.57</v>
      </c>
      <c r="N378">
        <v>2.12</v>
      </c>
      <c r="O378">
        <v>55.01</v>
      </c>
      <c r="P378">
        <v>25.36</v>
      </c>
    </row>
    <row r="379" spans="1:16" x14ac:dyDescent="0.3">
      <c r="A379" t="s">
        <v>83</v>
      </c>
      <c r="B379" t="s">
        <v>40</v>
      </c>
      <c r="C379">
        <v>122153000</v>
      </c>
      <c r="D379" t="s">
        <v>17</v>
      </c>
      <c r="E379">
        <v>2020</v>
      </c>
      <c r="F379">
        <v>293960</v>
      </c>
      <c r="G379">
        <v>7249</v>
      </c>
      <c r="H379">
        <v>2182198</v>
      </c>
      <c r="I379">
        <v>422031</v>
      </c>
      <c r="J379">
        <v>0</v>
      </c>
      <c r="K379">
        <v>0</v>
      </c>
      <c r="L379">
        <v>5.41</v>
      </c>
      <c r="M379">
        <v>97.57</v>
      </c>
      <c r="N379">
        <v>2.12</v>
      </c>
      <c r="O379">
        <v>55.01</v>
      </c>
      <c r="P379">
        <v>25.36</v>
      </c>
    </row>
    <row r="380" spans="1:16" x14ac:dyDescent="0.3">
      <c r="A380" t="s">
        <v>83</v>
      </c>
      <c r="B380" t="s">
        <v>40</v>
      </c>
      <c r="C380">
        <v>122153000</v>
      </c>
      <c r="D380" t="s">
        <v>18</v>
      </c>
      <c r="E380">
        <v>2020</v>
      </c>
      <c r="F380">
        <v>145490</v>
      </c>
      <c r="G380">
        <v>3240</v>
      </c>
      <c r="H380">
        <v>1888981</v>
      </c>
      <c r="I380">
        <v>174769</v>
      </c>
      <c r="J380">
        <v>0</v>
      </c>
      <c r="K380">
        <v>0</v>
      </c>
      <c r="L380">
        <v>5.41</v>
      </c>
      <c r="M380">
        <v>97.57</v>
      </c>
      <c r="N380">
        <v>2.12</v>
      </c>
      <c r="O380">
        <v>55.01</v>
      </c>
      <c r="P380">
        <v>25.36</v>
      </c>
    </row>
    <row r="381" spans="1:16" x14ac:dyDescent="0.3">
      <c r="A381" t="s">
        <v>83</v>
      </c>
      <c r="B381" t="s">
        <v>40</v>
      </c>
      <c r="C381">
        <v>122153000</v>
      </c>
      <c r="D381" t="s">
        <v>19</v>
      </c>
      <c r="E381">
        <v>2020</v>
      </c>
      <c r="F381">
        <v>108216</v>
      </c>
      <c r="G381">
        <v>2370</v>
      </c>
      <c r="H381">
        <v>1891249</v>
      </c>
      <c r="I381">
        <v>143424</v>
      </c>
      <c r="J381">
        <v>0</v>
      </c>
      <c r="K381">
        <v>0</v>
      </c>
      <c r="L381">
        <v>5.41</v>
      </c>
      <c r="M381">
        <v>97.57</v>
      </c>
      <c r="N381">
        <v>2.12</v>
      </c>
      <c r="O381">
        <v>55.01</v>
      </c>
      <c r="P381">
        <v>25.36</v>
      </c>
    </row>
    <row r="382" spans="1:16" x14ac:dyDescent="0.3">
      <c r="A382" t="s">
        <v>83</v>
      </c>
      <c r="B382" t="s">
        <v>40</v>
      </c>
      <c r="C382">
        <v>122153000</v>
      </c>
      <c r="D382" t="s">
        <v>20</v>
      </c>
      <c r="E382">
        <v>2021</v>
      </c>
      <c r="F382">
        <v>94287</v>
      </c>
      <c r="G382">
        <v>1561</v>
      </c>
      <c r="H382">
        <v>1869535</v>
      </c>
      <c r="I382">
        <v>100459</v>
      </c>
      <c r="J382">
        <v>269064</v>
      </c>
      <c r="K382">
        <v>0</v>
      </c>
      <c r="L382">
        <v>5.41</v>
      </c>
      <c r="M382">
        <v>97.57</v>
      </c>
      <c r="N382">
        <v>2.12</v>
      </c>
      <c r="O382">
        <v>55.01</v>
      </c>
      <c r="P382">
        <v>25.36</v>
      </c>
    </row>
    <row r="383" spans="1:16" x14ac:dyDescent="0.3">
      <c r="A383" t="s">
        <v>83</v>
      </c>
      <c r="B383" t="s">
        <v>40</v>
      </c>
      <c r="C383">
        <v>122153000</v>
      </c>
      <c r="D383" t="s">
        <v>21</v>
      </c>
      <c r="E383">
        <v>2021</v>
      </c>
      <c r="F383">
        <v>128671</v>
      </c>
      <c r="G383">
        <v>1072</v>
      </c>
      <c r="H383">
        <v>1667444</v>
      </c>
      <c r="I383">
        <v>95699</v>
      </c>
      <c r="J383">
        <v>772883</v>
      </c>
      <c r="K383">
        <v>160233</v>
      </c>
      <c r="L383">
        <v>5.41</v>
      </c>
      <c r="M383">
        <v>97.57</v>
      </c>
      <c r="N383">
        <v>2.12</v>
      </c>
      <c r="O383">
        <v>55.01</v>
      </c>
      <c r="P383">
        <v>25.36</v>
      </c>
    </row>
    <row r="384" spans="1:16" x14ac:dyDescent="0.3">
      <c r="A384" t="s">
        <v>83</v>
      </c>
      <c r="B384" t="s">
        <v>40</v>
      </c>
      <c r="C384">
        <v>122153000</v>
      </c>
      <c r="D384" t="s">
        <v>10</v>
      </c>
      <c r="E384">
        <v>2021</v>
      </c>
      <c r="F384">
        <v>657910</v>
      </c>
      <c r="G384">
        <v>2495</v>
      </c>
      <c r="H384">
        <v>3507531</v>
      </c>
      <c r="I384">
        <v>376023</v>
      </c>
      <c r="J384">
        <v>4412667</v>
      </c>
      <c r="K384">
        <v>594490</v>
      </c>
      <c r="L384">
        <v>5.41</v>
      </c>
      <c r="M384">
        <v>97.57</v>
      </c>
      <c r="N384">
        <v>2.12</v>
      </c>
      <c r="O384">
        <v>55.01</v>
      </c>
      <c r="P384">
        <v>25.36</v>
      </c>
    </row>
    <row r="385" spans="1:16" x14ac:dyDescent="0.3">
      <c r="A385" t="s">
        <v>83</v>
      </c>
      <c r="B385" t="s">
        <v>40</v>
      </c>
      <c r="C385">
        <v>122153000</v>
      </c>
      <c r="D385" t="s">
        <v>11</v>
      </c>
      <c r="E385">
        <v>2021</v>
      </c>
      <c r="F385">
        <v>1789492</v>
      </c>
      <c r="G385">
        <v>14164</v>
      </c>
      <c r="H385">
        <v>7314139</v>
      </c>
      <c r="I385">
        <v>1468249</v>
      </c>
      <c r="J385">
        <v>8107534</v>
      </c>
      <c r="K385">
        <v>1867952</v>
      </c>
      <c r="L385">
        <v>5.41</v>
      </c>
      <c r="M385">
        <v>97.57</v>
      </c>
      <c r="N385">
        <v>2.12</v>
      </c>
      <c r="O385">
        <v>55.01</v>
      </c>
      <c r="P385">
        <v>25.36</v>
      </c>
    </row>
    <row r="386" spans="1:16" x14ac:dyDescent="0.3">
      <c r="A386" t="s">
        <v>83</v>
      </c>
      <c r="B386" t="s">
        <v>40</v>
      </c>
      <c r="C386">
        <v>122153000</v>
      </c>
      <c r="D386" t="s">
        <v>12</v>
      </c>
      <c r="E386">
        <v>2021</v>
      </c>
      <c r="F386">
        <v>1144420</v>
      </c>
      <c r="G386">
        <v>26531</v>
      </c>
      <c r="H386">
        <v>7948772</v>
      </c>
      <c r="I386">
        <v>1526394</v>
      </c>
      <c r="J386">
        <v>4443642</v>
      </c>
      <c r="K386">
        <v>1947016</v>
      </c>
      <c r="L386">
        <v>5.41</v>
      </c>
      <c r="M386">
        <v>97.57</v>
      </c>
      <c r="N386">
        <v>2.12</v>
      </c>
      <c r="O386">
        <v>55.01</v>
      </c>
      <c r="P386">
        <v>25.36</v>
      </c>
    </row>
    <row r="387" spans="1:16" x14ac:dyDescent="0.3">
      <c r="A387" t="s">
        <v>83</v>
      </c>
      <c r="B387" t="s">
        <v>40</v>
      </c>
      <c r="C387">
        <v>122153000</v>
      </c>
      <c r="D387" t="s">
        <v>13</v>
      </c>
      <c r="E387">
        <v>2021</v>
      </c>
      <c r="F387">
        <v>314512</v>
      </c>
      <c r="G387">
        <v>26601</v>
      </c>
      <c r="H387">
        <v>6582896</v>
      </c>
      <c r="I387">
        <v>424531</v>
      </c>
      <c r="J387">
        <v>8062129</v>
      </c>
      <c r="K387">
        <v>1802155</v>
      </c>
      <c r="L387">
        <v>5.41</v>
      </c>
      <c r="M387">
        <v>97.57</v>
      </c>
      <c r="N387">
        <v>2.12</v>
      </c>
      <c r="O387">
        <v>55.01</v>
      </c>
      <c r="P387">
        <v>25.36</v>
      </c>
    </row>
    <row r="388" spans="1:16" x14ac:dyDescent="0.3">
      <c r="A388" t="s">
        <v>83</v>
      </c>
      <c r="B388" t="s">
        <v>40</v>
      </c>
      <c r="C388">
        <v>122153000</v>
      </c>
      <c r="D388" t="s">
        <v>14</v>
      </c>
      <c r="E388">
        <v>2021</v>
      </c>
      <c r="F388">
        <v>242311</v>
      </c>
      <c r="G388">
        <v>10846</v>
      </c>
      <c r="H388">
        <v>6329659</v>
      </c>
      <c r="I388">
        <v>270885</v>
      </c>
      <c r="J388">
        <v>7313545</v>
      </c>
      <c r="K388">
        <v>4829411</v>
      </c>
      <c r="L388">
        <v>5.41</v>
      </c>
      <c r="M388">
        <v>97.57</v>
      </c>
      <c r="N388">
        <v>2.12</v>
      </c>
      <c r="O388">
        <v>55.01</v>
      </c>
      <c r="P388">
        <v>25.36</v>
      </c>
    </row>
    <row r="389" spans="1:16" x14ac:dyDescent="0.3">
      <c r="A389" t="s">
        <v>83</v>
      </c>
      <c r="B389" t="s">
        <v>40</v>
      </c>
      <c r="C389">
        <v>122153000</v>
      </c>
      <c r="D389" t="s">
        <v>15</v>
      </c>
      <c r="E389">
        <v>2021</v>
      </c>
      <c r="F389">
        <v>161161</v>
      </c>
      <c r="G389">
        <v>4522</v>
      </c>
      <c r="H389">
        <v>6009277</v>
      </c>
      <c r="I389">
        <v>182014</v>
      </c>
      <c r="J389">
        <v>9687204</v>
      </c>
      <c r="K389">
        <v>4795907</v>
      </c>
      <c r="L389">
        <v>5.41</v>
      </c>
      <c r="M389">
        <v>97.57</v>
      </c>
      <c r="N389">
        <v>2.12</v>
      </c>
      <c r="O389">
        <v>55.01</v>
      </c>
      <c r="P389">
        <v>25.36</v>
      </c>
    </row>
    <row r="390" spans="1:16" x14ac:dyDescent="0.3">
      <c r="A390" t="s">
        <v>83</v>
      </c>
      <c r="B390" t="s">
        <v>40</v>
      </c>
      <c r="C390">
        <v>122153000</v>
      </c>
      <c r="D390" t="s">
        <v>16</v>
      </c>
      <c r="E390">
        <v>2021</v>
      </c>
      <c r="F390">
        <v>85980</v>
      </c>
      <c r="G390">
        <v>1754</v>
      </c>
      <c r="H390">
        <v>4763088</v>
      </c>
      <c r="I390">
        <v>98928</v>
      </c>
      <c r="J390">
        <v>14564360</v>
      </c>
      <c r="K390">
        <v>8264773</v>
      </c>
      <c r="L390">
        <v>5.41</v>
      </c>
      <c r="M390">
        <v>97.57</v>
      </c>
      <c r="N390">
        <v>2.12</v>
      </c>
      <c r="O390">
        <v>55.01</v>
      </c>
      <c r="P390">
        <v>25.36</v>
      </c>
    </row>
    <row r="391" spans="1:16" x14ac:dyDescent="0.3">
      <c r="A391" t="s">
        <v>83</v>
      </c>
      <c r="B391" t="s">
        <v>40</v>
      </c>
      <c r="C391">
        <v>122153000</v>
      </c>
      <c r="D391" t="s">
        <v>17</v>
      </c>
      <c r="E391">
        <v>2021</v>
      </c>
      <c r="F391">
        <v>60222</v>
      </c>
      <c r="G391">
        <v>1149</v>
      </c>
      <c r="H391">
        <v>3927237</v>
      </c>
      <c r="I391">
        <v>78857</v>
      </c>
      <c r="J391">
        <v>9565766</v>
      </c>
      <c r="K391">
        <v>6713755</v>
      </c>
      <c r="L391">
        <v>5.41</v>
      </c>
      <c r="M391">
        <v>97.57</v>
      </c>
      <c r="N391">
        <v>2.12</v>
      </c>
      <c r="O391">
        <v>55.01</v>
      </c>
      <c r="P391">
        <v>25.36</v>
      </c>
    </row>
    <row r="392" spans="1:16" x14ac:dyDescent="0.3">
      <c r="A392" t="s">
        <v>85</v>
      </c>
      <c r="B392" t="s">
        <v>41</v>
      </c>
      <c r="C392">
        <v>3224000</v>
      </c>
      <c r="D392" t="s">
        <v>11</v>
      </c>
      <c r="E392">
        <v>2020</v>
      </c>
      <c r="F392">
        <v>12</v>
      </c>
      <c r="G392">
        <v>1</v>
      </c>
      <c r="H392">
        <v>1595</v>
      </c>
      <c r="I392">
        <v>0</v>
      </c>
      <c r="J392">
        <v>0</v>
      </c>
      <c r="K392">
        <v>0</v>
      </c>
      <c r="L392">
        <v>2.59</v>
      </c>
      <c r="M392">
        <v>97.75</v>
      </c>
      <c r="N392">
        <v>1.73</v>
      </c>
      <c r="O392">
        <v>34.22</v>
      </c>
      <c r="P392">
        <v>19.91</v>
      </c>
    </row>
    <row r="393" spans="1:16" x14ac:dyDescent="0.3">
      <c r="A393" t="s">
        <v>85</v>
      </c>
      <c r="B393" t="s">
        <v>41</v>
      </c>
      <c r="C393">
        <v>3224000</v>
      </c>
      <c r="D393" t="s">
        <v>12</v>
      </c>
      <c r="E393">
        <v>2020</v>
      </c>
      <c r="F393">
        <v>15</v>
      </c>
      <c r="G393">
        <v>0</v>
      </c>
      <c r="H393">
        <v>6186</v>
      </c>
      <c r="I393">
        <v>12</v>
      </c>
      <c r="J393">
        <v>0</v>
      </c>
      <c r="K393">
        <v>0</v>
      </c>
      <c r="L393">
        <v>2.59</v>
      </c>
      <c r="M393">
        <v>97.75</v>
      </c>
      <c r="N393">
        <v>1.73</v>
      </c>
      <c r="O393">
        <v>34.22</v>
      </c>
      <c r="P393">
        <v>19.91</v>
      </c>
    </row>
    <row r="394" spans="1:16" x14ac:dyDescent="0.3">
      <c r="A394" t="s">
        <v>85</v>
      </c>
      <c r="B394" t="s">
        <v>41</v>
      </c>
      <c r="C394">
        <v>3224000</v>
      </c>
      <c r="D394" t="s">
        <v>13</v>
      </c>
      <c r="E394">
        <v>2020</v>
      </c>
      <c r="F394">
        <v>26</v>
      </c>
      <c r="G394">
        <v>0</v>
      </c>
      <c r="H394">
        <v>11513</v>
      </c>
      <c r="I394">
        <v>30</v>
      </c>
      <c r="J394">
        <v>0</v>
      </c>
      <c r="K394">
        <v>0</v>
      </c>
      <c r="L394">
        <v>2.59</v>
      </c>
      <c r="M394">
        <v>97.75</v>
      </c>
      <c r="N394">
        <v>1.73</v>
      </c>
      <c r="O394">
        <v>34.22</v>
      </c>
      <c r="P394">
        <v>19.91</v>
      </c>
    </row>
    <row r="395" spans="1:16" x14ac:dyDescent="0.3">
      <c r="A395" t="s">
        <v>85</v>
      </c>
      <c r="B395" t="s">
        <v>41</v>
      </c>
      <c r="C395">
        <v>3224000</v>
      </c>
      <c r="D395" t="s">
        <v>14</v>
      </c>
      <c r="E395">
        <v>2020</v>
      </c>
      <c r="F395">
        <v>770</v>
      </c>
      <c r="G395">
        <v>4</v>
      </c>
      <c r="H395">
        <v>16278</v>
      </c>
      <c r="I395">
        <v>173</v>
      </c>
      <c r="J395">
        <v>0</v>
      </c>
      <c r="K395">
        <v>0</v>
      </c>
      <c r="L395">
        <v>2.59</v>
      </c>
      <c r="M395">
        <v>97.75</v>
      </c>
      <c r="N395">
        <v>1.73</v>
      </c>
      <c r="O395">
        <v>34.22</v>
      </c>
      <c r="P395">
        <v>19.91</v>
      </c>
    </row>
    <row r="396" spans="1:16" x14ac:dyDescent="0.3">
      <c r="A396" t="s">
        <v>85</v>
      </c>
      <c r="B396" t="s">
        <v>41</v>
      </c>
      <c r="C396">
        <v>3224000</v>
      </c>
      <c r="D396" t="s">
        <v>15</v>
      </c>
      <c r="E396">
        <v>2020</v>
      </c>
      <c r="F396">
        <v>1545</v>
      </c>
      <c r="G396">
        <v>5</v>
      </c>
      <c r="H396">
        <v>53391</v>
      </c>
      <c r="I396">
        <v>947</v>
      </c>
      <c r="J396">
        <v>0</v>
      </c>
      <c r="K396">
        <v>0</v>
      </c>
      <c r="L396">
        <v>2.59</v>
      </c>
      <c r="M396">
        <v>97.75</v>
      </c>
      <c r="N396">
        <v>1.73</v>
      </c>
      <c r="O396">
        <v>34.22</v>
      </c>
      <c r="P396">
        <v>19.91</v>
      </c>
    </row>
    <row r="397" spans="1:16" x14ac:dyDescent="0.3">
      <c r="A397" t="s">
        <v>85</v>
      </c>
      <c r="B397" t="s">
        <v>41</v>
      </c>
      <c r="C397">
        <v>3224000</v>
      </c>
      <c r="D397" t="s">
        <v>16</v>
      </c>
      <c r="E397">
        <v>2020</v>
      </c>
      <c r="F397">
        <v>3271</v>
      </c>
      <c r="G397">
        <v>39</v>
      </c>
      <c r="H397">
        <v>61846</v>
      </c>
      <c r="I397">
        <v>2813</v>
      </c>
      <c r="J397">
        <v>0</v>
      </c>
      <c r="K397">
        <v>0</v>
      </c>
      <c r="L397">
        <v>2.59</v>
      </c>
      <c r="M397">
        <v>97.75</v>
      </c>
      <c r="N397">
        <v>1.73</v>
      </c>
      <c r="O397">
        <v>34.22</v>
      </c>
      <c r="P397">
        <v>19.91</v>
      </c>
    </row>
    <row r="398" spans="1:16" x14ac:dyDescent="0.3">
      <c r="A398" t="s">
        <v>85</v>
      </c>
      <c r="B398" t="s">
        <v>41</v>
      </c>
      <c r="C398">
        <v>3224000</v>
      </c>
      <c r="D398" t="s">
        <v>17</v>
      </c>
      <c r="E398">
        <v>2020</v>
      </c>
      <c r="F398">
        <v>3813</v>
      </c>
      <c r="G398">
        <v>39</v>
      </c>
      <c r="H398">
        <v>51247</v>
      </c>
      <c r="I398">
        <v>4370</v>
      </c>
      <c r="J398">
        <v>0</v>
      </c>
      <c r="K398">
        <v>0</v>
      </c>
      <c r="L398">
        <v>2.59</v>
      </c>
      <c r="M398">
        <v>97.75</v>
      </c>
      <c r="N398">
        <v>1.73</v>
      </c>
      <c r="O398">
        <v>34.22</v>
      </c>
      <c r="P398">
        <v>19.91</v>
      </c>
    </row>
    <row r="399" spans="1:16" x14ac:dyDescent="0.3">
      <c r="A399" t="s">
        <v>85</v>
      </c>
      <c r="B399" t="s">
        <v>41</v>
      </c>
      <c r="C399">
        <v>3224000</v>
      </c>
      <c r="D399" t="s">
        <v>18</v>
      </c>
      <c r="E399">
        <v>2020</v>
      </c>
      <c r="F399">
        <v>2358</v>
      </c>
      <c r="G399">
        <v>23</v>
      </c>
      <c r="H399">
        <v>39575</v>
      </c>
      <c r="I399">
        <v>2591</v>
      </c>
      <c r="J399">
        <v>0</v>
      </c>
      <c r="K399">
        <v>0</v>
      </c>
      <c r="L399">
        <v>2.59</v>
      </c>
      <c r="M399">
        <v>97.75</v>
      </c>
      <c r="N399">
        <v>1.73</v>
      </c>
      <c r="O399">
        <v>34.22</v>
      </c>
      <c r="P399">
        <v>19.91</v>
      </c>
    </row>
    <row r="400" spans="1:16" x14ac:dyDescent="0.3">
      <c r="A400" t="s">
        <v>85</v>
      </c>
      <c r="B400" t="s">
        <v>41</v>
      </c>
      <c r="C400">
        <v>3224000</v>
      </c>
      <c r="D400" t="s">
        <v>19</v>
      </c>
      <c r="E400">
        <v>2020</v>
      </c>
      <c r="F400">
        <v>1598</v>
      </c>
      <c r="G400">
        <v>28</v>
      </c>
      <c r="H400">
        <v>50328</v>
      </c>
      <c r="I400">
        <v>2149</v>
      </c>
      <c r="J400">
        <v>0</v>
      </c>
      <c r="K400">
        <v>0</v>
      </c>
      <c r="L400">
        <v>2.59</v>
      </c>
      <c r="M400">
        <v>97.75</v>
      </c>
      <c r="N400">
        <v>1.73</v>
      </c>
      <c r="O400">
        <v>34.22</v>
      </c>
      <c r="P400">
        <v>19.91</v>
      </c>
    </row>
    <row r="401" spans="1:16" x14ac:dyDescent="0.3">
      <c r="A401" t="s">
        <v>85</v>
      </c>
      <c r="B401" t="s">
        <v>41</v>
      </c>
      <c r="C401">
        <v>3224000</v>
      </c>
      <c r="D401" t="s">
        <v>20</v>
      </c>
      <c r="E401">
        <v>2021</v>
      </c>
      <c r="F401">
        <v>356</v>
      </c>
      <c r="G401">
        <v>7</v>
      </c>
      <c r="H401">
        <v>42754</v>
      </c>
      <c r="I401">
        <v>465</v>
      </c>
      <c r="J401">
        <v>4324</v>
      </c>
      <c r="K401">
        <v>0</v>
      </c>
      <c r="L401">
        <v>2.59</v>
      </c>
      <c r="M401">
        <v>97.75</v>
      </c>
      <c r="N401">
        <v>1.73</v>
      </c>
      <c r="O401">
        <v>34.22</v>
      </c>
      <c r="P401">
        <v>19.91</v>
      </c>
    </row>
    <row r="402" spans="1:16" x14ac:dyDescent="0.3">
      <c r="A402" t="s">
        <v>85</v>
      </c>
      <c r="B402" t="s">
        <v>41</v>
      </c>
      <c r="C402">
        <v>3224000</v>
      </c>
      <c r="D402" t="s">
        <v>21</v>
      </c>
      <c r="E402">
        <v>2021</v>
      </c>
      <c r="F402">
        <v>198</v>
      </c>
      <c r="G402">
        <v>2</v>
      </c>
      <c r="H402">
        <v>34549</v>
      </c>
      <c r="I402">
        <v>247</v>
      </c>
      <c r="J402">
        <v>26141</v>
      </c>
      <c r="K402">
        <v>1726</v>
      </c>
      <c r="L402">
        <v>2.59</v>
      </c>
      <c r="M402">
        <v>97.75</v>
      </c>
      <c r="N402">
        <v>1.73</v>
      </c>
      <c r="O402">
        <v>34.22</v>
      </c>
      <c r="P402">
        <v>19.91</v>
      </c>
    </row>
    <row r="403" spans="1:16" x14ac:dyDescent="0.3">
      <c r="A403" t="s">
        <v>85</v>
      </c>
      <c r="B403" t="s">
        <v>41</v>
      </c>
      <c r="C403">
        <v>3224000</v>
      </c>
      <c r="D403" t="s">
        <v>10</v>
      </c>
      <c r="E403">
        <v>2021</v>
      </c>
      <c r="F403">
        <v>103</v>
      </c>
      <c r="G403">
        <v>2</v>
      </c>
      <c r="H403">
        <v>33309</v>
      </c>
      <c r="I403">
        <v>69</v>
      </c>
      <c r="J403">
        <v>41140</v>
      </c>
      <c r="K403">
        <v>28145</v>
      </c>
      <c r="L403">
        <v>2.59</v>
      </c>
      <c r="M403">
        <v>97.75</v>
      </c>
      <c r="N403">
        <v>1.73</v>
      </c>
      <c r="O403">
        <v>34.22</v>
      </c>
      <c r="P403">
        <v>19.91</v>
      </c>
    </row>
    <row r="404" spans="1:16" x14ac:dyDescent="0.3">
      <c r="A404" t="s">
        <v>85</v>
      </c>
      <c r="B404" t="s">
        <v>41</v>
      </c>
      <c r="C404">
        <v>3224000</v>
      </c>
      <c r="D404" t="s">
        <v>11</v>
      </c>
      <c r="E404">
        <v>2021</v>
      </c>
      <c r="F404">
        <v>2781</v>
      </c>
      <c r="G404">
        <v>21</v>
      </c>
      <c r="H404">
        <v>58999</v>
      </c>
      <c r="I404">
        <v>1217</v>
      </c>
      <c r="J404">
        <v>159180</v>
      </c>
      <c r="K404">
        <v>30070</v>
      </c>
      <c r="L404">
        <v>2.59</v>
      </c>
      <c r="M404">
        <v>97.75</v>
      </c>
      <c r="N404">
        <v>1.73</v>
      </c>
      <c r="O404">
        <v>34.22</v>
      </c>
      <c r="P404">
        <v>19.91</v>
      </c>
    </row>
    <row r="405" spans="1:16" x14ac:dyDescent="0.3">
      <c r="A405" t="s">
        <v>85</v>
      </c>
      <c r="B405" t="s">
        <v>41</v>
      </c>
      <c r="C405">
        <v>3224000</v>
      </c>
      <c r="D405" t="s">
        <v>12</v>
      </c>
      <c r="E405">
        <v>2021</v>
      </c>
      <c r="F405">
        <v>18752</v>
      </c>
      <c r="G405">
        <v>407</v>
      </c>
      <c r="H405">
        <v>113431</v>
      </c>
      <c r="I405">
        <v>13024</v>
      </c>
      <c r="J405">
        <v>160572</v>
      </c>
      <c r="K405">
        <v>14399</v>
      </c>
      <c r="L405">
        <v>2.59</v>
      </c>
      <c r="M405">
        <v>97.75</v>
      </c>
      <c r="N405">
        <v>1.73</v>
      </c>
      <c r="O405">
        <v>34.22</v>
      </c>
      <c r="P405">
        <v>19.91</v>
      </c>
    </row>
    <row r="406" spans="1:16" x14ac:dyDescent="0.3">
      <c r="A406" t="s">
        <v>85</v>
      </c>
      <c r="B406" t="s">
        <v>41</v>
      </c>
      <c r="C406">
        <v>3224000</v>
      </c>
      <c r="D406" t="s">
        <v>13</v>
      </c>
      <c r="E406">
        <v>2021</v>
      </c>
      <c r="F406">
        <v>13915</v>
      </c>
      <c r="G406">
        <v>260</v>
      </c>
      <c r="H406">
        <v>123097</v>
      </c>
      <c r="I406">
        <v>16352</v>
      </c>
      <c r="J406">
        <v>228388</v>
      </c>
      <c r="K406">
        <v>5141</v>
      </c>
      <c r="L406">
        <v>2.59</v>
      </c>
      <c r="M406">
        <v>97.75</v>
      </c>
      <c r="N406">
        <v>1.73</v>
      </c>
      <c r="O406">
        <v>34.22</v>
      </c>
      <c r="P406">
        <v>19.91</v>
      </c>
    </row>
    <row r="407" spans="1:16" x14ac:dyDescent="0.3">
      <c r="A407" t="s">
        <v>85</v>
      </c>
      <c r="B407" t="s">
        <v>41</v>
      </c>
      <c r="C407">
        <v>3224000</v>
      </c>
      <c r="D407" t="s">
        <v>14</v>
      </c>
      <c r="E407">
        <v>2021</v>
      </c>
      <c r="F407">
        <v>15487</v>
      </c>
      <c r="G407">
        <v>247</v>
      </c>
      <c r="H407">
        <v>146375</v>
      </c>
      <c r="I407">
        <v>13490</v>
      </c>
      <c r="J407">
        <v>271097</v>
      </c>
      <c r="K407">
        <v>118958</v>
      </c>
      <c r="L407">
        <v>2.59</v>
      </c>
      <c r="M407">
        <v>97.75</v>
      </c>
      <c r="N407">
        <v>1.73</v>
      </c>
      <c r="O407">
        <v>34.22</v>
      </c>
      <c r="P407">
        <v>19.91</v>
      </c>
    </row>
    <row r="408" spans="1:16" x14ac:dyDescent="0.3">
      <c r="A408" t="s">
        <v>85</v>
      </c>
      <c r="B408" t="s">
        <v>41</v>
      </c>
      <c r="C408">
        <v>3224000</v>
      </c>
      <c r="D408" t="s">
        <v>15</v>
      </c>
      <c r="E408">
        <v>2021</v>
      </c>
      <c r="F408">
        <v>10836</v>
      </c>
      <c r="G408">
        <v>226</v>
      </c>
      <c r="H408">
        <v>124685</v>
      </c>
      <c r="I408">
        <v>14250</v>
      </c>
      <c r="J408">
        <v>134752</v>
      </c>
      <c r="K408">
        <v>110815</v>
      </c>
      <c r="L408">
        <v>2.59</v>
      </c>
      <c r="M408">
        <v>97.75</v>
      </c>
      <c r="N408">
        <v>1.73</v>
      </c>
      <c r="O408">
        <v>34.22</v>
      </c>
      <c r="P408">
        <v>19.91</v>
      </c>
    </row>
    <row r="409" spans="1:16" x14ac:dyDescent="0.3">
      <c r="A409" t="s">
        <v>85</v>
      </c>
      <c r="B409" t="s">
        <v>41</v>
      </c>
      <c r="C409">
        <v>3224000</v>
      </c>
      <c r="D409" t="s">
        <v>16</v>
      </c>
      <c r="E409">
        <v>2021</v>
      </c>
      <c r="F409">
        <v>5454</v>
      </c>
      <c r="G409">
        <v>93</v>
      </c>
      <c r="H409">
        <v>105241</v>
      </c>
      <c r="I409">
        <v>6068</v>
      </c>
      <c r="J409">
        <v>46028</v>
      </c>
      <c r="K409">
        <v>162458</v>
      </c>
      <c r="L409">
        <v>2.59</v>
      </c>
      <c r="M409">
        <v>97.75</v>
      </c>
      <c r="N409">
        <v>1.73</v>
      </c>
      <c r="O409">
        <v>34.22</v>
      </c>
      <c r="P409">
        <v>19.91</v>
      </c>
    </row>
    <row r="410" spans="1:16" x14ac:dyDescent="0.3">
      <c r="A410" t="s">
        <v>85</v>
      </c>
      <c r="B410" t="s">
        <v>41</v>
      </c>
      <c r="C410">
        <v>3224000</v>
      </c>
      <c r="D410" t="s">
        <v>17</v>
      </c>
      <c r="E410">
        <v>2021</v>
      </c>
      <c r="F410">
        <v>2337</v>
      </c>
      <c r="G410">
        <v>46</v>
      </c>
      <c r="H410">
        <v>77266</v>
      </c>
      <c r="I410">
        <v>3479</v>
      </c>
      <c r="J410">
        <v>31653</v>
      </c>
      <c r="K410">
        <v>170107</v>
      </c>
      <c r="L410">
        <v>2.59</v>
      </c>
      <c r="M410">
        <v>97.75</v>
      </c>
      <c r="N410">
        <v>1.73</v>
      </c>
      <c r="O410">
        <v>34.22</v>
      </c>
      <c r="P410">
        <v>19.91</v>
      </c>
    </row>
    <row r="411" spans="1:16" x14ac:dyDescent="0.3">
      <c r="A411" t="s">
        <v>84</v>
      </c>
      <c r="B411" t="s">
        <v>42</v>
      </c>
      <c r="C411">
        <v>3103000</v>
      </c>
      <c r="D411" t="s">
        <v>10</v>
      </c>
      <c r="E411">
        <v>2020</v>
      </c>
      <c r="F411">
        <v>1</v>
      </c>
      <c r="G411">
        <v>0</v>
      </c>
      <c r="H411">
        <v>0</v>
      </c>
      <c r="I411">
        <v>0</v>
      </c>
      <c r="J411">
        <v>0</v>
      </c>
      <c r="K411">
        <v>0</v>
      </c>
      <c r="L411">
        <v>3.99</v>
      </c>
      <c r="M411">
        <v>97.88</v>
      </c>
      <c r="N411">
        <v>1.55</v>
      </c>
      <c r="O411">
        <v>40.270000000000003</v>
      </c>
      <c r="P411">
        <v>23.18</v>
      </c>
    </row>
    <row r="412" spans="1:16" x14ac:dyDescent="0.3">
      <c r="A412" t="s">
        <v>84</v>
      </c>
      <c r="B412" t="s">
        <v>42</v>
      </c>
      <c r="C412">
        <v>3103000</v>
      </c>
      <c r="D412" t="s">
        <v>11</v>
      </c>
      <c r="E412">
        <v>2020</v>
      </c>
      <c r="F412">
        <v>1</v>
      </c>
      <c r="G412">
        <v>0</v>
      </c>
      <c r="H412">
        <v>459</v>
      </c>
      <c r="I412">
        <v>2</v>
      </c>
      <c r="J412">
        <v>0</v>
      </c>
      <c r="K412">
        <v>0</v>
      </c>
      <c r="L412">
        <v>3.99</v>
      </c>
      <c r="M412">
        <v>97.88</v>
      </c>
      <c r="N412">
        <v>1.55</v>
      </c>
      <c r="O412">
        <v>40.270000000000003</v>
      </c>
      <c r="P412">
        <v>23.18</v>
      </c>
    </row>
    <row r="413" spans="1:16" x14ac:dyDescent="0.3">
      <c r="A413" t="s">
        <v>84</v>
      </c>
      <c r="B413" t="s">
        <v>42</v>
      </c>
      <c r="C413">
        <v>3103000</v>
      </c>
      <c r="D413" t="s">
        <v>12</v>
      </c>
      <c r="E413">
        <v>2020</v>
      </c>
      <c r="F413">
        <v>69</v>
      </c>
      <c r="G413">
        <v>0</v>
      </c>
      <c r="H413">
        <v>8137</v>
      </c>
      <c r="I413">
        <v>9</v>
      </c>
      <c r="J413">
        <v>0</v>
      </c>
      <c r="K413">
        <v>0</v>
      </c>
      <c r="L413">
        <v>3.99</v>
      </c>
      <c r="M413">
        <v>97.88</v>
      </c>
      <c r="N413">
        <v>1.55</v>
      </c>
      <c r="O413">
        <v>40.270000000000003</v>
      </c>
      <c r="P413">
        <v>23.18</v>
      </c>
    </row>
    <row r="414" spans="1:16" x14ac:dyDescent="0.3">
      <c r="A414" t="s">
        <v>84</v>
      </c>
      <c r="B414" t="s">
        <v>42</v>
      </c>
      <c r="C414">
        <v>3103000</v>
      </c>
      <c r="D414" t="s">
        <v>13</v>
      </c>
      <c r="E414">
        <v>2020</v>
      </c>
      <c r="F414">
        <v>1163</v>
      </c>
      <c r="G414">
        <v>0</v>
      </c>
      <c r="H414">
        <v>41286</v>
      </c>
      <c r="I414">
        <v>542</v>
      </c>
      <c r="J414">
        <v>0</v>
      </c>
      <c r="K414">
        <v>0</v>
      </c>
      <c r="L414">
        <v>3.99</v>
      </c>
      <c r="M414">
        <v>97.88</v>
      </c>
      <c r="N414">
        <v>1.55</v>
      </c>
      <c r="O414">
        <v>40.270000000000003</v>
      </c>
      <c r="P414">
        <v>23.18</v>
      </c>
    </row>
    <row r="415" spans="1:16" x14ac:dyDescent="0.3">
      <c r="A415" t="s">
        <v>84</v>
      </c>
      <c r="B415" t="s">
        <v>42</v>
      </c>
      <c r="C415">
        <v>3103000</v>
      </c>
      <c r="D415" t="s">
        <v>14</v>
      </c>
      <c r="E415">
        <v>2020</v>
      </c>
      <c r="F415">
        <v>1387</v>
      </c>
      <c r="G415">
        <v>5</v>
      </c>
      <c r="H415">
        <v>35559</v>
      </c>
      <c r="I415">
        <v>1136</v>
      </c>
      <c r="J415">
        <v>0</v>
      </c>
      <c r="K415">
        <v>0</v>
      </c>
      <c r="L415">
        <v>3.99</v>
      </c>
      <c r="M415">
        <v>97.88</v>
      </c>
      <c r="N415">
        <v>1.55</v>
      </c>
      <c r="O415">
        <v>40.270000000000003</v>
      </c>
      <c r="P415">
        <v>23.18</v>
      </c>
    </row>
    <row r="416" spans="1:16" x14ac:dyDescent="0.3">
      <c r="A416" t="s">
        <v>84</v>
      </c>
      <c r="B416" t="s">
        <v>42</v>
      </c>
      <c r="C416">
        <v>3103000</v>
      </c>
      <c r="D416" t="s">
        <v>15</v>
      </c>
      <c r="E416">
        <v>2020</v>
      </c>
      <c r="F416">
        <v>3633</v>
      </c>
      <c r="G416">
        <v>23</v>
      </c>
      <c r="H416">
        <v>69775</v>
      </c>
      <c r="I416">
        <v>2641</v>
      </c>
      <c r="J416">
        <v>0</v>
      </c>
      <c r="K416">
        <v>0</v>
      </c>
      <c r="L416">
        <v>3.99</v>
      </c>
      <c r="M416">
        <v>97.88</v>
      </c>
      <c r="N416">
        <v>1.55</v>
      </c>
      <c r="O416">
        <v>40.270000000000003</v>
      </c>
      <c r="P416">
        <v>23.18</v>
      </c>
    </row>
    <row r="417" spans="1:16" x14ac:dyDescent="0.3">
      <c r="A417" t="s">
        <v>84</v>
      </c>
      <c r="B417" t="s">
        <v>42</v>
      </c>
      <c r="C417">
        <v>3103000</v>
      </c>
      <c r="D417" t="s">
        <v>16</v>
      </c>
      <c r="E417">
        <v>2020</v>
      </c>
      <c r="F417">
        <v>4731</v>
      </c>
      <c r="G417">
        <v>39</v>
      </c>
      <c r="H417">
        <v>86432</v>
      </c>
      <c r="I417">
        <v>4130</v>
      </c>
      <c r="J417">
        <v>0</v>
      </c>
      <c r="K417">
        <v>0</v>
      </c>
      <c r="L417">
        <v>3.99</v>
      </c>
      <c r="M417">
        <v>97.88</v>
      </c>
      <c r="N417">
        <v>1.55</v>
      </c>
      <c r="O417">
        <v>40.270000000000003</v>
      </c>
      <c r="P417">
        <v>23.18</v>
      </c>
    </row>
    <row r="418" spans="1:16" x14ac:dyDescent="0.3">
      <c r="A418" t="s">
        <v>84</v>
      </c>
      <c r="B418" t="s">
        <v>42</v>
      </c>
      <c r="C418">
        <v>3103000</v>
      </c>
      <c r="D418" t="s">
        <v>17</v>
      </c>
      <c r="E418">
        <v>2020</v>
      </c>
      <c r="F418">
        <v>7519</v>
      </c>
      <c r="G418">
        <v>101</v>
      </c>
      <c r="H418">
        <v>110305</v>
      </c>
      <c r="I418">
        <v>6402</v>
      </c>
      <c r="J418">
        <v>0</v>
      </c>
      <c r="K418">
        <v>0</v>
      </c>
      <c r="L418">
        <v>3.99</v>
      </c>
      <c r="M418">
        <v>97.88</v>
      </c>
      <c r="N418">
        <v>1.55</v>
      </c>
      <c r="O418">
        <v>40.270000000000003</v>
      </c>
      <c r="P418">
        <v>23.18</v>
      </c>
    </row>
    <row r="419" spans="1:16" x14ac:dyDescent="0.3">
      <c r="A419" t="s">
        <v>84</v>
      </c>
      <c r="B419" t="s">
        <v>42</v>
      </c>
      <c r="C419">
        <v>3103000</v>
      </c>
      <c r="D419" t="s">
        <v>18</v>
      </c>
      <c r="E419">
        <v>2020</v>
      </c>
      <c r="F419">
        <v>6543</v>
      </c>
      <c r="G419">
        <v>113</v>
      </c>
      <c r="H419">
        <v>68389</v>
      </c>
      <c r="I419">
        <v>6704</v>
      </c>
      <c r="J419">
        <v>0</v>
      </c>
      <c r="K419">
        <v>0</v>
      </c>
      <c r="L419">
        <v>3.99</v>
      </c>
      <c r="M419">
        <v>97.88</v>
      </c>
      <c r="N419">
        <v>1.55</v>
      </c>
      <c r="O419">
        <v>40.270000000000003</v>
      </c>
      <c r="P419">
        <v>23.18</v>
      </c>
    </row>
    <row r="420" spans="1:16" x14ac:dyDescent="0.3">
      <c r="A420" t="s">
        <v>84</v>
      </c>
      <c r="B420" t="s">
        <v>42</v>
      </c>
      <c r="C420">
        <v>3103000</v>
      </c>
      <c r="D420" t="s">
        <v>19</v>
      </c>
      <c r="E420">
        <v>2020</v>
      </c>
      <c r="F420">
        <v>3143</v>
      </c>
      <c r="G420">
        <v>74</v>
      </c>
      <c r="H420">
        <v>54182</v>
      </c>
      <c r="I420">
        <v>5112</v>
      </c>
      <c r="J420">
        <v>0</v>
      </c>
      <c r="K420">
        <v>0</v>
      </c>
      <c r="L420">
        <v>3.99</v>
      </c>
      <c r="M420">
        <v>97.88</v>
      </c>
      <c r="N420">
        <v>1.55</v>
      </c>
      <c r="O420">
        <v>40.270000000000003</v>
      </c>
      <c r="P420">
        <v>23.18</v>
      </c>
    </row>
    <row r="421" spans="1:16" x14ac:dyDescent="0.3">
      <c r="A421" t="s">
        <v>84</v>
      </c>
      <c r="B421" t="s">
        <v>42</v>
      </c>
      <c r="C421">
        <v>3103000</v>
      </c>
      <c r="D421" t="s">
        <v>20</v>
      </c>
      <c r="E421">
        <v>2021</v>
      </c>
      <c r="F421">
        <v>880</v>
      </c>
      <c r="G421">
        <v>16</v>
      </c>
      <c r="H421">
        <v>40598</v>
      </c>
      <c r="I421">
        <v>1875</v>
      </c>
      <c r="J421">
        <v>3987</v>
      </c>
      <c r="K421">
        <v>0</v>
      </c>
      <c r="L421">
        <v>3.99</v>
      </c>
      <c r="M421">
        <v>97.88</v>
      </c>
      <c r="N421">
        <v>1.55</v>
      </c>
      <c r="O421">
        <v>40.270000000000003</v>
      </c>
      <c r="P421">
        <v>23.18</v>
      </c>
    </row>
    <row r="422" spans="1:16" x14ac:dyDescent="0.3">
      <c r="A422" t="s">
        <v>84</v>
      </c>
      <c r="B422" t="s">
        <v>42</v>
      </c>
      <c r="C422">
        <v>3103000</v>
      </c>
      <c r="D422" t="s">
        <v>21</v>
      </c>
      <c r="E422">
        <v>2021</v>
      </c>
      <c r="F422">
        <v>203</v>
      </c>
      <c r="G422">
        <v>2</v>
      </c>
      <c r="H422">
        <v>34618</v>
      </c>
      <c r="I422">
        <v>314</v>
      </c>
      <c r="J422">
        <v>48433</v>
      </c>
      <c r="K422">
        <v>2545</v>
      </c>
      <c r="L422">
        <v>3.99</v>
      </c>
      <c r="M422">
        <v>97.88</v>
      </c>
      <c r="N422">
        <v>1.55</v>
      </c>
      <c r="O422">
        <v>40.270000000000003</v>
      </c>
      <c r="P422">
        <v>23.18</v>
      </c>
    </row>
    <row r="423" spans="1:16" x14ac:dyDescent="0.3">
      <c r="A423" t="s">
        <v>84</v>
      </c>
      <c r="B423" t="s">
        <v>42</v>
      </c>
      <c r="C423">
        <v>3103000</v>
      </c>
      <c r="D423" t="s">
        <v>10</v>
      </c>
      <c r="E423">
        <v>2021</v>
      </c>
      <c r="F423">
        <v>127</v>
      </c>
      <c r="G423">
        <v>1</v>
      </c>
      <c r="H423">
        <v>26400</v>
      </c>
      <c r="I423">
        <v>89</v>
      </c>
      <c r="J423">
        <v>33911</v>
      </c>
      <c r="K423">
        <v>31962</v>
      </c>
      <c r="L423">
        <v>3.99</v>
      </c>
      <c r="M423">
        <v>97.88</v>
      </c>
      <c r="N423">
        <v>1.55</v>
      </c>
      <c r="O423">
        <v>40.270000000000003</v>
      </c>
      <c r="P423">
        <v>23.18</v>
      </c>
    </row>
    <row r="424" spans="1:16" x14ac:dyDescent="0.3">
      <c r="A424" t="s">
        <v>84</v>
      </c>
      <c r="B424" t="s">
        <v>42</v>
      </c>
      <c r="C424">
        <v>3103000</v>
      </c>
      <c r="D424" t="s">
        <v>11</v>
      </c>
      <c r="E424">
        <v>2021</v>
      </c>
      <c r="F424">
        <v>2186</v>
      </c>
      <c r="G424">
        <v>31</v>
      </c>
      <c r="H424">
        <v>38304</v>
      </c>
      <c r="I424">
        <v>808</v>
      </c>
      <c r="J424">
        <v>102828</v>
      </c>
      <c r="K424">
        <v>26648</v>
      </c>
      <c r="L424">
        <v>3.99</v>
      </c>
      <c r="M424">
        <v>97.88</v>
      </c>
      <c r="N424">
        <v>1.55</v>
      </c>
      <c r="O424">
        <v>40.270000000000003</v>
      </c>
      <c r="P424">
        <v>23.18</v>
      </c>
    </row>
    <row r="425" spans="1:16" x14ac:dyDescent="0.3">
      <c r="A425" t="s">
        <v>84</v>
      </c>
      <c r="B425" t="s">
        <v>42</v>
      </c>
      <c r="C425">
        <v>3103000</v>
      </c>
      <c r="D425" t="s">
        <v>12</v>
      </c>
      <c r="E425">
        <v>2021</v>
      </c>
      <c r="F425">
        <v>19165</v>
      </c>
      <c r="G425">
        <v>402</v>
      </c>
      <c r="H425">
        <v>102982</v>
      </c>
      <c r="I425">
        <v>11389</v>
      </c>
      <c r="J425">
        <v>198314</v>
      </c>
      <c r="K425">
        <v>9290</v>
      </c>
      <c r="L425">
        <v>3.99</v>
      </c>
      <c r="M425">
        <v>97.88</v>
      </c>
      <c r="N425">
        <v>1.55</v>
      </c>
      <c r="O425">
        <v>40.270000000000003</v>
      </c>
      <c r="P425">
        <v>23.18</v>
      </c>
    </row>
    <row r="426" spans="1:16" x14ac:dyDescent="0.3">
      <c r="A426" t="s">
        <v>84</v>
      </c>
      <c r="B426" t="s">
        <v>42</v>
      </c>
      <c r="C426">
        <v>3103000</v>
      </c>
      <c r="D426" t="s">
        <v>13</v>
      </c>
      <c r="E426">
        <v>2021</v>
      </c>
      <c r="F426">
        <v>19039</v>
      </c>
      <c r="G426">
        <v>343</v>
      </c>
      <c r="H426">
        <v>184573</v>
      </c>
      <c r="I426">
        <v>21475</v>
      </c>
      <c r="J426">
        <v>193788</v>
      </c>
      <c r="K426">
        <v>3696</v>
      </c>
      <c r="L426">
        <v>3.99</v>
      </c>
      <c r="M426">
        <v>97.88</v>
      </c>
      <c r="N426">
        <v>1.55</v>
      </c>
      <c r="O426">
        <v>40.270000000000003</v>
      </c>
      <c r="P426">
        <v>23.18</v>
      </c>
    </row>
    <row r="427" spans="1:16" x14ac:dyDescent="0.3">
      <c r="A427" t="s">
        <v>84</v>
      </c>
      <c r="B427" t="s">
        <v>42</v>
      </c>
      <c r="C427">
        <v>3103000</v>
      </c>
      <c r="D427" t="s">
        <v>14</v>
      </c>
      <c r="E427">
        <v>2021</v>
      </c>
      <c r="F427">
        <v>28709</v>
      </c>
      <c r="G427">
        <v>406</v>
      </c>
      <c r="H427">
        <v>184941</v>
      </c>
      <c r="I427">
        <v>23775</v>
      </c>
      <c r="J427">
        <v>530835</v>
      </c>
      <c r="K427">
        <v>131402</v>
      </c>
      <c r="L427">
        <v>3.99</v>
      </c>
      <c r="M427">
        <v>97.88</v>
      </c>
      <c r="N427">
        <v>1.55</v>
      </c>
      <c r="O427">
        <v>40.270000000000003</v>
      </c>
      <c r="P427">
        <v>23.18</v>
      </c>
    </row>
    <row r="428" spans="1:16" x14ac:dyDescent="0.3">
      <c r="A428" t="s">
        <v>84</v>
      </c>
      <c r="B428" t="s">
        <v>42</v>
      </c>
      <c r="C428">
        <v>3103000</v>
      </c>
      <c r="D428" t="s">
        <v>15</v>
      </c>
      <c r="E428">
        <v>2021</v>
      </c>
      <c r="F428">
        <v>15434</v>
      </c>
      <c r="G428">
        <v>226</v>
      </c>
      <c r="H428">
        <v>124521</v>
      </c>
      <c r="I428">
        <v>22351</v>
      </c>
      <c r="J428">
        <v>82406</v>
      </c>
      <c r="K428">
        <v>132198</v>
      </c>
      <c r="L428">
        <v>3.99</v>
      </c>
      <c r="M428">
        <v>97.88</v>
      </c>
      <c r="N428">
        <v>1.55</v>
      </c>
      <c r="O428">
        <v>40.270000000000003</v>
      </c>
      <c r="P428">
        <v>23.18</v>
      </c>
    </row>
    <row r="429" spans="1:16" x14ac:dyDescent="0.3">
      <c r="A429" t="s">
        <v>84</v>
      </c>
      <c r="B429" t="s">
        <v>42</v>
      </c>
      <c r="C429">
        <v>3103000</v>
      </c>
      <c r="D429" t="s">
        <v>16</v>
      </c>
      <c r="E429">
        <v>2021</v>
      </c>
      <c r="F429">
        <v>6651</v>
      </c>
      <c r="G429">
        <v>73</v>
      </c>
      <c r="H429">
        <v>89461</v>
      </c>
      <c r="I429">
        <v>7712</v>
      </c>
      <c r="J429">
        <v>29124</v>
      </c>
      <c r="K429">
        <v>141538</v>
      </c>
      <c r="L429">
        <v>3.99</v>
      </c>
      <c r="M429">
        <v>97.88</v>
      </c>
      <c r="N429">
        <v>1.55</v>
      </c>
      <c r="O429">
        <v>40.270000000000003</v>
      </c>
      <c r="P429">
        <v>23.18</v>
      </c>
    </row>
    <row r="430" spans="1:16" x14ac:dyDescent="0.3">
      <c r="A430" t="s">
        <v>84</v>
      </c>
      <c r="B430" t="s">
        <v>42</v>
      </c>
      <c r="C430">
        <v>3103000</v>
      </c>
      <c r="D430" t="s">
        <v>17</v>
      </c>
      <c r="E430">
        <v>2021</v>
      </c>
      <c r="F430">
        <v>3147</v>
      </c>
      <c r="G430">
        <v>66</v>
      </c>
      <c r="H430">
        <v>66751</v>
      </c>
      <c r="I430">
        <v>4636</v>
      </c>
      <c r="J430">
        <v>25810</v>
      </c>
      <c r="K430">
        <v>240134</v>
      </c>
      <c r="L430">
        <v>3.99</v>
      </c>
      <c r="M430">
        <v>97.88</v>
      </c>
      <c r="N430">
        <v>1.55</v>
      </c>
      <c r="O430">
        <v>40.270000000000003</v>
      </c>
      <c r="P430">
        <v>23.18</v>
      </c>
    </row>
    <row r="431" spans="1:16" x14ac:dyDescent="0.3">
      <c r="A431" t="s">
        <v>82</v>
      </c>
      <c r="B431" t="s">
        <v>43</v>
      </c>
      <c r="C431">
        <v>82232000</v>
      </c>
      <c r="D431" t="s">
        <v>10</v>
      </c>
      <c r="E431">
        <v>2020</v>
      </c>
      <c r="F431">
        <v>66</v>
      </c>
      <c r="G431">
        <v>5</v>
      </c>
      <c r="H431">
        <v>0</v>
      </c>
      <c r="I431">
        <v>0</v>
      </c>
      <c r="J431">
        <v>0</v>
      </c>
      <c r="K431">
        <v>0</v>
      </c>
      <c r="L431">
        <v>0.96</v>
      </c>
      <c r="M431">
        <v>98.66</v>
      </c>
      <c r="N431">
        <v>1.33</v>
      </c>
      <c r="O431">
        <v>60.7</v>
      </c>
      <c r="P431">
        <v>25.34</v>
      </c>
    </row>
    <row r="432" spans="1:16" x14ac:dyDescent="0.3">
      <c r="A432" t="s">
        <v>82</v>
      </c>
      <c r="B432" t="s">
        <v>43</v>
      </c>
      <c r="C432">
        <v>82232000</v>
      </c>
      <c r="D432" t="s">
        <v>11</v>
      </c>
      <c r="E432">
        <v>2020</v>
      </c>
      <c r="F432">
        <v>2559</v>
      </c>
      <c r="G432">
        <v>132</v>
      </c>
      <c r="H432">
        <v>41712</v>
      </c>
      <c r="I432">
        <v>482</v>
      </c>
      <c r="J432">
        <v>0</v>
      </c>
      <c r="K432">
        <v>0</v>
      </c>
      <c r="L432">
        <v>0.96</v>
      </c>
      <c r="M432">
        <v>98.66</v>
      </c>
      <c r="N432">
        <v>1.33</v>
      </c>
      <c r="O432">
        <v>60.7</v>
      </c>
      <c r="P432">
        <v>25.34</v>
      </c>
    </row>
    <row r="433" spans="1:16" x14ac:dyDescent="0.3">
      <c r="A433" t="s">
        <v>82</v>
      </c>
      <c r="B433" t="s">
        <v>43</v>
      </c>
      <c r="C433">
        <v>82232000</v>
      </c>
      <c r="D433" t="s">
        <v>12</v>
      </c>
      <c r="E433">
        <v>2020</v>
      </c>
      <c r="F433">
        <v>5464</v>
      </c>
      <c r="G433">
        <v>213</v>
      </c>
      <c r="H433">
        <v>126096</v>
      </c>
      <c r="I433">
        <v>4360</v>
      </c>
      <c r="J433">
        <v>0</v>
      </c>
      <c r="K433">
        <v>0</v>
      </c>
      <c r="L433">
        <v>0.96</v>
      </c>
      <c r="M433">
        <v>98.66</v>
      </c>
      <c r="N433">
        <v>1.33</v>
      </c>
      <c r="O433">
        <v>60.7</v>
      </c>
      <c r="P433">
        <v>25.34</v>
      </c>
    </row>
    <row r="434" spans="1:16" x14ac:dyDescent="0.3">
      <c r="A434" t="s">
        <v>82</v>
      </c>
      <c r="B434" t="s">
        <v>43</v>
      </c>
      <c r="C434">
        <v>82232000</v>
      </c>
      <c r="D434" t="s">
        <v>13</v>
      </c>
      <c r="E434">
        <v>2020</v>
      </c>
      <c r="F434">
        <v>5504</v>
      </c>
      <c r="G434">
        <v>222</v>
      </c>
      <c r="H434">
        <v>197659</v>
      </c>
      <c r="I434">
        <v>5553</v>
      </c>
      <c r="J434">
        <v>0</v>
      </c>
      <c r="K434">
        <v>0</v>
      </c>
      <c r="L434">
        <v>0.96</v>
      </c>
      <c r="M434">
        <v>98.66</v>
      </c>
      <c r="N434">
        <v>1.33</v>
      </c>
      <c r="O434">
        <v>60.7</v>
      </c>
      <c r="P434">
        <v>25.34</v>
      </c>
    </row>
    <row r="435" spans="1:16" x14ac:dyDescent="0.3">
      <c r="A435" t="s">
        <v>82</v>
      </c>
      <c r="B435" t="s">
        <v>43</v>
      </c>
      <c r="C435">
        <v>82232000</v>
      </c>
      <c r="D435" t="s">
        <v>14</v>
      </c>
      <c r="E435">
        <v>2020</v>
      </c>
      <c r="F435">
        <v>18213</v>
      </c>
      <c r="G435">
        <v>295</v>
      </c>
      <c r="H435">
        <v>402104</v>
      </c>
      <c r="I435">
        <v>11876</v>
      </c>
      <c r="J435">
        <v>0</v>
      </c>
      <c r="K435">
        <v>0</v>
      </c>
      <c r="L435">
        <v>0.96</v>
      </c>
      <c r="M435">
        <v>98.66</v>
      </c>
      <c r="N435">
        <v>1.33</v>
      </c>
      <c r="O435">
        <v>60.7</v>
      </c>
      <c r="P435">
        <v>25.34</v>
      </c>
    </row>
    <row r="436" spans="1:16" x14ac:dyDescent="0.3">
      <c r="A436" t="s">
        <v>82</v>
      </c>
      <c r="B436" t="s">
        <v>43</v>
      </c>
      <c r="C436">
        <v>82232000</v>
      </c>
      <c r="D436" t="s">
        <v>15</v>
      </c>
      <c r="E436">
        <v>2020</v>
      </c>
      <c r="F436">
        <v>32159</v>
      </c>
      <c r="G436">
        <v>527</v>
      </c>
      <c r="H436">
        <v>609856</v>
      </c>
      <c r="I436">
        <v>26386</v>
      </c>
      <c r="J436">
        <v>0</v>
      </c>
      <c r="K436">
        <v>0</v>
      </c>
      <c r="L436">
        <v>0.96</v>
      </c>
      <c r="M436">
        <v>98.66</v>
      </c>
      <c r="N436">
        <v>1.33</v>
      </c>
      <c r="O436">
        <v>60.7</v>
      </c>
      <c r="P436">
        <v>25.34</v>
      </c>
    </row>
    <row r="437" spans="1:16" x14ac:dyDescent="0.3">
      <c r="A437" t="s">
        <v>82</v>
      </c>
      <c r="B437" t="s">
        <v>43</v>
      </c>
      <c r="C437">
        <v>82232000</v>
      </c>
      <c r="D437" t="s">
        <v>16</v>
      </c>
      <c r="E437">
        <v>2020</v>
      </c>
      <c r="F437">
        <v>64082</v>
      </c>
      <c r="G437">
        <v>922</v>
      </c>
      <c r="H437">
        <v>657707</v>
      </c>
      <c r="I437">
        <v>56077</v>
      </c>
      <c r="J437">
        <v>0</v>
      </c>
      <c r="K437">
        <v>0</v>
      </c>
      <c r="L437">
        <v>0.96</v>
      </c>
      <c r="M437">
        <v>98.66</v>
      </c>
      <c r="N437">
        <v>1.33</v>
      </c>
      <c r="O437">
        <v>60.7</v>
      </c>
      <c r="P437">
        <v>25.34</v>
      </c>
    </row>
    <row r="438" spans="1:16" x14ac:dyDescent="0.3">
      <c r="A438" t="s">
        <v>82</v>
      </c>
      <c r="B438" t="s">
        <v>43</v>
      </c>
      <c r="C438">
        <v>82232000</v>
      </c>
      <c r="D438" t="s">
        <v>17</v>
      </c>
      <c r="E438">
        <v>2020</v>
      </c>
      <c r="F438">
        <v>43312</v>
      </c>
      <c r="G438">
        <v>635</v>
      </c>
      <c r="H438">
        <v>899180</v>
      </c>
      <c r="I438">
        <v>54745</v>
      </c>
      <c r="J438">
        <v>0</v>
      </c>
      <c r="K438">
        <v>0</v>
      </c>
      <c r="L438">
        <v>0.96</v>
      </c>
      <c r="M438">
        <v>98.66</v>
      </c>
      <c r="N438">
        <v>1.33</v>
      </c>
      <c r="O438">
        <v>60.7</v>
      </c>
      <c r="P438">
        <v>25.34</v>
      </c>
    </row>
    <row r="439" spans="1:16" x14ac:dyDescent="0.3">
      <c r="A439" t="s">
        <v>82</v>
      </c>
      <c r="B439" t="s">
        <v>43</v>
      </c>
      <c r="C439">
        <v>82232000</v>
      </c>
      <c r="D439" t="s">
        <v>18</v>
      </c>
      <c r="E439">
        <v>2020</v>
      </c>
      <c r="F439">
        <v>34769</v>
      </c>
      <c r="G439">
        <v>309</v>
      </c>
      <c r="H439">
        <v>816817</v>
      </c>
      <c r="I439">
        <v>28618</v>
      </c>
      <c r="J439">
        <v>0</v>
      </c>
      <c r="K439">
        <v>0</v>
      </c>
      <c r="L439">
        <v>0.96</v>
      </c>
      <c r="M439">
        <v>98.66</v>
      </c>
      <c r="N439">
        <v>1.33</v>
      </c>
      <c r="O439">
        <v>60.7</v>
      </c>
      <c r="P439">
        <v>25.34</v>
      </c>
    </row>
    <row r="440" spans="1:16" x14ac:dyDescent="0.3">
      <c r="A440" t="s">
        <v>82</v>
      </c>
      <c r="B440" t="s">
        <v>43</v>
      </c>
      <c r="C440">
        <v>82232000</v>
      </c>
      <c r="D440" t="s">
        <v>19</v>
      </c>
      <c r="E440">
        <v>2020</v>
      </c>
      <c r="F440">
        <v>35663</v>
      </c>
      <c r="G440">
        <v>346</v>
      </c>
      <c r="H440">
        <v>890517</v>
      </c>
      <c r="I440">
        <v>40734</v>
      </c>
      <c r="J440">
        <v>0</v>
      </c>
      <c r="K440">
        <v>0</v>
      </c>
      <c r="L440">
        <v>0.96</v>
      </c>
      <c r="M440">
        <v>98.66</v>
      </c>
      <c r="N440">
        <v>1.33</v>
      </c>
      <c r="O440">
        <v>60.7</v>
      </c>
      <c r="P440">
        <v>25.34</v>
      </c>
    </row>
    <row r="441" spans="1:16" x14ac:dyDescent="0.3">
      <c r="A441" t="s">
        <v>82</v>
      </c>
      <c r="B441" t="s">
        <v>43</v>
      </c>
      <c r="C441">
        <v>82232000</v>
      </c>
      <c r="D441" t="s">
        <v>20</v>
      </c>
      <c r="E441">
        <v>2021</v>
      </c>
      <c r="F441">
        <v>13321</v>
      </c>
      <c r="G441">
        <v>204</v>
      </c>
      <c r="H441">
        <v>720257</v>
      </c>
      <c r="I441">
        <v>19806</v>
      </c>
      <c r="J441">
        <v>298376</v>
      </c>
      <c r="K441">
        <v>0</v>
      </c>
      <c r="L441">
        <v>0.96</v>
      </c>
      <c r="M441">
        <v>98.66</v>
      </c>
      <c r="N441">
        <v>1.33</v>
      </c>
      <c r="O441">
        <v>60.7</v>
      </c>
      <c r="P441">
        <v>25.34</v>
      </c>
    </row>
    <row r="442" spans="1:16" x14ac:dyDescent="0.3">
      <c r="A442" t="s">
        <v>82</v>
      </c>
      <c r="B442" t="s">
        <v>43</v>
      </c>
      <c r="C442">
        <v>82232000</v>
      </c>
      <c r="D442" t="s">
        <v>21</v>
      </c>
      <c r="E442">
        <v>2021</v>
      </c>
      <c r="F442">
        <v>6654</v>
      </c>
      <c r="G442">
        <v>54</v>
      </c>
      <c r="H442">
        <v>424113</v>
      </c>
      <c r="I442">
        <v>6480</v>
      </c>
      <c r="J442">
        <v>352308</v>
      </c>
      <c r="K442">
        <v>160632</v>
      </c>
      <c r="L442">
        <v>0.96</v>
      </c>
      <c r="M442">
        <v>98.66</v>
      </c>
      <c r="N442">
        <v>1.33</v>
      </c>
      <c r="O442">
        <v>60.7</v>
      </c>
      <c r="P442">
        <v>25.34</v>
      </c>
    </row>
    <row r="443" spans="1:16" x14ac:dyDescent="0.3">
      <c r="A443" t="s">
        <v>82</v>
      </c>
      <c r="B443" t="s">
        <v>43</v>
      </c>
      <c r="C443">
        <v>82232000</v>
      </c>
      <c r="D443" t="s">
        <v>10</v>
      </c>
      <c r="E443">
        <v>2021</v>
      </c>
      <c r="F443">
        <v>33745</v>
      </c>
      <c r="G443">
        <v>122</v>
      </c>
      <c r="H443">
        <v>603046</v>
      </c>
      <c r="I443">
        <v>19312</v>
      </c>
      <c r="J443">
        <v>2205175</v>
      </c>
      <c r="K443">
        <v>340175</v>
      </c>
      <c r="L443">
        <v>0.96</v>
      </c>
      <c r="M443">
        <v>98.66</v>
      </c>
      <c r="N443">
        <v>1.33</v>
      </c>
      <c r="O443">
        <v>60.7</v>
      </c>
      <c r="P443">
        <v>25.34</v>
      </c>
    </row>
    <row r="444" spans="1:16" x14ac:dyDescent="0.3">
      <c r="A444" t="s">
        <v>82</v>
      </c>
      <c r="B444" t="s">
        <v>43</v>
      </c>
      <c r="C444">
        <v>82232000</v>
      </c>
      <c r="D444" t="s">
        <v>11</v>
      </c>
      <c r="E444">
        <v>2021</v>
      </c>
      <c r="F444">
        <v>267816</v>
      </c>
      <c r="G444">
        <v>1630</v>
      </c>
      <c r="H444">
        <v>1358648</v>
      </c>
      <c r="I444">
        <v>192486</v>
      </c>
      <c r="J444">
        <v>4167173</v>
      </c>
      <c r="K444">
        <v>555689</v>
      </c>
      <c r="L444">
        <v>0.96</v>
      </c>
      <c r="M444">
        <v>98.66</v>
      </c>
      <c r="N444">
        <v>1.33</v>
      </c>
      <c r="O444">
        <v>60.7</v>
      </c>
      <c r="P444">
        <v>25.34</v>
      </c>
    </row>
    <row r="445" spans="1:16" x14ac:dyDescent="0.3">
      <c r="A445" t="s">
        <v>82</v>
      </c>
      <c r="B445" t="s">
        <v>43</v>
      </c>
      <c r="C445">
        <v>82232000</v>
      </c>
      <c r="D445" t="s">
        <v>12</v>
      </c>
      <c r="E445">
        <v>2021</v>
      </c>
      <c r="F445">
        <v>216703</v>
      </c>
      <c r="G445">
        <v>2451</v>
      </c>
      <c r="H445">
        <v>2148735</v>
      </c>
      <c r="I445">
        <v>281658</v>
      </c>
      <c r="J445">
        <v>2352024</v>
      </c>
      <c r="K445">
        <v>735752</v>
      </c>
      <c r="L445">
        <v>0.96</v>
      </c>
      <c r="M445">
        <v>98.66</v>
      </c>
      <c r="N445">
        <v>1.33</v>
      </c>
      <c r="O445">
        <v>60.7</v>
      </c>
      <c r="P445">
        <v>25.34</v>
      </c>
    </row>
    <row r="446" spans="1:16" x14ac:dyDescent="0.3">
      <c r="A446" t="s">
        <v>82</v>
      </c>
      <c r="B446" t="s">
        <v>43</v>
      </c>
      <c r="C446">
        <v>82232000</v>
      </c>
      <c r="D446" t="s">
        <v>13</v>
      </c>
      <c r="E446">
        <v>2021</v>
      </c>
      <c r="F446">
        <v>9774</v>
      </c>
      <c r="G446">
        <v>902</v>
      </c>
      <c r="H446">
        <v>2179295</v>
      </c>
      <c r="I446">
        <v>31692</v>
      </c>
      <c r="J446">
        <v>8542748</v>
      </c>
      <c r="K446">
        <v>604143</v>
      </c>
      <c r="L446">
        <v>0.96</v>
      </c>
      <c r="M446">
        <v>98.66</v>
      </c>
      <c r="N446">
        <v>1.33</v>
      </c>
      <c r="O446">
        <v>60.7</v>
      </c>
      <c r="P446">
        <v>25.34</v>
      </c>
    </row>
    <row r="447" spans="1:16" x14ac:dyDescent="0.3">
      <c r="A447" t="s">
        <v>82</v>
      </c>
      <c r="B447" t="s">
        <v>43</v>
      </c>
      <c r="C447">
        <v>82232000</v>
      </c>
      <c r="D447" t="s">
        <v>14</v>
      </c>
      <c r="E447">
        <v>2021</v>
      </c>
      <c r="F447">
        <v>2024</v>
      </c>
      <c r="G447">
        <v>1544</v>
      </c>
      <c r="H447">
        <v>2351614</v>
      </c>
      <c r="I447">
        <v>928</v>
      </c>
      <c r="J447">
        <v>9089921</v>
      </c>
      <c r="K447">
        <v>2776277</v>
      </c>
      <c r="L447">
        <v>0.96</v>
      </c>
      <c r="M447">
        <v>98.66</v>
      </c>
      <c r="N447">
        <v>1.33</v>
      </c>
      <c r="O447">
        <v>60.7</v>
      </c>
      <c r="P447">
        <v>25.34</v>
      </c>
    </row>
    <row r="448" spans="1:16" x14ac:dyDescent="0.3">
      <c r="A448" t="s">
        <v>82</v>
      </c>
      <c r="B448" t="s">
        <v>43</v>
      </c>
      <c r="C448">
        <v>82232000</v>
      </c>
      <c r="D448" t="s">
        <v>15</v>
      </c>
      <c r="E448">
        <v>2021</v>
      </c>
      <c r="F448">
        <v>347</v>
      </c>
      <c r="G448">
        <v>3</v>
      </c>
      <c r="H448">
        <v>2159911</v>
      </c>
      <c r="I448">
        <v>387</v>
      </c>
      <c r="J448">
        <v>11287753</v>
      </c>
      <c r="K448">
        <v>3059222</v>
      </c>
      <c r="L448">
        <v>0.96</v>
      </c>
      <c r="M448">
        <v>98.66</v>
      </c>
      <c r="N448">
        <v>1.33</v>
      </c>
      <c r="O448">
        <v>60.7</v>
      </c>
      <c r="P448">
        <v>25.34</v>
      </c>
    </row>
    <row r="449" spans="1:16" x14ac:dyDescent="0.3">
      <c r="A449" t="s">
        <v>82</v>
      </c>
      <c r="B449" t="s">
        <v>43</v>
      </c>
      <c r="C449">
        <v>82232000</v>
      </c>
      <c r="D449" t="s">
        <v>16</v>
      </c>
      <c r="E449">
        <v>2021</v>
      </c>
      <c r="F449">
        <v>356</v>
      </c>
      <c r="G449">
        <v>6</v>
      </c>
      <c r="H449">
        <v>1967378</v>
      </c>
      <c r="I449">
        <v>307</v>
      </c>
      <c r="J449">
        <v>10132608</v>
      </c>
      <c r="K449">
        <v>6956520</v>
      </c>
      <c r="L449">
        <v>0.96</v>
      </c>
      <c r="M449">
        <v>98.66</v>
      </c>
      <c r="N449">
        <v>1.33</v>
      </c>
      <c r="O449">
        <v>60.7</v>
      </c>
      <c r="P449">
        <v>25.34</v>
      </c>
    </row>
    <row r="450" spans="1:16" x14ac:dyDescent="0.3">
      <c r="A450" t="s">
        <v>82</v>
      </c>
      <c r="B450" t="s">
        <v>43</v>
      </c>
      <c r="C450">
        <v>82232000</v>
      </c>
      <c r="D450" t="s">
        <v>17</v>
      </c>
      <c r="E450">
        <v>2021</v>
      </c>
      <c r="F450">
        <v>323</v>
      </c>
      <c r="G450">
        <v>2</v>
      </c>
      <c r="H450">
        <v>1739580</v>
      </c>
      <c r="I450">
        <v>328</v>
      </c>
      <c r="J450">
        <v>1483852</v>
      </c>
      <c r="K450">
        <v>5649635</v>
      </c>
      <c r="L450">
        <v>0.96</v>
      </c>
      <c r="M450">
        <v>98.66</v>
      </c>
      <c r="N450">
        <v>1.33</v>
      </c>
      <c r="O450">
        <v>60.7</v>
      </c>
      <c r="P450">
        <v>25.34</v>
      </c>
    </row>
    <row r="451" spans="1:16" x14ac:dyDescent="0.3">
      <c r="A451" t="s">
        <v>86</v>
      </c>
      <c r="B451" t="s">
        <v>44</v>
      </c>
      <c r="C451">
        <v>1192000</v>
      </c>
      <c r="D451" t="s">
        <v>10</v>
      </c>
      <c r="E451">
        <v>2020</v>
      </c>
      <c r="F451">
        <v>1</v>
      </c>
      <c r="G451">
        <v>0</v>
      </c>
      <c r="H451">
        <v>0</v>
      </c>
      <c r="I451">
        <v>0</v>
      </c>
      <c r="J451">
        <v>0</v>
      </c>
      <c r="K451">
        <v>0</v>
      </c>
      <c r="L451">
        <v>10.18</v>
      </c>
      <c r="M451">
        <v>94.44</v>
      </c>
      <c r="N451">
        <v>0.36</v>
      </c>
      <c r="O451">
        <v>59.7</v>
      </c>
      <c r="P451">
        <v>42.96</v>
      </c>
    </row>
    <row r="452" spans="1:16" x14ac:dyDescent="0.3">
      <c r="A452" t="s">
        <v>86</v>
      </c>
      <c r="B452" t="s">
        <v>44</v>
      </c>
      <c r="C452">
        <v>1192000</v>
      </c>
      <c r="D452" t="s">
        <v>11</v>
      </c>
      <c r="E452">
        <v>2020</v>
      </c>
      <c r="F452">
        <v>0</v>
      </c>
      <c r="G452">
        <v>0</v>
      </c>
      <c r="H452">
        <v>180</v>
      </c>
      <c r="I452">
        <v>0</v>
      </c>
      <c r="J452">
        <v>0</v>
      </c>
      <c r="K452">
        <v>0</v>
      </c>
      <c r="L452">
        <v>10.18</v>
      </c>
      <c r="M452">
        <v>94.44</v>
      </c>
      <c r="N452">
        <v>0.36</v>
      </c>
      <c r="O452">
        <v>59.7</v>
      </c>
      <c r="P452">
        <v>42.96</v>
      </c>
    </row>
    <row r="453" spans="1:16" x14ac:dyDescent="0.3">
      <c r="A453" t="s">
        <v>86</v>
      </c>
      <c r="B453" t="s">
        <v>44</v>
      </c>
      <c r="C453">
        <v>1192000</v>
      </c>
      <c r="D453" t="s">
        <v>12</v>
      </c>
      <c r="E453">
        <v>2020</v>
      </c>
      <c r="F453">
        <v>0</v>
      </c>
      <c r="G453">
        <v>0</v>
      </c>
      <c r="H453">
        <v>597</v>
      </c>
      <c r="I453">
        <v>1</v>
      </c>
      <c r="J453">
        <v>0</v>
      </c>
      <c r="K453">
        <v>0</v>
      </c>
      <c r="L453">
        <v>10.18</v>
      </c>
      <c r="M453">
        <v>94.44</v>
      </c>
      <c r="N453">
        <v>0.36</v>
      </c>
      <c r="O453">
        <v>59.7</v>
      </c>
      <c r="P453">
        <v>42.96</v>
      </c>
    </row>
    <row r="454" spans="1:16" x14ac:dyDescent="0.3">
      <c r="A454" t="s">
        <v>86</v>
      </c>
      <c r="B454" t="s">
        <v>44</v>
      </c>
      <c r="C454">
        <v>1192000</v>
      </c>
      <c r="D454" t="s">
        <v>13</v>
      </c>
      <c r="E454">
        <v>2020</v>
      </c>
      <c r="F454">
        <v>159</v>
      </c>
      <c r="G454">
        <v>0</v>
      </c>
      <c r="H454">
        <v>12969</v>
      </c>
      <c r="I454">
        <v>121</v>
      </c>
      <c r="J454">
        <v>0</v>
      </c>
      <c r="K454">
        <v>0</v>
      </c>
      <c r="L454">
        <v>10.18</v>
      </c>
      <c r="M454">
        <v>94.44</v>
      </c>
      <c r="N454">
        <v>0.36</v>
      </c>
      <c r="O454">
        <v>59.7</v>
      </c>
      <c r="P454">
        <v>42.96</v>
      </c>
    </row>
    <row r="455" spans="1:16" x14ac:dyDescent="0.3">
      <c r="A455" t="s">
        <v>86</v>
      </c>
      <c r="B455" t="s">
        <v>44</v>
      </c>
      <c r="C455">
        <v>1192000</v>
      </c>
      <c r="D455" t="s">
        <v>14</v>
      </c>
      <c r="E455">
        <v>2020</v>
      </c>
      <c r="F455">
        <v>248</v>
      </c>
      <c r="G455">
        <v>0</v>
      </c>
      <c r="H455">
        <v>7372</v>
      </c>
      <c r="I455">
        <v>125</v>
      </c>
      <c r="J455">
        <v>0</v>
      </c>
      <c r="K455">
        <v>0</v>
      </c>
      <c r="L455">
        <v>10.18</v>
      </c>
      <c r="M455">
        <v>94.44</v>
      </c>
      <c r="N455">
        <v>0.36</v>
      </c>
      <c r="O455">
        <v>59.7</v>
      </c>
      <c r="P455">
        <v>42.96</v>
      </c>
    </row>
    <row r="456" spans="1:16" x14ac:dyDescent="0.3">
      <c r="A456" t="s">
        <v>86</v>
      </c>
      <c r="B456" t="s">
        <v>44</v>
      </c>
      <c r="C456">
        <v>1192000</v>
      </c>
      <c r="D456" t="s">
        <v>15</v>
      </c>
      <c r="E456">
        <v>2020</v>
      </c>
      <c r="F456">
        <v>603</v>
      </c>
      <c r="G456">
        <v>0</v>
      </c>
      <c r="H456">
        <v>19679</v>
      </c>
      <c r="I456">
        <v>342</v>
      </c>
      <c r="J456">
        <v>0</v>
      </c>
      <c r="K456">
        <v>0</v>
      </c>
      <c r="L456">
        <v>10.18</v>
      </c>
      <c r="M456">
        <v>94.44</v>
      </c>
      <c r="N456">
        <v>0.36</v>
      </c>
      <c r="O456">
        <v>59.7</v>
      </c>
      <c r="P456">
        <v>42.96</v>
      </c>
    </row>
    <row r="457" spans="1:16" x14ac:dyDescent="0.3">
      <c r="A457" t="s">
        <v>86</v>
      </c>
      <c r="B457" t="s">
        <v>44</v>
      </c>
      <c r="C457">
        <v>1192000</v>
      </c>
      <c r="D457" t="s">
        <v>16</v>
      </c>
      <c r="E457">
        <v>2020</v>
      </c>
      <c r="F457">
        <v>975</v>
      </c>
      <c r="G457">
        <v>0</v>
      </c>
      <c r="H457">
        <v>37694</v>
      </c>
      <c r="I457">
        <v>1009</v>
      </c>
      <c r="J457">
        <v>0</v>
      </c>
      <c r="K457">
        <v>0</v>
      </c>
      <c r="L457">
        <v>10.18</v>
      </c>
      <c r="M457">
        <v>94.44</v>
      </c>
      <c r="N457">
        <v>0.36</v>
      </c>
      <c r="O457">
        <v>59.7</v>
      </c>
      <c r="P457">
        <v>42.96</v>
      </c>
    </row>
    <row r="458" spans="1:16" x14ac:dyDescent="0.3">
      <c r="A458" t="s">
        <v>86</v>
      </c>
      <c r="B458" t="s">
        <v>44</v>
      </c>
      <c r="C458">
        <v>1192000</v>
      </c>
      <c r="D458" t="s">
        <v>17</v>
      </c>
      <c r="E458">
        <v>2020</v>
      </c>
      <c r="F458">
        <v>736</v>
      </c>
      <c r="G458">
        <v>1</v>
      </c>
      <c r="H458">
        <v>33725</v>
      </c>
      <c r="I458">
        <v>693</v>
      </c>
      <c r="J458">
        <v>0</v>
      </c>
      <c r="K458">
        <v>0</v>
      </c>
      <c r="L458">
        <v>10.18</v>
      </c>
      <c r="M458">
        <v>94.44</v>
      </c>
      <c r="N458">
        <v>0.36</v>
      </c>
      <c r="O458">
        <v>59.7</v>
      </c>
      <c r="P458">
        <v>42.96</v>
      </c>
    </row>
    <row r="459" spans="1:16" x14ac:dyDescent="0.3">
      <c r="A459" t="s">
        <v>86</v>
      </c>
      <c r="B459" t="s">
        <v>44</v>
      </c>
      <c r="C459">
        <v>1192000</v>
      </c>
      <c r="D459" t="s">
        <v>18</v>
      </c>
      <c r="E459">
        <v>2020</v>
      </c>
      <c r="F459">
        <v>1103</v>
      </c>
      <c r="G459">
        <v>4</v>
      </c>
      <c r="H459">
        <v>37903</v>
      </c>
      <c r="I459">
        <v>1208</v>
      </c>
      <c r="J459">
        <v>0</v>
      </c>
      <c r="K459">
        <v>0</v>
      </c>
      <c r="L459">
        <v>10.18</v>
      </c>
      <c r="M459">
        <v>94.44</v>
      </c>
      <c r="N459">
        <v>0.36</v>
      </c>
      <c r="O459">
        <v>59.7</v>
      </c>
      <c r="P459">
        <v>42.96</v>
      </c>
    </row>
    <row r="460" spans="1:16" x14ac:dyDescent="0.3">
      <c r="A460" t="s">
        <v>86</v>
      </c>
      <c r="B460" t="s">
        <v>44</v>
      </c>
      <c r="C460">
        <v>1192000</v>
      </c>
      <c r="D460" t="s">
        <v>19</v>
      </c>
      <c r="E460">
        <v>2020</v>
      </c>
      <c r="F460">
        <v>379</v>
      </c>
      <c r="G460">
        <v>3</v>
      </c>
      <c r="H460">
        <v>29475</v>
      </c>
      <c r="I460">
        <v>599</v>
      </c>
      <c r="J460">
        <v>0</v>
      </c>
      <c r="K460">
        <v>0</v>
      </c>
      <c r="L460">
        <v>10.18</v>
      </c>
      <c r="M460">
        <v>94.44</v>
      </c>
      <c r="N460">
        <v>0.36</v>
      </c>
      <c r="O460">
        <v>59.7</v>
      </c>
      <c r="P460">
        <v>42.96</v>
      </c>
    </row>
    <row r="461" spans="1:16" x14ac:dyDescent="0.3">
      <c r="A461" t="s">
        <v>86</v>
      </c>
      <c r="B461" t="s">
        <v>44</v>
      </c>
      <c r="C461">
        <v>1192000</v>
      </c>
      <c r="D461" t="s">
        <v>20</v>
      </c>
      <c r="E461">
        <v>2021</v>
      </c>
      <c r="F461">
        <v>168</v>
      </c>
      <c r="G461">
        <v>1</v>
      </c>
      <c r="H461">
        <v>27709</v>
      </c>
      <c r="I461">
        <v>232</v>
      </c>
      <c r="J461">
        <v>9346</v>
      </c>
      <c r="K461">
        <v>0</v>
      </c>
      <c r="L461">
        <v>10.18</v>
      </c>
      <c r="M461">
        <v>94.44</v>
      </c>
      <c r="N461">
        <v>0.36</v>
      </c>
      <c r="O461">
        <v>59.7</v>
      </c>
      <c r="P461">
        <v>42.96</v>
      </c>
    </row>
    <row r="462" spans="1:16" x14ac:dyDescent="0.3">
      <c r="A462" t="s">
        <v>86</v>
      </c>
      <c r="B462" t="s">
        <v>44</v>
      </c>
      <c r="C462">
        <v>1192000</v>
      </c>
      <c r="D462" t="s">
        <v>21</v>
      </c>
      <c r="E462">
        <v>2021</v>
      </c>
      <c r="F462">
        <v>51</v>
      </c>
      <c r="G462">
        <v>1</v>
      </c>
      <c r="H462">
        <v>24757</v>
      </c>
      <c r="I462">
        <v>63</v>
      </c>
      <c r="J462">
        <v>12651</v>
      </c>
      <c r="K462">
        <v>5659</v>
      </c>
      <c r="L462">
        <v>10.18</v>
      </c>
      <c r="M462">
        <v>94.44</v>
      </c>
      <c r="N462">
        <v>0.36</v>
      </c>
      <c r="O462">
        <v>59.7</v>
      </c>
      <c r="P462">
        <v>42.96</v>
      </c>
    </row>
    <row r="463" spans="1:16" x14ac:dyDescent="0.3">
      <c r="A463" t="s">
        <v>86</v>
      </c>
      <c r="B463" t="s">
        <v>44</v>
      </c>
      <c r="C463">
        <v>1192000</v>
      </c>
      <c r="D463" t="s">
        <v>10</v>
      </c>
      <c r="E463">
        <v>2021</v>
      </c>
      <c r="F463">
        <v>50</v>
      </c>
      <c r="G463">
        <v>1</v>
      </c>
      <c r="H463">
        <v>20340</v>
      </c>
      <c r="I463">
        <v>41</v>
      </c>
      <c r="J463">
        <v>30862</v>
      </c>
      <c r="K463">
        <v>8148</v>
      </c>
      <c r="L463">
        <v>10.18</v>
      </c>
      <c r="M463">
        <v>94.44</v>
      </c>
      <c r="N463">
        <v>0.36</v>
      </c>
      <c r="O463">
        <v>59.7</v>
      </c>
      <c r="P463">
        <v>42.96</v>
      </c>
    </row>
    <row r="464" spans="1:16" x14ac:dyDescent="0.3">
      <c r="A464" t="s">
        <v>86</v>
      </c>
      <c r="B464" t="s">
        <v>44</v>
      </c>
      <c r="C464">
        <v>1192000</v>
      </c>
      <c r="D464" t="s">
        <v>11</v>
      </c>
      <c r="E464">
        <v>2021</v>
      </c>
      <c r="F464">
        <v>1546</v>
      </c>
      <c r="G464">
        <v>4</v>
      </c>
      <c r="H464">
        <v>51522</v>
      </c>
      <c r="I464">
        <v>492</v>
      </c>
      <c r="J464">
        <v>158504</v>
      </c>
      <c r="K464">
        <v>30926</v>
      </c>
      <c r="L464">
        <v>10.18</v>
      </c>
      <c r="M464">
        <v>94.44</v>
      </c>
      <c r="N464">
        <v>0.36</v>
      </c>
      <c r="O464">
        <v>59.7</v>
      </c>
      <c r="P464">
        <v>42.96</v>
      </c>
    </row>
    <row r="465" spans="1:16" x14ac:dyDescent="0.3">
      <c r="A465" t="s">
        <v>86</v>
      </c>
      <c r="B465" t="s">
        <v>44</v>
      </c>
      <c r="C465">
        <v>1192000</v>
      </c>
      <c r="D465" t="s">
        <v>12</v>
      </c>
      <c r="E465">
        <v>2021</v>
      </c>
      <c r="F465">
        <v>6068</v>
      </c>
      <c r="G465">
        <v>25</v>
      </c>
      <c r="H465">
        <v>85829</v>
      </c>
      <c r="I465">
        <v>4288</v>
      </c>
      <c r="J465">
        <v>52760</v>
      </c>
      <c r="K465">
        <v>6384</v>
      </c>
      <c r="L465">
        <v>10.18</v>
      </c>
      <c r="M465">
        <v>94.44</v>
      </c>
      <c r="N465">
        <v>0.36</v>
      </c>
      <c r="O465">
        <v>59.7</v>
      </c>
      <c r="P465">
        <v>42.96</v>
      </c>
    </row>
    <row r="466" spans="1:16" x14ac:dyDescent="0.3">
      <c r="A466" t="s">
        <v>86</v>
      </c>
      <c r="B466" t="s">
        <v>44</v>
      </c>
      <c r="C466">
        <v>1192000</v>
      </c>
      <c r="D466" t="s">
        <v>13</v>
      </c>
      <c r="E466">
        <v>2021</v>
      </c>
      <c r="F466">
        <v>7988</v>
      </c>
      <c r="G466">
        <v>53</v>
      </c>
      <c r="H466">
        <v>88689</v>
      </c>
      <c r="I466">
        <v>6974</v>
      </c>
      <c r="J466">
        <v>254563</v>
      </c>
      <c r="K466">
        <v>3252</v>
      </c>
      <c r="L466">
        <v>10.18</v>
      </c>
      <c r="M466">
        <v>94.44</v>
      </c>
      <c r="N466">
        <v>0.36</v>
      </c>
      <c r="O466">
        <v>59.7</v>
      </c>
      <c r="P466">
        <v>42.96</v>
      </c>
    </row>
    <row r="467" spans="1:16" x14ac:dyDescent="0.3">
      <c r="A467" t="s">
        <v>86</v>
      </c>
      <c r="B467" t="s">
        <v>44</v>
      </c>
      <c r="C467">
        <v>1192000</v>
      </c>
      <c r="D467" t="s">
        <v>14</v>
      </c>
      <c r="E467">
        <v>2021</v>
      </c>
      <c r="F467">
        <v>17989</v>
      </c>
      <c r="G467">
        <v>55</v>
      </c>
      <c r="H467">
        <v>137783</v>
      </c>
      <c r="I467">
        <v>10199</v>
      </c>
      <c r="J467">
        <v>125135</v>
      </c>
      <c r="K467">
        <v>142584</v>
      </c>
      <c r="L467">
        <v>10.18</v>
      </c>
      <c r="M467">
        <v>94.44</v>
      </c>
      <c r="N467">
        <v>0.36</v>
      </c>
      <c r="O467">
        <v>59.7</v>
      </c>
      <c r="P467">
        <v>42.96</v>
      </c>
    </row>
    <row r="468" spans="1:16" x14ac:dyDescent="0.3">
      <c r="A468" t="s">
        <v>86</v>
      </c>
      <c r="B468" t="s">
        <v>44</v>
      </c>
      <c r="C468">
        <v>1192000</v>
      </c>
      <c r="D468" t="s">
        <v>15</v>
      </c>
      <c r="E468">
        <v>2021</v>
      </c>
      <c r="F468">
        <v>21055</v>
      </c>
      <c r="G468">
        <v>69</v>
      </c>
      <c r="H468">
        <v>236631</v>
      </c>
      <c r="I468">
        <v>23783</v>
      </c>
      <c r="J468">
        <v>26452</v>
      </c>
      <c r="K468">
        <v>40521</v>
      </c>
      <c r="L468">
        <v>10.18</v>
      </c>
      <c r="M468">
        <v>94.44</v>
      </c>
      <c r="N468">
        <v>0.36</v>
      </c>
      <c r="O468">
        <v>59.7</v>
      </c>
      <c r="P468">
        <v>42.96</v>
      </c>
    </row>
    <row r="469" spans="1:16" x14ac:dyDescent="0.3">
      <c r="A469" t="s">
        <v>86</v>
      </c>
      <c r="B469" t="s">
        <v>44</v>
      </c>
      <c r="C469">
        <v>1192000</v>
      </c>
      <c r="D469" t="s">
        <v>16</v>
      </c>
      <c r="E469">
        <v>2021</v>
      </c>
      <c r="F469">
        <v>34541</v>
      </c>
      <c r="G469">
        <v>92</v>
      </c>
      <c r="H469">
        <v>237519</v>
      </c>
      <c r="I469">
        <v>27934</v>
      </c>
      <c r="J469">
        <v>26661</v>
      </c>
      <c r="K469">
        <v>203820</v>
      </c>
      <c r="L469">
        <v>10.18</v>
      </c>
      <c r="M469">
        <v>94.44</v>
      </c>
      <c r="N469">
        <v>0.36</v>
      </c>
      <c r="O469">
        <v>59.7</v>
      </c>
      <c r="P469">
        <v>42.96</v>
      </c>
    </row>
    <row r="470" spans="1:16" x14ac:dyDescent="0.3">
      <c r="A470" t="s">
        <v>86</v>
      </c>
      <c r="B470" t="s">
        <v>44</v>
      </c>
      <c r="C470">
        <v>1192000</v>
      </c>
      <c r="D470" t="s">
        <v>17</v>
      </c>
      <c r="E470">
        <v>2021</v>
      </c>
      <c r="F470">
        <v>27699</v>
      </c>
      <c r="G470">
        <v>123</v>
      </c>
      <c r="H470">
        <v>208071</v>
      </c>
      <c r="I470">
        <v>36508</v>
      </c>
      <c r="J470">
        <v>14663</v>
      </c>
      <c r="K470">
        <v>70735</v>
      </c>
      <c r="L470">
        <v>10.18</v>
      </c>
      <c r="M470">
        <v>94.44</v>
      </c>
      <c r="N470">
        <v>0.36</v>
      </c>
      <c r="O470">
        <v>59.7</v>
      </c>
      <c r="P470">
        <v>42.96</v>
      </c>
    </row>
    <row r="471" spans="1:16" x14ac:dyDescent="0.3">
      <c r="A471" t="s">
        <v>87</v>
      </c>
      <c r="B471" t="s">
        <v>45</v>
      </c>
      <c r="C471">
        <v>2150000</v>
      </c>
      <c r="D471" t="s">
        <v>11</v>
      </c>
      <c r="E471">
        <v>2020</v>
      </c>
      <c r="F471">
        <v>0</v>
      </c>
      <c r="G471">
        <v>0</v>
      </c>
      <c r="H471">
        <v>653</v>
      </c>
      <c r="I471">
        <v>0</v>
      </c>
      <c r="J471">
        <v>0</v>
      </c>
      <c r="K471">
        <v>0</v>
      </c>
      <c r="L471">
        <v>1.48</v>
      </c>
      <c r="M471">
        <v>93.91</v>
      </c>
      <c r="N471">
        <v>2.15</v>
      </c>
      <c r="O471">
        <v>33</v>
      </c>
      <c r="P471">
        <v>22.82</v>
      </c>
    </row>
    <row r="472" spans="1:16" x14ac:dyDescent="0.3">
      <c r="A472" t="s">
        <v>87</v>
      </c>
      <c r="B472" t="s">
        <v>45</v>
      </c>
      <c r="C472">
        <v>2150000</v>
      </c>
      <c r="D472" t="s">
        <v>12</v>
      </c>
      <c r="E472">
        <v>2020</v>
      </c>
      <c r="F472">
        <v>43</v>
      </c>
      <c r="G472">
        <v>0</v>
      </c>
      <c r="H472">
        <v>1923</v>
      </c>
      <c r="I472">
        <v>0</v>
      </c>
      <c r="J472">
        <v>0</v>
      </c>
      <c r="K472">
        <v>0</v>
      </c>
      <c r="L472">
        <v>1.48</v>
      </c>
      <c r="M472">
        <v>93.91</v>
      </c>
      <c r="N472">
        <v>2.15</v>
      </c>
      <c r="O472">
        <v>33</v>
      </c>
      <c r="P472">
        <v>22.82</v>
      </c>
    </row>
    <row r="473" spans="1:16" x14ac:dyDescent="0.3">
      <c r="A473" t="s">
        <v>87</v>
      </c>
      <c r="B473" t="s">
        <v>45</v>
      </c>
      <c r="C473">
        <v>2150000</v>
      </c>
      <c r="D473" t="s">
        <v>13</v>
      </c>
      <c r="E473">
        <v>2020</v>
      </c>
      <c r="F473">
        <v>416</v>
      </c>
      <c r="G473">
        <v>0</v>
      </c>
      <c r="H473">
        <v>13987</v>
      </c>
      <c r="I473">
        <v>168</v>
      </c>
      <c r="J473">
        <v>0</v>
      </c>
      <c r="K473">
        <v>0</v>
      </c>
      <c r="L473">
        <v>1.48</v>
      </c>
      <c r="M473">
        <v>93.91</v>
      </c>
      <c r="N473">
        <v>2.15</v>
      </c>
      <c r="O473">
        <v>33</v>
      </c>
      <c r="P473">
        <v>22.82</v>
      </c>
    </row>
    <row r="474" spans="1:16" x14ac:dyDescent="0.3">
      <c r="A474" t="s">
        <v>87</v>
      </c>
      <c r="B474" t="s">
        <v>45</v>
      </c>
      <c r="C474">
        <v>2150000</v>
      </c>
      <c r="D474" t="s">
        <v>14</v>
      </c>
      <c r="E474">
        <v>2020</v>
      </c>
      <c r="F474">
        <v>1234</v>
      </c>
      <c r="G474">
        <v>4</v>
      </c>
      <c r="H474">
        <v>21332</v>
      </c>
      <c r="I474">
        <v>467</v>
      </c>
      <c r="J474">
        <v>0</v>
      </c>
      <c r="K474">
        <v>0</v>
      </c>
      <c r="L474">
        <v>1.48</v>
      </c>
      <c r="M474">
        <v>93.91</v>
      </c>
      <c r="N474">
        <v>2.15</v>
      </c>
      <c r="O474">
        <v>33</v>
      </c>
      <c r="P474">
        <v>22.82</v>
      </c>
    </row>
    <row r="475" spans="1:16" x14ac:dyDescent="0.3">
      <c r="A475" t="s">
        <v>87</v>
      </c>
      <c r="B475" t="s">
        <v>45</v>
      </c>
      <c r="C475">
        <v>2150000</v>
      </c>
      <c r="D475" t="s">
        <v>15</v>
      </c>
      <c r="E475">
        <v>2020</v>
      </c>
      <c r="F475">
        <v>2257</v>
      </c>
      <c r="G475">
        <v>4</v>
      </c>
      <c r="H475">
        <v>22970</v>
      </c>
      <c r="I475">
        <v>2423</v>
      </c>
      <c r="J475">
        <v>0</v>
      </c>
      <c r="K475">
        <v>0</v>
      </c>
      <c r="L475">
        <v>1.48</v>
      </c>
      <c r="M475">
        <v>93.91</v>
      </c>
      <c r="N475">
        <v>2.15</v>
      </c>
      <c r="O475">
        <v>33</v>
      </c>
      <c r="P475">
        <v>22.82</v>
      </c>
    </row>
    <row r="476" spans="1:16" x14ac:dyDescent="0.3">
      <c r="A476" t="s">
        <v>87</v>
      </c>
      <c r="B476" t="s">
        <v>45</v>
      </c>
      <c r="C476">
        <v>2150000</v>
      </c>
      <c r="D476" t="s">
        <v>16</v>
      </c>
      <c r="E476">
        <v>2020</v>
      </c>
      <c r="F476">
        <v>2213</v>
      </c>
      <c r="G476">
        <v>4</v>
      </c>
      <c r="H476">
        <v>18848</v>
      </c>
      <c r="I476">
        <v>1967</v>
      </c>
      <c r="J476">
        <v>0</v>
      </c>
      <c r="K476">
        <v>0</v>
      </c>
      <c r="L476">
        <v>1.48</v>
      </c>
      <c r="M476">
        <v>93.91</v>
      </c>
      <c r="N476">
        <v>2.15</v>
      </c>
      <c r="O476">
        <v>33</v>
      </c>
      <c r="P476">
        <v>22.82</v>
      </c>
    </row>
    <row r="477" spans="1:16" x14ac:dyDescent="0.3">
      <c r="A477" t="s">
        <v>87</v>
      </c>
      <c r="B477" t="s">
        <v>45</v>
      </c>
      <c r="C477">
        <v>2150000</v>
      </c>
      <c r="D477" t="s">
        <v>17</v>
      </c>
      <c r="E477">
        <v>2020</v>
      </c>
      <c r="F477">
        <v>2884</v>
      </c>
      <c r="G477">
        <v>27</v>
      </c>
      <c r="H477">
        <v>18558</v>
      </c>
      <c r="I477">
        <v>2350</v>
      </c>
      <c r="J477">
        <v>0</v>
      </c>
      <c r="K477">
        <v>0</v>
      </c>
      <c r="L477">
        <v>1.48</v>
      </c>
      <c r="M477">
        <v>93.91</v>
      </c>
      <c r="N477">
        <v>2.15</v>
      </c>
      <c r="O477">
        <v>33</v>
      </c>
      <c r="P477">
        <v>22.82</v>
      </c>
    </row>
    <row r="478" spans="1:16" x14ac:dyDescent="0.3">
      <c r="A478" t="s">
        <v>87</v>
      </c>
      <c r="B478" t="s">
        <v>45</v>
      </c>
      <c r="C478">
        <v>2150000</v>
      </c>
      <c r="D478" t="s">
        <v>18</v>
      </c>
      <c r="E478">
        <v>2020</v>
      </c>
      <c r="F478">
        <v>2139</v>
      </c>
      <c r="G478">
        <v>25</v>
      </c>
      <c r="H478">
        <v>14775</v>
      </c>
      <c r="I478">
        <v>2711</v>
      </c>
      <c r="J478">
        <v>0</v>
      </c>
      <c r="K478">
        <v>0</v>
      </c>
      <c r="L478">
        <v>1.48</v>
      </c>
      <c r="M478">
        <v>93.91</v>
      </c>
      <c r="N478">
        <v>2.15</v>
      </c>
      <c r="O478">
        <v>33</v>
      </c>
      <c r="P478">
        <v>22.82</v>
      </c>
    </row>
    <row r="479" spans="1:16" x14ac:dyDescent="0.3">
      <c r="A479" t="s">
        <v>87</v>
      </c>
      <c r="B479" t="s">
        <v>45</v>
      </c>
      <c r="C479">
        <v>2150000</v>
      </c>
      <c r="D479" t="s">
        <v>19</v>
      </c>
      <c r="E479">
        <v>2020</v>
      </c>
      <c r="F479">
        <v>741</v>
      </c>
      <c r="G479">
        <v>15</v>
      </c>
      <c r="H479">
        <v>7200</v>
      </c>
      <c r="I479">
        <v>1428</v>
      </c>
      <c r="J479">
        <v>0</v>
      </c>
      <c r="K479">
        <v>0</v>
      </c>
      <c r="L479">
        <v>1.48</v>
      </c>
      <c r="M479">
        <v>93.91</v>
      </c>
      <c r="N479">
        <v>2.15</v>
      </c>
      <c r="O479">
        <v>33</v>
      </c>
      <c r="P479">
        <v>22.82</v>
      </c>
    </row>
    <row r="480" spans="1:16" x14ac:dyDescent="0.3">
      <c r="A480" t="s">
        <v>87</v>
      </c>
      <c r="B480" t="s">
        <v>45</v>
      </c>
      <c r="C480">
        <v>2150000</v>
      </c>
      <c r="D480" t="s">
        <v>20</v>
      </c>
      <c r="E480">
        <v>2021</v>
      </c>
      <c r="F480">
        <v>167</v>
      </c>
      <c r="G480">
        <v>9</v>
      </c>
      <c r="H480">
        <v>4699</v>
      </c>
      <c r="I480">
        <v>292</v>
      </c>
      <c r="J480">
        <v>3993</v>
      </c>
      <c r="K480">
        <v>0</v>
      </c>
      <c r="L480">
        <v>1.48</v>
      </c>
      <c r="M480">
        <v>93.91</v>
      </c>
      <c r="N480">
        <v>2.15</v>
      </c>
      <c r="O480">
        <v>33</v>
      </c>
      <c r="P480">
        <v>22.82</v>
      </c>
    </row>
    <row r="481" spans="1:16" x14ac:dyDescent="0.3">
      <c r="A481" t="s">
        <v>87</v>
      </c>
      <c r="B481" t="s">
        <v>45</v>
      </c>
      <c r="C481">
        <v>2150000</v>
      </c>
      <c r="D481" t="s">
        <v>21</v>
      </c>
      <c r="E481">
        <v>2021</v>
      </c>
      <c r="F481">
        <v>106</v>
      </c>
      <c r="G481">
        <v>3</v>
      </c>
      <c r="H481">
        <v>5320</v>
      </c>
      <c r="I481">
        <v>143</v>
      </c>
      <c r="J481">
        <v>25813</v>
      </c>
      <c r="K481">
        <v>5497</v>
      </c>
      <c r="L481">
        <v>1.48</v>
      </c>
      <c r="M481">
        <v>93.91</v>
      </c>
      <c r="N481">
        <v>2.15</v>
      </c>
      <c r="O481">
        <v>33</v>
      </c>
      <c r="P481">
        <v>22.82</v>
      </c>
    </row>
    <row r="482" spans="1:16" x14ac:dyDescent="0.3">
      <c r="A482" t="s">
        <v>87</v>
      </c>
      <c r="B482" t="s">
        <v>45</v>
      </c>
      <c r="C482">
        <v>2150000</v>
      </c>
      <c r="D482" t="s">
        <v>10</v>
      </c>
      <c r="E482">
        <v>2021</v>
      </c>
      <c r="F482">
        <v>140</v>
      </c>
      <c r="G482">
        <v>0</v>
      </c>
      <c r="H482">
        <v>6096</v>
      </c>
      <c r="I482">
        <v>31</v>
      </c>
      <c r="J482">
        <v>33667</v>
      </c>
      <c r="K482">
        <v>18277</v>
      </c>
      <c r="L482">
        <v>1.48</v>
      </c>
      <c r="M482">
        <v>93.91</v>
      </c>
      <c r="N482">
        <v>2.15</v>
      </c>
      <c r="O482">
        <v>33</v>
      </c>
      <c r="P482">
        <v>22.82</v>
      </c>
    </row>
    <row r="483" spans="1:16" x14ac:dyDescent="0.3">
      <c r="A483" t="s">
        <v>87</v>
      </c>
      <c r="B483" t="s">
        <v>45</v>
      </c>
      <c r="C483">
        <v>2150000</v>
      </c>
      <c r="D483" t="s">
        <v>11</v>
      </c>
      <c r="E483">
        <v>2021</v>
      </c>
      <c r="F483">
        <v>1636</v>
      </c>
      <c r="G483">
        <v>13</v>
      </c>
      <c r="H483">
        <v>10576</v>
      </c>
      <c r="I483">
        <v>244</v>
      </c>
      <c r="J483">
        <v>95126</v>
      </c>
      <c r="K483">
        <v>16441</v>
      </c>
      <c r="L483">
        <v>1.48</v>
      </c>
      <c r="M483">
        <v>93.91</v>
      </c>
      <c r="N483">
        <v>2.15</v>
      </c>
      <c r="O483">
        <v>33</v>
      </c>
      <c r="P483">
        <v>22.82</v>
      </c>
    </row>
    <row r="484" spans="1:16" x14ac:dyDescent="0.3">
      <c r="A484" t="s">
        <v>87</v>
      </c>
      <c r="B484" t="s">
        <v>45</v>
      </c>
      <c r="C484">
        <v>2150000</v>
      </c>
      <c r="D484" t="s">
        <v>12</v>
      </c>
      <c r="E484">
        <v>2021</v>
      </c>
      <c r="F484">
        <v>7704</v>
      </c>
      <c r="G484">
        <v>259</v>
      </c>
      <c r="H484">
        <v>45316</v>
      </c>
      <c r="I484">
        <v>3514</v>
      </c>
      <c r="J484">
        <v>58371</v>
      </c>
      <c r="K484">
        <v>11727</v>
      </c>
      <c r="L484">
        <v>1.48</v>
      </c>
      <c r="M484">
        <v>93.91</v>
      </c>
      <c r="N484">
        <v>2.15</v>
      </c>
      <c r="O484">
        <v>33</v>
      </c>
      <c r="P484">
        <v>22.82</v>
      </c>
    </row>
    <row r="485" spans="1:16" x14ac:dyDescent="0.3">
      <c r="A485" t="s">
        <v>87</v>
      </c>
      <c r="B485" t="s">
        <v>45</v>
      </c>
      <c r="C485">
        <v>2150000</v>
      </c>
      <c r="D485" t="s">
        <v>13</v>
      </c>
      <c r="E485">
        <v>2021</v>
      </c>
      <c r="F485">
        <v>3559</v>
      </c>
      <c r="G485">
        <v>132</v>
      </c>
      <c r="H485">
        <v>34422</v>
      </c>
      <c r="I485">
        <v>6961</v>
      </c>
      <c r="J485">
        <v>223374</v>
      </c>
      <c r="K485">
        <v>7932</v>
      </c>
      <c r="L485">
        <v>1.48</v>
      </c>
      <c r="M485">
        <v>93.91</v>
      </c>
      <c r="N485">
        <v>2.15</v>
      </c>
      <c r="O485">
        <v>33</v>
      </c>
      <c r="P485">
        <v>22.82</v>
      </c>
    </row>
    <row r="486" spans="1:16" x14ac:dyDescent="0.3">
      <c r="A486" t="s">
        <v>87</v>
      </c>
      <c r="B486" t="s">
        <v>45</v>
      </c>
      <c r="C486">
        <v>2150000</v>
      </c>
      <c r="D486" t="s">
        <v>14</v>
      </c>
      <c r="E486">
        <v>2021</v>
      </c>
      <c r="F486">
        <v>2633</v>
      </c>
      <c r="G486">
        <v>71</v>
      </c>
      <c r="H486">
        <v>37028</v>
      </c>
      <c r="I486">
        <v>2494</v>
      </c>
      <c r="J486">
        <v>176870</v>
      </c>
      <c r="K486">
        <v>89359</v>
      </c>
      <c r="L486">
        <v>1.48</v>
      </c>
      <c r="M486">
        <v>93.91</v>
      </c>
      <c r="N486">
        <v>2.15</v>
      </c>
      <c r="O486">
        <v>33</v>
      </c>
      <c r="P486">
        <v>22.82</v>
      </c>
    </row>
    <row r="487" spans="1:16" x14ac:dyDescent="0.3">
      <c r="A487" t="s">
        <v>87</v>
      </c>
      <c r="B487" t="s">
        <v>45</v>
      </c>
      <c r="C487">
        <v>2150000</v>
      </c>
      <c r="D487" t="s">
        <v>15</v>
      </c>
      <c r="E487">
        <v>2021</v>
      </c>
      <c r="F487">
        <v>2211</v>
      </c>
      <c r="G487">
        <v>54</v>
      </c>
      <c r="H487">
        <v>57206</v>
      </c>
      <c r="I487">
        <v>2569</v>
      </c>
      <c r="J487">
        <v>37823</v>
      </c>
      <c r="K487">
        <v>52665</v>
      </c>
      <c r="L487">
        <v>1.48</v>
      </c>
      <c r="M487">
        <v>93.91</v>
      </c>
      <c r="N487">
        <v>2.15</v>
      </c>
      <c r="O487">
        <v>33</v>
      </c>
      <c r="P487">
        <v>22.82</v>
      </c>
    </row>
    <row r="488" spans="1:16" x14ac:dyDescent="0.3">
      <c r="A488" t="s">
        <v>87</v>
      </c>
      <c r="B488" t="s">
        <v>45</v>
      </c>
      <c r="C488">
        <v>2150000</v>
      </c>
      <c r="D488" t="s">
        <v>16</v>
      </c>
      <c r="E488">
        <v>2021</v>
      </c>
      <c r="F488">
        <v>1161</v>
      </c>
      <c r="G488">
        <v>45</v>
      </c>
      <c r="H488">
        <v>51586</v>
      </c>
      <c r="I488">
        <v>1465</v>
      </c>
      <c r="J488">
        <v>31871</v>
      </c>
      <c r="K488">
        <v>164887</v>
      </c>
      <c r="L488">
        <v>1.48</v>
      </c>
      <c r="M488">
        <v>93.91</v>
      </c>
      <c r="N488">
        <v>2.15</v>
      </c>
      <c r="O488">
        <v>33</v>
      </c>
      <c r="P488">
        <v>22.82</v>
      </c>
    </row>
    <row r="489" spans="1:16" x14ac:dyDescent="0.3">
      <c r="A489" t="s">
        <v>87</v>
      </c>
      <c r="B489" t="s">
        <v>45</v>
      </c>
      <c r="C489">
        <v>2150000</v>
      </c>
      <c r="D489" t="s">
        <v>17</v>
      </c>
      <c r="E489">
        <v>2021</v>
      </c>
      <c r="F489">
        <v>598</v>
      </c>
      <c r="G489">
        <v>20</v>
      </c>
      <c r="H489">
        <v>22921</v>
      </c>
      <c r="I489">
        <v>677</v>
      </c>
      <c r="J489">
        <v>22645</v>
      </c>
      <c r="K489">
        <v>123878</v>
      </c>
      <c r="L489">
        <v>1.48</v>
      </c>
      <c r="M489">
        <v>93.91</v>
      </c>
      <c r="N489">
        <v>2.15</v>
      </c>
      <c r="O489">
        <v>33</v>
      </c>
      <c r="P489">
        <v>22.82</v>
      </c>
    </row>
    <row r="490" spans="1:16" x14ac:dyDescent="0.3">
      <c r="A490" t="s">
        <v>88</v>
      </c>
      <c r="B490" t="s">
        <v>46</v>
      </c>
      <c r="C490">
        <v>43671000</v>
      </c>
      <c r="D490" t="s">
        <v>10</v>
      </c>
      <c r="E490">
        <v>2020</v>
      </c>
      <c r="F490">
        <v>4</v>
      </c>
      <c r="G490">
        <v>0</v>
      </c>
      <c r="H490">
        <v>0</v>
      </c>
      <c r="I490">
        <v>0</v>
      </c>
      <c r="J490">
        <v>0</v>
      </c>
      <c r="K490">
        <v>0</v>
      </c>
      <c r="L490">
        <v>2.38</v>
      </c>
      <c r="M490">
        <v>98.82</v>
      </c>
      <c r="N490">
        <v>0.81</v>
      </c>
      <c r="O490">
        <v>58.93</v>
      </c>
      <c r="P490">
        <v>26.47</v>
      </c>
    </row>
    <row r="491" spans="1:16" x14ac:dyDescent="0.3">
      <c r="A491" t="s">
        <v>88</v>
      </c>
      <c r="B491" t="s">
        <v>46</v>
      </c>
      <c r="C491">
        <v>43671000</v>
      </c>
      <c r="D491" t="s">
        <v>11</v>
      </c>
      <c r="E491">
        <v>2020</v>
      </c>
      <c r="F491">
        <v>139</v>
      </c>
      <c r="G491">
        <v>1</v>
      </c>
      <c r="H491">
        <v>31696</v>
      </c>
      <c r="I491">
        <v>41</v>
      </c>
      <c r="J491">
        <v>0</v>
      </c>
      <c r="K491">
        <v>0</v>
      </c>
      <c r="L491">
        <v>2.38</v>
      </c>
      <c r="M491">
        <v>98.82</v>
      </c>
      <c r="N491">
        <v>0.81</v>
      </c>
      <c r="O491">
        <v>58.93</v>
      </c>
      <c r="P491">
        <v>26.47</v>
      </c>
    </row>
    <row r="492" spans="1:16" x14ac:dyDescent="0.3">
      <c r="A492" t="s">
        <v>88</v>
      </c>
      <c r="B492" t="s">
        <v>46</v>
      </c>
      <c r="C492">
        <v>43671000</v>
      </c>
      <c r="D492" t="s">
        <v>12</v>
      </c>
      <c r="E492">
        <v>2020</v>
      </c>
      <c r="F492">
        <v>1805</v>
      </c>
      <c r="G492">
        <v>8</v>
      </c>
      <c r="H492">
        <v>120435</v>
      </c>
      <c r="I492">
        <v>1085</v>
      </c>
      <c r="J492">
        <v>0</v>
      </c>
      <c r="K492">
        <v>0</v>
      </c>
      <c r="L492">
        <v>2.38</v>
      </c>
      <c r="M492">
        <v>98.82</v>
      </c>
      <c r="N492">
        <v>0.81</v>
      </c>
      <c r="O492">
        <v>58.93</v>
      </c>
      <c r="P492">
        <v>26.47</v>
      </c>
    </row>
    <row r="493" spans="1:16" x14ac:dyDescent="0.3">
      <c r="A493" t="s">
        <v>88</v>
      </c>
      <c r="B493" t="s">
        <v>46</v>
      </c>
      <c r="C493">
        <v>43671000</v>
      </c>
      <c r="D493" t="s">
        <v>13</v>
      </c>
      <c r="E493">
        <v>2020</v>
      </c>
      <c r="F493">
        <v>5117</v>
      </c>
      <c r="G493">
        <v>23</v>
      </c>
      <c r="H493">
        <v>113300</v>
      </c>
      <c r="I493">
        <v>4063</v>
      </c>
      <c r="J493">
        <v>0</v>
      </c>
      <c r="K493">
        <v>0</v>
      </c>
      <c r="L493">
        <v>2.38</v>
      </c>
      <c r="M493">
        <v>98.82</v>
      </c>
      <c r="N493">
        <v>0.81</v>
      </c>
      <c r="O493">
        <v>58.93</v>
      </c>
      <c r="P493">
        <v>26.47</v>
      </c>
    </row>
    <row r="494" spans="1:16" x14ac:dyDescent="0.3">
      <c r="A494" t="s">
        <v>88</v>
      </c>
      <c r="B494" t="s">
        <v>46</v>
      </c>
      <c r="C494">
        <v>43671000</v>
      </c>
      <c r="D494" t="s">
        <v>14</v>
      </c>
      <c r="E494">
        <v>2020</v>
      </c>
      <c r="F494">
        <v>24812</v>
      </c>
      <c r="G494">
        <v>182</v>
      </c>
      <c r="H494">
        <v>249142</v>
      </c>
      <c r="I494">
        <v>15329</v>
      </c>
      <c r="J494">
        <v>0</v>
      </c>
      <c r="K494">
        <v>0</v>
      </c>
      <c r="L494">
        <v>2.38</v>
      </c>
      <c r="M494">
        <v>98.82</v>
      </c>
      <c r="N494">
        <v>0.81</v>
      </c>
      <c r="O494">
        <v>58.93</v>
      </c>
      <c r="P494">
        <v>26.47</v>
      </c>
    </row>
    <row r="495" spans="1:16" x14ac:dyDescent="0.3">
      <c r="A495" t="s">
        <v>88</v>
      </c>
      <c r="B495" t="s">
        <v>46</v>
      </c>
      <c r="C495">
        <v>43671000</v>
      </c>
      <c r="D495" t="s">
        <v>15</v>
      </c>
      <c r="E495">
        <v>2020</v>
      </c>
      <c r="F495">
        <v>71659</v>
      </c>
      <c r="G495">
        <v>331</v>
      </c>
      <c r="H495">
        <v>1274860</v>
      </c>
      <c r="I495">
        <v>56768</v>
      </c>
      <c r="J495">
        <v>0</v>
      </c>
      <c r="K495">
        <v>0</v>
      </c>
      <c r="L495">
        <v>2.38</v>
      </c>
      <c r="M495">
        <v>98.82</v>
      </c>
      <c r="N495">
        <v>0.81</v>
      </c>
      <c r="O495">
        <v>58.93</v>
      </c>
      <c r="P495">
        <v>26.47</v>
      </c>
    </row>
    <row r="496" spans="1:16" x14ac:dyDescent="0.3">
      <c r="A496" t="s">
        <v>88</v>
      </c>
      <c r="B496" t="s">
        <v>46</v>
      </c>
      <c r="C496">
        <v>43671000</v>
      </c>
      <c r="D496" t="s">
        <v>16</v>
      </c>
      <c r="E496">
        <v>2020</v>
      </c>
      <c r="F496">
        <v>115583</v>
      </c>
      <c r="G496">
        <v>350</v>
      </c>
      <c r="H496">
        <v>1461566</v>
      </c>
      <c r="I496">
        <v>108414</v>
      </c>
      <c r="J496">
        <v>0</v>
      </c>
      <c r="K496">
        <v>0</v>
      </c>
      <c r="L496">
        <v>2.38</v>
      </c>
      <c r="M496">
        <v>98.82</v>
      </c>
      <c r="N496">
        <v>0.81</v>
      </c>
      <c r="O496">
        <v>58.93</v>
      </c>
      <c r="P496">
        <v>26.47</v>
      </c>
    </row>
    <row r="497" spans="1:16" x14ac:dyDescent="0.3">
      <c r="A497" t="s">
        <v>88</v>
      </c>
      <c r="B497" t="s">
        <v>46</v>
      </c>
      <c r="C497">
        <v>43671000</v>
      </c>
      <c r="D497" t="s">
        <v>17</v>
      </c>
      <c r="E497">
        <v>2020</v>
      </c>
      <c r="F497">
        <v>70997</v>
      </c>
      <c r="G497">
        <v>478</v>
      </c>
      <c r="H497">
        <v>1304816</v>
      </c>
      <c r="I497">
        <v>90049</v>
      </c>
      <c r="J497">
        <v>0</v>
      </c>
      <c r="K497">
        <v>0</v>
      </c>
      <c r="L497">
        <v>2.38</v>
      </c>
      <c r="M497">
        <v>98.82</v>
      </c>
      <c r="N497">
        <v>0.81</v>
      </c>
      <c r="O497">
        <v>58.93</v>
      </c>
      <c r="P497">
        <v>26.47</v>
      </c>
    </row>
    <row r="498" spans="1:16" x14ac:dyDescent="0.3">
      <c r="A498" t="s">
        <v>88</v>
      </c>
      <c r="B498" t="s">
        <v>46</v>
      </c>
      <c r="C498">
        <v>43671000</v>
      </c>
      <c r="D498" t="s">
        <v>18</v>
      </c>
      <c r="E498">
        <v>2020</v>
      </c>
      <c r="F498">
        <v>28609</v>
      </c>
      <c r="G498">
        <v>419</v>
      </c>
      <c r="H498">
        <v>1348755</v>
      </c>
      <c r="I498">
        <v>36316</v>
      </c>
      <c r="J498">
        <v>0</v>
      </c>
      <c r="K498">
        <v>0</v>
      </c>
      <c r="L498">
        <v>2.38</v>
      </c>
      <c r="M498">
        <v>98.82</v>
      </c>
      <c r="N498">
        <v>0.81</v>
      </c>
      <c r="O498">
        <v>58.93</v>
      </c>
      <c r="P498">
        <v>26.47</v>
      </c>
    </row>
    <row r="499" spans="1:16" x14ac:dyDescent="0.3">
      <c r="A499" t="s">
        <v>88</v>
      </c>
      <c r="B499" t="s">
        <v>46</v>
      </c>
      <c r="C499">
        <v>43671000</v>
      </c>
      <c r="D499" t="s">
        <v>19</v>
      </c>
      <c r="E499">
        <v>2020</v>
      </c>
      <c r="F499">
        <v>10896</v>
      </c>
      <c r="G499">
        <v>134</v>
      </c>
      <c r="H499">
        <v>1042395</v>
      </c>
      <c r="I499">
        <v>13367</v>
      </c>
      <c r="J499">
        <v>0</v>
      </c>
      <c r="K499">
        <v>0</v>
      </c>
      <c r="L499">
        <v>2.38</v>
      </c>
      <c r="M499">
        <v>98.82</v>
      </c>
      <c r="N499">
        <v>0.81</v>
      </c>
      <c r="O499">
        <v>58.93</v>
      </c>
      <c r="P499">
        <v>26.47</v>
      </c>
    </row>
    <row r="500" spans="1:16" x14ac:dyDescent="0.3">
      <c r="A500" t="s">
        <v>88</v>
      </c>
      <c r="B500" t="s">
        <v>46</v>
      </c>
      <c r="C500">
        <v>43671000</v>
      </c>
      <c r="D500" t="s">
        <v>20</v>
      </c>
      <c r="E500">
        <v>2021</v>
      </c>
      <c r="F500">
        <v>5451</v>
      </c>
      <c r="G500">
        <v>33</v>
      </c>
      <c r="H500">
        <v>762641</v>
      </c>
      <c r="I500">
        <v>6671</v>
      </c>
      <c r="J500">
        <v>206424</v>
      </c>
      <c r="K500">
        <v>0</v>
      </c>
      <c r="L500">
        <v>2.38</v>
      </c>
      <c r="M500">
        <v>98.82</v>
      </c>
      <c r="N500">
        <v>0.81</v>
      </c>
      <c r="O500">
        <v>58.93</v>
      </c>
      <c r="P500">
        <v>26.47</v>
      </c>
    </row>
    <row r="501" spans="1:16" x14ac:dyDescent="0.3">
      <c r="A501" t="s">
        <v>88</v>
      </c>
      <c r="B501" t="s">
        <v>46</v>
      </c>
      <c r="C501">
        <v>43671000</v>
      </c>
      <c r="D501" t="s">
        <v>21</v>
      </c>
      <c r="E501">
        <v>2021</v>
      </c>
      <c r="F501">
        <v>2119</v>
      </c>
      <c r="G501">
        <v>10</v>
      </c>
      <c r="H501">
        <v>612035</v>
      </c>
      <c r="I501">
        <v>2468</v>
      </c>
      <c r="J501">
        <v>254130</v>
      </c>
      <c r="K501">
        <v>158267</v>
      </c>
      <c r="L501">
        <v>2.38</v>
      </c>
      <c r="M501">
        <v>98.82</v>
      </c>
      <c r="N501">
        <v>0.81</v>
      </c>
      <c r="O501">
        <v>58.93</v>
      </c>
      <c r="P501">
        <v>26.47</v>
      </c>
    </row>
    <row r="502" spans="1:16" x14ac:dyDescent="0.3">
      <c r="A502" t="s">
        <v>88</v>
      </c>
      <c r="B502" t="s">
        <v>46</v>
      </c>
      <c r="C502">
        <v>43671000</v>
      </c>
      <c r="D502" t="s">
        <v>10</v>
      </c>
      <c r="E502">
        <v>2021</v>
      </c>
      <c r="F502">
        <v>3726</v>
      </c>
      <c r="G502">
        <v>5</v>
      </c>
      <c r="H502">
        <v>722331</v>
      </c>
      <c r="I502">
        <v>2520</v>
      </c>
      <c r="J502">
        <v>1538793</v>
      </c>
      <c r="K502">
        <v>253407</v>
      </c>
      <c r="L502">
        <v>2.38</v>
      </c>
      <c r="M502">
        <v>98.82</v>
      </c>
      <c r="N502">
        <v>0.81</v>
      </c>
      <c r="O502">
        <v>58.93</v>
      </c>
      <c r="P502">
        <v>26.47</v>
      </c>
    </row>
    <row r="503" spans="1:16" x14ac:dyDescent="0.3">
      <c r="A503" t="s">
        <v>88</v>
      </c>
      <c r="B503" t="s">
        <v>46</v>
      </c>
      <c r="C503">
        <v>43671000</v>
      </c>
      <c r="D503" t="s">
        <v>11</v>
      </c>
      <c r="E503">
        <v>2021</v>
      </c>
      <c r="F503">
        <v>103277</v>
      </c>
      <c r="G503">
        <v>122</v>
      </c>
      <c r="H503">
        <v>1042684</v>
      </c>
      <c r="I503">
        <v>48323</v>
      </c>
      <c r="J503">
        <v>2929484</v>
      </c>
      <c r="K503">
        <v>517226</v>
      </c>
      <c r="L503">
        <v>2.38</v>
      </c>
      <c r="M503">
        <v>98.82</v>
      </c>
      <c r="N503">
        <v>0.81</v>
      </c>
      <c r="O503">
        <v>58.93</v>
      </c>
      <c r="P503">
        <v>26.47</v>
      </c>
    </row>
    <row r="504" spans="1:16" x14ac:dyDescent="0.3">
      <c r="A504" t="s">
        <v>88</v>
      </c>
      <c r="B504" t="s">
        <v>46</v>
      </c>
      <c r="C504">
        <v>43671000</v>
      </c>
      <c r="D504" t="s">
        <v>12</v>
      </c>
      <c r="E504">
        <v>2021</v>
      </c>
      <c r="F504">
        <v>320803</v>
      </c>
      <c r="G504">
        <v>711</v>
      </c>
      <c r="H504">
        <v>1686416</v>
      </c>
      <c r="I504">
        <v>295518</v>
      </c>
      <c r="J504">
        <v>1450097</v>
      </c>
      <c r="K504">
        <v>548193</v>
      </c>
      <c r="L504">
        <v>2.38</v>
      </c>
      <c r="M504">
        <v>98.82</v>
      </c>
      <c r="N504">
        <v>0.81</v>
      </c>
      <c r="O504">
        <v>58.93</v>
      </c>
      <c r="P504">
        <v>26.47</v>
      </c>
    </row>
    <row r="505" spans="1:16" x14ac:dyDescent="0.3">
      <c r="A505" t="s">
        <v>88</v>
      </c>
      <c r="B505" t="s">
        <v>46</v>
      </c>
      <c r="C505">
        <v>43671000</v>
      </c>
      <c r="D505" t="s">
        <v>13</v>
      </c>
      <c r="E505">
        <v>2021</v>
      </c>
      <c r="F505">
        <v>144803</v>
      </c>
      <c r="G505">
        <v>1264</v>
      </c>
      <c r="H505">
        <v>1986798</v>
      </c>
      <c r="I505">
        <v>196608</v>
      </c>
      <c r="J505">
        <v>3489351</v>
      </c>
      <c r="K505">
        <v>671156</v>
      </c>
      <c r="L505">
        <v>2.38</v>
      </c>
      <c r="M505">
        <v>98.82</v>
      </c>
      <c r="N505">
        <v>0.81</v>
      </c>
      <c r="O505">
        <v>58.93</v>
      </c>
      <c r="P505">
        <v>26.47</v>
      </c>
    </row>
    <row r="506" spans="1:16" x14ac:dyDescent="0.3">
      <c r="A506" t="s">
        <v>88</v>
      </c>
      <c r="B506" t="s">
        <v>46</v>
      </c>
      <c r="C506">
        <v>43671000</v>
      </c>
      <c r="D506" t="s">
        <v>14</v>
      </c>
      <c r="E506">
        <v>2021</v>
      </c>
      <c r="F506">
        <v>67468</v>
      </c>
      <c r="G506">
        <v>1884</v>
      </c>
      <c r="H506">
        <v>2262807</v>
      </c>
      <c r="I506">
        <v>79288</v>
      </c>
      <c r="J506">
        <v>2838041</v>
      </c>
      <c r="K506">
        <v>1768317</v>
      </c>
      <c r="L506">
        <v>2.38</v>
      </c>
      <c r="M506">
        <v>98.82</v>
      </c>
      <c r="N506">
        <v>0.81</v>
      </c>
      <c r="O506">
        <v>58.93</v>
      </c>
      <c r="P506">
        <v>26.47</v>
      </c>
    </row>
    <row r="507" spans="1:16" x14ac:dyDescent="0.3">
      <c r="A507" t="s">
        <v>88</v>
      </c>
      <c r="B507" t="s">
        <v>46</v>
      </c>
      <c r="C507">
        <v>43671000</v>
      </c>
      <c r="D507" t="s">
        <v>15</v>
      </c>
      <c r="E507">
        <v>2021</v>
      </c>
      <c r="F507">
        <v>30482</v>
      </c>
      <c r="G507">
        <v>2067</v>
      </c>
      <c r="H507">
        <v>2046955</v>
      </c>
      <c r="I507">
        <v>36407</v>
      </c>
      <c r="J507">
        <v>4179156</v>
      </c>
      <c r="K507">
        <v>1506533</v>
      </c>
      <c r="L507">
        <v>2.38</v>
      </c>
      <c r="M507">
        <v>98.82</v>
      </c>
      <c r="N507">
        <v>0.81</v>
      </c>
      <c r="O507">
        <v>58.93</v>
      </c>
      <c r="P507">
        <v>26.47</v>
      </c>
    </row>
    <row r="508" spans="1:16" x14ac:dyDescent="0.3">
      <c r="A508" t="s">
        <v>88</v>
      </c>
      <c r="B508" t="s">
        <v>46</v>
      </c>
      <c r="C508">
        <v>43671000</v>
      </c>
      <c r="D508" t="s">
        <v>16</v>
      </c>
      <c r="E508">
        <v>2021</v>
      </c>
      <c r="F508">
        <v>18726</v>
      </c>
      <c r="G508">
        <v>229</v>
      </c>
      <c r="H508">
        <v>1899154</v>
      </c>
      <c r="I508">
        <v>19907</v>
      </c>
      <c r="J508">
        <v>5347740</v>
      </c>
      <c r="K508">
        <v>3102061</v>
      </c>
      <c r="L508">
        <v>2.38</v>
      </c>
      <c r="M508">
        <v>98.82</v>
      </c>
      <c r="N508">
        <v>0.81</v>
      </c>
      <c r="O508">
        <v>58.93</v>
      </c>
      <c r="P508">
        <v>26.47</v>
      </c>
    </row>
    <row r="509" spans="1:16" x14ac:dyDescent="0.3">
      <c r="A509" t="s">
        <v>88</v>
      </c>
      <c r="B509" t="s">
        <v>46</v>
      </c>
      <c r="C509">
        <v>43671000</v>
      </c>
      <c r="D509" t="s">
        <v>17</v>
      </c>
      <c r="E509">
        <v>2021</v>
      </c>
      <c r="F509">
        <v>14981</v>
      </c>
      <c r="G509">
        <v>135</v>
      </c>
      <c r="H509">
        <v>2025557</v>
      </c>
      <c r="I509">
        <v>16005</v>
      </c>
      <c r="J509">
        <v>3503425</v>
      </c>
      <c r="K509">
        <v>3035752</v>
      </c>
      <c r="L509">
        <v>2.38</v>
      </c>
      <c r="M509">
        <v>98.82</v>
      </c>
      <c r="N509">
        <v>0.81</v>
      </c>
      <c r="O509">
        <v>58.93</v>
      </c>
      <c r="P509">
        <v>26.47</v>
      </c>
    </row>
    <row r="510" spans="1:16" x14ac:dyDescent="0.3">
      <c r="A510" t="s">
        <v>90</v>
      </c>
      <c r="B510" t="s">
        <v>47</v>
      </c>
      <c r="C510">
        <v>29859000</v>
      </c>
      <c r="D510" t="s">
        <v>10</v>
      </c>
      <c r="E510">
        <v>2020</v>
      </c>
      <c r="F510">
        <v>42</v>
      </c>
      <c r="G510">
        <v>4</v>
      </c>
      <c r="H510">
        <v>0</v>
      </c>
      <c r="I510">
        <v>1</v>
      </c>
      <c r="J510">
        <v>0</v>
      </c>
      <c r="K510">
        <v>0</v>
      </c>
      <c r="L510">
        <v>2.02</v>
      </c>
      <c r="M510">
        <v>97.21</v>
      </c>
      <c r="N510">
        <v>2.75</v>
      </c>
      <c r="O510">
        <v>53.39</v>
      </c>
      <c r="P510">
        <v>20.89</v>
      </c>
    </row>
    <row r="511" spans="1:16" x14ac:dyDescent="0.3">
      <c r="A511" t="s">
        <v>90</v>
      </c>
      <c r="B511" t="s">
        <v>47</v>
      </c>
      <c r="C511">
        <v>29859000</v>
      </c>
      <c r="D511" t="s">
        <v>11</v>
      </c>
      <c r="E511">
        <v>2020</v>
      </c>
      <c r="F511">
        <v>438</v>
      </c>
      <c r="G511">
        <v>16</v>
      </c>
      <c r="H511">
        <v>21205</v>
      </c>
      <c r="I511">
        <v>103</v>
      </c>
      <c r="J511">
        <v>0</v>
      </c>
      <c r="K511">
        <v>0</v>
      </c>
      <c r="L511">
        <v>2.02</v>
      </c>
      <c r="M511">
        <v>97.21</v>
      </c>
      <c r="N511">
        <v>2.75</v>
      </c>
      <c r="O511">
        <v>53.39</v>
      </c>
      <c r="P511">
        <v>20.89</v>
      </c>
    </row>
    <row r="512" spans="1:16" x14ac:dyDescent="0.3">
      <c r="A512" t="s">
        <v>90</v>
      </c>
      <c r="B512" t="s">
        <v>47</v>
      </c>
      <c r="C512">
        <v>29859000</v>
      </c>
      <c r="D512" t="s">
        <v>12</v>
      </c>
      <c r="E512">
        <v>2020</v>
      </c>
      <c r="F512">
        <v>1783</v>
      </c>
      <c r="G512">
        <v>25</v>
      </c>
      <c r="H512">
        <v>66647</v>
      </c>
      <c r="I512">
        <v>1883</v>
      </c>
      <c r="J512">
        <v>0</v>
      </c>
      <c r="K512">
        <v>0</v>
      </c>
      <c r="L512">
        <v>2.02</v>
      </c>
      <c r="M512">
        <v>97.21</v>
      </c>
      <c r="N512">
        <v>2.75</v>
      </c>
      <c r="O512">
        <v>53.39</v>
      </c>
      <c r="P512">
        <v>20.89</v>
      </c>
    </row>
    <row r="513" spans="1:16" x14ac:dyDescent="0.3">
      <c r="A513" t="s">
        <v>90</v>
      </c>
      <c r="B513" t="s">
        <v>47</v>
      </c>
      <c r="C513">
        <v>29859000</v>
      </c>
      <c r="D513" t="s">
        <v>13</v>
      </c>
      <c r="E513">
        <v>2020</v>
      </c>
      <c r="F513">
        <v>3305</v>
      </c>
      <c r="G513">
        <v>99</v>
      </c>
      <c r="H513">
        <v>213978</v>
      </c>
      <c r="I513">
        <v>1880</v>
      </c>
      <c r="J513">
        <v>0</v>
      </c>
      <c r="K513">
        <v>0</v>
      </c>
      <c r="L513">
        <v>2.02</v>
      </c>
      <c r="M513">
        <v>97.21</v>
      </c>
      <c r="N513">
        <v>2.75</v>
      </c>
      <c r="O513">
        <v>53.39</v>
      </c>
      <c r="P513">
        <v>20.89</v>
      </c>
    </row>
    <row r="514" spans="1:16" x14ac:dyDescent="0.3">
      <c r="A514" t="s">
        <v>90</v>
      </c>
      <c r="B514" t="s">
        <v>47</v>
      </c>
      <c r="C514">
        <v>29859000</v>
      </c>
      <c r="D514" t="s">
        <v>14</v>
      </c>
      <c r="E514">
        <v>2020</v>
      </c>
      <c r="F514">
        <v>10551</v>
      </c>
      <c r="G514">
        <v>242</v>
      </c>
      <c r="H514">
        <v>280743</v>
      </c>
      <c r="I514">
        <v>6867</v>
      </c>
      <c r="J514">
        <v>0</v>
      </c>
      <c r="K514">
        <v>0</v>
      </c>
      <c r="L514">
        <v>2.02</v>
      </c>
      <c r="M514">
        <v>97.21</v>
      </c>
      <c r="N514">
        <v>2.75</v>
      </c>
      <c r="O514">
        <v>53.39</v>
      </c>
      <c r="P514">
        <v>20.89</v>
      </c>
    </row>
    <row r="515" spans="1:16" x14ac:dyDescent="0.3">
      <c r="A515" t="s">
        <v>90</v>
      </c>
      <c r="B515" t="s">
        <v>47</v>
      </c>
      <c r="C515">
        <v>29859000</v>
      </c>
      <c r="D515" t="s">
        <v>15</v>
      </c>
      <c r="E515">
        <v>2020</v>
      </c>
      <c r="F515">
        <v>37873</v>
      </c>
      <c r="G515">
        <v>1067</v>
      </c>
      <c r="H515">
        <v>480094</v>
      </c>
      <c r="I515">
        <v>26293</v>
      </c>
      <c r="J515">
        <v>0</v>
      </c>
      <c r="K515">
        <v>0</v>
      </c>
      <c r="L515">
        <v>2.02</v>
      </c>
      <c r="M515">
        <v>97.21</v>
      </c>
      <c r="N515">
        <v>2.75</v>
      </c>
      <c r="O515">
        <v>53.39</v>
      </c>
      <c r="P515">
        <v>20.89</v>
      </c>
    </row>
    <row r="516" spans="1:16" x14ac:dyDescent="0.3">
      <c r="A516" t="s">
        <v>90</v>
      </c>
      <c r="B516" t="s">
        <v>47</v>
      </c>
      <c r="C516">
        <v>29859000</v>
      </c>
      <c r="D516" t="s">
        <v>16</v>
      </c>
      <c r="E516">
        <v>2020</v>
      </c>
      <c r="F516">
        <v>59894</v>
      </c>
      <c r="G516">
        <v>1953</v>
      </c>
      <c r="H516">
        <v>779288</v>
      </c>
      <c r="I516">
        <v>56639</v>
      </c>
      <c r="J516">
        <v>0</v>
      </c>
      <c r="K516">
        <v>0</v>
      </c>
      <c r="L516">
        <v>2.02</v>
      </c>
      <c r="M516">
        <v>97.21</v>
      </c>
      <c r="N516">
        <v>2.75</v>
      </c>
      <c r="O516">
        <v>53.39</v>
      </c>
      <c r="P516">
        <v>20.89</v>
      </c>
    </row>
    <row r="517" spans="1:16" x14ac:dyDescent="0.3">
      <c r="A517" t="s">
        <v>90</v>
      </c>
      <c r="B517" t="s">
        <v>47</v>
      </c>
      <c r="C517">
        <v>29859000</v>
      </c>
      <c r="D517" t="s">
        <v>17</v>
      </c>
      <c r="E517">
        <v>2020</v>
      </c>
      <c r="F517">
        <v>19772</v>
      </c>
      <c r="G517">
        <v>797</v>
      </c>
      <c r="H517">
        <v>762253</v>
      </c>
      <c r="I517">
        <v>31532</v>
      </c>
      <c r="J517">
        <v>0</v>
      </c>
      <c r="K517">
        <v>0</v>
      </c>
      <c r="L517">
        <v>2.02</v>
      </c>
      <c r="M517">
        <v>97.21</v>
      </c>
      <c r="N517">
        <v>2.75</v>
      </c>
      <c r="O517">
        <v>53.39</v>
      </c>
      <c r="P517">
        <v>20.89</v>
      </c>
    </row>
    <row r="518" spans="1:16" x14ac:dyDescent="0.3">
      <c r="A518" t="s">
        <v>90</v>
      </c>
      <c r="B518" t="s">
        <v>47</v>
      </c>
      <c r="C518">
        <v>29859000</v>
      </c>
      <c r="D518" t="s">
        <v>18</v>
      </c>
      <c r="E518">
        <v>2020</v>
      </c>
      <c r="F518">
        <v>18433</v>
      </c>
      <c r="G518">
        <v>604</v>
      </c>
      <c r="H518">
        <v>588958</v>
      </c>
      <c r="I518">
        <v>14244</v>
      </c>
      <c r="J518">
        <v>0</v>
      </c>
      <c r="K518">
        <v>0</v>
      </c>
      <c r="L518">
        <v>2.02</v>
      </c>
      <c r="M518">
        <v>97.21</v>
      </c>
      <c r="N518">
        <v>2.75</v>
      </c>
      <c r="O518">
        <v>53.39</v>
      </c>
      <c r="P518">
        <v>20.89</v>
      </c>
    </row>
    <row r="519" spans="1:16" x14ac:dyDescent="0.3">
      <c r="A519" t="s">
        <v>90</v>
      </c>
      <c r="B519" t="s">
        <v>47</v>
      </c>
      <c r="C519">
        <v>29859000</v>
      </c>
      <c r="D519" t="s">
        <v>19</v>
      </c>
      <c r="E519">
        <v>2020</v>
      </c>
      <c r="F519">
        <v>14431</v>
      </c>
      <c r="G519">
        <v>534</v>
      </c>
      <c r="H519">
        <v>707307</v>
      </c>
      <c r="I519">
        <v>18054</v>
      </c>
      <c r="J519">
        <v>0</v>
      </c>
      <c r="K519">
        <v>0</v>
      </c>
      <c r="L519">
        <v>2.02</v>
      </c>
      <c r="M519">
        <v>97.21</v>
      </c>
      <c r="N519">
        <v>2.75</v>
      </c>
      <c r="O519">
        <v>53.39</v>
      </c>
      <c r="P519">
        <v>20.89</v>
      </c>
    </row>
    <row r="520" spans="1:16" x14ac:dyDescent="0.3">
      <c r="A520" t="s">
        <v>90</v>
      </c>
      <c r="B520" t="s">
        <v>47</v>
      </c>
      <c r="C520">
        <v>29859000</v>
      </c>
      <c r="D520" t="s">
        <v>20</v>
      </c>
      <c r="E520">
        <v>2021</v>
      </c>
      <c r="F520">
        <v>6754</v>
      </c>
      <c r="G520">
        <v>274</v>
      </c>
      <c r="H520">
        <v>582144</v>
      </c>
      <c r="I520">
        <v>8037</v>
      </c>
      <c r="J520">
        <v>57499</v>
      </c>
      <c r="K520">
        <v>0</v>
      </c>
      <c r="L520">
        <v>2.02</v>
      </c>
      <c r="M520">
        <v>97.21</v>
      </c>
      <c r="N520">
        <v>2.75</v>
      </c>
      <c r="O520">
        <v>53.39</v>
      </c>
      <c r="P520">
        <v>20.89</v>
      </c>
    </row>
    <row r="521" spans="1:16" x14ac:dyDescent="0.3">
      <c r="A521" t="s">
        <v>90</v>
      </c>
      <c r="B521" t="s">
        <v>47</v>
      </c>
      <c r="C521">
        <v>29859000</v>
      </c>
      <c r="D521" t="s">
        <v>21</v>
      </c>
      <c r="E521">
        <v>2021</v>
      </c>
      <c r="F521">
        <v>8900</v>
      </c>
      <c r="G521">
        <v>217</v>
      </c>
      <c r="H521">
        <v>516773</v>
      </c>
      <c r="I521">
        <v>6179</v>
      </c>
      <c r="J521">
        <v>96950</v>
      </c>
      <c r="K521">
        <v>36351</v>
      </c>
      <c r="L521">
        <v>2.02</v>
      </c>
      <c r="M521">
        <v>97.21</v>
      </c>
      <c r="N521">
        <v>2.75</v>
      </c>
      <c r="O521">
        <v>53.39</v>
      </c>
      <c r="P521">
        <v>20.89</v>
      </c>
    </row>
    <row r="522" spans="1:16" x14ac:dyDescent="0.3">
      <c r="A522" t="s">
        <v>90</v>
      </c>
      <c r="B522" t="s">
        <v>47</v>
      </c>
      <c r="C522">
        <v>29859000</v>
      </c>
      <c r="D522" t="s">
        <v>10</v>
      </c>
      <c r="E522">
        <v>2021</v>
      </c>
      <c r="F522">
        <v>57558</v>
      </c>
      <c r="G522">
        <v>1036</v>
      </c>
      <c r="H522">
        <v>932706</v>
      </c>
      <c r="I522">
        <v>37322</v>
      </c>
      <c r="J522">
        <v>581975</v>
      </c>
      <c r="K522">
        <v>69673</v>
      </c>
      <c r="L522">
        <v>2.02</v>
      </c>
      <c r="M522">
        <v>97.21</v>
      </c>
      <c r="N522">
        <v>2.75</v>
      </c>
      <c r="O522">
        <v>53.39</v>
      </c>
      <c r="P522">
        <v>20.89</v>
      </c>
    </row>
    <row r="523" spans="1:16" x14ac:dyDescent="0.3">
      <c r="A523" t="s">
        <v>90</v>
      </c>
      <c r="B523" t="s">
        <v>47</v>
      </c>
      <c r="C523">
        <v>29859000</v>
      </c>
      <c r="D523" t="s">
        <v>11</v>
      </c>
      <c r="E523">
        <v>2021</v>
      </c>
      <c r="F523">
        <v>131239</v>
      </c>
      <c r="G523">
        <v>2154</v>
      </c>
      <c r="H523">
        <v>1289335</v>
      </c>
      <c r="I523">
        <v>97119</v>
      </c>
      <c r="J523">
        <v>2232922</v>
      </c>
      <c r="K523">
        <v>319368</v>
      </c>
      <c r="L523">
        <v>2.02</v>
      </c>
      <c r="M523">
        <v>97.21</v>
      </c>
      <c r="N523">
        <v>2.75</v>
      </c>
      <c r="O523">
        <v>53.39</v>
      </c>
      <c r="P523">
        <v>20.89</v>
      </c>
    </row>
    <row r="524" spans="1:16" x14ac:dyDescent="0.3">
      <c r="A524" t="s">
        <v>90</v>
      </c>
      <c r="B524" t="s">
        <v>47</v>
      </c>
      <c r="C524">
        <v>29859000</v>
      </c>
      <c r="D524" t="s">
        <v>12</v>
      </c>
      <c r="E524">
        <v>2021</v>
      </c>
      <c r="F524">
        <v>196634</v>
      </c>
      <c r="G524">
        <v>5528</v>
      </c>
      <c r="H524">
        <v>2034715</v>
      </c>
      <c r="I524">
        <v>210471</v>
      </c>
      <c r="J524">
        <v>1304861</v>
      </c>
      <c r="K524">
        <v>345070</v>
      </c>
      <c r="L524">
        <v>2.02</v>
      </c>
      <c r="M524">
        <v>97.21</v>
      </c>
      <c r="N524">
        <v>2.75</v>
      </c>
      <c r="O524">
        <v>53.39</v>
      </c>
      <c r="P524">
        <v>20.89</v>
      </c>
    </row>
    <row r="525" spans="1:16" x14ac:dyDescent="0.3">
      <c r="A525" t="s">
        <v>90</v>
      </c>
      <c r="B525" t="s">
        <v>47</v>
      </c>
      <c r="C525">
        <v>29859000</v>
      </c>
      <c r="D525" t="s">
        <v>13</v>
      </c>
      <c r="E525">
        <v>2021</v>
      </c>
      <c r="F525">
        <v>28002</v>
      </c>
      <c r="G525">
        <v>1502</v>
      </c>
      <c r="H525">
        <v>1640006</v>
      </c>
      <c r="I525">
        <v>59799</v>
      </c>
      <c r="J525">
        <v>1838155</v>
      </c>
      <c r="K525">
        <v>232266</v>
      </c>
      <c r="L525">
        <v>2.02</v>
      </c>
      <c r="M525">
        <v>97.21</v>
      </c>
      <c r="N525">
        <v>2.75</v>
      </c>
      <c r="O525">
        <v>53.39</v>
      </c>
      <c r="P525">
        <v>20.89</v>
      </c>
    </row>
    <row r="526" spans="1:16" x14ac:dyDescent="0.3">
      <c r="A526" t="s">
        <v>90</v>
      </c>
      <c r="B526" t="s">
        <v>47</v>
      </c>
      <c r="C526">
        <v>29859000</v>
      </c>
      <c r="D526" t="s">
        <v>14</v>
      </c>
      <c r="E526">
        <v>2021</v>
      </c>
      <c r="F526">
        <v>3495</v>
      </c>
      <c r="G526">
        <v>241</v>
      </c>
      <c r="H526">
        <v>1233480</v>
      </c>
      <c r="I526">
        <v>5854</v>
      </c>
      <c r="J526">
        <v>1626025</v>
      </c>
      <c r="K526">
        <v>962999</v>
      </c>
      <c r="L526">
        <v>2.02</v>
      </c>
      <c r="M526">
        <v>97.21</v>
      </c>
      <c r="N526">
        <v>2.75</v>
      </c>
      <c r="O526">
        <v>53.39</v>
      </c>
      <c r="P526">
        <v>20.89</v>
      </c>
    </row>
    <row r="527" spans="1:16" x14ac:dyDescent="0.3">
      <c r="A527" t="s">
        <v>90</v>
      </c>
      <c r="B527" t="s">
        <v>47</v>
      </c>
      <c r="C527">
        <v>29859000</v>
      </c>
      <c r="D527" t="s">
        <v>15</v>
      </c>
      <c r="E527">
        <v>2021</v>
      </c>
      <c r="F527">
        <v>1510</v>
      </c>
      <c r="G527">
        <v>138</v>
      </c>
      <c r="H527">
        <v>1253682</v>
      </c>
      <c r="I527">
        <v>1582</v>
      </c>
      <c r="J527">
        <v>2674617</v>
      </c>
      <c r="K527">
        <v>1290041</v>
      </c>
      <c r="L527">
        <v>2.02</v>
      </c>
      <c r="M527">
        <v>97.21</v>
      </c>
      <c r="N527">
        <v>2.75</v>
      </c>
      <c r="O527">
        <v>53.39</v>
      </c>
      <c r="P527">
        <v>20.89</v>
      </c>
    </row>
    <row r="528" spans="1:16" x14ac:dyDescent="0.3">
      <c r="A528" t="s">
        <v>90</v>
      </c>
      <c r="B528" t="s">
        <v>47</v>
      </c>
      <c r="C528">
        <v>29859000</v>
      </c>
      <c r="D528" t="s">
        <v>16</v>
      </c>
      <c r="E528">
        <v>2021</v>
      </c>
      <c r="F528">
        <v>1021</v>
      </c>
      <c r="G528">
        <v>85</v>
      </c>
      <c r="H528">
        <v>1151174</v>
      </c>
      <c r="I528">
        <v>973</v>
      </c>
      <c r="J528">
        <v>4100160</v>
      </c>
      <c r="K528">
        <v>1769253</v>
      </c>
      <c r="L528">
        <v>2.02</v>
      </c>
      <c r="M528">
        <v>97.21</v>
      </c>
      <c r="N528">
        <v>2.75</v>
      </c>
      <c r="O528">
        <v>53.39</v>
      </c>
      <c r="P528">
        <v>20.89</v>
      </c>
    </row>
    <row r="529" spans="1:16" x14ac:dyDescent="0.3">
      <c r="A529" t="s">
        <v>90</v>
      </c>
      <c r="B529" t="s">
        <v>47</v>
      </c>
      <c r="C529">
        <v>29859000</v>
      </c>
      <c r="D529" t="s">
        <v>17</v>
      </c>
      <c r="E529">
        <v>2021</v>
      </c>
      <c r="F529">
        <v>766</v>
      </c>
      <c r="G529">
        <v>43</v>
      </c>
      <c r="H529">
        <v>894927</v>
      </c>
      <c r="I529">
        <v>759</v>
      </c>
      <c r="J529">
        <v>1429550</v>
      </c>
      <c r="K529">
        <v>1213952</v>
      </c>
      <c r="L529">
        <v>2.02</v>
      </c>
      <c r="M529">
        <v>97.21</v>
      </c>
      <c r="N529">
        <v>2.75</v>
      </c>
      <c r="O529">
        <v>53.39</v>
      </c>
      <c r="P529">
        <v>20.89</v>
      </c>
    </row>
    <row r="530" spans="1:16" x14ac:dyDescent="0.3">
      <c r="A530" t="s">
        <v>89</v>
      </c>
      <c r="B530" t="s">
        <v>48</v>
      </c>
      <c r="C530">
        <v>1504000</v>
      </c>
      <c r="D530" t="s">
        <v>10</v>
      </c>
      <c r="E530">
        <v>2020</v>
      </c>
      <c r="F530">
        <v>1</v>
      </c>
      <c r="G530">
        <v>0</v>
      </c>
      <c r="H530">
        <v>0</v>
      </c>
      <c r="I530">
        <v>0</v>
      </c>
      <c r="J530">
        <v>0</v>
      </c>
      <c r="K530">
        <v>0</v>
      </c>
      <c r="L530">
        <v>8.51</v>
      </c>
      <c r="M530">
        <v>98.21</v>
      </c>
      <c r="N530">
        <v>1.45</v>
      </c>
      <c r="O530">
        <v>48.8</v>
      </c>
      <c r="P530">
        <v>26.89</v>
      </c>
    </row>
    <row r="531" spans="1:16" x14ac:dyDescent="0.3">
      <c r="A531" t="s">
        <v>89</v>
      </c>
      <c r="B531" t="s">
        <v>48</v>
      </c>
      <c r="C531">
        <v>1504000</v>
      </c>
      <c r="D531" t="s">
        <v>11</v>
      </c>
      <c r="E531">
        <v>2020</v>
      </c>
      <c r="F531">
        <v>7</v>
      </c>
      <c r="G531">
        <v>0</v>
      </c>
      <c r="H531">
        <v>2353</v>
      </c>
      <c r="I531">
        <v>5</v>
      </c>
      <c r="J531">
        <v>0</v>
      </c>
      <c r="K531">
        <v>0</v>
      </c>
      <c r="L531">
        <v>8.51</v>
      </c>
      <c r="M531">
        <v>98.21</v>
      </c>
      <c r="N531">
        <v>1.45</v>
      </c>
      <c r="O531">
        <v>48.8</v>
      </c>
      <c r="P531">
        <v>26.89</v>
      </c>
    </row>
    <row r="532" spans="1:16" x14ac:dyDescent="0.3">
      <c r="A532" t="s">
        <v>89</v>
      </c>
      <c r="B532" t="s">
        <v>48</v>
      </c>
      <c r="C532">
        <v>1504000</v>
      </c>
      <c r="D532" t="s">
        <v>12</v>
      </c>
      <c r="E532">
        <v>2020</v>
      </c>
      <c r="F532">
        <v>62</v>
      </c>
      <c r="G532">
        <v>0</v>
      </c>
      <c r="H532">
        <v>4902</v>
      </c>
      <c r="I532">
        <v>20</v>
      </c>
      <c r="J532">
        <v>0</v>
      </c>
      <c r="K532">
        <v>0</v>
      </c>
      <c r="L532">
        <v>8.51</v>
      </c>
      <c r="M532">
        <v>98.21</v>
      </c>
      <c r="N532">
        <v>1.45</v>
      </c>
      <c r="O532">
        <v>48.8</v>
      </c>
      <c r="P532">
        <v>26.89</v>
      </c>
    </row>
    <row r="533" spans="1:16" x14ac:dyDescent="0.3">
      <c r="A533" t="s">
        <v>89</v>
      </c>
      <c r="B533" t="s">
        <v>48</v>
      </c>
      <c r="C533">
        <v>1504000</v>
      </c>
      <c r="D533" t="s">
        <v>13</v>
      </c>
      <c r="E533">
        <v>2020</v>
      </c>
      <c r="F533">
        <v>644</v>
      </c>
      <c r="G533">
        <v>12</v>
      </c>
      <c r="H533">
        <v>10026</v>
      </c>
      <c r="I533">
        <v>247</v>
      </c>
      <c r="J533">
        <v>0</v>
      </c>
      <c r="K533">
        <v>0</v>
      </c>
      <c r="L533">
        <v>8.51</v>
      </c>
      <c r="M533">
        <v>98.21</v>
      </c>
      <c r="N533">
        <v>1.45</v>
      </c>
      <c r="O533">
        <v>48.8</v>
      </c>
      <c r="P533">
        <v>26.89</v>
      </c>
    </row>
    <row r="534" spans="1:16" x14ac:dyDescent="0.3">
      <c r="A534" t="s">
        <v>89</v>
      </c>
      <c r="B534" t="s">
        <v>48</v>
      </c>
      <c r="C534">
        <v>1504000</v>
      </c>
      <c r="D534" t="s">
        <v>14</v>
      </c>
      <c r="E534">
        <v>2020</v>
      </c>
      <c r="F534">
        <v>2758</v>
      </c>
      <c r="G534">
        <v>37</v>
      </c>
      <c r="H534">
        <v>22426</v>
      </c>
      <c r="I534">
        <v>1828</v>
      </c>
      <c r="J534">
        <v>0</v>
      </c>
      <c r="K534">
        <v>0</v>
      </c>
      <c r="L534">
        <v>8.51</v>
      </c>
      <c r="M534">
        <v>98.21</v>
      </c>
      <c r="N534">
        <v>1.45</v>
      </c>
      <c r="O534">
        <v>48.8</v>
      </c>
      <c r="P534">
        <v>26.89</v>
      </c>
    </row>
    <row r="535" spans="1:16" x14ac:dyDescent="0.3">
      <c r="A535" t="s">
        <v>89</v>
      </c>
      <c r="B535" t="s">
        <v>48</v>
      </c>
      <c r="C535">
        <v>1504000</v>
      </c>
      <c r="D535" t="s">
        <v>15</v>
      </c>
      <c r="E535">
        <v>2020</v>
      </c>
      <c r="F535">
        <v>10939</v>
      </c>
      <c r="G535">
        <v>179</v>
      </c>
      <c r="H535">
        <v>36398</v>
      </c>
      <c r="I535">
        <v>7234</v>
      </c>
      <c r="J535">
        <v>0</v>
      </c>
      <c r="K535">
        <v>0</v>
      </c>
      <c r="L535">
        <v>8.51</v>
      </c>
      <c r="M535">
        <v>98.21</v>
      </c>
      <c r="N535">
        <v>1.45</v>
      </c>
      <c r="O535">
        <v>48.8</v>
      </c>
      <c r="P535">
        <v>26.89</v>
      </c>
    </row>
    <row r="536" spans="1:16" x14ac:dyDescent="0.3">
      <c r="A536" t="s">
        <v>89</v>
      </c>
      <c r="B536" t="s">
        <v>48</v>
      </c>
      <c r="C536">
        <v>1504000</v>
      </c>
      <c r="D536" t="s">
        <v>16</v>
      </c>
      <c r="E536">
        <v>2020</v>
      </c>
      <c r="F536">
        <v>13133</v>
      </c>
      <c r="G536">
        <v>293</v>
      </c>
      <c r="H536">
        <v>113463</v>
      </c>
      <c r="I536">
        <v>12740</v>
      </c>
      <c r="J536">
        <v>0</v>
      </c>
      <c r="K536">
        <v>0</v>
      </c>
      <c r="L536">
        <v>8.51</v>
      </c>
      <c r="M536">
        <v>98.21</v>
      </c>
      <c r="N536">
        <v>1.45</v>
      </c>
      <c r="O536">
        <v>48.8</v>
      </c>
      <c r="P536">
        <v>26.89</v>
      </c>
    </row>
    <row r="537" spans="1:16" x14ac:dyDescent="0.3">
      <c r="A537" t="s">
        <v>89</v>
      </c>
      <c r="B537" t="s">
        <v>48</v>
      </c>
      <c r="C537">
        <v>1504000</v>
      </c>
      <c r="D537" t="s">
        <v>17</v>
      </c>
      <c r="E537">
        <v>2020</v>
      </c>
      <c r="F537">
        <v>7469</v>
      </c>
      <c r="G537">
        <v>71</v>
      </c>
      <c r="H537">
        <v>122239</v>
      </c>
      <c r="I537">
        <v>8650</v>
      </c>
      <c r="J537">
        <v>0</v>
      </c>
      <c r="K537">
        <v>0</v>
      </c>
      <c r="L537">
        <v>8.51</v>
      </c>
      <c r="M537">
        <v>98.21</v>
      </c>
      <c r="N537">
        <v>1.45</v>
      </c>
      <c r="O537">
        <v>48.8</v>
      </c>
      <c r="P537">
        <v>26.89</v>
      </c>
    </row>
    <row r="538" spans="1:16" x14ac:dyDescent="0.3">
      <c r="A538" t="s">
        <v>89</v>
      </c>
      <c r="B538" t="s">
        <v>48</v>
      </c>
      <c r="C538">
        <v>1504000</v>
      </c>
      <c r="D538" t="s">
        <v>18</v>
      </c>
      <c r="E538">
        <v>2020</v>
      </c>
      <c r="F538">
        <v>1955</v>
      </c>
      <c r="G538">
        <v>18</v>
      </c>
      <c r="H538">
        <v>93518</v>
      </c>
      <c r="I538">
        <v>5174</v>
      </c>
      <c r="J538">
        <v>0</v>
      </c>
      <c r="K538">
        <v>0</v>
      </c>
      <c r="L538">
        <v>8.51</v>
      </c>
      <c r="M538">
        <v>98.21</v>
      </c>
      <c r="N538">
        <v>1.45</v>
      </c>
      <c r="O538">
        <v>48.8</v>
      </c>
      <c r="P538">
        <v>26.89</v>
      </c>
    </row>
    <row r="539" spans="1:16" x14ac:dyDescent="0.3">
      <c r="A539" t="s">
        <v>89</v>
      </c>
      <c r="B539" t="s">
        <v>48</v>
      </c>
      <c r="C539">
        <v>1504000</v>
      </c>
      <c r="D539" t="s">
        <v>19</v>
      </c>
      <c r="E539">
        <v>2020</v>
      </c>
      <c r="F539">
        <v>1164</v>
      </c>
      <c r="G539">
        <v>23</v>
      </c>
      <c r="H539">
        <v>83126</v>
      </c>
      <c r="I539">
        <v>1217</v>
      </c>
      <c r="J539">
        <v>0</v>
      </c>
      <c r="K539">
        <v>0</v>
      </c>
      <c r="L539">
        <v>8.51</v>
      </c>
      <c r="M539">
        <v>98.21</v>
      </c>
      <c r="N539">
        <v>1.45</v>
      </c>
      <c r="O539">
        <v>48.8</v>
      </c>
      <c r="P539">
        <v>26.89</v>
      </c>
    </row>
    <row r="540" spans="1:16" x14ac:dyDescent="0.3">
      <c r="A540" t="s">
        <v>89</v>
      </c>
      <c r="B540" t="s">
        <v>48</v>
      </c>
      <c r="C540">
        <v>1504000</v>
      </c>
      <c r="D540" t="s">
        <v>20</v>
      </c>
      <c r="E540">
        <v>2021</v>
      </c>
      <c r="F540">
        <v>936</v>
      </c>
      <c r="G540">
        <v>15</v>
      </c>
      <c r="H540">
        <v>90242</v>
      </c>
      <c r="I540">
        <v>1020</v>
      </c>
      <c r="J540">
        <v>2736</v>
      </c>
      <c r="K540">
        <v>0</v>
      </c>
      <c r="L540">
        <v>8.51</v>
      </c>
      <c r="M540">
        <v>98.21</v>
      </c>
      <c r="N540">
        <v>1.45</v>
      </c>
      <c r="O540">
        <v>48.8</v>
      </c>
      <c r="P540">
        <v>26.89</v>
      </c>
    </row>
    <row r="541" spans="1:16" x14ac:dyDescent="0.3">
      <c r="A541" t="s">
        <v>89</v>
      </c>
      <c r="B541" t="s">
        <v>48</v>
      </c>
      <c r="C541">
        <v>1504000</v>
      </c>
      <c r="D541" t="s">
        <v>21</v>
      </c>
      <c r="E541">
        <v>2021</v>
      </c>
      <c r="F541">
        <v>657</v>
      </c>
      <c r="G541">
        <v>20</v>
      </c>
      <c r="H541">
        <v>52134</v>
      </c>
      <c r="I541">
        <v>737</v>
      </c>
      <c r="J541">
        <v>7184</v>
      </c>
      <c r="K541">
        <v>1224</v>
      </c>
      <c r="L541">
        <v>8.51</v>
      </c>
      <c r="M541">
        <v>98.21</v>
      </c>
      <c r="N541">
        <v>1.45</v>
      </c>
      <c r="O541">
        <v>48.8</v>
      </c>
      <c r="P541">
        <v>26.89</v>
      </c>
    </row>
    <row r="542" spans="1:16" x14ac:dyDescent="0.3">
      <c r="A542" t="s">
        <v>89</v>
      </c>
      <c r="B542" t="s">
        <v>48</v>
      </c>
      <c r="C542">
        <v>1504000</v>
      </c>
      <c r="D542" t="s">
        <v>10</v>
      </c>
      <c r="E542">
        <v>2021</v>
      </c>
      <c r="F542">
        <v>1743</v>
      </c>
      <c r="G542">
        <v>14</v>
      </c>
      <c r="H542">
        <v>42994</v>
      </c>
      <c r="I542">
        <v>840</v>
      </c>
      <c r="J542">
        <v>57115</v>
      </c>
      <c r="K542">
        <v>5906</v>
      </c>
      <c r="L542">
        <v>8.51</v>
      </c>
      <c r="M542">
        <v>98.21</v>
      </c>
      <c r="N542">
        <v>1.45</v>
      </c>
      <c r="O542">
        <v>48.8</v>
      </c>
      <c r="P542">
        <v>26.89</v>
      </c>
    </row>
    <row r="543" spans="1:16" x14ac:dyDescent="0.3">
      <c r="A543" t="s">
        <v>89</v>
      </c>
      <c r="B543" t="s">
        <v>48</v>
      </c>
      <c r="C543">
        <v>1504000</v>
      </c>
      <c r="D543" t="s">
        <v>11</v>
      </c>
      <c r="E543">
        <v>2021</v>
      </c>
      <c r="F543">
        <v>17154</v>
      </c>
      <c r="G543">
        <v>123</v>
      </c>
      <c r="H543">
        <v>129352</v>
      </c>
      <c r="I543">
        <v>8586</v>
      </c>
      <c r="J543">
        <v>102416</v>
      </c>
      <c r="K543">
        <v>21209</v>
      </c>
      <c r="L543">
        <v>8.51</v>
      </c>
      <c r="M543">
        <v>98.21</v>
      </c>
      <c r="N543">
        <v>1.45</v>
      </c>
      <c r="O543">
        <v>48.8</v>
      </c>
      <c r="P543">
        <v>26.89</v>
      </c>
    </row>
    <row r="544" spans="1:16" x14ac:dyDescent="0.3">
      <c r="A544" t="s">
        <v>89</v>
      </c>
      <c r="B544" t="s">
        <v>48</v>
      </c>
      <c r="C544">
        <v>1504000</v>
      </c>
      <c r="D544" t="s">
        <v>12</v>
      </c>
      <c r="E544">
        <v>2021</v>
      </c>
      <c r="F544">
        <v>45831</v>
      </c>
      <c r="G544">
        <v>731</v>
      </c>
      <c r="H544">
        <v>255395</v>
      </c>
      <c r="I544">
        <v>43472</v>
      </c>
      <c r="J544">
        <v>48512</v>
      </c>
      <c r="K544">
        <v>22875</v>
      </c>
      <c r="L544">
        <v>8.51</v>
      </c>
      <c r="M544">
        <v>98.21</v>
      </c>
      <c r="N544">
        <v>1.45</v>
      </c>
      <c r="O544">
        <v>48.8</v>
      </c>
      <c r="P544">
        <v>26.89</v>
      </c>
    </row>
    <row r="545" spans="1:16" x14ac:dyDescent="0.3">
      <c r="A545" t="s">
        <v>89</v>
      </c>
      <c r="B545" t="s">
        <v>48</v>
      </c>
      <c r="C545">
        <v>1504000</v>
      </c>
      <c r="D545" t="s">
        <v>13</v>
      </c>
      <c r="E545">
        <v>2021</v>
      </c>
      <c r="F545">
        <v>12796</v>
      </c>
      <c r="G545">
        <v>213</v>
      </c>
      <c r="H545">
        <v>257728</v>
      </c>
      <c r="I545">
        <v>21376</v>
      </c>
      <c r="J545">
        <v>222363</v>
      </c>
      <c r="K545">
        <v>15854</v>
      </c>
      <c r="L545">
        <v>8.51</v>
      </c>
      <c r="M545">
        <v>98.21</v>
      </c>
      <c r="N545">
        <v>1.45</v>
      </c>
      <c r="O545">
        <v>48.8</v>
      </c>
      <c r="P545">
        <v>26.89</v>
      </c>
    </row>
    <row r="546" spans="1:16" x14ac:dyDescent="0.3">
      <c r="A546" t="s">
        <v>89</v>
      </c>
      <c r="B546" t="s">
        <v>48</v>
      </c>
      <c r="C546">
        <v>1504000</v>
      </c>
      <c r="D546" t="s">
        <v>14</v>
      </c>
      <c r="E546">
        <v>2021</v>
      </c>
      <c r="F546">
        <v>3666</v>
      </c>
      <c r="G546">
        <v>46</v>
      </c>
      <c r="H546">
        <v>188010</v>
      </c>
      <c r="I546">
        <v>5012</v>
      </c>
      <c r="J546">
        <v>133846</v>
      </c>
      <c r="K546">
        <v>78460</v>
      </c>
      <c r="L546">
        <v>8.51</v>
      </c>
      <c r="M546">
        <v>98.21</v>
      </c>
      <c r="N546">
        <v>1.45</v>
      </c>
      <c r="O546">
        <v>48.8</v>
      </c>
      <c r="P546">
        <v>26.89</v>
      </c>
    </row>
    <row r="547" spans="1:16" x14ac:dyDescent="0.3">
      <c r="A547" t="s">
        <v>89</v>
      </c>
      <c r="B547" t="s">
        <v>48</v>
      </c>
      <c r="C547">
        <v>1504000</v>
      </c>
      <c r="D547" t="s">
        <v>15</v>
      </c>
      <c r="E547">
        <v>2021</v>
      </c>
      <c r="F547">
        <v>2657</v>
      </c>
      <c r="G547">
        <v>17</v>
      </c>
      <c r="H547">
        <v>142602</v>
      </c>
      <c r="I547">
        <v>2887</v>
      </c>
      <c r="J547">
        <v>65580</v>
      </c>
      <c r="K547">
        <v>40150</v>
      </c>
      <c r="L547">
        <v>8.51</v>
      </c>
      <c r="M547">
        <v>98.21</v>
      </c>
      <c r="N547">
        <v>1.45</v>
      </c>
      <c r="O547">
        <v>48.8</v>
      </c>
      <c r="P547">
        <v>26.89</v>
      </c>
    </row>
    <row r="548" spans="1:16" x14ac:dyDescent="0.3">
      <c r="A548" t="s">
        <v>89</v>
      </c>
      <c r="B548" t="s">
        <v>48</v>
      </c>
      <c r="C548">
        <v>1504000</v>
      </c>
      <c r="D548" t="s">
        <v>16</v>
      </c>
      <c r="E548">
        <v>2021</v>
      </c>
      <c r="F548">
        <v>2795</v>
      </c>
      <c r="G548">
        <v>28</v>
      </c>
      <c r="H548">
        <v>149847</v>
      </c>
      <c r="I548">
        <v>2652</v>
      </c>
      <c r="J548">
        <v>61878</v>
      </c>
      <c r="K548">
        <v>130031</v>
      </c>
      <c r="L548">
        <v>8.51</v>
      </c>
      <c r="M548">
        <v>98.21</v>
      </c>
      <c r="N548">
        <v>1.45</v>
      </c>
      <c r="O548">
        <v>48.8</v>
      </c>
      <c r="P548">
        <v>26.89</v>
      </c>
    </row>
    <row r="549" spans="1:16" x14ac:dyDescent="0.3">
      <c r="A549" t="s">
        <v>89</v>
      </c>
      <c r="B549" t="s">
        <v>48</v>
      </c>
      <c r="C549">
        <v>1504000</v>
      </c>
      <c r="D549" t="s">
        <v>17</v>
      </c>
      <c r="E549">
        <v>2021</v>
      </c>
      <c r="F549">
        <v>1646</v>
      </c>
      <c r="G549">
        <v>17</v>
      </c>
      <c r="H549">
        <v>122305</v>
      </c>
      <c r="I549">
        <v>2029</v>
      </c>
      <c r="J549">
        <v>32292</v>
      </c>
      <c r="K549">
        <v>88646</v>
      </c>
      <c r="L549">
        <v>8.51</v>
      </c>
      <c r="M549">
        <v>98.21</v>
      </c>
      <c r="N549">
        <v>1.45</v>
      </c>
      <c r="O549">
        <v>48.8</v>
      </c>
      <c r="P549">
        <v>26.89</v>
      </c>
    </row>
    <row r="550" spans="1:16" x14ac:dyDescent="0.3">
      <c r="A550" t="s">
        <v>91</v>
      </c>
      <c r="B550" t="s">
        <v>49</v>
      </c>
      <c r="C550">
        <v>77264000</v>
      </c>
      <c r="D550" t="s">
        <v>10</v>
      </c>
      <c r="E550">
        <v>2020</v>
      </c>
      <c r="F550">
        <v>93</v>
      </c>
      <c r="G550">
        <v>0</v>
      </c>
      <c r="H550">
        <v>0</v>
      </c>
      <c r="I550">
        <v>3</v>
      </c>
      <c r="J550">
        <v>0</v>
      </c>
      <c r="K550">
        <v>0</v>
      </c>
      <c r="L550">
        <v>1.24</v>
      </c>
      <c r="M550">
        <v>99.06</v>
      </c>
      <c r="N550">
        <v>0.94</v>
      </c>
      <c r="O550">
        <v>55.06</v>
      </c>
      <c r="P550">
        <v>26.01</v>
      </c>
    </row>
    <row r="551" spans="1:16" x14ac:dyDescent="0.3">
      <c r="A551" t="s">
        <v>91</v>
      </c>
      <c r="B551" t="s">
        <v>49</v>
      </c>
      <c r="C551">
        <v>77264000</v>
      </c>
      <c r="D551" t="s">
        <v>11</v>
      </c>
      <c r="E551">
        <v>2020</v>
      </c>
      <c r="F551">
        <v>2491</v>
      </c>
      <c r="G551">
        <v>58</v>
      </c>
      <c r="H551">
        <v>103704</v>
      </c>
      <c r="I551">
        <v>890</v>
      </c>
      <c r="J551">
        <v>0</v>
      </c>
      <c r="K551">
        <v>0</v>
      </c>
      <c r="L551">
        <v>1.24</v>
      </c>
      <c r="M551">
        <v>99.06</v>
      </c>
      <c r="N551">
        <v>0.94</v>
      </c>
      <c r="O551">
        <v>55.06</v>
      </c>
      <c r="P551">
        <v>26.01</v>
      </c>
    </row>
    <row r="552" spans="1:16" x14ac:dyDescent="0.3">
      <c r="A552" t="s">
        <v>91</v>
      </c>
      <c r="B552" t="s">
        <v>49</v>
      </c>
      <c r="C552">
        <v>77264000</v>
      </c>
      <c r="D552" t="s">
        <v>12</v>
      </c>
      <c r="E552">
        <v>2020</v>
      </c>
      <c r="F552">
        <v>6247</v>
      </c>
      <c r="G552">
        <v>136</v>
      </c>
      <c r="H552">
        <v>306073</v>
      </c>
      <c r="I552">
        <v>5139</v>
      </c>
      <c r="J552">
        <v>0</v>
      </c>
      <c r="K552">
        <v>0</v>
      </c>
      <c r="L552">
        <v>1.24</v>
      </c>
      <c r="M552">
        <v>99.06</v>
      </c>
      <c r="N552">
        <v>0.94</v>
      </c>
      <c r="O552">
        <v>55.06</v>
      </c>
      <c r="P552">
        <v>26.01</v>
      </c>
    </row>
    <row r="553" spans="1:16" x14ac:dyDescent="0.3">
      <c r="A553" t="s">
        <v>91</v>
      </c>
      <c r="B553" t="s">
        <v>49</v>
      </c>
      <c r="C553">
        <v>77264000</v>
      </c>
      <c r="D553" t="s">
        <v>13</v>
      </c>
      <c r="E553">
        <v>2020</v>
      </c>
      <c r="F553">
        <v>9177</v>
      </c>
      <c r="G553">
        <v>219</v>
      </c>
      <c r="H553">
        <v>414436</v>
      </c>
      <c r="I553">
        <v>8188</v>
      </c>
      <c r="J553">
        <v>0</v>
      </c>
      <c r="K553">
        <v>0</v>
      </c>
      <c r="L553">
        <v>1.24</v>
      </c>
      <c r="M553">
        <v>99.06</v>
      </c>
      <c r="N553">
        <v>0.94</v>
      </c>
      <c r="O553">
        <v>55.06</v>
      </c>
      <c r="P553">
        <v>26.01</v>
      </c>
    </row>
    <row r="554" spans="1:16" x14ac:dyDescent="0.3">
      <c r="A554" t="s">
        <v>91</v>
      </c>
      <c r="B554" t="s">
        <v>49</v>
      </c>
      <c r="C554">
        <v>77264000</v>
      </c>
      <c r="D554" t="s">
        <v>14</v>
      </c>
      <c r="E554">
        <v>2020</v>
      </c>
      <c r="F554">
        <v>24075</v>
      </c>
      <c r="G554">
        <v>267</v>
      </c>
      <c r="H554">
        <v>702749</v>
      </c>
      <c r="I554">
        <v>15625</v>
      </c>
      <c r="J554">
        <v>0</v>
      </c>
      <c r="K554">
        <v>0</v>
      </c>
      <c r="L554">
        <v>1.24</v>
      </c>
      <c r="M554">
        <v>99.06</v>
      </c>
      <c r="N554">
        <v>0.94</v>
      </c>
      <c r="O554">
        <v>55.06</v>
      </c>
      <c r="P554">
        <v>26.01</v>
      </c>
    </row>
    <row r="555" spans="1:16" x14ac:dyDescent="0.3">
      <c r="A555" t="s">
        <v>91</v>
      </c>
      <c r="B555" t="s">
        <v>49</v>
      </c>
      <c r="C555">
        <v>77264000</v>
      </c>
      <c r="D555" t="s">
        <v>15</v>
      </c>
      <c r="E555">
        <v>2020</v>
      </c>
      <c r="F555">
        <v>39610</v>
      </c>
      <c r="G555">
        <v>376</v>
      </c>
      <c r="H555">
        <v>787641</v>
      </c>
      <c r="I555">
        <v>36967</v>
      </c>
      <c r="J555">
        <v>0</v>
      </c>
      <c r="K555">
        <v>0</v>
      </c>
      <c r="L555">
        <v>1.24</v>
      </c>
      <c r="M555">
        <v>99.06</v>
      </c>
      <c r="N555">
        <v>0.94</v>
      </c>
      <c r="O555">
        <v>55.06</v>
      </c>
      <c r="P555">
        <v>26.01</v>
      </c>
    </row>
    <row r="556" spans="1:16" x14ac:dyDescent="0.3">
      <c r="A556" t="s">
        <v>91</v>
      </c>
      <c r="B556" t="s">
        <v>49</v>
      </c>
      <c r="C556">
        <v>77264000</v>
      </c>
      <c r="D556" t="s">
        <v>16</v>
      </c>
      <c r="E556">
        <v>2020</v>
      </c>
      <c r="F556">
        <v>53599</v>
      </c>
      <c r="G556">
        <v>430</v>
      </c>
      <c r="H556">
        <v>804194</v>
      </c>
      <c r="I556">
        <v>46413</v>
      </c>
      <c r="J556">
        <v>0</v>
      </c>
      <c r="K556">
        <v>0</v>
      </c>
      <c r="L556">
        <v>1.24</v>
      </c>
      <c r="M556">
        <v>99.06</v>
      </c>
      <c r="N556">
        <v>0.94</v>
      </c>
      <c r="O556">
        <v>55.06</v>
      </c>
      <c r="P556">
        <v>26.01</v>
      </c>
    </row>
    <row r="557" spans="1:16" x14ac:dyDescent="0.3">
      <c r="A557" t="s">
        <v>91</v>
      </c>
      <c r="B557" t="s">
        <v>49</v>
      </c>
      <c r="C557">
        <v>77264000</v>
      </c>
      <c r="D557" t="s">
        <v>17</v>
      </c>
      <c r="E557">
        <v>2020</v>
      </c>
      <c r="F557">
        <v>61701</v>
      </c>
      <c r="G557">
        <v>421</v>
      </c>
      <c r="H557">
        <v>614083</v>
      </c>
      <c r="I557">
        <v>66759</v>
      </c>
      <c r="J557">
        <v>0</v>
      </c>
      <c r="K557">
        <v>0</v>
      </c>
      <c r="L557">
        <v>1.24</v>
      </c>
      <c r="M557">
        <v>99.06</v>
      </c>
      <c r="N557">
        <v>0.94</v>
      </c>
      <c r="O557">
        <v>55.06</v>
      </c>
      <c r="P557">
        <v>26.01</v>
      </c>
    </row>
    <row r="558" spans="1:16" x14ac:dyDescent="0.3">
      <c r="A558" t="s">
        <v>91</v>
      </c>
      <c r="B558" t="s">
        <v>49</v>
      </c>
      <c r="C558">
        <v>77264000</v>
      </c>
      <c r="D558" t="s">
        <v>18</v>
      </c>
      <c r="E558">
        <v>2020</v>
      </c>
      <c r="F558">
        <v>71070</v>
      </c>
      <c r="G558">
        <v>405</v>
      </c>
      <c r="H558">
        <v>678629</v>
      </c>
      <c r="I558">
        <v>57114</v>
      </c>
      <c r="J558">
        <v>0</v>
      </c>
      <c r="K558">
        <v>0</v>
      </c>
      <c r="L558">
        <v>1.24</v>
      </c>
      <c r="M558">
        <v>99.06</v>
      </c>
      <c r="N558">
        <v>0.94</v>
      </c>
      <c r="O558">
        <v>55.06</v>
      </c>
      <c r="P558">
        <v>26.01</v>
      </c>
    </row>
    <row r="559" spans="1:16" x14ac:dyDescent="0.3">
      <c r="A559" t="s">
        <v>91</v>
      </c>
      <c r="B559" t="s">
        <v>49</v>
      </c>
      <c r="C559">
        <v>77264000</v>
      </c>
      <c r="D559" t="s">
        <v>19</v>
      </c>
      <c r="E559">
        <v>2020</v>
      </c>
      <c r="F559">
        <v>40180</v>
      </c>
      <c r="G559">
        <v>384</v>
      </c>
      <c r="H559">
        <v>853695</v>
      </c>
      <c r="I559">
        <v>58889</v>
      </c>
      <c r="J559">
        <v>0</v>
      </c>
      <c r="K559">
        <v>0</v>
      </c>
      <c r="L559">
        <v>1.24</v>
      </c>
      <c r="M559">
        <v>99.06</v>
      </c>
      <c r="N559">
        <v>0.94</v>
      </c>
      <c r="O559">
        <v>55.06</v>
      </c>
      <c r="P559">
        <v>26.01</v>
      </c>
    </row>
    <row r="560" spans="1:16" x14ac:dyDescent="0.3">
      <c r="A560" t="s">
        <v>91</v>
      </c>
      <c r="B560" t="s">
        <v>49</v>
      </c>
      <c r="C560">
        <v>77264000</v>
      </c>
      <c r="D560" t="s">
        <v>20</v>
      </c>
      <c r="E560">
        <v>2021</v>
      </c>
      <c r="F560">
        <v>9248</v>
      </c>
      <c r="G560">
        <v>70</v>
      </c>
      <c r="H560">
        <v>586533</v>
      </c>
      <c r="I560">
        <v>16577</v>
      </c>
      <c r="J560">
        <v>330797</v>
      </c>
      <c r="K560">
        <v>0</v>
      </c>
      <c r="L560">
        <v>1.24</v>
      </c>
      <c r="M560">
        <v>99.06</v>
      </c>
      <c r="N560">
        <v>0.94</v>
      </c>
      <c r="O560">
        <v>55.06</v>
      </c>
      <c r="P560">
        <v>26.01</v>
      </c>
    </row>
    <row r="561" spans="1:16" x14ac:dyDescent="0.3">
      <c r="A561" t="s">
        <v>91</v>
      </c>
      <c r="B561" t="s">
        <v>49</v>
      </c>
      <c r="C561">
        <v>77264000</v>
      </c>
      <c r="D561" t="s">
        <v>21</v>
      </c>
      <c r="E561">
        <v>2021</v>
      </c>
      <c r="F561">
        <v>2845</v>
      </c>
      <c r="G561">
        <v>21</v>
      </c>
      <c r="H561">
        <v>452728</v>
      </c>
      <c r="I561">
        <v>3677</v>
      </c>
      <c r="J561">
        <v>467650</v>
      </c>
      <c r="K561">
        <v>224760</v>
      </c>
      <c r="L561">
        <v>1.24</v>
      </c>
      <c r="M561">
        <v>99.06</v>
      </c>
      <c r="N561">
        <v>0.94</v>
      </c>
      <c r="O561">
        <v>55.06</v>
      </c>
      <c r="P561">
        <v>26.01</v>
      </c>
    </row>
    <row r="562" spans="1:16" x14ac:dyDescent="0.3">
      <c r="A562" t="s">
        <v>91</v>
      </c>
      <c r="B562" t="s">
        <v>49</v>
      </c>
      <c r="C562">
        <v>77264000</v>
      </c>
      <c r="D562" t="s">
        <v>10</v>
      </c>
      <c r="E562">
        <v>2021</v>
      </c>
      <c r="F562">
        <v>12813</v>
      </c>
      <c r="G562">
        <v>31</v>
      </c>
      <c r="H562">
        <v>604416</v>
      </c>
      <c r="I562">
        <v>5427</v>
      </c>
      <c r="J562">
        <v>4200709</v>
      </c>
      <c r="K562">
        <v>497396</v>
      </c>
      <c r="L562">
        <v>1.24</v>
      </c>
      <c r="M562">
        <v>99.06</v>
      </c>
      <c r="N562">
        <v>0.94</v>
      </c>
      <c r="O562">
        <v>55.06</v>
      </c>
      <c r="P562">
        <v>26.01</v>
      </c>
    </row>
    <row r="563" spans="1:16" x14ac:dyDescent="0.3">
      <c r="A563" t="s">
        <v>91</v>
      </c>
      <c r="B563" t="s">
        <v>49</v>
      </c>
      <c r="C563">
        <v>77264000</v>
      </c>
      <c r="D563" t="s">
        <v>11</v>
      </c>
      <c r="E563">
        <v>2021</v>
      </c>
      <c r="F563">
        <v>264852</v>
      </c>
      <c r="G563">
        <v>1421</v>
      </c>
      <c r="H563">
        <v>1756101</v>
      </c>
      <c r="I563">
        <v>95609</v>
      </c>
      <c r="J563">
        <v>5798229</v>
      </c>
      <c r="K563">
        <v>1502781</v>
      </c>
      <c r="L563">
        <v>1.24</v>
      </c>
      <c r="M563">
        <v>99.06</v>
      </c>
      <c r="N563">
        <v>0.94</v>
      </c>
      <c r="O563">
        <v>55.06</v>
      </c>
      <c r="P563">
        <v>26.01</v>
      </c>
    </row>
    <row r="564" spans="1:16" x14ac:dyDescent="0.3">
      <c r="A564" t="s">
        <v>91</v>
      </c>
      <c r="B564" t="s">
        <v>49</v>
      </c>
      <c r="C564">
        <v>77264000</v>
      </c>
      <c r="D564" t="s">
        <v>12</v>
      </c>
      <c r="E564">
        <v>2021</v>
      </c>
      <c r="F564">
        <v>341957</v>
      </c>
      <c r="G564">
        <v>4146</v>
      </c>
      <c r="H564">
        <v>1926446</v>
      </c>
      <c r="I564">
        <v>471642</v>
      </c>
      <c r="J564">
        <v>3099781</v>
      </c>
      <c r="K564">
        <v>891247</v>
      </c>
      <c r="L564">
        <v>1.24</v>
      </c>
      <c r="M564">
        <v>99.06</v>
      </c>
      <c r="N564">
        <v>0.94</v>
      </c>
      <c r="O564">
        <v>55.06</v>
      </c>
      <c r="P564">
        <v>26.01</v>
      </c>
    </row>
    <row r="565" spans="1:16" x14ac:dyDescent="0.3">
      <c r="A565" t="s">
        <v>91</v>
      </c>
      <c r="B565" t="s">
        <v>49</v>
      </c>
      <c r="C565">
        <v>77264000</v>
      </c>
      <c r="D565" t="s">
        <v>13</v>
      </c>
      <c r="E565">
        <v>2021</v>
      </c>
      <c r="F565">
        <v>12464</v>
      </c>
      <c r="G565">
        <v>536</v>
      </c>
      <c r="H565">
        <v>1277265</v>
      </c>
      <c r="I565">
        <v>53111</v>
      </c>
      <c r="J565">
        <v>6853995</v>
      </c>
      <c r="K565">
        <v>864518</v>
      </c>
      <c r="L565">
        <v>1.24</v>
      </c>
      <c r="M565">
        <v>99.06</v>
      </c>
      <c r="N565">
        <v>0.94</v>
      </c>
      <c r="O565">
        <v>55.06</v>
      </c>
      <c r="P565">
        <v>26.01</v>
      </c>
    </row>
    <row r="566" spans="1:16" x14ac:dyDescent="0.3">
      <c r="A566" t="s">
        <v>91</v>
      </c>
      <c r="B566" t="s">
        <v>49</v>
      </c>
      <c r="C566">
        <v>77264000</v>
      </c>
      <c r="D566" t="s">
        <v>14</v>
      </c>
      <c r="E566">
        <v>2021</v>
      </c>
      <c r="F566">
        <v>1245</v>
      </c>
      <c r="G566">
        <v>33</v>
      </c>
      <c r="H566">
        <v>1066315</v>
      </c>
      <c r="I566">
        <v>2435</v>
      </c>
      <c r="J566">
        <v>4499223</v>
      </c>
      <c r="K566">
        <v>3518639</v>
      </c>
      <c r="L566">
        <v>1.24</v>
      </c>
      <c r="M566">
        <v>99.06</v>
      </c>
      <c r="N566">
        <v>0.94</v>
      </c>
      <c r="O566">
        <v>55.06</v>
      </c>
      <c r="P566">
        <v>26.01</v>
      </c>
    </row>
    <row r="567" spans="1:16" x14ac:dyDescent="0.3">
      <c r="A567" t="s">
        <v>91</v>
      </c>
      <c r="B567" t="s">
        <v>49</v>
      </c>
      <c r="C567">
        <v>77264000</v>
      </c>
      <c r="D567" t="s">
        <v>15</v>
      </c>
      <c r="E567">
        <v>2021</v>
      </c>
      <c r="F567">
        <v>428</v>
      </c>
      <c r="G567">
        <v>0</v>
      </c>
      <c r="H567">
        <v>774166</v>
      </c>
      <c r="I567">
        <v>579</v>
      </c>
      <c r="J567">
        <v>8644327</v>
      </c>
      <c r="K567">
        <v>3402773</v>
      </c>
      <c r="L567">
        <v>1.24</v>
      </c>
      <c r="M567">
        <v>99.06</v>
      </c>
      <c r="N567">
        <v>0.94</v>
      </c>
      <c r="O567">
        <v>55.06</v>
      </c>
      <c r="P567">
        <v>26.01</v>
      </c>
    </row>
    <row r="568" spans="1:16" x14ac:dyDescent="0.3">
      <c r="A568" t="s">
        <v>91</v>
      </c>
      <c r="B568" t="s">
        <v>49</v>
      </c>
      <c r="C568">
        <v>77264000</v>
      </c>
      <c r="D568" t="s">
        <v>16</v>
      </c>
      <c r="E568">
        <v>2021</v>
      </c>
      <c r="F568">
        <v>232</v>
      </c>
      <c r="G568">
        <v>0</v>
      </c>
      <c r="H568">
        <v>657103</v>
      </c>
      <c r="I568">
        <v>252</v>
      </c>
      <c r="J568">
        <v>6540860</v>
      </c>
      <c r="K568">
        <v>4738609</v>
      </c>
      <c r="L568">
        <v>1.24</v>
      </c>
      <c r="M568">
        <v>99.06</v>
      </c>
      <c r="N568">
        <v>0.94</v>
      </c>
      <c r="O568">
        <v>55.06</v>
      </c>
      <c r="P568">
        <v>26.01</v>
      </c>
    </row>
    <row r="569" spans="1:16" x14ac:dyDescent="0.3">
      <c r="A569" t="s">
        <v>91</v>
      </c>
      <c r="B569" t="s">
        <v>49</v>
      </c>
      <c r="C569">
        <v>77264000</v>
      </c>
      <c r="D569" t="s">
        <v>17</v>
      </c>
      <c r="E569">
        <v>2021</v>
      </c>
      <c r="F569">
        <v>102</v>
      </c>
      <c r="G569">
        <v>0</v>
      </c>
      <c r="H569">
        <v>441475</v>
      </c>
      <c r="I569">
        <v>147</v>
      </c>
      <c r="J569">
        <v>2109338</v>
      </c>
      <c r="K569">
        <v>4456912</v>
      </c>
      <c r="L569">
        <v>1.24</v>
      </c>
      <c r="M569">
        <v>99.06</v>
      </c>
      <c r="N569">
        <v>0.94</v>
      </c>
      <c r="O569">
        <v>55.06</v>
      </c>
      <c r="P569">
        <v>26.01</v>
      </c>
    </row>
    <row r="570" spans="1:16" x14ac:dyDescent="0.3">
      <c r="A570" t="s">
        <v>92</v>
      </c>
      <c r="B570" t="s">
        <v>50</v>
      </c>
      <c r="C570">
        <v>664000</v>
      </c>
      <c r="D570" t="s">
        <v>12</v>
      </c>
      <c r="E570">
        <v>2020</v>
      </c>
      <c r="F570">
        <v>1</v>
      </c>
      <c r="G570">
        <v>0</v>
      </c>
      <c r="H570">
        <v>2925</v>
      </c>
      <c r="I570">
        <v>0</v>
      </c>
      <c r="J570">
        <v>0</v>
      </c>
      <c r="K570">
        <v>0</v>
      </c>
      <c r="L570">
        <v>4.82</v>
      </c>
      <c r="M570">
        <v>97.14</v>
      </c>
      <c r="N570">
        <v>1.24</v>
      </c>
      <c r="O570">
        <v>78.58</v>
      </c>
      <c r="P570">
        <v>68</v>
      </c>
    </row>
    <row r="571" spans="1:16" x14ac:dyDescent="0.3">
      <c r="A571" t="s">
        <v>92</v>
      </c>
      <c r="B571" t="s">
        <v>50</v>
      </c>
      <c r="C571">
        <v>664000</v>
      </c>
      <c r="D571" t="s">
        <v>13</v>
      </c>
      <c r="E571">
        <v>2020</v>
      </c>
      <c r="F571">
        <v>87</v>
      </c>
      <c r="G571">
        <v>0</v>
      </c>
      <c r="H571">
        <v>7610</v>
      </c>
      <c r="I571">
        <v>50</v>
      </c>
      <c r="J571">
        <v>0</v>
      </c>
      <c r="K571">
        <v>0</v>
      </c>
      <c r="L571">
        <v>4.82</v>
      </c>
      <c r="M571">
        <v>97.14</v>
      </c>
      <c r="N571">
        <v>1.24</v>
      </c>
      <c r="O571">
        <v>78.58</v>
      </c>
      <c r="P571">
        <v>68</v>
      </c>
    </row>
    <row r="572" spans="1:16" x14ac:dyDescent="0.3">
      <c r="A572" t="s">
        <v>92</v>
      </c>
      <c r="B572" t="s">
        <v>50</v>
      </c>
      <c r="C572">
        <v>664000</v>
      </c>
      <c r="D572" t="s">
        <v>14</v>
      </c>
      <c r="E572">
        <v>2020</v>
      </c>
      <c r="F572">
        <v>551</v>
      </c>
      <c r="G572">
        <v>1</v>
      </c>
      <c r="H572">
        <v>14404</v>
      </c>
      <c r="I572">
        <v>181</v>
      </c>
      <c r="J572">
        <v>0</v>
      </c>
      <c r="K572">
        <v>0</v>
      </c>
      <c r="L572">
        <v>4.82</v>
      </c>
      <c r="M572">
        <v>97.14</v>
      </c>
      <c r="N572">
        <v>1.24</v>
      </c>
      <c r="O572">
        <v>78.58</v>
      </c>
      <c r="P572">
        <v>68</v>
      </c>
    </row>
    <row r="573" spans="1:16" x14ac:dyDescent="0.3">
      <c r="A573" t="s">
        <v>92</v>
      </c>
      <c r="B573" t="s">
        <v>50</v>
      </c>
      <c r="C573">
        <v>664000</v>
      </c>
      <c r="D573" t="s">
        <v>15</v>
      </c>
      <c r="E573">
        <v>2020</v>
      </c>
      <c r="F573">
        <v>1013</v>
      </c>
      <c r="G573">
        <v>2</v>
      </c>
      <c r="H573">
        <v>16331</v>
      </c>
      <c r="I573">
        <v>994</v>
      </c>
      <c r="J573">
        <v>0</v>
      </c>
      <c r="K573">
        <v>0</v>
      </c>
      <c r="L573">
        <v>4.82</v>
      </c>
      <c r="M573">
        <v>97.14</v>
      </c>
      <c r="N573">
        <v>1.24</v>
      </c>
      <c r="O573">
        <v>78.58</v>
      </c>
      <c r="P573">
        <v>68</v>
      </c>
    </row>
    <row r="574" spans="1:16" x14ac:dyDescent="0.3">
      <c r="A574" t="s">
        <v>92</v>
      </c>
      <c r="B574" t="s">
        <v>50</v>
      </c>
      <c r="C574">
        <v>664000</v>
      </c>
      <c r="D574" t="s">
        <v>16</v>
      </c>
      <c r="E574">
        <v>2020</v>
      </c>
      <c r="F574">
        <v>1279</v>
      </c>
      <c r="G574">
        <v>34</v>
      </c>
      <c r="H574">
        <v>8962</v>
      </c>
      <c r="I574">
        <v>997</v>
      </c>
      <c r="J574">
        <v>0</v>
      </c>
      <c r="K574">
        <v>0</v>
      </c>
      <c r="L574">
        <v>4.82</v>
      </c>
      <c r="M574">
        <v>97.14</v>
      </c>
      <c r="N574">
        <v>1.24</v>
      </c>
      <c r="O574">
        <v>78.58</v>
      </c>
      <c r="P574">
        <v>68</v>
      </c>
    </row>
    <row r="575" spans="1:16" x14ac:dyDescent="0.3">
      <c r="A575" t="s">
        <v>92</v>
      </c>
      <c r="B575" t="s">
        <v>50</v>
      </c>
      <c r="C575">
        <v>664000</v>
      </c>
      <c r="D575" t="s">
        <v>17</v>
      </c>
      <c r="E575">
        <v>2020</v>
      </c>
      <c r="F575">
        <v>1009</v>
      </c>
      <c r="G575">
        <v>31</v>
      </c>
      <c r="H575">
        <v>6334</v>
      </c>
      <c r="I575">
        <v>1313</v>
      </c>
      <c r="J575">
        <v>0</v>
      </c>
      <c r="K575">
        <v>0</v>
      </c>
      <c r="L575">
        <v>4.82</v>
      </c>
      <c r="M575">
        <v>97.14</v>
      </c>
      <c r="N575">
        <v>1.24</v>
      </c>
      <c r="O575">
        <v>78.58</v>
      </c>
      <c r="P575">
        <v>68</v>
      </c>
    </row>
    <row r="576" spans="1:16" x14ac:dyDescent="0.3">
      <c r="A576" t="s">
        <v>92</v>
      </c>
      <c r="B576" t="s">
        <v>50</v>
      </c>
      <c r="C576">
        <v>664000</v>
      </c>
      <c r="D576" t="s">
        <v>18</v>
      </c>
      <c r="E576">
        <v>2020</v>
      </c>
      <c r="F576">
        <v>1050</v>
      </c>
      <c r="G576">
        <v>41</v>
      </c>
      <c r="H576">
        <v>6030</v>
      </c>
      <c r="I576">
        <v>1009</v>
      </c>
      <c r="J576">
        <v>0</v>
      </c>
      <c r="K576">
        <v>0</v>
      </c>
      <c r="L576">
        <v>4.82</v>
      </c>
      <c r="M576">
        <v>97.14</v>
      </c>
      <c r="N576">
        <v>1.24</v>
      </c>
      <c r="O576">
        <v>78.58</v>
      </c>
      <c r="P576">
        <v>68</v>
      </c>
    </row>
    <row r="577" spans="1:16" x14ac:dyDescent="0.3">
      <c r="A577" t="s">
        <v>92</v>
      </c>
      <c r="B577" t="s">
        <v>50</v>
      </c>
      <c r="C577">
        <v>664000</v>
      </c>
      <c r="D577" t="s">
        <v>19</v>
      </c>
      <c r="E577">
        <v>2020</v>
      </c>
      <c r="F577">
        <v>899</v>
      </c>
      <c r="G577">
        <v>18</v>
      </c>
      <c r="H577">
        <v>6232</v>
      </c>
      <c r="I577">
        <v>595</v>
      </c>
      <c r="J577">
        <v>0</v>
      </c>
      <c r="K577">
        <v>0</v>
      </c>
      <c r="L577">
        <v>4.82</v>
      </c>
      <c r="M577">
        <v>97.14</v>
      </c>
      <c r="N577">
        <v>1.24</v>
      </c>
      <c r="O577">
        <v>78.58</v>
      </c>
      <c r="P577">
        <v>68</v>
      </c>
    </row>
    <row r="578" spans="1:16" x14ac:dyDescent="0.3">
      <c r="A578" t="s">
        <v>92</v>
      </c>
      <c r="B578" t="s">
        <v>50</v>
      </c>
      <c r="C578">
        <v>664000</v>
      </c>
      <c r="D578" t="s">
        <v>20</v>
      </c>
      <c r="E578">
        <v>2021</v>
      </c>
      <c r="F578">
        <v>201</v>
      </c>
      <c r="G578">
        <v>6</v>
      </c>
      <c r="H578">
        <v>5864</v>
      </c>
      <c r="I578">
        <v>636</v>
      </c>
      <c r="J578">
        <v>2020</v>
      </c>
      <c r="K578">
        <v>0</v>
      </c>
      <c r="L578">
        <v>4.82</v>
      </c>
      <c r="M578">
        <v>97.14</v>
      </c>
      <c r="N578">
        <v>1.24</v>
      </c>
      <c r="O578">
        <v>78.58</v>
      </c>
      <c r="P578">
        <v>68</v>
      </c>
    </row>
    <row r="579" spans="1:16" x14ac:dyDescent="0.3">
      <c r="A579" t="s">
        <v>92</v>
      </c>
      <c r="B579" t="s">
        <v>50</v>
      </c>
      <c r="C579">
        <v>664000</v>
      </c>
      <c r="D579" t="s">
        <v>21</v>
      </c>
      <c r="E579">
        <v>2021</v>
      </c>
      <c r="F579">
        <v>55</v>
      </c>
      <c r="G579">
        <v>2</v>
      </c>
      <c r="H579">
        <v>4079</v>
      </c>
      <c r="I579">
        <v>92</v>
      </c>
      <c r="J579">
        <v>14931</v>
      </c>
      <c r="K579">
        <v>1361</v>
      </c>
      <c r="L579">
        <v>4.82</v>
      </c>
      <c r="M579">
        <v>97.14</v>
      </c>
      <c r="N579">
        <v>1.24</v>
      </c>
      <c r="O579">
        <v>78.58</v>
      </c>
      <c r="P579">
        <v>68</v>
      </c>
    </row>
    <row r="580" spans="1:16" x14ac:dyDescent="0.3">
      <c r="A580" t="s">
        <v>92</v>
      </c>
      <c r="B580" t="s">
        <v>50</v>
      </c>
      <c r="C580">
        <v>664000</v>
      </c>
      <c r="D580" t="s">
        <v>10</v>
      </c>
      <c r="E580">
        <v>2021</v>
      </c>
      <c r="F580">
        <v>90</v>
      </c>
      <c r="G580">
        <v>0</v>
      </c>
      <c r="H580">
        <v>4250</v>
      </c>
      <c r="I580">
        <v>89</v>
      </c>
      <c r="J580">
        <v>44411</v>
      </c>
      <c r="K580">
        <v>11018</v>
      </c>
      <c r="L580">
        <v>4.82</v>
      </c>
      <c r="M580">
        <v>97.14</v>
      </c>
      <c r="N580">
        <v>1.24</v>
      </c>
      <c r="O580">
        <v>78.58</v>
      </c>
      <c r="P580">
        <v>68</v>
      </c>
    </row>
    <row r="581" spans="1:16" x14ac:dyDescent="0.3">
      <c r="A581" t="s">
        <v>92</v>
      </c>
      <c r="B581" t="s">
        <v>50</v>
      </c>
      <c r="C581">
        <v>664000</v>
      </c>
      <c r="D581" t="s">
        <v>11</v>
      </c>
      <c r="E581">
        <v>2021</v>
      </c>
      <c r="F581">
        <v>1717</v>
      </c>
      <c r="G581">
        <v>12</v>
      </c>
      <c r="H581">
        <v>10637</v>
      </c>
      <c r="I581">
        <v>239</v>
      </c>
      <c r="J581">
        <v>99721</v>
      </c>
      <c r="K581">
        <v>30504</v>
      </c>
      <c r="L581">
        <v>4.82</v>
      </c>
      <c r="M581">
        <v>97.14</v>
      </c>
      <c r="N581">
        <v>1.24</v>
      </c>
      <c r="O581">
        <v>78.58</v>
      </c>
      <c r="P581">
        <v>68</v>
      </c>
    </row>
    <row r="582" spans="1:16" x14ac:dyDescent="0.3">
      <c r="A582" t="s">
        <v>92</v>
      </c>
      <c r="B582" t="s">
        <v>50</v>
      </c>
      <c r="C582">
        <v>664000</v>
      </c>
      <c r="D582" t="s">
        <v>12</v>
      </c>
      <c r="E582">
        <v>2021</v>
      </c>
      <c r="F582">
        <v>7365</v>
      </c>
      <c r="G582">
        <v>106</v>
      </c>
      <c r="H582">
        <v>25817</v>
      </c>
      <c r="I582">
        <v>4634</v>
      </c>
      <c r="J582">
        <v>18180</v>
      </c>
      <c r="K582">
        <v>16778</v>
      </c>
      <c r="L582">
        <v>4.82</v>
      </c>
      <c r="M582">
        <v>97.14</v>
      </c>
      <c r="N582">
        <v>1.24</v>
      </c>
      <c r="O582">
        <v>78.58</v>
      </c>
      <c r="P582">
        <v>68</v>
      </c>
    </row>
    <row r="583" spans="1:16" x14ac:dyDescent="0.3">
      <c r="A583" t="s">
        <v>92</v>
      </c>
      <c r="B583" t="s">
        <v>50</v>
      </c>
      <c r="C583">
        <v>664000</v>
      </c>
      <c r="D583" t="s">
        <v>13</v>
      </c>
      <c r="E583">
        <v>2021</v>
      </c>
      <c r="F583">
        <v>5227</v>
      </c>
      <c r="G583">
        <v>54</v>
      </c>
      <c r="H583">
        <v>44250</v>
      </c>
      <c r="I583">
        <v>7133</v>
      </c>
      <c r="J583">
        <v>222243</v>
      </c>
      <c r="K583">
        <v>12643</v>
      </c>
      <c r="L583">
        <v>4.82</v>
      </c>
      <c r="M583">
        <v>97.14</v>
      </c>
      <c r="N583">
        <v>1.24</v>
      </c>
      <c r="O583">
        <v>78.58</v>
      </c>
      <c r="P583">
        <v>68</v>
      </c>
    </row>
    <row r="584" spans="1:16" x14ac:dyDescent="0.3">
      <c r="A584" t="s">
        <v>92</v>
      </c>
      <c r="B584" t="s">
        <v>50</v>
      </c>
      <c r="C584">
        <v>664000</v>
      </c>
      <c r="D584" t="s">
        <v>14</v>
      </c>
      <c r="E584">
        <v>2021</v>
      </c>
      <c r="F584">
        <v>6004</v>
      </c>
      <c r="G584">
        <v>37</v>
      </c>
      <c r="H584">
        <v>36963</v>
      </c>
      <c r="I584">
        <v>4573</v>
      </c>
      <c r="J584">
        <v>89699</v>
      </c>
      <c r="K584">
        <v>75816</v>
      </c>
      <c r="L584">
        <v>4.82</v>
      </c>
      <c r="M584">
        <v>97.14</v>
      </c>
      <c r="N584">
        <v>1.24</v>
      </c>
      <c r="O584">
        <v>78.58</v>
      </c>
      <c r="P584">
        <v>68</v>
      </c>
    </row>
    <row r="585" spans="1:16" x14ac:dyDescent="0.3">
      <c r="A585" t="s">
        <v>92</v>
      </c>
      <c r="B585" t="s">
        <v>50</v>
      </c>
      <c r="C585">
        <v>664000</v>
      </c>
      <c r="D585" t="s">
        <v>15</v>
      </c>
      <c r="E585">
        <v>2021</v>
      </c>
      <c r="F585">
        <v>3330</v>
      </c>
      <c r="G585">
        <v>26</v>
      </c>
      <c r="H585">
        <v>30097</v>
      </c>
      <c r="I585">
        <v>5597</v>
      </c>
      <c r="J585">
        <v>15069</v>
      </c>
      <c r="K585">
        <v>19344</v>
      </c>
      <c r="L585">
        <v>4.82</v>
      </c>
      <c r="M585">
        <v>97.14</v>
      </c>
      <c r="N585">
        <v>1.24</v>
      </c>
      <c r="O585">
        <v>78.58</v>
      </c>
      <c r="P585">
        <v>68</v>
      </c>
    </row>
    <row r="586" spans="1:16" x14ac:dyDescent="0.3">
      <c r="A586" t="s">
        <v>92</v>
      </c>
      <c r="B586" t="s">
        <v>50</v>
      </c>
      <c r="C586">
        <v>664000</v>
      </c>
      <c r="D586" t="s">
        <v>16</v>
      </c>
      <c r="E586">
        <v>2021</v>
      </c>
      <c r="F586">
        <v>1573</v>
      </c>
      <c r="G586">
        <v>17</v>
      </c>
      <c r="H586">
        <v>18600</v>
      </c>
      <c r="I586">
        <v>2005</v>
      </c>
      <c r="J586">
        <v>12203</v>
      </c>
      <c r="K586">
        <v>222789</v>
      </c>
      <c r="L586">
        <v>4.82</v>
      </c>
      <c r="M586">
        <v>97.14</v>
      </c>
      <c r="N586">
        <v>1.24</v>
      </c>
      <c r="O586">
        <v>78.58</v>
      </c>
      <c r="P586">
        <v>68</v>
      </c>
    </row>
    <row r="587" spans="1:16" x14ac:dyDescent="0.3">
      <c r="A587" t="s">
        <v>92</v>
      </c>
      <c r="B587" t="s">
        <v>50</v>
      </c>
      <c r="C587">
        <v>664000</v>
      </c>
      <c r="D587" t="s">
        <v>17</v>
      </c>
      <c r="E587">
        <v>2021</v>
      </c>
      <c r="F587">
        <v>528</v>
      </c>
      <c r="G587">
        <v>9</v>
      </c>
      <c r="H587">
        <v>11958</v>
      </c>
      <c r="I587">
        <v>926</v>
      </c>
      <c r="J587">
        <v>3286</v>
      </c>
      <c r="K587">
        <v>61256</v>
      </c>
      <c r="L587">
        <v>4.82</v>
      </c>
      <c r="M587">
        <v>97.14</v>
      </c>
      <c r="N587">
        <v>1.24</v>
      </c>
      <c r="O587">
        <v>78.58</v>
      </c>
      <c r="P587">
        <v>68</v>
      </c>
    </row>
    <row r="588" spans="1:16" x14ac:dyDescent="0.3">
      <c r="A588" t="s">
        <v>94</v>
      </c>
      <c r="B588" t="s">
        <v>51</v>
      </c>
      <c r="C588">
        <v>37220000</v>
      </c>
      <c r="D588" t="s">
        <v>10</v>
      </c>
      <c r="E588">
        <v>2020</v>
      </c>
      <c r="F588">
        <v>97</v>
      </c>
      <c r="G588">
        <v>6</v>
      </c>
      <c r="H588">
        <v>0</v>
      </c>
      <c r="I588">
        <v>14</v>
      </c>
      <c r="J588">
        <v>0</v>
      </c>
      <c r="K588">
        <v>0</v>
      </c>
      <c r="L588">
        <v>1.8</v>
      </c>
      <c r="M588">
        <v>98.81</v>
      </c>
      <c r="N588">
        <v>0.59</v>
      </c>
      <c r="O588">
        <v>60.45</v>
      </c>
      <c r="P588">
        <v>26.26</v>
      </c>
    </row>
    <row r="589" spans="1:16" x14ac:dyDescent="0.3">
      <c r="A589" t="s">
        <v>94</v>
      </c>
      <c r="B589" t="s">
        <v>51</v>
      </c>
      <c r="C589">
        <v>37220000</v>
      </c>
      <c r="D589" t="s">
        <v>11</v>
      </c>
      <c r="E589">
        <v>2020</v>
      </c>
      <c r="F589">
        <v>941</v>
      </c>
      <c r="G589">
        <v>22</v>
      </c>
      <c r="H589">
        <v>19278</v>
      </c>
      <c r="I589">
        <v>428</v>
      </c>
      <c r="J589">
        <v>0</v>
      </c>
      <c r="K589">
        <v>0</v>
      </c>
      <c r="L589">
        <v>1.8</v>
      </c>
      <c r="M589">
        <v>98.81</v>
      </c>
      <c r="N589">
        <v>0.59</v>
      </c>
      <c r="O589">
        <v>60.45</v>
      </c>
      <c r="P589">
        <v>26.26</v>
      </c>
    </row>
    <row r="590" spans="1:16" x14ac:dyDescent="0.3">
      <c r="A590" t="s">
        <v>94</v>
      </c>
      <c r="B590" t="s">
        <v>51</v>
      </c>
      <c r="C590">
        <v>37220000</v>
      </c>
      <c r="D590" t="s">
        <v>12</v>
      </c>
      <c r="E590">
        <v>2020</v>
      </c>
      <c r="F590">
        <v>1660</v>
      </c>
      <c r="G590">
        <v>54</v>
      </c>
      <c r="H590">
        <v>4110</v>
      </c>
      <c r="I590">
        <v>986</v>
      </c>
      <c r="J590">
        <v>0</v>
      </c>
      <c r="K590">
        <v>0</v>
      </c>
      <c r="L590">
        <v>1.8</v>
      </c>
      <c r="M590">
        <v>98.81</v>
      </c>
      <c r="N590">
        <v>0.59</v>
      </c>
      <c r="O590">
        <v>60.45</v>
      </c>
      <c r="P590">
        <v>26.26</v>
      </c>
    </row>
    <row r="591" spans="1:16" x14ac:dyDescent="0.3">
      <c r="A591" t="s">
        <v>94</v>
      </c>
      <c r="B591" t="s">
        <v>51</v>
      </c>
      <c r="C591">
        <v>37220000</v>
      </c>
      <c r="D591" t="s">
        <v>13</v>
      </c>
      <c r="E591">
        <v>2020</v>
      </c>
      <c r="F591">
        <v>13641</v>
      </c>
      <c r="G591">
        <v>178</v>
      </c>
      <c r="H591">
        <v>65175</v>
      </c>
      <c r="I591">
        <v>5866</v>
      </c>
      <c r="J591">
        <v>0</v>
      </c>
      <c r="K591">
        <v>0</v>
      </c>
      <c r="L591">
        <v>1.8</v>
      </c>
      <c r="M591">
        <v>98.81</v>
      </c>
      <c r="N591">
        <v>0.59</v>
      </c>
      <c r="O591">
        <v>60.45</v>
      </c>
      <c r="P591">
        <v>26.26</v>
      </c>
    </row>
    <row r="592" spans="1:16" x14ac:dyDescent="0.3">
      <c r="A592" t="s">
        <v>94</v>
      </c>
      <c r="B592" t="s">
        <v>51</v>
      </c>
      <c r="C592">
        <v>37220000</v>
      </c>
      <c r="D592" t="s">
        <v>14</v>
      </c>
      <c r="E592">
        <v>2020</v>
      </c>
      <c r="F592">
        <v>46364</v>
      </c>
      <c r="G592">
        <v>259</v>
      </c>
      <c r="H592">
        <v>349019</v>
      </c>
      <c r="I592">
        <v>38094</v>
      </c>
      <c r="J592">
        <v>0</v>
      </c>
      <c r="K592">
        <v>0</v>
      </c>
      <c r="L592">
        <v>1.8</v>
      </c>
      <c r="M592">
        <v>98.81</v>
      </c>
      <c r="N592">
        <v>0.59</v>
      </c>
      <c r="O592">
        <v>60.45</v>
      </c>
      <c r="P592">
        <v>26.26</v>
      </c>
    </row>
    <row r="593" spans="1:16" x14ac:dyDescent="0.3">
      <c r="A593" t="s">
        <v>94</v>
      </c>
      <c r="B593" t="s">
        <v>51</v>
      </c>
      <c r="C593">
        <v>37220000</v>
      </c>
      <c r="D593" t="s">
        <v>15</v>
      </c>
      <c r="E593">
        <v>2020</v>
      </c>
      <c r="F593">
        <v>62260</v>
      </c>
      <c r="G593">
        <v>308</v>
      </c>
      <c r="H593">
        <v>928000</v>
      </c>
      <c r="I593">
        <v>47449</v>
      </c>
      <c r="J593">
        <v>0</v>
      </c>
      <c r="K593">
        <v>0</v>
      </c>
      <c r="L593">
        <v>1.8</v>
      </c>
      <c r="M593">
        <v>98.81</v>
      </c>
      <c r="N593">
        <v>0.59</v>
      </c>
      <c r="O593">
        <v>60.45</v>
      </c>
      <c r="P593">
        <v>26.26</v>
      </c>
    </row>
    <row r="594" spans="1:16" x14ac:dyDescent="0.3">
      <c r="A594" t="s">
        <v>94</v>
      </c>
      <c r="B594" t="s">
        <v>51</v>
      </c>
      <c r="C594">
        <v>37220000</v>
      </c>
      <c r="D594" t="s">
        <v>16</v>
      </c>
      <c r="E594">
        <v>2020</v>
      </c>
      <c r="F594">
        <v>66423</v>
      </c>
      <c r="G594">
        <v>300</v>
      </c>
      <c r="H594">
        <v>1630419</v>
      </c>
      <c r="I594">
        <v>68096</v>
      </c>
      <c r="J594">
        <v>0</v>
      </c>
      <c r="K594">
        <v>0</v>
      </c>
      <c r="L594">
        <v>1.8</v>
      </c>
      <c r="M594">
        <v>98.81</v>
      </c>
      <c r="N594">
        <v>0.59</v>
      </c>
      <c r="O594">
        <v>60.45</v>
      </c>
      <c r="P594">
        <v>26.26</v>
      </c>
    </row>
    <row r="595" spans="1:16" x14ac:dyDescent="0.3">
      <c r="A595" t="s">
        <v>94</v>
      </c>
      <c r="B595" t="s">
        <v>51</v>
      </c>
      <c r="C595">
        <v>37220000</v>
      </c>
      <c r="D595" t="s">
        <v>17</v>
      </c>
      <c r="E595">
        <v>2020</v>
      </c>
      <c r="F595">
        <v>47246</v>
      </c>
      <c r="G595">
        <v>209</v>
      </c>
      <c r="H595">
        <v>1285990</v>
      </c>
      <c r="I595">
        <v>57954</v>
      </c>
      <c r="J595">
        <v>0</v>
      </c>
      <c r="K595">
        <v>0</v>
      </c>
      <c r="L595">
        <v>1.8</v>
      </c>
      <c r="M595">
        <v>98.81</v>
      </c>
      <c r="N595">
        <v>0.59</v>
      </c>
      <c r="O595">
        <v>60.45</v>
      </c>
      <c r="P595">
        <v>26.26</v>
      </c>
    </row>
    <row r="596" spans="1:16" x14ac:dyDescent="0.3">
      <c r="A596" t="s">
        <v>94</v>
      </c>
      <c r="B596" t="s">
        <v>51</v>
      </c>
      <c r="C596">
        <v>37220000</v>
      </c>
      <c r="D596" t="s">
        <v>18</v>
      </c>
      <c r="E596">
        <v>2020</v>
      </c>
      <c r="F596">
        <v>31184</v>
      </c>
      <c r="G596">
        <v>122</v>
      </c>
      <c r="H596">
        <v>1171470</v>
      </c>
      <c r="I596">
        <v>39449</v>
      </c>
      <c r="J596">
        <v>0</v>
      </c>
      <c r="K596">
        <v>0</v>
      </c>
      <c r="L596">
        <v>1.8</v>
      </c>
      <c r="M596">
        <v>98.81</v>
      </c>
      <c r="N596">
        <v>0.59</v>
      </c>
      <c r="O596">
        <v>60.45</v>
      </c>
      <c r="P596">
        <v>26.26</v>
      </c>
    </row>
    <row r="597" spans="1:16" x14ac:dyDescent="0.3">
      <c r="A597" t="s">
        <v>94</v>
      </c>
      <c r="B597" t="s">
        <v>51</v>
      </c>
      <c r="C597">
        <v>37220000</v>
      </c>
      <c r="D597" t="s">
        <v>19</v>
      </c>
      <c r="E597">
        <v>2020</v>
      </c>
      <c r="F597">
        <v>16538</v>
      </c>
      <c r="G597">
        <v>83</v>
      </c>
      <c r="H597">
        <v>1429233</v>
      </c>
      <c r="I597">
        <v>20503</v>
      </c>
      <c r="J597">
        <v>0</v>
      </c>
      <c r="K597">
        <v>0</v>
      </c>
      <c r="L597">
        <v>1.8</v>
      </c>
      <c r="M597">
        <v>98.81</v>
      </c>
      <c r="N597">
        <v>0.59</v>
      </c>
      <c r="O597">
        <v>60.45</v>
      </c>
      <c r="P597">
        <v>26.26</v>
      </c>
    </row>
    <row r="598" spans="1:16" x14ac:dyDescent="0.3">
      <c r="A598" t="s">
        <v>94</v>
      </c>
      <c r="B598" t="s">
        <v>51</v>
      </c>
      <c r="C598">
        <v>37220000</v>
      </c>
      <c r="D598" t="s">
        <v>20</v>
      </c>
      <c r="E598">
        <v>2021</v>
      </c>
      <c r="F598">
        <v>8115</v>
      </c>
      <c r="G598">
        <v>58</v>
      </c>
      <c r="H598">
        <v>978667</v>
      </c>
      <c r="I598">
        <v>11791</v>
      </c>
      <c r="J598">
        <v>168606</v>
      </c>
      <c r="K598">
        <v>0</v>
      </c>
      <c r="L598">
        <v>1.8</v>
      </c>
      <c r="M598">
        <v>98.81</v>
      </c>
      <c r="N598">
        <v>0.59</v>
      </c>
      <c r="O598">
        <v>60.45</v>
      </c>
      <c r="P598">
        <v>26.26</v>
      </c>
    </row>
    <row r="599" spans="1:16" x14ac:dyDescent="0.3">
      <c r="A599" t="s">
        <v>94</v>
      </c>
      <c r="B599" t="s">
        <v>51</v>
      </c>
      <c r="C599">
        <v>37220000</v>
      </c>
      <c r="D599" t="s">
        <v>21</v>
      </c>
      <c r="E599">
        <v>2021</v>
      </c>
      <c r="F599">
        <v>4338</v>
      </c>
      <c r="G599">
        <v>35</v>
      </c>
      <c r="H599">
        <v>839290</v>
      </c>
      <c r="I599">
        <v>4592</v>
      </c>
      <c r="J599">
        <v>121166</v>
      </c>
      <c r="K599">
        <v>130019</v>
      </c>
      <c r="L599">
        <v>1.8</v>
      </c>
      <c r="M599">
        <v>98.81</v>
      </c>
      <c r="N599">
        <v>0.59</v>
      </c>
      <c r="O599">
        <v>60.45</v>
      </c>
      <c r="P599">
        <v>26.26</v>
      </c>
    </row>
    <row r="600" spans="1:16" x14ac:dyDescent="0.3">
      <c r="A600" t="s">
        <v>94</v>
      </c>
      <c r="B600" t="s">
        <v>51</v>
      </c>
      <c r="C600">
        <v>37220000</v>
      </c>
      <c r="D600" t="s">
        <v>10</v>
      </c>
      <c r="E600">
        <v>2021</v>
      </c>
      <c r="F600">
        <v>9082</v>
      </c>
      <c r="G600">
        <v>63</v>
      </c>
      <c r="H600">
        <v>1450958</v>
      </c>
      <c r="I600">
        <v>6005</v>
      </c>
      <c r="J600">
        <v>776301</v>
      </c>
      <c r="K600">
        <v>99722</v>
      </c>
      <c r="L600">
        <v>1.8</v>
      </c>
      <c r="M600">
        <v>98.81</v>
      </c>
      <c r="N600">
        <v>0.59</v>
      </c>
      <c r="O600">
        <v>60.45</v>
      </c>
      <c r="P600">
        <v>26.26</v>
      </c>
    </row>
    <row r="601" spans="1:16" x14ac:dyDescent="0.3">
      <c r="A601" t="s">
        <v>94</v>
      </c>
      <c r="B601" t="s">
        <v>51</v>
      </c>
      <c r="C601">
        <v>37220000</v>
      </c>
      <c r="D601" t="s">
        <v>11</v>
      </c>
      <c r="E601">
        <v>2021</v>
      </c>
      <c r="F601">
        <v>127717</v>
      </c>
      <c r="G601">
        <v>564</v>
      </c>
      <c r="H601">
        <v>2754245</v>
      </c>
      <c r="I601">
        <v>54391</v>
      </c>
      <c r="J601">
        <v>3086611</v>
      </c>
      <c r="K601">
        <v>398803</v>
      </c>
      <c r="L601">
        <v>1.8</v>
      </c>
      <c r="M601">
        <v>98.81</v>
      </c>
      <c r="N601">
        <v>0.59</v>
      </c>
      <c r="O601">
        <v>60.45</v>
      </c>
      <c r="P601">
        <v>26.26</v>
      </c>
    </row>
    <row r="602" spans="1:16" x14ac:dyDescent="0.3">
      <c r="A602" t="s">
        <v>94</v>
      </c>
      <c r="B602" t="s">
        <v>51</v>
      </c>
      <c r="C602">
        <v>37220000</v>
      </c>
      <c r="D602" t="s">
        <v>12</v>
      </c>
      <c r="E602">
        <v>2021</v>
      </c>
      <c r="F602">
        <v>142745</v>
      </c>
      <c r="G602">
        <v>1020</v>
      </c>
      <c r="H602">
        <v>2270305</v>
      </c>
      <c r="I602">
        <v>185368</v>
      </c>
      <c r="J602">
        <v>644228</v>
      </c>
      <c r="K602">
        <v>633377</v>
      </c>
      <c r="L602">
        <v>1.8</v>
      </c>
      <c r="M602">
        <v>98.81</v>
      </c>
      <c r="N602">
        <v>0.59</v>
      </c>
      <c r="O602">
        <v>60.45</v>
      </c>
      <c r="P602">
        <v>26.26</v>
      </c>
    </row>
    <row r="603" spans="1:16" x14ac:dyDescent="0.3">
      <c r="A603" t="s">
        <v>94</v>
      </c>
      <c r="B603" t="s">
        <v>51</v>
      </c>
      <c r="C603">
        <v>37220000</v>
      </c>
      <c r="D603" t="s">
        <v>13</v>
      </c>
      <c r="E603">
        <v>2021</v>
      </c>
      <c r="F603">
        <v>45159</v>
      </c>
      <c r="G603">
        <v>380</v>
      </c>
      <c r="H603">
        <v>3495748</v>
      </c>
      <c r="I603">
        <v>65475</v>
      </c>
      <c r="J603">
        <v>4696858</v>
      </c>
      <c r="K603">
        <v>315789</v>
      </c>
      <c r="L603">
        <v>1.8</v>
      </c>
      <c r="M603">
        <v>98.81</v>
      </c>
      <c r="N603">
        <v>0.59</v>
      </c>
      <c r="O603">
        <v>60.45</v>
      </c>
      <c r="P603">
        <v>26.26</v>
      </c>
    </row>
    <row r="604" spans="1:16" x14ac:dyDescent="0.3">
      <c r="A604" t="s">
        <v>94</v>
      </c>
      <c r="B604" t="s">
        <v>51</v>
      </c>
      <c r="C604">
        <v>37220000</v>
      </c>
      <c r="D604" t="s">
        <v>14</v>
      </c>
      <c r="E604">
        <v>2021</v>
      </c>
      <c r="F604">
        <v>21441</v>
      </c>
      <c r="G604">
        <v>141</v>
      </c>
      <c r="H604">
        <v>3334308</v>
      </c>
      <c r="I604">
        <v>25619</v>
      </c>
      <c r="J604">
        <v>1850681</v>
      </c>
      <c r="K604">
        <v>1910871</v>
      </c>
      <c r="L604">
        <v>1.8</v>
      </c>
      <c r="M604">
        <v>98.81</v>
      </c>
      <c r="N604">
        <v>0.59</v>
      </c>
      <c r="O604">
        <v>60.45</v>
      </c>
      <c r="P604">
        <v>26.26</v>
      </c>
    </row>
    <row r="605" spans="1:16" x14ac:dyDescent="0.3">
      <c r="A605" t="s">
        <v>94</v>
      </c>
      <c r="B605" t="s">
        <v>51</v>
      </c>
      <c r="C605">
        <v>37220000</v>
      </c>
      <c r="D605" t="s">
        <v>15</v>
      </c>
      <c r="E605">
        <v>2021</v>
      </c>
      <c r="F605">
        <v>13103</v>
      </c>
      <c r="G605">
        <v>71</v>
      </c>
      <c r="H605">
        <v>2627431</v>
      </c>
      <c r="I605">
        <v>16237</v>
      </c>
      <c r="J605">
        <v>2024639</v>
      </c>
      <c r="K605">
        <v>1141441</v>
      </c>
      <c r="L605">
        <v>1.8</v>
      </c>
      <c r="M605">
        <v>98.81</v>
      </c>
      <c r="N605">
        <v>0.59</v>
      </c>
      <c r="O605">
        <v>60.45</v>
      </c>
      <c r="P605">
        <v>26.26</v>
      </c>
    </row>
    <row r="606" spans="1:16" x14ac:dyDescent="0.3">
      <c r="A606" t="s">
        <v>94</v>
      </c>
      <c r="B606" t="s">
        <v>51</v>
      </c>
      <c r="C606">
        <v>37220000</v>
      </c>
      <c r="D606" t="s">
        <v>16</v>
      </c>
      <c r="E606">
        <v>2021</v>
      </c>
      <c r="F606">
        <v>7909</v>
      </c>
      <c r="G606">
        <v>45</v>
      </c>
      <c r="H606">
        <v>1745889</v>
      </c>
      <c r="I606">
        <v>9096</v>
      </c>
      <c r="J606">
        <v>5280693</v>
      </c>
      <c r="K606">
        <v>2418607</v>
      </c>
      <c r="L606">
        <v>1.8</v>
      </c>
      <c r="M606">
        <v>98.81</v>
      </c>
      <c r="N606">
        <v>0.59</v>
      </c>
      <c r="O606">
        <v>60.45</v>
      </c>
      <c r="P606">
        <v>26.26</v>
      </c>
    </row>
    <row r="607" spans="1:16" x14ac:dyDescent="0.3">
      <c r="A607" t="s">
        <v>94</v>
      </c>
      <c r="B607" t="s">
        <v>51</v>
      </c>
      <c r="C607">
        <v>37220000</v>
      </c>
      <c r="D607" t="s">
        <v>17</v>
      </c>
      <c r="E607">
        <v>2021</v>
      </c>
      <c r="F607">
        <v>5500</v>
      </c>
      <c r="G607">
        <v>38</v>
      </c>
      <c r="H607">
        <v>1190296</v>
      </c>
      <c r="I607">
        <v>6085</v>
      </c>
      <c r="J607">
        <v>3848776</v>
      </c>
      <c r="K607">
        <v>2723769</v>
      </c>
      <c r="L607">
        <v>1.8</v>
      </c>
      <c r="M607">
        <v>98.81</v>
      </c>
      <c r="N607">
        <v>0.59</v>
      </c>
      <c r="O607">
        <v>60.45</v>
      </c>
      <c r="P607">
        <v>26.26</v>
      </c>
    </row>
    <row r="608" spans="1:16" x14ac:dyDescent="0.3">
      <c r="A608" t="s">
        <v>93</v>
      </c>
      <c r="B608" t="s">
        <v>52</v>
      </c>
      <c r="C608">
        <v>75695000</v>
      </c>
      <c r="D608" t="s">
        <v>10</v>
      </c>
      <c r="E608">
        <v>2020</v>
      </c>
      <c r="F608">
        <v>124</v>
      </c>
      <c r="G608">
        <v>1</v>
      </c>
      <c r="H608">
        <v>0</v>
      </c>
      <c r="I608">
        <v>6</v>
      </c>
      <c r="J608">
        <v>0</v>
      </c>
      <c r="K608">
        <v>0</v>
      </c>
      <c r="L608">
        <v>3.57</v>
      </c>
      <c r="M608">
        <v>98.24</v>
      </c>
      <c r="N608">
        <v>1.34</v>
      </c>
      <c r="O608">
        <v>54.53</v>
      </c>
      <c r="P608">
        <v>23.28</v>
      </c>
    </row>
    <row r="609" spans="1:16" x14ac:dyDescent="0.3">
      <c r="A609" t="s">
        <v>93</v>
      </c>
      <c r="B609" t="s">
        <v>52</v>
      </c>
      <c r="C609">
        <v>75695000</v>
      </c>
      <c r="D609" t="s">
        <v>11</v>
      </c>
      <c r="E609">
        <v>2020</v>
      </c>
      <c r="F609">
        <v>2199</v>
      </c>
      <c r="G609">
        <v>26</v>
      </c>
      <c r="H609">
        <v>119748</v>
      </c>
      <c r="I609">
        <v>1252</v>
      </c>
      <c r="J609">
        <v>0</v>
      </c>
      <c r="K609">
        <v>0</v>
      </c>
      <c r="L609">
        <v>3.57</v>
      </c>
      <c r="M609">
        <v>98.24</v>
      </c>
      <c r="N609">
        <v>1.34</v>
      </c>
      <c r="O609">
        <v>54.53</v>
      </c>
      <c r="P609">
        <v>23.28</v>
      </c>
    </row>
    <row r="610" spans="1:16" x14ac:dyDescent="0.3">
      <c r="A610" t="s">
        <v>93</v>
      </c>
      <c r="B610" t="s">
        <v>52</v>
      </c>
      <c r="C610">
        <v>75695000</v>
      </c>
      <c r="D610" t="s">
        <v>12</v>
      </c>
      <c r="E610">
        <v>2020</v>
      </c>
      <c r="F610">
        <v>20010</v>
      </c>
      <c r="G610">
        <v>149</v>
      </c>
      <c r="H610">
        <v>372214</v>
      </c>
      <c r="I610">
        <v>11499</v>
      </c>
      <c r="J610">
        <v>0</v>
      </c>
      <c r="K610">
        <v>0</v>
      </c>
      <c r="L610">
        <v>3.57</v>
      </c>
      <c r="M610">
        <v>98.24</v>
      </c>
      <c r="N610">
        <v>1.34</v>
      </c>
      <c r="O610">
        <v>54.53</v>
      </c>
      <c r="P610">
        <v>23.28</v>
      </c>
    </row>
    <row r="611" spans="1:16" x14ac:dyDescent="0.3">
      <c r="A611" t="s">
        <v>93</v>
      </c>
      <c r="B611" t="s">
        <v>52</v>
      </c>
      <c r="C611">
        <v>75695000</v>
      </c>
      <c r="D611" t="s">
        <v>13</v>
      </c>
      <c r="E611">
        <v>2020</v>
      </c>
      <c r="F611">
        <v>67834</v>
      </c>
      <c r="G611">
        <v>1025</v>
      </c>
      <c r="H611">
        <v>678721</v>
      </c>
      <c r="I611">
        <v>37317</v>
      </c>
      <c r="J611">
        <v>0</v>
      </c>
      <c r="K611">
        <v>0</v>
      </c>
      <c r="L611">
        <v>3.57</v>
      </c>
      <c r="M611">
        <v>98.24</v>
      </c>
      <c r="N611">
        <v>1.34</v>
      </c>
      <c r="O611">
        <v>54.53</v>
      </c>
      <c r="P611">
        <v>23.28</v>
      </c>
    </row>
    <row r="612" spans="1:16" x14ac:dyDescent="0.3">
      <c r="A612" t="s">
        <v>93</v>
      </c>
      <c r="B612" t="s">
        <v>52</v>
      </c>
      <c r="C612">
        <v>75695000</v>
      </c>
      <c r="D612" t="s">
        <v>14</v>
      </c>
      <c r="E612">
        <v>2020</v>
      </c>
      <c r="F612">
        <v>155692</v>
      </c>
      <c r="G612">
        <v>2734</v>
      </c>
      <c r="H612">
        <v>1487455</v>
      </c>
      <c r="I612">
        <v>133882</v>
      </c>
      <c r="J612">
        <v>0</v>
      </c>
      <c r="K612">
        <v>0</v>
      </c>
      <c r="L612">
        <v>3.57</v>
      </c>
      <c r="M612">
        <v>98.24</v>
      </c>
      <c r="N612">
        <v>1.34</v>
      </c>
      <c r="O612">
        <v>54.53</v>
      </c>
      <c r="P612">
        <v>23.28</v>
      </c>
    </row>
    <row r="613" spans="1:16" x14ac:dyDescent="0.3">
      <c r="A613" t="s">
        <v>93</v>
      </c>
      <c r="B613" t="s">
        <v>52</v>
      </c>
      <c r="C613">
        <v>75695000</v>
      </c>
      <c r="D613" t="s">
        <v>15</v>
      </c>
      <c r="E613">
        <v>2020</v>
      </c>
      <c r="F613">
        <v>182182</v>
      </c>
      <c r="G613">
        <v>3387</v>
      </c>
      <c r="H613">
        <v>2155009</v>
      </c>
      <c r="I613">
        <v>184185</v>
      </c>
      <c r="J613">
        <v>0</v>
      </c>
      <c r="K613">
        <v>0</v>
      </c>
      <c r="L613">
        <v>3.57</v>
      </c>
      <c r="M613">
        <v>98.24</v>
      </c>
      <c r="N613">
        <v>1.34</v>
      </c>
      <c r="O613">
        <v>54.53</v>
      </c>
      <c r="P613">
        <v>23.28</v>
      </c>
    </row>
    <row r="614" spans="1:16" x14ac:dyDescent="0.3">
      <c r="A614" t="s">
        <v>93</v>
      </c>
      <c r="B614" t="s">
        <v>52</v>
      </c>
      <c r="C614">
        <v>75695000</v>
      </c>
      <c r="D614" t="s">
        <v>16</v>
      </c>
      <c r="E614">
        <v>2020</v>
      </c>
      <c r="F614">
        <v>169561</v>
      </c>
      <c r="G614">
        <v>2198</v>
      </c>
      <c r="H614">
        <v>2540903</v>
      </c>
      <c r="I614">
        <v>173678</v>
      </c>
      <c r="J614">
        <v>0</v>
      </c>
      <c r="K614">
        <v>0</v>
      </c>
      <c r="L614">
        <v>3.57</v>
      </c>
      <c r="M614">
        <v>98.24</v>
      </c>
      <c r="N614">
        <v>1.34</v>
      </c>
      <c r="O614">
        <v>54.53</v>
      </c>
      <c r="P614">
        <v>23.28</v>
      </c>
    </row>
    <row r="615" spans="1:16" x14ac:dyDescent="0.3">
      <c r="A615" t="s">
        <v>93</v>
      </c>
      <c r="B615" t="s">
        <v>52</v>
      </c>
      <c r="C615">
        <v>75695000</v>
      </c>
      <c r="D615" t="s">
        <v>17</v>
      </c>
      <c r="E615">
        <v>2020</v>
      </c>
      <c r="F615">
        <v>126920</v>
      </c>
      <c r="G615">
        <v>1602</v>
      </c>
      <c r="H615">
        <v>2602160</v>
      </c>
      <c r="I615">
        <v>149417</v>
      </c>
      <c r="J615">
        <v>0</v>
      </c>
      <c r="K615">
        <v>0</v>
      </c>
      <c r="L615">
        <v>3.57</v>
      </c>
      <c r="M615">
        <v>98.24</v>
      </c>
      <c r="N615">
        <v>1.34</v>
      </c>
      <c r="O615">
        <v>54.53</v>
      </c>
      <c r="P615">
        <v>23.28</v>
      </c>
    </row>
    <row r="616" spans="1:16" x14ac:dyDescent="0.3">
      <c r="A616" t="s">
        <v>93</v>
      </c>
      <c r="B616" t="s">
        <v>52</v>
      </c>
      <c r="C616">
        <v>75695000</v>
      </c>
      <c r="D616" t="s">
        <v>18</v>
      </c>
      <c r="E616">
        <v>2020</v>
      </c>
      <c r="F616">
        <v>57393</v>
      </c>
      <c r="G616">
        <v>590</v>
      </c>
      <c r="H616">
        <v>2103791</v>
      </c>
      <c r="I616">
        <v>67970</v>
      </c>
      <c r="J616">
        <v>0</v>
      </c>
      <c r="K616">
        <v>0</v>
      </c>
      <c r="L616">
        <v>3.57</v>
      </c>
      <c r="M616">
        <v>98.24</v>
      </c>
      <c r="N616">
        <v>1.34</v>
      </c>
      <c r="O616">
        <v>54.53</v>
      </c>
      <c r="P616">
        <v>23.28</v>
      </c>
    </row>
    <row r="617" spans="1:16" x14ac:dyDescent="0.3">
      <c r="A617" t="s">
        <v>93</v>
      </c>
      <c r="B617" t="s">
        <v>52</v>
      </c>
      <c r="C617">
        <v>75695000</v>
      </c>
      <c r="D617" t="s">
        <v>19</v>
      </c>
      <c r="E617">
        <v>2020</v>
      </c>
      <c r="F617">
        <v>36099</v>
      </c>
      <c r="G617">
        <v>410</v>
      </c>
      <c r="H617">
        <v>2131493</v>
      </c>
      <c r="I617">
        <v>38185</v>
      </c>
      <c r="J617">
        <v>0</v>
      </c>
      <c r="K617">
        <v>0</v>
      </c>
      <c r="L617">
        <v>3.57</v>
      </c>
      <c r="M617">
        <v>98.24</v>
      </c>
      <c r="N617">
        <v>1.34</v>
      </c>
      <c r="O617">
        <v>54.53</v>
      </c>
      <c r="P617">
        <v>23.28</v>
      </c>
    </row>
    <row r="618" spans="1:16" x14ac:dyDescent="0.3">
      <c r="A618" t="s">
        <v>93</v>
      </c>
      <c r="B618" t="s">
        <v>52</v>
      </c>
      <c r="C618">
        <v>75695000</v>
      </c>
      <c r="D618" t="s">
        <v>20</v>
      </c>
      <c r="E618">
        <v>2021</v>
      </c>
      <c r="F618">
        <v>20326</v>
      </c>
      <c r="G618">
        <v>234</v>
      </c>
      <c r="H618">
        <v>1828468</v>
      </c>
      <c r="I618">
        <v>24039</v>
      </c>
      <c r="J618">
        <v>105821</v>
      </c>
      <c r="K618">
        <v>0</v>
      </c>
      <c r="L618">
        <v>3.57</v>
      </c>
      <c r="M618">
        <v>98.24</v>
      </c>
      <c r="N618">
        <v>1.34</v>
      </c>
      <c r="O618">
        <v>54.53</v>
      </c>
      <c r="P618">
        <v>23.28</v>
      </c>
    </row>
    <row r="619" spans="1:16" x14ac:dyDescent="0.3">
      <c r="A619" t="s">
        <v>93</v>
      </c>
      <c r="B619" t="s">
        <v>52</v>
      </c>
      <c r="C619">
        <v>75695000</v>
      </c>
      <c r="D619" t="s">
        <v>21</v>
      </c>
      <c r="E619">
        <v>2021</v>
      </c>
      <c r="F619">
        <v>13202</v>
      </c>
      <c r="G619">
        <v>140</v>
      </c>
      <c r="H619">
        <v>1459610</v>
      </c>
      <c r="I619">
        <v>13594</v>
      </c>
      <c r="J619">
        <v>283075</v>
      </c>
      <c r="K619">
        <v>56432</v>
      </c>
      <c r="L619">
        <v>3.57</v>
      </c>
      <c r="M619">
        <v>98.24</v>
      </c>
      <c r="N619">
        <v>1.34</v>
      </c>
      <c r="O619">
        <v>54.53</v>
      </c>
      <c r="P619">
        <v>23.28</v>
      </c>
    </row>
    <row r="620" spans="1:16" x14ac:dyDescent="0.3">
      <c r="A620" t="s">
        <v>93</v>
      </c>
      <c r="B620" t="s">
        <v>52</v>
      </c>
      <c r="C620">
        <v>75695000</v>
      </c>
      <c r="D620" t="s">
        <v>10</v>
      </c>
      <c r="E620">
        <v>2021</v>
      </c>
      <c r="F620">
        <v>35131</v>
      </c>
      <c r="G620">
        <v>223</v>
      </c>
      <c r="H620">
        <v>2115796</v>
      </c>
      <c r="I620">
        <v>23051</v>
      </c>
      <c r="J620">
        <v>2368939</v>
      </c>
      <c r="K620">
        <v>217364</v>
      </c>
      <c r="L620">
        <v>3.57</v>
      </c>
      <c r="M620">
        <v>98.24</v>
      </c>
      <c r="N620">
        <v>1.34</v>
      </c>
      <c r="O620">
        <v>54.53</v>
      </c>
      <c r="P620">
        <v>23.28</v>
      </c>
    </row>
    <row r="621" spans="1:16" x14ac:dyDescent="0.3">
      <c r="A621" t="s">
        <v>93</v>
      </c>
      <c r="B621" t="s">
        <v>52</v>
      </c>
      <c r="C621">
        <v>75695000</v>
      </c>
      <c r="D621" t="s">
        <v>11</v>
      </c>
      <c r="E621">
        <v>2021</v>
      </c>
      <c r="F621">
        <v>280083</v>
      </c>
      <c r="G621">
        <v>1327</v>
      </c>
      <c r="H621">
        <v>3067039</v>
      </c>
      <c r="I621">
        <v>179507</v>
      </c>
      <c r="J621">
        <v>1877612</v>
      </c>
      <c r="K621">
        <v>1038557</v>
      </c>
      <c r="L621">
        <v>3.57</v>
      </c>
      <c r="M621">
        <v>98.24</v>
      </c>
      <c r="N621">
        <v>1.34</v>
      </c>
      <c r="O621">
        <v>54.53</v>
      </c>
      <c r="P621">
        <v>23.28</v>
      </c>
    </row>
    <row r="622" spans="1:16" x14ac:dyDescent="0.3">
      <c r="A622" t="s">
        <v>93</v>
      </c>
      <c r="B622" t="s">
        <v>52</v>
      </c>
      <c r="C622">
        <v>75695000</v>
      </c>
      <c r="D622" t="s">
        <v>12</v>
      </c>
      <c r="E622">
        <v>2021</v>
      </c>
      <c r="F622">
        <v>929760</v>
      </c>
      <c r="G622">
        <v>10186</v>
      </c>
      <c r="H622">
        <v>5012708</v>
      </c>
      <c r="I622">
        <v>732921</v>
      </c>
      <c r="J622">
        <v>2426123</v>
      </c>
      <c r="K622">
        <v>720332</v>
      </c>
      <c r="L622">
        <v>3.57</v>
      </c>
      <c r="M622">
        <v>98.24</v>
      </c>
      <c r="N622">
        <v>1.34</v>
      </c>
      <c r="O622">
        <v>54.53</v>
      </c>
      <c r="P622">
        <v>23.28</v>
      </c>
    </row>
    <row r="623" spans="1:16" x14ac:dyDescent="0.3">
      <c r="A623" t="s">
        <v>93</v>
      </c>
      <c r="B623" t="s">
        <v>52</v>
      </c>
      <c r="C623">
        <v>75695000</v>
      </c>
      <c r="D623" t="s">
        <v>13</v>
      </c>
      <c r="E623">
        <v>2021</v>
      </c>
      <c r="F623">
        <v>383180</v>
      </c>
      <c r="G623">
        <v>8387</v>
      </c>
      <c r="H623">
        <v>5163135</v>
      </c>
      <c r="I623">
        <v>638383</v>
      </c>
      <c r="J623">
        <v>6011879</v>
      </c>
      <c r="K623">
        <v>536639</v>
      </c>
      <c r="L623">
        <v>3.57</v>
      </c>
      <c r="M623">
        <v>98.24</v>
      </c>
      <c r="N623">
        <v>1.34</v>
      </c>
      <c r="O623">
        <v>54.53</v>
      </c>
      <c r="P623">
        <v>23.28</v>
      </c>
    </row>
    <row r="624" spans="1:16" x14ac:dyDescent="0.3">
      <c r="A624" t="s">
        <v>93</v>
      </c>
      <c r="B624" t="s">
        <v>52</v>
      </c>
      <c r="C624">
        <v>75695000</v>
      </c>
      <c r="D624" t="s">
        <v>14</v>
      </c>
      <c r="E624">
        <v>2021</v>
      </c>
      <c r="F624">
        <v>79901</v>
      </c>
      <c r="G624">
        <v>1457</v>
      </c>
      <c r="H624">
        <v>4607898</v>
      </c>
      <c r="I624">
        <v>95919</v>
      </c>
      <c r="J624">
        <v>5891973</v>
      </c>
      <c r="K624">
        <v>1641872</v>
      </c>
      <c r="L624">
        <v>3.57</v>
      </c>
      <c r="M624">
        <v>98.24</v>
      </c>
      <c r="N624">
        <v>1.34</v>
      </c>
      <c r="O624">
        <v>54.53</v>
      </c>
      <c r="P624">
        <v>23.28</v>
      </c>
    </row>
    <row r="625" spans="1:16" x14ac:dyDescent="0.3">
      <c r="A625" t="s">
        <v>93</v>
      </c>
      <c r="B625" t="s">
        <v>52</v>
      </c>
      <c r="C625">
        <v>75695000</v>
      </c>
      <c r="D625" t="s">
        <v>15</v>
      </c>
      <c r="E625">
        <v>2021</v>
      </c>
      <c r="F625">
        <v>55275</v>
      </c>
      <c r="G625">
        <v>845</v>
      </c>
      <c r="H625">
        <v>4871775</v>
      </c>
      <c r="I625">
        <v>58296</v>
      </c>
      <c r="J625">
        <v>7165673</v>
      </c>
      <c r="K625">
        <v>2304820</v>
      </c>
      <c r="L625">
        <v>3.57</v>
      </c>
      <c r="M625">
        <v>98.24</v>
      </c>
      <c r="N625">
        <v>1.34</v>
      </c>
      <c r="O625">
        <v>54.53</v>
      </c>
      <c r="P625">
        <v>23.28</v>
      </c>
    </row>
    <row r="626" spans="1:16" x14ac:dyDescent="0.3">
      <c r="A626" t="s">
        <v>93</v>
      </c>
      <c r="B626" t="s">
        <v>52</v>
      </c>
      <c r="C626">
        <v>75695000</v>
      </c>
      <c r="D626" t="s">
        <v>16</v>
      </c>
      <c r="E626">
        <v>2021</v>
      </c>
      <c r="F626">
        <v>48917</v>
      </c>
      <c r="G626">
        <v>657</v>
      </c>
      <c r="H626">
        <v>4675919</v>
      </c>
      <c r="I626">
        <v>47960</v>
      </c>
      <c r="J626">
        <v>9880737</v>
      </c>
      <c r="K626">
        <v>4679262</v>
      </c>
      <c r="L626">
        <v>3.57</v>
      </c>
      <c r="M626">
        <v>98.24</v>
      </c>
      <c r="N626">
        <v>1.34</v>
      </c>
      <c r="O626">
        <v>54.53</v>
      </c>
      <c r="P626">
        <v>23.28</v>
      </c>
    </row>
    <row r="627" spans="1:16" x14ac:dyDescent="0.3">
      <c r="A627" t="s">
        <v>93</v>
      </c>
      <c r="B627" t="s">
        <v>52</v>
      </c>
      <c r="C627">
        <v>75695000</v>
      </c>
      <c r="D627" t="s">
        <v>17</v>
      </c>
      <c r="E627">
        <v>2021</v>
      </c>
      <c r="F627">
        <v>38834</v>
      </c>
      <c r="G627">
        <v>538</v>
      </c>
      <c r="H627">
        <v>4165400</v>
      </c>
      <c r="I627">
        <v>43954</v>
      </c>
      <c r="J627">
        <v>5267600</v>
      </c>
      <c r="K627">
        <v>6423863</v>
      </c>
      <c r="L627">
        <v>3.57</v>
      </c>
      <c r="M627">
        <v>98.24</v>
      </c>
      <c r="N627">
        <v>1.34</v>
      </c>
      <c r="O627">
        <v>54.53</v>
      </c>
      <c r="P627">
        <v>23.28</v>
      </c>
    </row>
    <row r="628" spans="1:16" x14ac:dyDescent="0.3">
      <c r="A628" t="s">
        <v>95</v>
      </c>
      <c r="B628" t="s">
        <v>53</v>
      </c>
      <c r="C628">
        <v>3992000</v>
      </c>
      <c r="D628" t="s">
        <v>11</v>
      </c>
      <c r="E628">
        <v>2020</v>
      </c>
      <c r="F628">
        <v>3</v>
      </c>
      <c r="G628">
        <v>0</v>
      </c>
      <c r="H628">
        <v>3215</v>
      </c>
      <c r="I628">
        <v>2</v>
      </c>
      <c r="J628">
        <v>0</v>
      </c>
      <c r="K628">
        <v>0</v>
      </c>
      <c r="L628">
        <v>2.12</v>
      </c>
      <c r="M628">
        <v>98.81</v>
      </c>
      <c r="N628">
        <v>0.96</v>
      </c>
      <c r="O628">
        <v>62.84</v>
      </c>
      <c r="P628">
        <v>40.61</v>
      </c>
    </row>
    <row r="629" spans="1:16" x14ac:dyDescent="0.3">
      <c r="A629" t="s">
        <v>95</v>
      </c>
      <c r="B629" t="s">
        <v>53</v>
      </c>
      <c r="C629">
        <v>3992000</v>
      </c>
      <c r="D629" t="s">
        <v>12</v>
      </c>
      <c r="E629">
        <v>2020</v>
      </c>
      <c r="F629">
        <v>313</v>
      </c>
      <c r="G629">
        <v>0</v>
      </c>
      <c r="H629">
        <v>24260</v>
      </c>
      <c r="I629">
        <v>171</v>
      </c>
      <c r="J629">
        <v>0</v>
      </c>
      <c r="K629">
        <v>0</v>
      </c>
      <c r="L629">
        <v>2.12</v>
      </c>
      <c r="M629">
        <v>98.81</v>
      </c>
      <c r="N629">
        <v>0.96</v>
      </c>
      <c r="O629">
        <v>62.84</v>
      </c>
      <c r="P629">
        <v>40.61</v>
      </c>
    </row>
    <row r="630" spans="1:16" x14ac:dyDescent="0.3">
      <c r="A630" t="s">
        <v>95</v>
      </c>
      <c r="B630" t="s">
        <v>53</v>
      </c>
      <c r="C630">
        <v>3992000</v>
      </c>
      <c r="D630" t="s">
        <v>13</v>
      </c>
      <c r="E630">
        <v>2020</v>
      </c>
      <c r="F630">
        <v>1077</v>
      </c>
      <c r="G630">
        <v>1</v>
      </c>
      <c r="H630">
        <v>37003</v>
      </c>
      <c r="I630">
        <v>919</v>
      </c>
      <c r="J630">
        <v>0</v>
      </c>
      <c r="K630">
        <v>0</v>
      </c>
      <c r="L630">
        <v>2.12</v>
      </c>
      <c r="M630">
        <v>98.81</v>
      </c>
      <c r="N630">
        <v>0.96</v>
      </c>
      <c r="O630">
        <v>62.84</v>
      </c>
      <c r="P630">
        <v>40.61</v>
      </c>
    </row>
    <row r="631" spans="1:16" x14ac:dyDescent="0.3">
      <c r="A631" t="s">
        <v>95</v>
      </c>
      <c r="B631" t="s">
        <v>53</v>
      </c>
      <c r="C631">
        <v>3992000</v>
      </c>
      <c r="D631" t="s">
        <v>14</v>
      </c>
      <c r="E631">
        <v>2020</v>
      </c>
      <c r="F631">
        <v>3603</v>
      </c>
      <c r="G631">
        <v>20</v>
      </c>
      <c r="H631">
        <v>106356</v>
      </c>
      <c r="I631">
        <v>2235</v>
      </c>
      <c r="J631">
        <v>0</v>
      </c>
      <c r="K631">
        <v>0</v>
      </c>
      <c r="L631">
        <v>2.12</v>
      </c>
      <c r="M631">
        <v>98.81</v>
      </c>
      <c r="N631">
        <v>0.96</v>
      </c>
      <c r="O631">
        <v>62.84</v>
      </c>
      <c r="P631">
        <v>40.61</v>
      </c>
    </row>
    <row r="632" spans="1:16" x14ac:dyDescent="0.3">
      <c r="A632" t="s">
        <v>95</v>
      </c>
      <c r="B632" t="s">
        <v>53</v>
      </c>
      <c r="C632">
        <v>3992000</v>
      </c>
      <c r="D632" t="s">
        <v>15</v>
      </c>
      <c r="E632">
        <v>2020</v>
      </c>
      <c r="F632">
        <v>6648</v>
      </c>
      <c r="G632">
        <v>82</v>
      </c>
      <c r="H632">
        <v>100336</v>
      </c>
      <c r="I632">
        <v>4106</v>
      </c>
      <c r="J632">
        <v>0</v>
      </c>
      <c r="K632">
        <v>0</v>
      </c>
      <c r="L632">
        <v>2.12</v>
      </c>
      <c r="M632">
        <v>98.81</v>
      </c>
      <c r="N632">
        <v>0.96</v>
      </c>
      <c r="O632">
        <v>62.84</v>
      </c>
      <c r="P632">
        <v>40.61</v>
      </c>
    </row>
    <row r="633" spans="1:16" x14ac:dyDescent="0.3">
      <c r="A633" t="s">
        <v>95</v>
      </c>
      <c r="B633" t="s">
        <v>53</v>
      </c>
      <c r="C633">
        <v>3992000</v>
      </c>
      <c r="D633" t="s">
        <v>16</v>
      </c>
      <c r="E633">
        <v>2020</v>
      </c>
      <c r="F633">
        <v>14087</v>
      </c>
      <c r="G633">
        <v>171</v>
      </c>
      <c r="H633">
        <v>117502</v>
      </c>
      <c r="I633">
        <v>12236</v>
      </c>
      <c r="J633">
        <v>0</v>
      </c>
      <c r="K633">
        <v>0</v>
      </c>
      <c r="L633">
        <v>2.12</v>
      </c>
      <c r="M633">
        <v>98.81</v>
      </c>
      <c r="N633">
        <v>0.96</v>
      </c>
      <c r="O633">
        <v>62.84</v>
      </c>
      <c r="P633">
        <v>40.61</v>
      </c>
    </row>
    <row r="634" spans="1:16" x14ac:dyDescent="0.3">
      <c r="A634" t="s">
        <v>95</v>
      </c>
      <c r="B634" t="s">
        <v>53</v>
      </c>
      <c r="C634">
        <v>3992000</v>
      </c>
      <c r="D634" t="s">
        <v>17</v>
      </c>
      <c r="E634">
        <v>2020</v>
      </c>
      <c r="F634">
        <v>4983</v>
      </c>
      <c r="G634">
        <v>69</v>
      </c>
      <c r="H634">
        <v>69708</v>
      </c>
      <c r="I634">
        <v>9186</v>
      </c>
      <c r="J634">
        <v>0</v>
      </c>
      <c r="K634">
        <v>0</v>
      </c>
      <c r="L634">
        <v>2.12</v>
      </c>
      <c r="M634">
        <v>98.81</v>
      </c>
      <c r="N634">
        <v>0.96</v>
      </c>
      <c r="O634">
        <v>62.84</v>
      </c>
      <c r="P634">
        <v>40.61</v>
      </c>
    </row>
    <row r="635" spans="1:16" x14ac:dyDescent="0.3">
      <c r="A635" t="s">
        <v>95</v>
      </c>
      <c r="B635" t="s">
        <v>53</v>
      </c>
      <c r="C635">
        <v>3992000</v>
      </c>
      <c r="D635" t="s">
        <v>18</v>
      </c>
      <c r="E635">
        <v>2020</v>
      </c>
      <c r="F635">
        <v>1978</v>
      </c>
      <c r="G635">
        <v>24</v>
      </c>
      <c r="H635">
        <v>68027</v>
      </c>
      <c r="I635">
        <v>2852</v>
      </c>
      <c r="J635">
        <v>0</v>
      </c>
      <c r="K635">
        <v>0</v>
      </c>
      <c r="L635">
        <v>2.12</v>
      </c>
      <c r="M635">
        <v>98.81</v>
      </c>
      <c r="N635">
        <v>0.96</v>
      </c>
      <c r="O635">
        <v>62.84</v>
      </c>
      <c r="P635">
        <v>40.61</v>
      </c>
    </row>
    <row r="636" spans="1:16" x14ac:dyDescent="0.3">
      <c r="A636" t="s">
        <v>95</v>
      </c>
      <c r="B636" t="s">
        <v>53</v>
      </c>
      <c r="C636">
        <v>3992000</v>
      </c>
      <c r="D636" t="s">
        <v>19</v>
      </c>
      <c r="E636">
        <v>2020</v>
      </c>
      <c r="F636">
        <v>569</v>
      </c>
      <c r="G636">
        <v>15</v>
      </c>
      <c r="H636">
        <v>52316</v>
      </c>
      <c r="I636">
        <v>1021</v>
      </c>
      <c r="J636">
        <v>0</v>
      </c>
      <c r="K636">
        <v>0</v>
      </c>
      <c r="L636">
        <v>2.12</v>
      </c>
      <c r="M636">
        <v>98.81</v>
      </c>
      <c r="N636">
        <v>0.96</v>
      </c>
      <c r="O636">
        <v>62.84</v>
      </c>
      <c r="P636">
        <v>40.61</v>
      </c>
    </row>
    <row r="637" spans="1:16" x14ac:dyDescent="0.3">
      <c r="A637" t="s">
        <v>95</v>
      </c>
      <c r="B637" t="s">
        <v>53</v>
      </c>
      <c r="C637">
        <v>3992000</v>
      </c>
      <c r="D637" t="s">
        <v>20</v>
      </c>
      <c r="E637">
        <v>2021</v>
      </c>
      <c r="F637">
        <v>86</v>
      </c>
      <c r="G637">
        <v>6</v>
      </c>
      <c r="H637">
        <v>28255</v>
      </c>
      <c r="I637">
        <v>187</v>
      </c>
      <c r="J637">
        <v>29796</v>
      </c>
      <c r="K637">
        <v>0</v>
      </c>
      <c r="L637">
        <v>2.12</v>
      </c>
      <c r="M637">
        <v>98.81</v>
      </c>
      <c r="N637">
        <v>0.96</v>
      </c>
      <c r="O637">
        <v>62.84</v>
      </c>
      <c r="P637">
        <v>40.61</v>
      </c>
    </row>
    <row r="638" spans="1:16" x14ac:dyDescent="0.3">
      <c r="A638" t="s">
        <v>95</v>
      </c>
      <c r="B638" t="s">
        <v>53</v>
      </c>
      <c r="C638">
        <v>3992000</v>
      </c>
      <c r="D638" t="s">
        <v>21</v>
      </c>
      <c r="E638">
        <v>2021</v>
      </c>
      <c r="F638">
        <v>57</v>
      </c>
      <c r="G638">
        <v>0</v>
      </c>
      <c r="H638">
        <v>13438</v>
      </c>
      <c r="I638">
        <v>46</v>
      </c>
      <c r="J638">
        <v>59653</v>
      </c>
      <c r="K638">
        <v>21529</v>
      </c>
      <c r="L638">
        <v>2.12</v>
      </c>
      <c r="M638">
        <v>98.81</v>
      </c>
      <c r="N638">
        <v>0.96</v>
      </c>
      <c r="O638">
        <v>62.84</v>
      </c>
      <c r="P638">
        <v>40.61</v>
      </c>
    </row>
    <row r="639" spans="1:16" x14ac:dyDescent="0.3">
      <c r="A639" t="s">
        <v>95</v>
      </c>
      <c r="B639" t="s">
        <v>53</v>
      </c>
      <c r="C639">
        <v>3992000</v>
      </c>
      <c r="D639" t="s">
        <v>10</v>
      </c>
      <c r="E639">
        <v>2021</v>
      </c>
      <c r="F639">
        <v>86</v>
      </c>
      <c r="G639">
        <v>1</v>
      </c>
      <c r="H639">
        <v>19198</v>
      </c>
      <c r="I639">
        <v>68</v>
      </c>
      <c r="J639">
        <v>530717</v>
      </c>
      <c r="K639">
        <v>55651</v>
      </c>
      <c r="L639">
        <v>2.12</v>
      </c>
      <c r="M639">
        <v>98.81</v>
      </c>
      <c r="N639">
        <v>0.96</v>
      </c>
      <c r="O639">
        <v>62.84</v>
      </c>
      <c r="P639">
        <v>40.61</v>
      </c>
    </row>
    <row r="640" spans="1:16" x14ac:dyDescent="0.3">
      <c r="A640" t="s">
        <v>95</v>
      </c>
      <c r="B640" t="s">
        <v>53</v>
      </c>
      <c r="C640">
        <v>3992000</v>
      </c>
      <c r="D640" t="s">
        <v>11</v>
      </c>
      <c r="E640">
        <v>2021</v>
      </c>
      <c r="F640">
        <v>1676</v>
      </c>
      <c r="G640">
        <v>4</v>
      </c>
      <c r="H640">
        <v>65665</v>
      </c>
      <c r="I640">
        <v>526</v>
      </c>
      <c r="J640">
        <v>278766</v>
      </c>
      <c r="K640">
        <v>261626</v>
      </c>
      <c r="L640">
        <v>2.12</v>
      </c>
      <c r="M640">
        <v>98.81</v>
      </c>
      <c r="N640">
        <v>0.96</v>
      </c>
      <c r="O640">
        <v>62.84</v>
      </c>
      <c r="P640">
        <v>40.61</v>
      </c>
    </row>
    <row r="641" spans="1:16" x14ac:dyDescent="0.3">
      <c r="A641" t="s">
        <v>95</v>
      </c>
      <c r="B641" t="s">
        <v>53</v>
      </c>
      <c r="C641">
        <v>3992000</v>
      </c>
      <c r="D641" t="s">
        <v>12</v>
      </c>
      <c r="E641">
        <v>2021</v>
      </c>
      <c r="F641">
        <v>15964</v>
      </c>
      <c r="G641">
        <v>117</v>
      </c>
      <c r="H641">
        <v>242521</v>
      </c>
      <c r="I641">
        <v>10448</v>
      </c>
      <c r="J641">
        <v>204120</v>
      </c>
      <c r="K641">
        <v>168865</v>
      </c>
      <c r="L641">
        <v>2.12</v>
      </c>
      <c r="M641">
        <v>98.81</v>
      </c>
      <c r="N641">
        <v>0.96</v>
      </c>
      <c r="O641">
        <v>62.84</v>
      </c>
      <c r="P641">
        <v>40.61</v>
      </c>
    </row>
    <row r="642" spans="1:16" x14ac:dyDescent="0.3">
      <c r="A642" t="s">
        <v>95</v>
      </c>
      <c r="B642" t="s">
        <v>53</v>
      </c>
      <c r="C642">
        <v>3992000</v>
      </c>
      <c r="D642" t="s">
        <v>13</v>
      </c>
      <c r="E642">
        <v>2021</v>
      </c>
      <c r="F642">
        <v>14637</v>
      </c>
      <c r="G642">
        <v>164</v>
      </c>
      <c r="H642">
        <v>332693</v>
      </c>
      <c r="I642">
        <v>17447</v>
      </c>
      <c r="J642">
        <v>852879</v>
      </c>
      <c r="K642">
        <v>86749</v>
      </c>
      <c r="L642">
        <v>2.12</v>
      </c>
      <c r="M642">
        <v>98.81</v>
      </c>
      <c r="N642">
        <v>0.96</v>
      </c>
      <c r="O642">
        <v>62.84</v>
      </c>
      <c r="P642">
        <v>40.61</v>
      </c>
    </row>
    <row r="643" spans="1:16" x14ac:dyDescent="0.3">
      <c r="A643" t="s">
        <v>95</v>
      </c>
      <c r="B643" t="s">
        <v>53</v>
      </c>
      <c r="C643">
        <v>3992000</v>
      </c>
      <c r="D643" t="s">
        <v>14</v>
      </c>
      <c r="E643">
        <v>2021</v>
      </c>
      <c r="F643">
        <v>12591</v>
      </c>
      <c r="G643">
        <v>78</v>
      </c>
      <c r="H643">
        <v>278508</v>
      </c>
      <c r="I643">
        <v>12609</v>
      </c>
      <c r="J643">
        <v>419397</v>
      </c>
      <c r="K643">
        <v>190871</v>
      </c>
      <c r="L643">
        <v>2.12</v>
      </c>
      <c r="M643">
        <v>98.81</v>
      </c>
      <c r="N643">
        <v>0.96</v>
      </c>
      <c r="O643">
        <v>62.84</v>
      </c>
      <c r="P643">
        <v>40.61</v>
      </c>
    </row>
    <row r="644" spans="1:16" x14ac:dyDescent="0.3">
      <c r="A644" t="s">
        <v>95</v>
      </c>
      <c r="B644" t="s">
        <v>53</v>
      </c>
      <c r="C644">
        <v>3992000</v>
      </c>
      <c r="D644" t="s">
        <v>15</v>
      </c>
      <c r="E644">
        <v>2021</v>
      </c>
      <c r="F644">
        <v>4501</v>
      </c>
      <c r="G644">
        <v>45</v>
      </c>
      <c r="H644">
        <v>198889</v>
      </c>
      <c r="I644">
        <v>7010</v>
      </c>
      <c r="J644">
        <v>85301</v>
      </c>
      <c r="K644">
        <v>100360</v>
      </c>
      <c r="L644">
        <v>2.12</v>
      </c>
      <c r="M644">
        <v>98.81</v>
      </c>
      <c r="N644">
        <v>0.96</v>
      </c>
      <c r="O644">
        <v>62.84</v>
      </c>
      <c r="P644">
        <v>40.61</v>
      </c>
    </row>
    <row r="645" spans="1:16" x14ac:dyDescent="0.3">
      <c r="A645" t="s">
        <v>95</v>
      </c>
      <c r="B645" t="s">
        <v>53</v>
      </c>
      <c r="C645">
        <v>3992000</v>
      </c>
      <c r="D645" t="s">
        <v>16</v>
      </c>
      <c r="E645">
        <v>2021</v>
      </c>
      <c r="F645">
        <v>1265</v>
      </c>
      <c r="G645">
        <v>13</v>
      </c>
      <c r="H645">
        <v>145080</v>
      </c>
      <c r="I645">
        <v>1922</v>
      </c>
      <c r="J645">
        <v>34606</v>
      </c>
      <c r="K645">
        <v>502086</v>
      </c>
      <c r="L645">
        <v>2.12</v>
      </c>
      <c r="M645">
        <v>98.81</v>
      </c>
      <c r="N645">
        <v>0.96</v>
      </c>
      <c r="O645">
        <v>62.84</v>
      </c>
      <c r="P645">
        <v>40.61</v>
      </c>
    </row>
    <row r="646" spans="1:16" x14ac:dyDescent="0.3">
      <c r="A646" t="s">
        <v>95</v>
      </c>
      <c r="B646" t="s">
        <v>53</v>
      </c>
      <c r="C646">
        <v>3992000</v>
      </c>
      <c r="D646" t="s">
        <v>17</v>
      </c>
      <c r="E646">
        <v>2021</v>
      </c>
      <c r="F646">
        <v>344</v>
      </c>
      <c r="G646">
        <v>3</v>
      </c>
      <c r="H646">
        <v>80157</v>
      </c>
      <c r="I646">
        <v>475</v>
      </c>
      <c r="J646">
        <v>13242</v>
      </c>
      <c r="K646">
        <v>233592</v>
      </c>
      <c r="L646">
        <v>2.12</v>
      </c>
      <c r="M646">
        <v>98.81</v>
      </c>
      <c r="N646">
        <v>0.96</v>
      </c>
      <c r="O646">
        <v>62.84</v>
      </c>
      <c r="P646">
        <v>40.61</v>
      </c>
    </row>
    <row r="647" spans="1:16" x14ac:dyDescent="0.3">
      <c r="A647" t="s">
        <v>96</v>
      </c>
      <c r="B647" t="s">
        <v>54</v>
      </c>
      <c r="C647">
        <v>224979000</v>
      </c>
      <c r="D647" t="s">
        <v>10</v>
      </c>
      <c r="E647">
        <v>2020</v>
      </c>
      <c r="F647">
        <v>104</v>
      </c>
      <c r="G647">
        <v>0</v>
      </c>
      <c r="H647">
        <v>0</v>
      </c>
      <c r="I647">
        <v>17</v>
      </c>
      <c r="J647">
        <v>0</v>
      </c>
      <c r="K647">
        <v>0</v>
      </c>
      <c r="L647">
        <v>0.76</v>
      </c>
      <c r="M647">
        <v>98.65</v>
      </c>
      <c r="N647">
        <v>1.34</v>
      </c>
      <c r="O647">
        <v>43.64</v>
      </c>
      <c r="P647">
        <v>14.53</v>
      </c>
    </row>
    <row r="648" spans="1:16" x14ac:dyDescent="0.3">
      <c r="A648" t="s">
        <v>96</v>
      </c>
      <c r="B648" t="s">
        <v>54</v>
      </c>
      <c r="C648">
        <v>224979000</v>
      </c>
      <c r="D648" t="s">
        <v>11</v>
      </c>
      <c r="E648">
        <v>2020</v>
      </c>
      <c r="F648">
        <v>2107</v>
      </c>
      <c r="G648">
        <v>40</v>
      </c>
      <c r="H648">
        <v>78013</v>
      </c>
      <c r="I648">
        <v>534</v>
      </c>
      <c r="J648">
        <v>0</v>
      </c>
      <c r="K648">
        <v>0</v>
      </c>
      <c r="L648">
        <v>0.76</v>
      </c>
      <c r="M648">
        <v>98.65</v>
      </c>
      <c r="N648">
        <v>1.34</v>
      </c>
      <c r="O648">
        <v>43.64</v>
      </c>
      <c r="P648">
        <v>14.53</v>
      </c>
    </row>
    <row r="649" spans="1:16" x14ac:dyDescent="0.3">
      <c r="A649" t="s">
        <v>96</v>
      </c>
      <c r="B649" t="s">
        <v>54</v>
      </c>
      <c r="C649">
        <v>224979000</v>
      </c>
      <c r="D649" t="s">
        <v>12</v>
      </c>
      <c r="E649">
        <v>2020</v>
      </c>
      <c r="F649">
        <v>5864</v>
      </c>
      <c r="G649">
        <v>177</v>
      </c>
      <c r="H649">
        <v>211879</v>
      </c>
      <c r="I649">
        <v>4292</v>
      </c>
      <c r="J649">
        <v>0</v>
      </c>
      <c r="K649">
        <v>0</v>
      </c>
      <c r="L649">
        <v>0.76</v>
      </c>
      <c r="M649">
        <v>98.65</v>
      </c>
      <c r="N649">
        <v>1.34</v>
      </c>
      <c r="O649">
        <v>43.64</v>
      </c>
      <c r="P649">
        <v>14.53</v>
      </c>
    </row>
    <row r="650" spans="1:16" x14ac:dyDescent="0.3">
      <c r="A650" t="s">
        <v>96</v>
      </c>
      <c r="B650" t="s">
        <v>54</v>
      </c>
      <c r="C650">
        <v>224979000</v>
      </c>
      <c r="D650" t="s">
        <v>13</v>
      </c>
      <c r="E650">
        <v>2020</v>
      </c>
      <c r="F650">
        <v>15417</v>
      </c>
      <c r="G650">
        <v>480</v>
      </c>
      <c r="H650">
        <v>437901</v>
      </c>
      <c r="I650">
        <v>11241</v>
      </c>
      <c r="J650">
        <v>0</v>
      </c>
      <c r="K650">
        <v>0</v>
      </c>
      <c r="L650">
        <v>0.76</v>
      </c>
      <c r="M650">
        <v>98.65</v>
      </c>
      <c r="N650">
        <v>1.34</v>
      </c>
      <c r="O650">
        <v>43.64</v>
      </c>
      <c r="P650">
        <v>14.53</v>
      </c>
    </row>
    <row r="651" spans="1:16" x14ac:dyDescent="0.3">
      <c r="A651" t="s">
        <v>96</v>
      </c>
      <c r="B651" t="s">
        <v>54</v>
      </c>
      <c r="C651">
        <v>224979000</v>
      </c>
      <c r="D651" t="s">
        <v>14</v>
      </c>
      <c r="E651">
        <v>2020</v>
      </c>
      <c r="F651">
        <v>61969</v>
      </c>
      <c r="G651">
        <v>933</v>
      </c>
      <c r="H651">
        <v>1597635</v>
      </c>
      <c r="I651">
        <v>32779</v>
      </c>
      <c r="J651">
        <v>0</v>
      </c>
      <c r="K651">
        <v>0</v>
      </c>
      <c r="L651">
        <v>0.76</v>
      </c>
      <c r="M651">
        <v>98.65</v>
      </c>
      <c r="N651">
        <v>1.34</v>
      </c>
      <c r="O651">
        <v>43.64</v>
      </c>
      <c r="P651">
        <v>14.53</v>
      </c>
    </row>
    <row r="652" spans="1:16" x14ac:dyDescent="0.3">
      <c r="A652" t="s">
        <v>96</v>
      </c>
      <c r="B652" t="s">
        <v>54</v>
      </c>
      <c r="C652">
        <v>224979000</v>
      </c>
      <c r="D652" t="s">
        <v>15</v>
      </c>
      <c r="E652">
        <v>2020</v>
      </c>
      <c r="F652">
        <v>144953</v>
      </c>
      <c r="G652">
        <v>1856</v>
      </c>
      <c r="H652">
        <v>3301469</v>
      </c>
      <c r="I652">
        <v>123277</v>
      </c>
      <c r="J652">
        <v>0</v>
      </c>
      <c r="K652">
        <v>0</v>
      </c>
      <c r="L652">
        <v>0.76</v>
      </c>
      <c r="M652">
        <v>98.65</v>
      </c>
      <c r="N652">
        <v>1.34</v>
      </c>
      <c r="O652">
        <v>43.64</v>
      </c>
      <c r="P652">
        <v>14.53</v>
      </c>
    </row>
    <row r="653" spans="1:16" x14ac:dyDescent="0.3">
      <c r="A653" t="s">
        <v>96</v>
      </c>
      <c r="B653" t="s">
        <v>54</v>
      </c>
      <c r="C653">
        <v>224979000</v>
      </c>
      <c r="D653" t="s">
        <v>16</v>
      </c>
      <c r="E653">
        <v>2020</v>
      </c>
      <c r="F653">
        <v>168668</v>
      </c>
      <c r="G653">
        <v>2298</v>
      </c>
      <c r="H653">
        <v>4471999</v>
      </c>
      <c r="I653">
        <v>170275</v>
      </c>
      <c r="J653">
        <v>0</v>
      </c>
      <c r="K653">
        <v>0</v>
      </c>
      <c r="L653">
        <v>0.76</v>
      </c>
      <c r="M653">
        <v>98.65</v>
      </c>
      <c r="N653">
        <v>1.34</v>
      </c>
      <c r="O653">
        <v>43.64</v>
      </c>
      <c r="P653">
        <v>14.53</v>
      </c>
    </row>
    <row r="654" spans="1:16" x14ac:dyDescent="0.3">
      <c r="A654" t="s">
        <v>96</v>
      </c>
      <c r="B654" t="s">
        <v>54</v>
      </c>
      <c r="C654">
        <v>224979000</v>
      </c>
      <c r="D654" t="s">
        <v>17</v>
      </c>
      <c r="E654">
        <v>2020</v>
      </c>
      <c r="F654">
        <v>82781</v>
      </c>
      <c r="G654">
        <v>1241</v>
      </c>
      <c r="H654">
        <v>4764492</v>
      </c>
      <c r="I654">
        <v>108655</v>
      </c>
      <c r="J654">
        <v>0</v>
      </c>
      <c r="K654">
        <v>0</v>
      </c>
      <c r="L654">
        <v>0.76</v>
      </c>
      <c r="M654">
        <v>98.65</v>
      </c>
      <c r="N654">
        <v>1.34</v>
      </c>
      <c r="O654">
        <v>43.64</v>
      </c>
      <c r="P654">
        <v>14.53</v>
      </c>
    </row>
    <row r="655" spans="1:16" x14ac:dyDescent="0.3">
      <c r="A655" t="s">
        <v>96</v>
      </c>
      <c r="B655" t="s">
        <v>54</v>
      </c>
      <c r="C655">
        <v>224979000</v>
      </c>
      <c r="D655" t="s">
        <v>18</v>
      </c>
      <c r="E655">
        <v>2020</v>
      </c>
      <c r="F655">
        <v>62025</v>
      </c>
      <c r="G655">
        <v>736</v>
      </c>
      <c r="H655">
        <v>4459270</v>
      </c>
      <c r="I655">
        <v>60958</v>
      </c>
      <c r="J655">
        <v>0</v>
      </c>
      <c r="K655">
        <v>0</v>
      </c>
      <c r="L655">
        <v>0.76</v>
      </c>
      <c r="M655">
        <v>98.65</v>
      </c>
      <c r="N655">
        <v>1.34</v>
      </c>
      <c r="O655">
        <v>43.64</v>
      </c>
      <c r="P655">
        <v>14.53</v>
      </c>
    </row>
    <row r="656" spans="1:16" x14ac:dyDescent="0.3">
      <c r="A656" t="s">
        <v>96</v>
      </c>
      <c r="B656" t="s">
        <v>54</v>
      </c>
      <c r="C656">
        <v>224979000</v>
      </c>
      <c r="D656" t="s">
        <v>19</v>
      </c>
      <c r="E656">
        <v>2020</v>
      </c>
      <c r="F656">
        <v>41078</v>
      </c>
      <c r="G656">
        <v>591</v>
      </c>
      <c r="H656">
        <v>4620511</v>
      </c>
      <c r="I656">
        <v>50431</v>
      </c>
      <c r="J656">
        <v>0</v>
      </c>
      <c r="K656">
        <v>0</v>
      </c>
      <c r="L656">
        <v>0.76</v>
      </c>
      <c r="M656">
        <v>98.65</v>
      </c>
      <c r="N656">
        <v>1.34</v>
      </c>
      <c r="O656">
        <v>43.64</v>
      </c>
      <c r="P656">
        <v>14.53</v>
      </c>
    </row>
    <row r="657" spans="1:16" x14ac:dyDescent="0.3">
      <c r="A657" t="s">
        <v>96</v>
      </c>
      <c r="B657" t="s">
        <v>54</v>
      </c>
      <c r="C657">
        <v>224979000</v>
      </c>
      <c r="D657" t="s">
        <v>20</v>
      </c>
      <c r="E657">
        <v>2021</v>
      </c>
      <c r="F657">
        <v>15333</v>
      </c>
      <c r="G657">
        <v>306</v>
      </c>
      <c r="H657">
        <v>3945451</v>
      </c>
      <c r="I657">
        <v>23657</v>
      </c>
      <c r="J657">
        <v>463793</v>
      </c>
      <c r="K657">
        <v>0</v>
      </c>
      <c r="L657">
        <v>0.76</v>
      </c>
      <c r="M657">
        <v>98.65</v>
      </c>
      <c r="N657">
        <v>1.34</v>
      </c>
      <c r="O657">
        <v>43.64</v>
      </c>
      <c r="P657">
        <v>14.53</v>
      </c>
    </row>
    <row r="658" spans="1:16" x14ac:dyDescent="0.3">
      <c r="A658" t="s">
        <v>96</v>
      </c>
      <c r="B658" t="s">
        <v>54</v>
      </c>
      <c r="C658">
        <v>224979000</v>
      </c>
      <c r="D658" t="s">
        <v>21</v>
      </c>
      <c r="E658">
        <v>2021</v>
      </c>
      <c r="F658">
        <v>3228</v>
      </c>
      <c r="G658">
        <v>66</v>
      </c>
      <c r="H658">
        <v>3398606</v>
      </c>
      <c r="I658">
        <v>6583</v>
      </c>
      <c r="J658">
        <v>707132</v>
      </c>
      <c r="K658">
        <v>310058</v>
      </c>
      <c r="L658">
        <v>0.76</v>
      </c>
      <c r="M658">
        <v>98.65</v>
      </c>
      <c r="N658">
        <v>1.34</v>
      </c>
      <c r="O658">
        <v>43.64</v>
      </c>
      <c r="P658">
        <v>14.53</v>
      </c>
    </row>
    <row r="659" spans="1:16" x14ac:dyDescent="0.3">
      <c r="A659" t="s">
        <v>96</v>
      </c>
      <c r="B659" t="s">
        <v>54</v>
      </c>
      <c r="C659">
        <v>224979000</v>
      </c>
      <c r="D659" t="s">
        <v>10</v>
      </c>
      <c r="E659">
        <v>2021</v>
      </c>
      <c r="F659">
        <v>13667</v>
      </c>
      <c r="G659">
        <v>87</v>
      </c>
      <c r="H659">
        <v>3510987</v>
      </c>
      <c r="I659">
        <v>5836</v>
      </c>
      <c r="J659">
        <v>3313054</v>
      </c>
      <c r="K659">
        <v>604647</v>
      </c>
      <c r="L659">
        <v>0.76</v>
      </c>
      <c r="M659">
        <v>98.65</v>
      </c>
      <c r="N659">
        <v>1.34</v>
      </c>
      <c r="O659">
        <v>43.64</v>
      </c>
      <c r="P659">
        <v>14.53</v>
      </c>
    </row>
    <row r="660" spans="1:16" x14ac:dyDescent="0.3">
      <c r="A660" t="s">
        <v>96</v>
      </c>
      <c r="B660" t="s">
        <v>54</v>
      </c>
      <c r="C660">
        <v>224979000</v>
      </c>
      <c r="D660" t="s">
        <v>11</v>
      </c>
      <c r="E660">
        <v>2021</v>
      </c>
      <c r="F660">
        <v>635130</v>
      </c>
      <c r="G660">
        <v>3759</v>
      </c>
      <c r="H660">
        <v>5999829</v>
      </c>
      <c r="I660">
        <v>330436</v>
      </c>
      <c r="J660">
        <v>5757558</v>
      </c>
      <c r="K660">
        <v>1402792</v>
      </c>
      <c r="L660">
        <v>0.76</v>
      </c>
      <c r="M660">
        <v>98.65</v>
      </c>
      <c r="N660">
        <v>1.34</v>
      </c>
      <c r="O660">
        <v>43.64</v>
      </c>
      <c r="P660">
        <v>14.53</v>
      </c>
    </row>
    <row r="661" spans="1:16" x14ac:dyDescent="0.3">
      <c r="A661" t="s">
        <v>96</v>
      </c>
      <c r="B661" t="s">
        <v>54</v>
      </c>
      <c r="C661">
        <v>224979000</v>
      </c>
      <c r="D661" t="s">
        <v>12</v>
      </c>
      <c r="E661">
        <v>2021</v>
      </c>
      <c r="F661">
        <v>439164</v>
      </c>
      <c r="G661">
        <v>7927</v>
      </c>
      <c r="H661">
        <v>8611359</v>
      </c>
      <c r="I661">
        <v>704976</v>
      </c>
      <c r="J661">
        <v>4610353</v>
      </c>
      <c r="K661">
        <v>1162929</v>
      </c>
      <c r="L661">
        <v>0.76</v>
      </c>
      <c r="M661">
        <v>98.65</v>
      </c>
      <c r="N661">
        <v>1.34</v>
      </c>
      <c r="O661">
        <v>43.64</v>
      </c>
      <c r="P661">
        <v>14.53</v>
      </c>
    </row>
    <row r="662" spans="1:16" x14ac:dyDescent="0.3">
      <c r="A662" t="s">
        <v>96</v>
      </c>
      <c r="B662" t="s">
        <v>54</v>
      </c>
      <c r="C662">
        <v>224979000</v>
      </c>
      <c r="D662" t="s">
        <v>13</v>
      </c>
      <c r="E662">
        <v>2021</v>
      </c>
      <c r="F662">
        <v>14619</v>
      </c>
      <c r="G662">
        <v>2094</v>
      </c>
      <c r="H662">
        <v>8434626</v>
      </c>
      <c r="I662">
        <v>46773</v>
      </c>
      <c r="J662">
        <v>11940940</v>
      </c>
      <c r="K662">
        <v>1008193</v>
      </c>
      <c r="L662">
        <v>0.76</v>
      </c>
      <c r="M662">
        <v>98.65</v>
      </c>
      <c r="N662">
        <v>1.34</v>
      </c>
      <c r="O662">
        <v>43.64</v>
      </c>
      <c r="P662">
        <v>14.53</v>
      </c>
    </row>
    <row r="663" spans="1:16" x14ac:dyDescent="0.3">
      <c r="A663" t="s">
        <v>96</v>
      </c>
      <c r="B663" t="s">
        <v>54</v>
      </c>
      <c r="C663">
        <v>224979000</v>
      </c>
      <c r="D663" t="s">
        <v>14</v>
      </c>
      <c r="E663">
        <v>2021</v>
      </c>
      <c r="F663">
        <v>2334</v>
      </c>
      <c r="G663">
        <v>165</v>
      </c>
      <c r="H663">
        <v>7658604</v>
      </c>
      <c r="I663">
        <v>4253</v>
      </c>
      <c r="J663">
        <v>13838366</v>
      </c>
      <c r="K663">
        <v>3303606</v>
      </c>
      <c r="L663">
        <v>0.76</v>
      </c>
      <c r="M663">
        <v>98.65</v>
      </c>
      <c r="N663">
        <v>1.34</v>
      </c>
      <c r="O663">
        <v>43.64</v>
      </c>
      <c r="P663">
        <v>14.53</v>
      </c>
    </row>
    <row r="664" spans="1:16" x14ac:dyDescent="0.3">
      <c r="A664" t="s">
        <v>96</v>
      </c>
      <c r="B664" t="s">
        <v>54</v>
      </c>
      <c r="C664">
        <v>224979000</v>
      </c>
      <c r="D664" t="s">
        <v>15</v>
      </c>
      <c r="E664">
        <v>2021</v>
      </c>
      <c r="F664">
        <v>894</v>
      </c>
      <c r="G664">
        <v>67</v>
      </c>
      <c r="H664">
        <v>6816348</v>
      </c>
      <c r="I664">
        <v>1283</v>
      </c>
      <c r="J664">
        <v>20808395</v>
      </c>
      <c r="K664">
        <v>3910445</v>
      </c>
      <c r="L664">
        <v>0.76</v>
      </c>
      <c r="M664">
        <v>98.65</v>
      </c>
      <c r="N664">
        <v>1.34</v>
      </c>
      <c r="O664">
        <v>43.64</v>
      </c>
      <c r="P664">
        <v>14.53</v>
      </c>
    </row>
    <row r="665" spans="1:16" x14ac:dyDescent="0.3">
      <c r="A665" t="s">
        <v>96</v>
      </c>
      <c r="B665" t="s">
        <v>54</v>
      </c>
      <c r="C665">
        <v>224979000</v>
      </c>
      <c r="D665" t="s">
        <v>16</v>
      </c>
      <c r="E665">
        <v>2021</v>
      </c>
      <c r="F665">
        <v>465</v>
      </c>
      <c r="G665">
        <v>69</v>
      </c>
      <c r="H665">
        <v>6239243</v>
      </c>
      <c r="I665">
        <v>493</v>
      </c>
      <c r="J665">
        <v>24698514</v>
      </c>
      <c r="K665">
        <v>9003883</v>
      </c>
      <c r="L665">
        <v>0.76</v>
      </c>
      <c r="M665">
        <v>98.65</v>
      </c>
      <c r="N665">
        <v>1.34</v>
      </c>
      <c r="O665">
        <v>43.64</v>
      </c>
      <c r="P665">
        <v>14.53</v>
      </c>
    </row>
    <row r="666" spans="1:16" x14ac:dyDescent="0.3">
      <c r="A666" t="s">
        <v>96</v>
      </c>
      <c r="B666" t="s">
        <v>54</v>
      </c>
      <c r="C666">
        <v>224979000</v>
      </c>
      <c r="D666" t="s">
        <v>17</v>
      </c>
      <c r="E666">
        <v>2021</v>
      </c>
      <c r="F666">
        <v>358</v>
      </c>
      <c r="G666">
        <v>8</v>
      </c>
      <c r="H666">
        <v>5077000</v>
      </c>
      <c r="I666">
        <v>402</v>
      </c>
      <c r="J666">
        <v>12040760</v>
      </c>
      <c r="K666">
        <v>11975342</v>
      </c>
      <c r="L666">
        <v>0.76</v>
      </c>
      <c r="M666">
        <v>98.65</v>
      </c>
      <c r="N666">
        <v>1.34</v>
      </c>
      <c r="O666">
        <v>43.64</v>
      </c>
      <c r="P666">
        <v>14.53</v>
      </c>
    </row>
    <row r="667" spans="1:16" x14ac:dyDescent="0.3">
      <c r="A667" t="s">
        <v>97</v>
      </c>
      <c r="B667" t="s">
        <v>55</v>
      </c>
      <c r="C667">
        <v>11141000</v>
      </c>
      <c r="D667" t="s">
        <v>10</v>
      </c>
      <c r="E667">
        <v>2020</v>
      </c>
      <c r="F667">
        <v>7</v>
      </c>
      <c r="G667">
        <v>0</v>
      </c>
      <c r="H667">
        <v>0</v>
      </c>
      <c r="I667">
        <v>2</v>
      </c>
      <c r="J667">
        <v>0</v>
      </c>
      <c r="K667">
        <v>0</v>
      </c>
      <c r="L667">
        <v>3.09</v>
      </c>
      <c r="M667">
        <v>96.02</v>
      </c>
      <c r="N667">
        <v>2.15</v>
      </c>
      <c r="O667">
        <v>67.12</v>
      </c>
      <c r="P667">
        <v>34.99</v>
      </c>
    </row>
    <row r="668" spans="1:16" x14ac:dyDescent="0.3">
      <c r="A668" t="s">
        <v>97</v>
      </c>
      <c r="B668" t="s">
        <v>55</v>
      </c>
      <c r="C668">
        <v>11141000</v>
      </c>
      <c r="D668" t="s">
        <v>11</v>
      </c>
      <c r="E668">
        <v>2020</v>
      </c>
      <c r="F668">
        <v>50</v>
      </c>
      <c r="G668">
        <v>0</v>
      </c>
      <c r="H668">
        <v>6565</v>
      </c>
      <c r="I668">
        <v>34</v>
      </c>
      <c r="J668">
        <v>0</v>
      </c>
      <c r="K668">
        <v>0</v>
      </c>
      <c r="L668">
        <v>3.09</v>
      </c>
      <c r="M668">
        <v>96.02</v>
      </c>
      <c r="N668">
        <v>2.15</v>
      </c>
      <c r="O668">
        <v>67.12</v>
      </c>
      <c r="P668">
        <v>34.99</v>
      </c>
    </row>
    <row r="669" spans="1:16" x14ac:dyDescent="0.3">
      <c r="A669" t="s">
        <v>97</v>
      </c>
      <c r="B669" t="s">
        <v>55</v>
      </c>
      <c r="C669">
        <v>11141000</v>
      </c>
      <c r="D669" t="s">
        <v>12</v>
      </c>
      <c r="E669">
        <v>2020</v>
      </c>
      <c r="F669">
        <v>850</v>
      </c>
      <c r="G669">
        <v>5</v>
      </c>
      <c r="H669">
        <v>23873</v>
      </c>
      <c r="I669">
        <v>66</v>
      </c>
      <c r="J669">
        <v>0</v>
      </c>
      <c r="K669">
        <v>0</v>
      </c>
      <c r="L669">
        <v>3.09</v>
      </c>
      <c r="M669">
        <v>96.02</v>
      </c>
      <c r="N669">
        <v>2.15</v>
      </c>
      <c r="O669">
        <v>67.12</v>
      </c>
      <c r="P669">
        <v>34.99</v>
      </c>
    </row>
    <row r="670" spans="1:16" x14ac:dyDescent="0.3">
      <c r="A670" t="s">
        <v>97</v>
      </c>
      <c r="B670" t="s">
        <v>55</v>
      </c>
      <c r="C670">
        <v>11141000</v>
      </c>
      <c r="D670" t="s">
        <v>13</v>
      </c>
      <c r="E670">
        <v>2020</v>
      </c>
      <c r="F670">
        <v>1974</v>
      </c>
      <c r="G670">
        <v>36</v>
      </c>
      <c r="H670">
        <v>38586</v>
      </c>
      <c r="I670">
        <v>2129</v>
      </c>
      <c r="J670">
        <v>0</v>
      </c>
      <c r="K670">
        <v>0</v>
      </c>
      <c r="L670">
        <v>3.09</v>
      </c>
      <c r="M670">
        <v>96.02</v>
      </c>
      <c r="N670">
        <v>2.15</v>
      </c>
      <c r="O670">
        <v>67.12</v>
      </c>
      <c r="P670">
        <v>34.99</v>
      </c>
    </row>
    <row r="671" spans="1:16" x14ac:dyDescent="0.3">
      <c r="A671" t="s">
        <v>97</v>
      </c>
      <c r="B671" t="s">
        <v>55</v>
      </c>
      <c r="C671">
        <v>11141000</v>
      </c>
      <c r="D671" t="s">
        <v>14</v>
      </c>
      <c r="E671">
        <v>2020</v>
      </c>
      <c r="F671">
        <v>4302</v>
      </c>
      <c r="G671">
        <v>39</v>
      </c>
      <c r="H671">
        <v>99089</v>
      </c>
      <c r="I671">
        <v>1937</v>
      </c>
      <c r="J671">
        <v>0</v>
      </c>
      <c r="K671">
        <v>0</v>
      </c>
      <c r="L671">
        <v>3.09</v>
      </c>
      <c r="M671">
        <v>96.02</v>
      </c>
      <c r="N671">
        <v>2.15</v>
      </c>
      <c r="O671">
        <v>67.12</v>
      </c>
      <c r="P671">
        <v>34.99</v>
      </c>
    </row>
    <row r="672" spans="1:16" x14ac:dyDescent="0.3">
      <c r="A672" t="s">
        <v>97</v>
      </c>
      <c r="B672" t="s">
        <v>55</v>
      </c>
      <c r="C672">
        <v>11141000</v>
      </c>
      <c r="D672" t="s">
        <v>15</v>
      </c>
      <c r="E672">
        <v>2020</v>
      </c>
      <c r="F672">
        <v>12644</v>
      </c>
      <c r="G672">
        <v>189</v>
      </c>
      <c r="H672">
        <v>225902</v>
      </c>
      <c r="I672">
        <v>9440</v>
      </c>
      <c r="J672">
        <v>0</v>
      </c>
      <c r="K672">
        <v>0</v>
      </c>
      <c r="L672">
        <v>3.09</v>
      </c>
      <c r="M672">
        <v>96.02</v>
      </c>
      <c r="N672">
        <v>2.15</v>
      </c>
      <c r="O672">
        <v>67.12</v>
      </c>
      <c r="P672">
        <v>34.99</v>
      </c>
    </row>
    <row r="673" spans="1:16" x14ac:dyDescent="0.3">
      <c r="A673" t="s">
        <v>97</v>
      </c>
      <c r="B673" t="s">
        <v>55</v>
      </c>
      <c r="C673">
        <v>11141000</v>
      </c>
      <c r="D673" t="s">
        <v>16</v>
      </c>
      <c r="E673">
        <v>2020</v>
      </c>
      <c r="F673">
        <v>29173</v>
      </c>
      <c r="G673">
        <v>342</v>
      </c>
      <c r="H673">
        <v>318109</v>
      </c>
      <c r="I673">
        <v>25427</v>
      </c>
      <c r="J673">
        <v>0</v>
      </c>
      <c r="K673">
        <v>0</v>
      </c>
      <c r="L673">
        <v>3.09</v>
      </c>
      <c r="M673">
        <v>96.02</v>
      </c>
      <c r="N673">
        <v>2.15</v>
      </c>
      <c r="O673">
        <v>67.12</v>
      </c>
      <c r="P673">
        <v>34.99</v>
      </c>
    </row>
    <row r="674" spans="1:16" x14ac:dyDescent="0.3">
      <c r="A674" t="s">
        <v>97</v>
      </c>
      <c r="B674" t="s">
        <v>55</v>
      </c>
      <c r="C674">
        <v>11141000</v>
      </c>
      <c r="D674" t="s">
        <v>17</v>
      </c>
      <c r="E674">
        <v>2020</v>
      </c>
      <c r="F674">
        <v>13328</v>
      </c>
      <c r="G674">
        <v>412</v>
      </c>
      <c r="H674">
        <v>310656</v>
      </c>
      <c r="I674">
        <v>17888</v>
      </c>
      <c r="J674">
        <v>0</v>
      </c>
      <c r="K674">
        <v>0</v>
      </c>
      <c r="L674">
        <v>3.09</v>
      </c>
      <c r="M674">
        <v>96.02</v>
      </c>
      <c r="N674">
        <v>2.15</v>
      </c>
      <c r="O674">
        <v>67.12</v>
      </c>
      <c r="P674">
        <v>34.99</v>
      </c>
    </row>
    <row r="675" spans="1:16" x14ac:dyDescent="0.3">
      <c r="A675" t="s">
        <v>97</v>
      </c>
      <c r="B675" t="s">
        <v>55</v>
      </c>
      <c r="C675">
        <v>11141000</v>
      </c>
      <c r="D675" t="s">
        <v>18</v>
      </c>
      <c r="E675">
        <v>2020</v>
      </c>
      <c r="F675">
        <v>12467</v>
      </c>
      <c r="G675">
        <v>208</v>
      </c>
      <c r="H675">
        <v>317499</v>
      </c>
      <c r="I675">
        <v>10904</v>
      </c>
      <c r="J675">
        <v>0</v>
      </c>
      <c r="K675">
        <v>0</v>
      </c>
      <c r="L675">
        <v>3.09</v>
      </c>
      <c r="M675">
        <v>96.02</v>
      </c>
      <c r="N675">
        <v>2.15</v>
      </c>
      <c r="O675">
        <v>67.12</v>
      </c>
      <c r="P675">
        <v>34.99</v>
      </c>
    </row>
    <row r="676" spans="1:16" x14ac:dyDescent="0.3">
      <c r="A676" t="s">
        <v>97</v>
      </c>
      <c r="B676" t="s">
        <v>55</v>
      </c>
      <c r="C676">
        <v>11141000</v>
      </c>
      <c r="D676" t="s">
        <v>19</v>
      </c>
      <c r="E676">
        <v>2020</v>
      </c>
      <c r="F676">
        <v>16125</v>
      </c>
      <c r="G676">
        <v>278</v>
      </c>
      <c r="H676">
        <v>437092</v>
      </c>
      <c r="I676">
        <v>15679</v>
      </c>
      <c r="J676">
        <v>0</v>
      </c>
      <c r="K676">
        <v>0</v>
      </c>
      <c r="L676">
        <v>3.09</v>
      </c>
      <c r="M676">
        <v>96.02</v>
      </c>
      <c r="N676">
        <v>2.15</v>
      </c>
      <c r="O676">
        <v>67.12</v>
      </c>
      <c r="P676">
        <v>34.99</v>
      </c>
    </row>
    <row r="677" spans="1:16" x14ac:dyDescent="0.3">
      <c r="A677" t="s">
        <v>97</v>
      </c>
      <c r="B677" t="s">
        <v>55</v>
      </c>
      <c r="C677">
        <v>11141000</v>
      </c>
      <c r="D677" t="s">
        <v>20</v>
      </c>
      <c r="E677">
        <v>2021</v>
      </c>
      <c r="F677">
        <v>5209</v>
      </c>
      <c r="G677">
        <v>135</v>
      </c>
      <c r="H677">
        <v>357181</v>
      </c>
      <c r="I677">
        <v>8460</v>
      </c>
      <c r="J677">
        <v>31228</v>
      </c>
      <c r="K677">
        <v>0</v>
      </c>
      <c r="L677">
        <v>3.09</v>
      </c>
      <c r="M677">
        <v>96.02</v>
      </c>
      <c r="N677">
        <v>2.15</v>
      </c>
      <c r="O677">
        <v>67.12</v>
      </c>
      <c r="P677">
        <v>34.99</v>
      </c>
    </row>
    <row r="678" spans="1:16" x14ac:dyDescent="0.3">
      <c r="A678" t="s">
        <v>97</v>
      </c>
      <c r="B678" t="s">
        <v>55</v>
      </c>
      <c r="C678">
        <v>11141000</v>
      </c>
      <c r="D678" t="s">
        <v>21</v>
      </c>
      <c r="E678">
        <v>2021</v>
      </c>
      <c r="F678">
        <v>863</v>
      </c>
      <c r="G678">
        <v>48</v>
      </c>
      <c r="H678">
        <v>272151</v>
      </c>
      <c r="I678">
        <v>1487</v>
      </c>
      <c r="J678">
        <v>111112</v>
      </c>
      <c r="K678">
        <v>19446</v>
      </c>
      <c r="L678">
        <v>3.09</v>
      </c>
      <c r="M678">
        <v>96.02</v>
      </c>
      <c r="N678">
        <v>2.15</v>
      </c>
      <c r="O678">
        <v>67.12</v>
      </c>
      <c r="P678">
        <v>34.99</v>
      </c>
    </row>
    <row r="679" spans="1:16" x14ac:dyDescent="0.3">
      <c r="A679" t="s">
        <v>97</v>
      </c>
      <c r="B679" t="s">
        <v>55</v>
      </c>
      <c r="C679">
        <v>11141000</v>
      </c>
      <c r="D679" t="s">
        <v>10</v>
      </c>
      <c r="E679">
        <v>2021</v>
      </c>
      <c r="F679">
        <v>3419</v>
      </c>
      <c r="G679">
        <v>25</v>
      </c>
      <c r="H679">
        <v>333206</v>
      </c>
      <c r="I679">
        <v>1877</v>
      </c>
      <c r="J679">
        <v>434894</v>
      </c>
      <c r="K679">
        <v>102219</v>
      </c>
      <c r="L679">
        <v>3.09</v>
      </c>
      <c r="M679">
        <v>96.02</v>
      </c>
      <c r="N679">
        <v>2.15</v>
      </c>
      <c r="O679">
        <v>67.12</v>
      </c>
      <c r="P679">
        <v>34.99</v>
      </c>
    </row>
    <row r="680" spans="1:16" x14ac:dyDescent="0.3">
      <c r="A680" t="s">
        <v>97</v>
      </c>
      <c r="B680" t="s">
        <v>55</v>
      </c>
      <c r="C680">
        <v>11141000</v>
      </c>
      <c r="D680" t="s">
        <v>11</v>
      </c>
      <c r="E680">
        <v>2021</v>
      </c>
      <c r="F680">
        <v>80110</v>
      </c>
      <c r="G680">
        <v>907</v>
      </c>
      <c r="H680">
        <v>1042723</v>
      </c>
      <c r="I680">
        <v>29235</v>
      </c>
      <c r="J680">
        <v>1085027</v>
      </c>
      <c r="K680">
        <v>292217</v>
      </c>
      <c r="L680">
        <v>3.09</v>
      </c>
      <c r="M680">
        <v>96.02</v>
      </c>
      <c r="N680">
        <v>2.15</v>
      </c>
      <c r="O680">
        <v>67.12</v>
      </c>
      <c r="P680">
        <v>34.99</v>
      </c>
    </row>
    <row r="681" spans="1:16" x14ac:dyDescent="0.3">
      <c r="A681" t="s">
        <v>97</v>
      </c>
      <c r="B681" t="s">
        <v>55</v>
      </c>
      <c r="C681">
        <v>11141000</v>
      </c>
      <c r="D681" t="s">
        <v>12</v>
      </c>
      <c r="E681">
        <v>2021</v>
      </c>
      <c r="F681">
        <v>148973</v>
      </c>
      <c r="G681">
        <v>3828</v>
      </c>
      <c r="H681">
        <v>1012253</v>
      </c>
      <c r="I681">
        <v>164363</v>
      </c>
      <c r="J681">
        <v>572365</v>
      </c>
      <c r="K681">
        <v>270040</v>
      </c>
      <c r="L681">
        <v>3.09</v>
      </c>
      <c r="M681">
        <v>96.02</v>
      </c>
      <c r="N681">
        <v>2.15</v>
      </c>
      <c r="O681">
        <v>67.12</v>
      </c>
      <c r="P681">
        <v>34.99</v>
      </c>
    </row>
    <row r="682" spans="1:16" x14ac:dyDescent="0.3">
      <c r="A682" t="s">
        <v>97</v>
      </c>
      <c r="B682" t="s">
        <v>55</v>
      </c>
      <c r="C682">
        <v>11141000</v>
      </c>
      <c r="D682" t="s">
        <v>13</v>
      </c>
      <c r="E682">
        <v>2021</v>
      </c>
      <c r="F682">
        <v>10761</v>
      </c>
      <c r="G682">
        <v>864</v>
      </c>
      <c r="H682">
        <v>739073</v>
      </c>
      <c r="I682">
        <v>36081</v>
      </c>
      <c r="J682">
        <v>1345214</v>
      </c>
      <c r="K682">
        <v>138052</v>
      </c>
      <c r="L682">
        <v>3.09</v>
      </c>
      <c r="M682">
        <v>96.02</v>
      </c>
      <c r="N682">
        <v>2.15</v>
      </c>
      <c r="O682">
        <v>67.12</v>
      </c>
      <c r="P682">
        <v>34.99</v>
      </c>
    </row>
    <row r="683" spans="1:16" x14ac:dyDescent="0.3">
      <c r="A683" t="s">
        <v>97</v>
      </c>
      <c r="B683" t="s">
        <v>55</v>
      </c>
      <c r="C683">
        <v>11141000</v>
      </c>
      <c r="D683" t="s">
        <v>14</v>
      </c>
      <c r="E683">
        <v>2021</v>
      </c>
      <c r="F683">
        <v>1884</v>
      </c>
      <c r="G683">
        <v>46</v>
      </c>
      <c r="H683">
        <v>764296</v>
      </c>
      <c r="I683">
        <v>3099</v>
      </c>
      <c r="J683">
        <v>917584</v>
      </c>
      <c r="K683">
        <v>614724</v>
      </c>
      <c r="L683">
        <v>3.09</v>
      </c>
      <c r="M683">
        <v>96.02</v>
      </c>
      <c r="N683">
        <v>2.15</v>
      </c>
      <c r="O683">
        <v>67.12</v>
      </c>
      <c r="P683">
        <v>34.99</v>
      </c>
    </row>
    <row r="684" spans="1:16" x14ac:dyDescent="0.3">
      <c r="A684" t="s">
        <v>97</v>
      </c>
      <c r="B684" t="s">
        <v>55</v>
      </c>
      <c r="C684">
        <v>11141000</v>
      </c>
      <c r="D684" t="s">
        <v>15</v>
      </c>
      <c r="E684">
        <v>2021</v>
      </c>
      <c r="F684">
        <v>837</v>
      </c>
      <c r="G684">
        <v>25</v>
      </c>
      <c r="H684">
        <v>578085</v>
      </c>
      <c r="I684">
        <v>1075</v>
      </c>
      <c r="J684">
        <v>1987307</v>
      </c>
      <c r="K684">
        <v>594436</v>
      </c>
      <c r="L684">
        <v>3.09</v>
      </c>
      <c r="M684">
        <v>96.02</v>
      </c>
      <c r="N684">
        <v>2.15</v>
      </c>
      <c r="O684">
        <v>67.12</v>
      </c>
      <c r="P684">
        <v>34.99</v>
      </c>
    </row>
    <row r="685" spans="1:16" x14ac:dyDescent="0.3">
      <c r="A685" t="s">
        <v>97</v>
      </c>
      <c r="B685" t="s">
        <v>55</v>
      </c>
      <c r="C685">
        <v>11141000</v>
      </c>
      <c r="D685" t="s">
        <v>16</v>
      </c>
      <c r="E685">
        <v>2021</v>
      </c>
      <c r="F685">
        <v>561</v>
      </c>
      <c r="G685">
        <v>7</v>
      </c>
      <c r="H685">
        <v>519623</v>
      </c>
      <c r="I685">
        <v>693</v>
      </c>
      <c r="J685">
        <v>875833</v>
      </c>
      <c r="K685">
        <v>1108206</v>
      </c>
      <c r="L685">
        <v>3.09</v>
      </c>
      <c r="M685">
        <v>96.02</v>
      </c>
      <c r="N685">
        <v>2.15</v>
      </c>
      <c r="O685">
        <v>67.12</v>
      </c>
      <c r="P685">
        <v>34.99</v>
      </c>
    </row>
    <row r="686" spans="1:16" x14ac:dyDescent="0.3">
      <c r="A686" t="s">
        <v>97</v>
      </c>
      <c r="B686" t="s">
        <v>55</v>
      </c>
      <c r="C686">
        <v>11141000</v>
      </c>
      <c r="D686" t="s">
        <v>17</v>
      </c>
      <c r="E686">
        <v>2021</v>
      </c>
      <c r="F686">
        <v>359</v>
      </c>
      <c r="G686">
        <v>6</v>
      </c>
      <c r="H686">
        <v>385186</v>
      </c>
      <c r="I686">
        <v>319</v>
      </c>
      <c r="J686">
        <v>117453</v>
      </c>
      <c r="K686">
        <v>759002</v>
      </c>
      <c r="L686">
        <v>3.09</v>
      </c>
      <c r="M686">
        <v>96.02</v>
      </c>
      <c r="N686">
        <v>2.15</v>
      </c>
      <c r="O686">
        <v>67.12</v>
      </c>
      <c r="P686">
        <v>34.99</v>
      </c>
    </row>
    <row r="687" spans="1:16" x14ac:dyDescent="0.3">
      <c r="A687" t="s">
        <v>98</v>
      </c>
      <c r="B687" t="s">
        <v>56</v>
      </c>
      <c r="C687">
        <v>96906000</v>
      </c>
      <c r="D687" t="s">
        <v>10</v>
      </c>
      <c r="E687">
        <v>2020</v>
      </c>
      <c r="F687">
        <v>37</v>
      </c>
      <c r="G687">
        <v>3</v>
      </c>
      <c r="H687">
        <v>0</v>
      </c>
      <c r="I687">
        <v>3</v>
      </c>
      <c r="J687">
        <v>0</v>
      </c>
      <c r="K687">
        <v>0</v>
      </c>
      <c r="L687">
        <v>1.64</v>
      </c>
      <c r="M687">
        <v>98.28</v>
      </c>
      <c r="N687">
        <v>1.2</v>
      </c>
      <c r="O687">
        <v>57.99</v>
      </c>
      <c r="P687">
        <v>22.25</v>
      </c>
    </row>
    <row r="688" spans="1:16" x14ac:dyDescent="0.3">
      <c r="A688" t="s">
        <v>98</v>
      </c>
      <c r="B688" t="s">
        <v>56</v>
      </c>
      <c r="C688">
        <v>96906000</v>
      </c>
      <c r="D688" t="s">
        <v>11</v>
      </c>
      <c r="E688">
        <v>2020</v>
      </c>
      <c r="F688">
        <v>721</v>
      </c>
      <c r="G688">
        <v>30</v>
      </c>
      <c r="H688">
        <v>16525</v>
      </c>
      <c r="I688">
        <v>121</v>
      </c>
      <c r="J688">
        <v>0</v>
      </c>
      <c r="K688">
        <v>0</v>
      </c>
      <c r="L688">
        <v>1.64</v>
      </c>
      <c r="M688">
        <v>98.28</v>
      </c>
      <c r="N688">
        <v>1.2</v>
      </c>
      <c r="O688">
        <v>57.99</v>
      </c>
      <c r="P688">
        <v>22.25</v>
      </c>
    </row>
    <row r="689" spans="1:16" x14ac:dyDescent="0.3">
      <c r="A689" t="s">
        <v>98</v>
      </c>
      <c r="B689" t="s">
        <v>56</v>
      </c>
      <c r="C689">
        <v>96906000</v>
      </c>
      <c r="D689" t="s">
        <v>12</v>
      </c>
      <c r="E689">
        <v>2020</v>
      </c>
      <c r="F689">
        <v>4743</v>
      </c>
      <c r="G689">
        <v>284</v>
      </c>
      <c r="H689">
        <v>187226</v>
      </c>
      <c r="I689">
        <v>2033</v>
      </c>
      <c r="J689">
        <v>0</v>
      </c>
      <c r="K689">
        <v>0</v>
      </c>
      <c r="L689">
        <v>1.64</v>
      </c>
      <c r="M689">
        <v>98.28</v>
      </c>
      <c r="N689">
        <v>1.2</v>
      </c>
      <c r="O689">
        <v>57.99</v>
      </c>
      <c r="P689">
        <v>22.25</v>
      </c>
    </row>
    <row r="690" spans="1:16" x14ac:dyDescent="0.3">
      <c r="A690" t="s">
        <v>98</v>
      </c>
      <c r="B690" t="s">
        <v>56</v>
      </c>
      <c r="C690">
        <v>96906000</v>
      </c>
      <c r="D690" t="s">
        <v>13</v>
      </c>
      <c r="E690">
        <v>2020</v>
      </c>
      <c r="F690">
        <v>13058</v>
      </c>
      <c r="G690">
        <v>351</v>
      </c>
      <c r="H690">
        <v>284287</v>
      </c>
      <c r="I690">
        <v>9973</v>
      </c>
      <c r="J690">
        <v>0</v>
      </c>
      <c r="K690">
        <v>0</v>
      </c>
      <c r="L690">
        <v>1.64</v>
      </c>
      <c r="M690">
        <v>98.28</v>
      </c>
      <c r="N690">
        <v>1.2</v>
      </c>
      <c r="O690">
        <v>57.99</v>
      </c>
      <c r="P690">
        <v>22.25</v>
      </c>
    </row>
    <row r="691" spans="1:16" x14ac:dyDescent="0.3">
      <c r="A691" t="s">
        <v>98</v>
      </c>
      <c r="B691" t="s">
        <v>56</v>
      </c>
      <c r="C691">
        <v>96906000</v>
      </c>
      <c r="D691" t="s">
        <v>14</v>
      </c>
      <c r="E691">
        <v>2020</v>
      </c>
      <c r="F691">
        <v>51629</v>
      </c>
      <c r="G691">
        <v>913</v>
      </c>
      <c r="H691">
        <v>405362</v>
      </c>
      <c r="I691">
        <v>36244</v>
      </c>
      <c r="J691">
        <v>0</v>
      </c>
      <c r="K691">
        <v>0</v>
      </c>
      <c r="L691">
        <v>1.64</v>
      </c>
      <c r="M691">
        <v>98.28</v>
      </c>
      <c r="N691">
        <v>1.2</v>
      </c>
      <c r="O691">
        <v>57.99</v>
      </c>
      <c r="P691">
        <v>22.25</v>
      </c>
    </row>
    <row r="692" spans="1:16" x14ac:dyDescent="0.3">
      <c r="A692" t="s">
        <v>98</v>
      </c>
      <c r="B692" t="s">
        <v>56</v>
      </c>
      <c r="C692">
        <v>96906000</v>
      </c>
      <c r="D692" t="s">
        <v>15</v>
      </c>
      <c r="E692">
        <v>2020</v>
      </c>
      <c r="F692">
        <v>92590</v>
      </c>
      <c r="G692">
        <v>1647</v>
      </c>
      <c r="H692">
        <v>994235</v>
      </c>
      <c r="I692">
        <v>85896</v>
      </c>
      <c r="J692">
        <v>0</v>
      </c>
      <c r="K692">
        <v>0</v>
      </c>
      <c r="L692">
        <v>1.64</v>
      </c>
      <c r="M692">
        <v>98.28</v>
      </c>
      <c r="N692">
        <v>1.2</v>
      </c>
      <c r="O692">
        <v>57.99</v>
      </c>
      <c r="P692">
        <v>22.25</v>
      </c>
    </row>
    <row r="693" spans="1:16" x14ac:dyDescent="0.3">
      <c r="A693" t="s">
        <v>98</v>
      </c>
      <c r="B693" t="s">
        <v>56</v>
      </c>
      <c r="C693">
        <v>96906000</v>
      </c>
      <c r="D693" t="s">
        <v>16</v>
      </c>
      <c r="E693">
        <v>2020</v>
      </c>
      <c r="F693">
        <v>94271</v>
      </c>
      <c r="G693">
        <v>1730</v>
      </c>
      <c r="H693">
        <v>1339827</v>
      </c>
      <c r="I693">
        <v>91489</v>
      </c>
      <c r="J693">
        <v>0</v>
      </c>
      <c r="K693">
        <v>0</v>
      </c>
      <c r="L693">
        <v>1.64</v>
      </c>
      <c r="M693">
        <v>98.28</v>
      </c>
      <c r="N693">
        <v>1.2</v>
      </c>
      <c r="O693">
        <v>57.99</v>
      </c>
      <c r="P693">
        <v>22.25</v>
      </c>
    </row>
    <row r="694" spans="1:16" x14ac:dyDescent="0.3">
      <c r="A694" t="s">
        <v>98</v>
      </c>
      <c r="B694" t="s">
        <v>56</v>
      </c>
      <c r="C694">
        <v>96906000</v>
      </c>
      <c r="D694" t="s">
        <v>17</v>
      </c>
      <c r="E694">
        <v>2020</v>
      </c>
      <c r="F694">
        <v>116615</v>
      </c>
      <c r="G694">
        <v>1883</v>
      </c>
      <c r="H694">
        <v>1328963</v>
      </c>
      <c r="I694">
        <v>104178</v>
      </c>
      <c r="J694">
        <v>0</v>
      </c>
      <c r="K694">
        <v>0</v>
      </c>
      <c r="L694">
        <v>1.64</v>
      </c>
      <c r="M694">
        <v>98.28</v>
      </c>
      <c r="N694">
        <v>1.2</v>
      </c>
      <c r="O694">
        <v>57.99</v>
      </c>
      <c r="P694">
        <v>22.25</v>
      </c>
    </row>
    <row r="695" spans="1:16" x14ac:dyDescent="0.3">
      <c r="A695" t="s">
        <v>98</v>
      </c>
      <c r="B695" t="s">
        <v>56</v>
      </c>
      <c r="C695">
        <v>96906000</v>
      </c>
      <c r="D695" t="s">
        <v>18</v>
      </c>
      <c r="E695">
        <v>2020</v>
      </c>
      <c r="F695">
        <v>109820</v>
      </c>
      <c r="G695">
        <v>1583</v>
      </c>
      <c r="H695">
        <v>1316508</v>
      </c>
      <c r="I695">
        <v>120825</v>
      </c>
      <c r="J695">
        <v>0</v>
      </c>
      <c r="K695">
        <v>0</v>
      </c>
      <c r="L695">
        <v>1.64</v>
      </c>
      <c r="M695">
        <v>98.28</v>
      </c>
      <c r="N695">
        <v>1.2</v>
      </c>
      <c r="O695">
        <v>57.99</v>
      </c>
      <c r="P695">
        <v>22.25</v>
      </c>
    </row>
    <row r="696" spans="1:16" x14ac:dyDescent="0.3">
      <c r="A696" t="s">
        <v>98</v>
      </c>
      <c r="B696" t="s">
        <v>56</v>
      </c>
      <c r="C696">
        <v>96906000</v>
      </c>
      <c r="D696" t="s">
        <v>19</v>
      </c>
      <c r="E696">
        <v>2020</v>
      </c>
      <c r="F696">
        <v>68579</v>
      </c>
      <c r="G696">
        <v>1288</v>
      </c>
      <c r="H696">
        <v>1237497</v>
      </c>
      <c r="I696">
        <v>79604</v>
      </c>
      <c r="J696">
        <v>0</v>
      </c>
      <c r="K696">
        <v>0</v>
      </c>
      <c r="L696">
        <v>1.64</v>
      </c>
      <c r="M696">
        <v>98.28</v>
      </c>
      <c r="N696">
        <v>1.2</v>
      </c>
      <c r="O696">
        <v>57.99</v>
      </c>
      <c r="P696">
        <v>22.25</v>
      </c>
    </row>
    <row r="697" spans="1:16" x14ac:dyDescent="0.3">
      <c r="A697" t="s">
        <v>98</v>
      </c>
      <c r="B697" t="s">
        <v>56</v>
      </c>
      <c r="C697">
        <v>96906000</v>
      </c>
      <c r="D697" t="s">
        <v>20</v>
      </c>
      <c r="E697">
        <v>2021</v>
      </c>
      <c r="F697">
        <v>17935</v>
      </c>
      <c r="G697">
        <v>461</v>
      </c>
      <c r="H697">
        <v>885424</v>
      </c>
      <c r="I697">
        <v>23906</v>
      </c>
      <c r="J697">
        <v>243143</v>
      </c>
      <c r="K697">
        <v>0</v>
      </c>
      <c r="L697">
        <v>1.64</v>
      </c>
      <c r="M697">
        <v>98.28</v>
      </c>
      <c r="N697">
        <v>1.2</v>
      </c>
      <c r="O697">
        <v>57.99</v>
      </c>
      <c r="P697">
        <v>22.25</v>
      </c>
    </row>
    <row r="698" spans="1:16" x14ac:dyDescent="0.3">
      <c r="A698" t="s">
        <v>98</v>
      </c>
      <c r="B698" t="s">
        <v>56</v>
      </c>
      <c r="C698">
        <v>96906000</v>
      </c>
      <c r="D698" t="s">
        <v>21</v>
      </c>
      <c r="E698">
        <v>2021</v>
      </c>
      <c r="F698">
        <v>5120</v>
      </c>
      <c r="G698">
        <v>95</v>
      </c>
      <c r="H698">
        <v>567424</v>
      </c>
      <c r="I698">
        <v>7271</v>
      </c>
      <c r="J698">
        <v>718273</v>
      </c>
      <c r="K698">
        <v>144765</v>
      </c>
      <c r="L698">
        <v>1.64</v>
      </c>
      <c r="M698">
        <v>98.28</v>
      </c>
      <c r="N698">
        <v>1.2</v>
      </c>
      <c r="O698">
        <v>57.99</v>
      </c>
      <c r="P698">
        <v>22.25</v>
      </c>
    </row>
    <row r="699" spans="1:16" x14ac:dyDescent="0.3">
      <c r="A699" t="s">
        <v>98</v>
      </c>
      <c r="B699" t="s">
        <v>56</v>
      </c>
      <c r="C699">
        <v>96906000</v>
      </c>
      <c r="D699" t="s">
        <v>10</v>
      </c>
      <c r="E699">
        <v>2021</v>
      </c>
      <c r="F699">
        <v>11797</v>
      </c>
      <c r="G699">
        <v>61</v>
      </c>
      <c r="H699">
        <v>609321</v>
      </c>
      <c r="I699">
        <v>9268</v>
      </c>
      <c r="J699">
        <v>3599719</v>
      </c>
      <c r="K699">
        <v>524266</v>
      </c>
      <c r="L699">
        <v>1.64</v>
      </c>
      <c r="M699">
        <v>98.28</v>
      </c>
      <c r="N699">
        <v>1.2</v>
      </c>
      <c r="O699">
        <v>57.99</v>
      </c>
      <c r="P699">
        <v>22.25</v>
      </c>
    </row>
    <row r="700" spans="1:16" x14ac:dyDescent="0.3">
      <c r="A700" t="s">
        <v>98</v>
      </c>
      <c r="B700" t="s">
        <v>56</v>
      </c>
      <c r="C700">
        <v>96906000</v>
      </c>
      <c r="D700" t="s">
        <v>11</v>
      </c>
      <c r="E700">
        <v>2021</v>
      </c>
      <c r="F700">
        <v>241451</v>
      </c>
      <c r="G700">
        <v>1015</v>
      </c>
      <c r="H700">
        <v>1259954</v>
      </c>
      <c r="I700">
        <v>132587</v>
      </c>
      <c r="J700">
        <v>4101369</v>
      </c>
      <c r="K700">
        <v>1640943</v>
      </c>
      <c r="L700">
        <v>1.64</v>
      </c>
      <c r="M700">
        <v>98.28</v>
      </c>
      <c r="N700">
        <v>1.2</v>
      </c>
      <c r="O700">
        <v>57.99</v>
      </c>
      <c r="P700">
        <v>22.25</v>
      </c>
    </row>
    <row r="701" spans="1:16" x14ac:dyDescent="0.3">
      <c r="A701" t="s">
        <v>98</v>
      </c>
      <c r="B701" t="s">
        <v>56</v>
      </c>
      <c r="C701">
        <v>96906000</v>
      </c>
      <c r="D701" t="s">
        <v>12</v>
      </c>
      <c r="E701">
        <v>2021</v>
      </c>
      <c r="F701">
        <v>548011</v>
      </c>
      <c r="G701">
        <v>4197</v>
      </c>
      <c r="H701">
        <v>1998424</v>
      </c>
      <c r="I701">
        <v>570390</v>
      </c>
      <c r="J701">
        <v>2172453</v>
      </c>
      <c r="K701">
        <v>1569600</v>
      </c>
      <c r="L701">
        <v>1.64</v>
      </c>
      <c r="M701">
        <v>98.28</v>
      </c>
      <c r="N701">
        <v>1.2</v>
      </c>
      <c r="O701">
        <v>57.99</v>
      </c>
      <c r="P701">
        <v>22.25</v>
      </c>
    </row>
    <row r="702" spans="1:16" x14ac:dyDescent="0.3">
      <c r="A702" t="s">
        <v>98</v>
      </c>
      <c r="B702" t="s">
        <v>56</v>
      </c>
      <c r="C702">
        <v>96906000</v>
      </c>
      <c r="D702" t="s">
        <v>13</v>
      </c>
      <c r="E702">
        <v>2021</v>
      </c>
      <c r="F702">
        <v>123406</v>
      </c>
      <c r="G702">
        <v>2167</v>
      </c>
      <c r="H702">
        <v>1787215</v>
      </c>
      <c r="I702">
        <v>187702</v>
      </c>
      <c r="J702">
        <v>5998458</v>
      </c>
      <c r="K702">
        <v>1177345</v>
      </c>
      <c r="L702">
        <v>1.64</v>
      </c>
      <c r="M702">
        <v>98.28</v>
      </c>
      <c r="N702">
        <v>1.2</v>
      </c>
      <c r="O702">
        <v>57.99</v>
      </c>
      <c r="P702">
        <v>22.25</v>
      </c>
    </row>
    <row r="703" spans="1:16" x14ac:dyDescent="0.3">
      <c r="A703" t="s">
        <v>98</v>
      </c>
      <c r="B703" t="s">
        <v>56</v>
      </c>
      <c r="C703">
        <v>96906000</v>
      </c>
      <c r="D703" t="s">
        <v>14</v>
      </c>
      <c r="E703">
        <v>2021</v>
      </c>
      <c r="F703">
        <v>28236</v>
      </c>
      <c r="G703">
        <v>428</v>
      </c>
      <c r="H703">
        <v>1512282</v>
      </c>
      <c r="I703">
        <v>37280</v>
      </c>
      <c r="J703">
        <v>4138979</v>
      </c>
      <c r="K703">
        <v>3628154</v>
      </c>
      <c r="L703">
        <v>1.64</v>
      </c>
      <c r="M703">
        <v>98.28</v>
      </c>
      <c r="N703">
        <v>1.2</v>
      </c>
      <c r="O703">
        <v>57.99</v>
      </c>
      <c r="P703">
        <v>22.25</v>
      </c>
    </row>
    <row r="704" spans="1:16" x14ac:dyDescent="0.3">
      <c r="A704" t="s">
        <v>98</v>
      </c>
      <c r="B704" t="s">
        <v>56</v>
      </c>
      <c r="C704">
        <v>96906000</v>
      </c>
      <c r="D704" t="s">
        <v>15</v>
      </c>
      <c r="E704">
        <v>2021</v>
      </c>
      <c r="F704">
        <v>20585</v>
      </c>
      <c r="G704">
        <v>311</v>
      </c>
      <c r="H704">
        <v>1270574</v>
      </c>
      <c r="I704">
        <v>22572</v>
      </c>
      <c r="J704">
        <v>8571339</v>
      </c>
      <c r="K704">
        <v>2870662</v>
      </c>
      <c r="L704">
        <v>1.64</v>
      </c>
      <c r="M704">
        <v>98.28</v>
      </c>
      <c r="N704">
        <v>1.2</v>
      </c>
      <c r="O704">
        <v>57.99</v>
      </c>
      <c r="P704">
        <v>22.25</v>
      </c>
    </row>
    <row r="705" spans="1:16" x14ac:dyDescent="0.3">
      <c r="A705" t="s">
        <v>98</v>
      </c>
      <c r="B705" t="s">
        <v>56</v>
      </c>
      <c r="C705">
        <v>96906000</v>
      </c>
      <c r="D705" t="s">
        <v>16</v>
      </c>
      <c r="E705">
        <v>2021</v>
      </c>
      <c r="F705">
        <v>20466</v>
      </c>
      <c r="G705">
        <v>346</v>
      </c>
      <c r="H705">
        <v>1144613</v>
      </c>
      <c r="I705">
        <v>21365</v>
      </c>
      <c r="J705">
        <v>11538836</v>
      </c>
      <c r="K705">
        <v>5126997</v>
      </c>
      <c r="L705">
        <v>1.64</v>
      </c>
      <c r="M705">
        <v>98.28</v>
      </c>
      <c r="N705">
        <v>1.2</v>
      </c>
      <c r="O705">
        <v>57.99</v>
      </c>
      <c r="P705">
        <v>22.25</v>
      </c>
    </row>
    <row r="706" spans="1:16" x14ac:dyDescent="0.3">
      <c r="A706" t="s">
        <v>98</v>
      </c>
      <c r="B706" t="s">
        <v>56</v>
      </c>
      <c r="C706">
        <v>96906000</v>
      </c>
      <c r="D706" t="s">
        <v>17</v>
      </c>
      <c r="E706">
        <v>2021</v>
      </c>
      <c r="F706">
        <v>23838</v>
      </c>
      <c r="G706">
        <v>348</v>
      </c>
      <c r="H706">
        <v>1082642</v>
      </c>
      <c r="I706">
        <v>22764</v>
      </c>
      <c r="J706">
        <v>15109597</v>
      </c>
      <c r="K706">
        <v>4877015</v>
      </c>
      <c r="L706">
        <v>1.64</v>
      </c>
      <c r="M706">
        <v>98.28</v>
      </c>
      <c r="N706">
        <v>1.2</v>
      </c>
      <c r="O706">
        <v>57.99</v>
      </c>
      <c r="P706">
        <v>22.25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0F07F-8D81-49D5-AF0E-774B1CBDCD71}">
  <dimension ref="A3:P76"/>
  <sheetViews>
    <sheetView topLeftCell="K13" workbookViewId="0">
      <selection activeCell="O28" sqref="O28"/>
    </sheetView>
  </sheetViews>
  <sheetFormatPr defaultRowHeight="14.4" x14ac:dyDescent="0.3"/>
  <cols>
    <col min="1" max="1" width="17.33203125" bestFit="1" customWidth="1"/>
    <col min="2" max="2" width="19.88671875" bestFit="1" customWidth="1"/>
    <col min="3" max="3" width="12.33203125" bestFit="1" customWidth="1"/>
    <col min="4" max="4" width="11.44140625" bestFit="1" customWidth="1"/>
    <col min="5" max="6" width="14.88671875" bestFit="1" customWidth="1"/>
    <col min="7" max="8" width="18.77734375" bestFit="1" customWidth="1"/>
    <col min="9" max="9" width="8" bestFit="1" customWidth="1"/>
    <col min="10" max="10" width="10.88671875" bestFit="1" customWidth="1"/>
    <col min="11" max="11" width="8.109375" bestFit="1" customWidth="1"/>
    <col min="12" max="12" width="13.77734375" bestFit="1" customWidth="1"/>
    <col min="13" max="13" width="9.44140625" bestFit="1" customWidth="1"/>
    <col min="14" max="14" width="9.88671875" bestFit="1" customWidth="1"/>
    <col min="15" max="15" width="18.33203125" bestFit="1" customWidth="1"/>
    <col min="16" max="16" width="14.77734375" bestFit="1" customWidth="1"/>
  </cols>
  <sheetData>
    <row r="3" spans="1:3" x14ac:dyDescent="0.3">
      <c r="A3" s="2" t="s">
        <v>2</v>
      </c>
      <c r="B3" s="2" t="s">
        <v>1</v>
      </c>
      <c r="C3" t="s">
        <v>61</v>
      </c>
    </row>
    <row r="4" spans="1:3" x14ac:dyDescent="0.3">
      <c r="A4">
        <v>2020</v>
      </c>
      <c r="B4" t="s">
        <v>10</v>
      </c>
      <c r="C4">
        <v>55</v>
      </c>
    </row>
    <row r="5" spans="1:3" x14ac:dyDescent="0.3">
      <c r="A5">
        <v>2020</v>
      </c>
      <c r="B5" t="s">
        <v>11</v>
      </c>
      <c r="C5">
        <v>559</v>
      </c>
    </row>
    <row r="6" spans="1:3" x14ac:dyDescent="0.3">
      <c r="A6">
        <v>2020</v>
      </c>
      <c r="B6" t="s">
        <v>12</v>
      </c>
      <c r="C6">
        <v>1832</v>
      </c>
    </row>
    <row r="7" spans="1:3" x14ac:dyDescent="0.3">
      <c r="A7">
        <v>2020</v>
      </c>
      <c r="B7" t="s">
        <v>13</v>
      </c>
      <c r="C7">
        <v>5051</v>
      </c>
    </row>
    <row r="8" spans="1:3" x14ac:dyDescent="0.3">
      <c r="A8">
        <v>2020</v>
      </c>
      <c r="B8" t="s">
        <v>14</v>
      </c>
      <c r="C8">
        <v>12862</v>
      </c>
    </row>
    <row r="9" spans="1:3" x14ac:dyDescent="0.3">
      <c r="A9">
        <v>2020</v>
      </c>
      <c r="B9" t="s">
        <v>15</v>
      </c>
      <c r="C9">
        <v>17339</v>
      </c>
    </row>
    <row r="10" spans="1:3" x14ac:dyDescent="0.3">
      <c r="A10">
        <v>2020</v>
      </c>
      <c r="B10" t="s">
        <v>16</v>
      </c>
      <c r="C10">
        <v>37372</v>
      </c>
    </row>
    <row r="11" spans="1:3" x14ac:dyDescent="0.3">
      <c r="A11">
        <v>2020</v>
      </c>
      <c r="B11" t="s">
        <v>17</v>
      </c>
      <c r="C11">
        <v>19715</v>
      </c>
    </row>
    <row r="12" spans="1:3" x14ac:dyDescent="0.3">
      <c r="A12">
        <v>2020</v>
      </c>
      <c r="B12" t="s">
        <v>18</v>
      </c>
      <c r="C12">
        <v>15439</v>
      </c>
    </row>
    <row r="13" spans="1:3" x14ac:dyDescent="0.3">
      <c r="A13">
        <v>2020</v>
      </c>
      <c r="B13" t="s">
        <v>19</v>
      </c>
      <c r="C13">
        <v>10747</v>
      </c>
    </row>
    <row r="14" spans="1:3" x14ac:dyDescent="0.3">
      <c r="A14">
        <v>2021</v>
      </c>
      <c r="B14" t="s">
        <v>20</v>
      </c>
      <c r="C14">
        <v>3535</v>
      </c>
    </row>
    <row r="15" spans="1:3" x14ac:dyDescent="0.3">
      <c r="A15">
        <v>2021</v>
      </c>
      <c r="B15" t="s">
        <v>21</v>
      </c>
      <c r="C15">
        <v>1935</v>
      </c>
    </row>
    <row r="16" spans="1:3" x14ac:dyDescent="0.3">
      <c r="A16">
        <v>2021</v>
      </c>
      <c r="B16" t="s">
        <v>10</v>
      </c>
      <c r="C16">
        <v>4519</v>
      </c>
    </row>
    <row r="17" spans="1:16" x14ac:dyDescent="0.3">
      <c r="A17">
        <v>2021</v>
      </c>
      <c r="B17" t="s">
        <v>11</v>
      </c>
      <c r="C17">
        <v>45123</v>
      </c>
    </row>
    <row r="18" spans="1:16" x14ac:dyDescent="0.3">
      <c r="A18">
        <v>2021</v>
      </c>
      <c r="B18" t="s">
        <v>12</v>
      </c>
      <c r="C18">
        <v>114382</v>
      </c>
    </row>
    <row r="19" spans="1:16" x14ac:dyDescent="0.3">
      <c r="A19">
        <v>2021</v>
      </c>
      <c r="B19" t="s">
        <v>13</v>
      </c>
      <c r="C19">
        <v>25197</v>
      </c>
    </row>
    <row r="20" spans="1:16" x14ac:dyDescent="0.3">
      <c r="A20">
        <v>2021</v>
      </c>
      <c r="B20" t="s">
        <v>14</v>
      </c>
      <c r="C20">
        <v>5800</v>
      </c>
    </row>
    <row r="21" spans="1:16" x14ac:dyDescent="0.3">
      <c r="A21">
        <v>2021</v>
      </c>
      <c r="B21" t="s">
        <v>15</v>
      </c>
      <c r="C21">
        <v>3957</v>
      </c>
    </row>
    <row r="22" spans="1:16" x14ac:dyDescent="0.3">
      <c r="A22">
        <v>2021</v>
      </c>
      <c r="B22" t="s">
        <v>16</v>
      </c>
      <c r="C22">
        <v>4011</v>
      </c>
    </row>
    <row r="23" spans="1:16" x14ac:dyDescent="0.3">
      <c r="A23">
        <v>2021</v>
      </c>
      <c r="B23" t="s">
        <v>17</v>
      </c>
      <c r="C23">
        <v>2819</v>
      </c>
    </row>
    <row r="28" spans="1:16" x14ac:dyDescent="0.3">
      <c r="B28" t="s">
        <v>100</v>
      </c>
      <c r="C28" t="s">
        <v>101</v>
      </c>
      <c r="D28" t="s">
        <v>102</v>
      </c>
      <c r="E28" t="s">
        <v>103</v>
      </c>
      <c r="F28" t="s">
        <v>104</v>
      </c>
      <c r="G28" t="s">
        <v>105</v>
      </c>
      <c r="H28" t="s">
        <v>106</v>
      </c>
      <c r="L28" s="2" t="s">
        <v>58</v>
      </c>
      <c r="M28" t="s">
        <v>242</v>
      </c>
      <c r="N28" t="s">
        <v>241</v>
      </c>
      <c r="O28" t="s">
        <v>243</v>
      </c>
      <c r="P28" t="s">
        <v>238</v>
      </c>
    </row>
    <row r="29" spans="1:16" x14ac:dyDescent="0.3">
      <c r="B29" s="7">
        <f>IF(GETPIVOTDATA("Min of state_total_population",$A$32)=68000,$E$30,GETPIVOTDATA("Min of state_total_population",$A$32))</f>
        <v>13203000</v>
      </c>
      <c r="C29" s="5">
        <f>GETPIVOTDATA("Sum of tested",$A$32)</f>
        <v>16202346</v>
      </c>
      <c r="D29" s="5">
        <f>GETPIVOTDATA("state_confirmed",$A$32)</f>
        <v>332249</v>
      </c>
      <c r="E29" s="5">
        <f>GETPIVOTDATA("Sum of recovered",$A$32)</f>
        <v>326915</v>
      </c>
      <c r="F29" s="6">
        <f>GETPIVOTDATA("Sum of deceased",$A$32)</f>
        <v>4432</v>
      </c>
      <c r="G29" s="5">
        <f>GETPIVOTDATA("Sum of vaccinated_1",$A$32)</f>
        <v>9511073</v>
      </c>
      <c r="H29" s="5">
        <f>GETPIVOTDATA("Sum of vaccinated_2",$A$32)</f>
        <v>5149471</v>
      </c>
      <c r="L29" s="3">
        <v>2020</v>
      </c>
      <c r="M29">
        <v>1883</v>
      </c>
      <c r="N29">
        <v>116079</v>
      </c>
      <c r="O29">
        <v>0</v>
      </c>
      <c r="P29">
        <v>0</v>
      </c>
    </row>
    <row r="30" spans="1:16" x14ac:dyDescent="0.3">
      <c r="E30">
        <v>1332898000</v>
      </c>
      <c r="L30" s="11" t="s">
        <v>10</v>
      </c>
      <c r="M30">
        <v>2</v>
      </c>
      <c r="N30">
        <v>1</v>
      </c>
      <c r="O30">
        <v>0</v>
      </c>
      <c r="P30">
        <v>0</v>
      </c>
    </row>
    <row r="31" spans="1:16" x14ac:dyDescent="0.3">
      <c r="L31" s="11" t="s">
        <v>11</v>
      </c>
      <c r="M31">
        <v>6</v>
      </c>
      <c r="N31">
        <v>215</v>
      </c>
      <c r="O31">
        <v>0</v>
      </c>
      <c r="P31">
        <v>0</v>
      </c>
    </row>
    <row r="32" spans="1:16" x14ac:dyDescent="0.3">
      <c r="A32" s="2" t="s">
        <v>58</v>
      </c>
      <c r="B32" t="s">
        <v>115</v>
      </c>
      <c r="C32" t="s">
        <v>110</v>
      </c>
      <c r="D32" t="s">
        <v>99</v>
      </c>
      <c r="E32" t="s">
        <v>111</v>
      </c>
      <c r="F32" t="s">
        <v>112</v>
      </c>
      <c r="G32" t="s">
        <v>113</v>
      </c>
      <c r="H32" t="s">
        <v>114</v>
      </c>
      <c r="L32" s="11" t="s">
        <v>12</v>
      </c>
      <c r="M32">
        <v>20</v>
      </c>
      <c r="N32">
        <v>711</v>
      </c>
      <c r="O32">
        <v>0</v>
      </c>
      <c r="P32">
        <v>0</v>
      </c>
    </row>
    <row r="33" spans="1:16" x14ac:dyDescent="0.3">
      <c r="A33" s="3" t="s">
        <v>35</v>
      </c>
      <c r="B33">
        <v>13203000</v>
      </c>
      <c r="C33">
        <v>16202346</v>
      </c>
      <c r="D33">
        <v>332249</v>
      </c>
      <c r="E33">
        <v>326915</v>
      </c>
      <c r="F33">
        <v>4432</v>
      </c>
      <c r="G33">
        <v>9511073</v>
      </c>
      <c r="H33">
        <v>5149471</v>
      </c>
      <c r="L33" s="11" t="s">
        <v>13</v>
      </c>
      <c r="M33">
        <v>73</v>
      </c>
      <c r="N33">
        <v>3795</v>
      </c>
      <c r="O33">
        <v>0</v>
      </c>
      <c r="P33">
        <v>0</v>
      </c>
    </row>
    <row r="34" spans="1:16" x14ac:dyDescent="0.3">
      <c r="A34" s="3" t="s">
        <v>59</v>
      </c>
      <c r="B34">
        <v>13203000</v>
      </c>
      <c r="C34">
        <v>16202346</v>
      </c>
      <c r="D34">
        <v>332249</v>
      </c>
      <c r="E34">
        <v>326915</v>
      </c>
      <c r="F34">
        <v>4432</v>
      </c>
      <c r="G34">
        <v>9511073</v>
      </c>
      <c r="H34">
        <v>5149471</v>
      </c>
      <c r="L34" s="11" t="s">
        <v>14</v>
      </c>
      <c r="M34">
        <v>276</v>
      </c>
      <c r="N34">
        <v>7495</v>
      </c>
      <c r="O34">
        <v>0</v>
      </c>
      <c r="P34">
        <v>0</v>
      </c>
    </row>
    <row r="35" spans="1:16" x14ac:dyDescent="0.3">
      <c r="L35" s="11" t="s">
        <v>15</v>
      </c>
      <c r="M35">
        <v>326</v>
      </c>
      <c r="N35">
        <v>16798</v>
      </c>
      <c r="O35">
        <v>0</v>
      </c>
      <c r="P35">
        <v>0</v>
      </c>
    </row>
    <row r="36" spans="1:16" x14ac:dyDescent="0.3">
      <c r="L36" s="11" t="s">
        <v>16</v>
      </c>
      <c r="M36">
        <v>478</v>
      </c>
      <c r="N36">
        <v>27857</v>
      </c>
      <c r="O36">
        <v>0</v>
      </c>
      <c r="P36">
        <v>0</v>
      </c>
    </row>
    <row r="37" spans="1:16" x14ac:dyDescent="0.3">
      <c r="L37" s="11" t="s">
        <v>17</v>
      </c>
      <c r="M37">
        <v>297</v>
      </c>
      <c r="N37">
        <v>30016</v>
      </c>
      <c r="O37">
        <v>0</v>
      </c>
      <c r="P37">
        <v>0</v>
      </c>
    </row>
    <row r="38" spans="1:16" x14ac:dyDescent="0.3">
      <c r="L38" s="11" t="s">
        <v>18</v>
      </c>
      <c r="M38">
        <v>216</v>
      </c>
      <c r="N38">
        <v>16677</v>
      </c>
      <c r="O38">
        <v>0</v>
      </c>
      <c r="P38">
        <v>0</v>
      </c>
    </row>
    <row r="39" spans="1:16" x14ac:dyDescent="0.3">
      <c r="L39" s="11" t="s">
        <v>19</v>
      </c>
      <c r="M39">
        <v>189</v>
      </c>
      <c r="N39">
        <v>12514</v>
      </c>
      <c r="O39">
        <v>0</v>
      </c>
      <c r="P39">
        <v>0</v>
      </c>
    </row>
    <row r="40" spans="1:16" x14ac:dyDescent="0.3">
      <c r="L40" s="3">
        <v>2021</v>
      </c>
      <c r="M40">
        <v>2549</v>
      </c>
      <c r="N40">
        <v>210836</v>
      </c>
      <c r="O40">
        <v>9511073</v>
      </c>
      <c r="P40">
        <v>5149471</v>
      </c>
    </row>
    <row r="41" spans="1:16" x14ac:dyDescent="0.3">
      <c r="L41" s="11" t="s">
        <v>20</v>
      </c>
      <c r="M41">
        <v>53</v>
      </c>
      <c r="N41">
        <v>5743</v>
      </c>
      <c r="O41">
        <v>26634</v>
      </c>
      <c r="P41">
        <v>0</v>
      </c>
    </row>
    <row r="42" spans="1:16" x14ac:dyDescent="0.3">
      <c r="L42" s="11" t="s">
        <v>21</v>
      </c>
      <c r="M42">
        <v>21</v>
      </c>
      <c r="N42">
        <v>1839</v>
      </c>
      <c r="O42">
        <v>214183</v>
      </c>
      <c r="P42">
        <v>16255</v>
      </c>
    </row>
    <row r="43" spans="1:16" x14ac:dyDescent="0.3">
      <c r="L43" s="11" t="s">
        <v>10</v>
      </c>
      <c r="M43">
        <v>37</v>
      </c>
      <c r="N43">
        <v>2774</v>
      </c>
      <c r="O43">
        <v>416168</v>
      </c>
      <c r="P43">
        <v>130584</v>
      </c>
    </row>
    <row r="44" spans="1:16" x14ac:dyDescent="0.3">
      <c r="L44" s="11" t="s">
        <v>11</v>
      </c>
      <c r="M44">
        <v>289</v>
      </c>
      <c r="N44">
        <v>19006</v>
      </c>
      <c r="O44">
        <v>1318123</v>
      </c>
      <c r="P44">
        <v>226316</v>
      </c>
    </row>
    <row r="45" spans="1:16" x14ac:dyDescent="0.3">
      <c r="L45" s="11" t="s">
        <v>12</v>
      </c>
      <c r="M45">
        <v>1624</v>
      </c>
      <c r="N45">
        <v>106022</v>
      </c>
      <c r="O45">
        <v>779229</v>
      </c>
      <c r="P45">
        <v>172919</v>
      </c>
    </row>
    <row r="46" spans="1:16" x14ac:dyDescent="0.3">
      <c r="L46" s="11" t="s">
        <v>13</v>
      </c>
      <c r="M46">
        <v>416</v>
      </c>
      <c r="N46">
        <v>55276</v>
      </c>
      <c r="O46">
        <v>1090955</v>
      </c>
      <c r="P46">
        <v>134796</v>
      </c>
    </row>
    <row r="47" spans="1:16" x14ac:dyDescent="0.3">
      <c r="L47" s="11" t="s">
        <v>14</v>
      </c>
      <c r="M47">
        <v>55</v>
      </c>
      <c r="N47">
        <v>9169</v>
      </c>
      <c r="O47">
        <v>1108056</v>
      </c>
      <c r="P47">
        <v>629286</v>
      </c>
    </row>
    <row r="48" spans="1:16" x14ac:dyDescent="0.3">
      <c r="L48" s="11" t="s">
        <v>15</v>
      </c>
      <c r="M48">
        <v>30</v>
      </c>
      <c r="N48">
        <v>3773</v>
      </c>
      <c r="O48">
        <v>1298772</v>
      </c>
      <c r="P48">
        <v>537915</v>
      </c>
    </row>
    <row r="49" spans="12:16" x14ac:dyDescent="0.3">
      <c r="L49" s="11" t="s">
        <v>16</v>
      </c>
      <c r="M49">
        <v>14</v>
      </c>
      <c r="N49">
        <v>3982</v>
      </c>
      <c r="O49">
        <v>1687326</v>
      </c>
      <c r="P49">
        <v>1692711</v>
      </c>
    </row>
    <row r="50" spans="12:16" x14ac:dyDescent="0.3">
      <c r="L50" s="11" t="s">
        <v>17</v>
      </c>
      <c r="M50">
        <v>10</v>
      </c>
      <c r="N50">
        <v>3252</v>
      </c>
      <c r="O50">
        <v>1571627</v>
      </c>
      <c r="P50">
        <v>1608689</v>
      </c>
    </row>
    <row r="51" spans="12:16" x14ac:dyDescent="0.3">
      <c r="L51" s="3" t="s">
        <v>59</v>
      </c>
      <c r="M51">
        <v>4432</v>
      </c>
      <c r="N51">
        <v>326915</v>
      </c>
      <c r="O51">
        <v>9511073</v>
      </c>
      <c r="P51">
        <v>5149471</v>
      </c>
    </row>
    <row r="71" spans="1:6" x14ac:dyDescent="0.3">
      <c r="C71" t="s">
        <v>217</v>
      </c>
    </row>
    <row r="74" spans="1:6" x14ac:dyDescent="0.3">
      <c r="A74" s="2" t="s">
        <v>58</v>
      </c>
      <c r="B74" t="s">
        <v>216</v>
      </c>
      <c r="C74" t="s">
        <v>215</v>
      </c>
      <c r="D74" t="s">
        <v>214</v>
      </c>
      <c r="E74" t="s">
        <v>212</v>
      </c>
      <c r="F74" t="s">
        <v>213</v>
      </c>
    </row>
    <row r="75" spans="1:6" x14ac:dyDescent="0.3">
      <c r="A75" s="3" t="s">
        <v>76</v>
      </c>
      <c r="B75">
        <v>2.5200000000000009</v>
      </c>
      <c r="C75">
        <v>98.390000000000043</v>
      </c>
      <c r="D75">
        <v>1.3299999999999994</v>
      </c>
      <c r="E75">
        <v>72.039999999999992</v>
      </c>
      <c r="F75">
        <v>39</v>
      </c>
    </row>
    <row r="76" spans="1:6" x14ac:dyDescent="0.3">
      <c r="A76" s="3" t="s">
        <v>59</v>
      </c>
      <c r="B76">
        <v>2.5200000000000009</v>
      </c>
      <c r="C76">
        <v>98.390000000000043</v>
      </c>
      <c r="D76">
        <v>1.3299999999999994</v>
      </c>
      <c r="E76">
        <v>72.039999999999992</v>
      </c>
      <c r="F76">
        <v>39</v>
      </c>
    </row>
  </sheetData>
  <pageMargins left="0.7" right="0.7" top="0.75" bottom="0.75" header="0.3" footer="0.3"/>
  <drawing r:id="rId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0B949-6E4A-4B69-BED9-947EEF30DE86}">
  <dimension ref="A1:I23"/>
  <sheetViews>
    <sheetView workbookViewId="0">
      <selection activeCell="M12" sqref="M12"/>
    </sheetView>
  </sheetViews>
  <sheetFormatPr defaultRowHeight="14.4" x14ac:dyDescent="0.3"/>
  <cols>
    <col min="1" max="1" width="12.88671875" bestFit="1" customWidth="1"/>
    <col min="2" max="2" width="10.88671875" bestFit="1" customWidth="1"/>
    <col min="3" max="3" width="15" bestFit="1" customWidth="1"/>
    <col min="4" max="4" width="10.109375" bestFit="1" customWidth="1"/>
    <col min="9" max="9" width="12.44140625" bestFit="1" customWidth="1"/>
  </cols>
  <sheetData>
    <row r="1" spans="1:9" x14ac:dyDescent="0.3">
      <c r="A1" t="s">
        <v>1</v>
      </c>
      <c r="B1" t="s">
        <v>2</v>
      </c>
      <c r="C1" t="s">
        <v>3</v>
      </c>
      <c r="D1" t="s">
        <v>4</v>
      </c>
      <c r="E1" t="s">
        <v>5</v>
      </c>
      <c r="F1" t="s">
        <v>6</v>
      </c>
      <c r="G1" t="s">
        <v>7</v>
      </c>
      <c r="H1" t="s">
        <v>8</v>
      </c>
      <c r="I1" t="s">
        <v>60</v>
      </c>
    </row>
    <row r="2" spans="1:9" x14ac:dyDescent="0.3">
      <c r="A2" t="s">
        <v>20</v>
      </c>
      <c r="B2">
        <v>2020</v>
      </c>
      <c r="C2">
        <v>1</v>
      </c>
      <c r="D2">
        <v>1</v>
      </c>
      <c r="E2">
        <v>0</v>
      </c>
      <c r="F2">
        <v>0</v>
      </c>
      <c r="G2">
        <v>0</v>
      </c>
      <c r="H2">
        <v>0</v>
      </c>
      <c r="I2">
        <v>0</v>
      </c>
    </row>
    <row r="3" spans="1:9" x14ac:dyDescent="0.3">
      <c r="A3" t="s">
        <v>21</v>
      </c>
      <c r="B3">
        <v>2020</v>
      </c>
      <c r="C3">
        <v>2</v>
      </c>
      <c r="D3">
        <v>2</v>
      </c>
      <c r="E3">
        <v>3</v>
      </c>
      <c r="F3">
        <v>0</v>
      </c>
      <c r="G3">
        <v>0</v>
      </c>
      <c r="H3">
        <v>0</v>
      </c>
      <c r="I3">
        <v>0</v>
      </c>
    </row>
    <row r="4" spans="1:9" x14ac:dyDescent="0.3">
      <c r="A4" t="s">
        <v>10</v>
      </c>
      <c r="B4">
        <v>2020</v>
      </c>
      <c r="C4">
        <v>3</v>
      </c>
      <c r="D4">
        <v>1632</v>
      </c>
      <c r="E4">
        <v>157</v>
      </c>
      <c r="F4">
        <v>47</v>
      </c>
      <c r="G4">
        <v>0</v>
      </c>
      <c r="H4">
        <v>0</v>
      </c>
      <c r="I4">
        <v>0</v>
      </c>
    </row>
    <row r="5" spans="1:9" x14ac:dyDescent="0.3">
      <c r="A5" t="s">
        <v>11</v>
      </c>
      <c r="B5">
        <v>2020</v>
      </c>
      <c r="C5">
        <v>4</v>
      </c>
      <c r="D5">
        <v>33232</v>
      </c>
      <c r="E5">
        <v>8899</v>
      </c>
      <c r="F5">
        <v>1107</v>
      </c>
      <c r="G5">
        <v>1003252</v>
      </c>
      <c r="H5">
        <v>0</v>
      </c>
      <c r="I5">
        <v>0</v>
      </c>
    </row>
    <row r="6" spans="1:9" x14ac:dyDescent="0.3">
      <c r="A6" t="s">
        <v>12</v>
      </c>
      <c r="B6">
        <v>2020</v>
      </c>
      <c r="C6">
        <v>5</v>
      </c>
      <c r="D6">
        <v>150290</v>
      </c>
      <c r="E6">
        <v>82803</v>
      </c>
      <c r="F6">
        <v>4251</v>
      </c>
      <c r="G6">
        <v>3248173</v>
      </c>
      <c r="H6">
        <v>0</v>
      </c>
      <c r="I6">
        <v>0</v>
      </c>
    </row>
    <row r="7" spans="1:9" x14ac:dyDescent="0.3">
      <c r="A7" t="s">
        <v>13</v>
      </c>
      <c r="B7">
        <v>2020</v>
      </c>
      <c r="C7">
        <v>6</v>
      </c>
      <c r="D7">
        <v>393630</v>
      </c>
      <c r="E7">
        <v>255979</v>
      </c>
      <c r="F7">
        <v>12005</v>
      </c>
      <c r="G7">
        <v>5664627</v>
      </c>
      <c r="H7">
        <v>0</v>
      </c>
      <c r="I7">
        <v>0</v>
      </c>
    </row>
    <row r="8" spans="1:9" x14ac:dyDescent="0.3">
      <c r="A8" t="s">
        <v>14</v>
      </c>
      <c r="B8">
        <v>2020</v>
      </c>
      <c r="C8">
        <v>7</v>
      </c>
      <c r="D8">
        <v>1118267</v>
      </c>
      <c r="E8">
        <v>747708</v>
      </c>
      <c r="F8">
        <v>19146</v>
      </c>
      <c r="G8">
        <v>12168390</v>
      </c>
      <c r="H8">
        <v>0</v>
      </c>
      <c r="I8">
        <v>0</v>
      </c>
    </row>
    <row r="9" spans="1:9" x14ac:dyDescent="0.3">
      <c r="A9" t="s">
        <v>15</v>
      </c>
      <c r="B9">
        <v>2020</v>
      </c>
      <c r="C9">
        <v>8</v>
      </c>
      <c r="D9">
        <v>1990888</v>
      </c>
      <c r="E9">
        <v>1741832</v>
      </c>
      <c r="F9">
        <v>28879</v>
      </c>
      <c r="G9">
        <v>25438161</v>
      </c>
      <c r="H9">
        <v>0</v>
      </c>
      <c r="I9">
        <v>0</v>
      </c>
    </row>
    <row r="10" spans="1:9" x14ac:dyDescent="0.3">
      <c r="A10" t="s">
        <v>16</v>
      </c>
      <c r="B10">
        <v>2020</v>
      </c>
      <c r="C10">
        <v>9</v>
      </c>
      <c r="D10">
        <v>2622324</v>
      </c>
      <c r="E10">
        <v>2432634</v>
      </c>
      <c r="F10">
        <v>33273</v>
      </c>
      <c r="G10">
        <v>34953260</v>
      </c>
      <c r="H10">
        <v>0</v>
      </c>
      <c r="I10">
        <v>0</v>
      </c>
    </row>
    <row r="11" spans="1:9" x14ac:dyDescent="0.3">
      <c r="A11" t="s">
        <v>17</v>
      </c>
      <c r="B11">
        <v>2020</v>
      </c>
      <c r="C11">
        <v>10</v>
      </c>
      <c r="D11">
        <v>1873130</v>
      </c>
      <c r="E11">
        <v>2219578</v>
      </c>
      <c r="F11">
        <v>23443</v>
      </c>
      <c r="G11">
        <v>34975119</v>
      </c>
      <c r="H11">
        <v>0</v>
      </c>
      <c r="I11">
        <v>0</v>
      </c>
    </row>
    <row r="12" spans="1:9" x14ac:dyDescent="0.3">
      <c r="A12" t="s">
        <v>18</v>
      </c>
      <c r="B12">
        <v>2020</v>
      </c>
      <c r="C12">
        <v>11</v>
      </c>
      <c r="D12">
        <v>1279860</v>
      </c>
      <c r="E12">
        <v>1399002</v>
      </c>
      <c r="F12">
        <v>15508</v>
      </c>
      <c r="G12">
        <v>33152329</v>
      </c>
      <c r="H12">
        <v>0</v>
      </c>
      <c r="I12">
        <v>0</v>
      </c>
    </row>
    <row r="13" spans="1:9" x14ac:dyDescent="0.3">
      <c r="A13" t="s">
        <v>19</v>
      </c>
      <c r="B13">
        <v>2020</v>
      </c>
      <c r="C13">
        <v>12</v>
      </c>
      <c r="D13">
        <v>823056</v>
      </c>
      <c r="E13">
        <v>993137</v>
      </c>
      <c r="F13">
        <v>11359</v>
      </c>
      <c r="G13">
        <v>34249543</v>
      </c>
      <c r="H13">
        <v>0</v>
      </c>
      <c r="I13">
        <v>0</v>
      </c>
    </row>
    <row r="14" spans="1:9" x14ac:dyDescent="0.3">
      <c r="A14" t="s">
        <v>20</v>
      </c>
      <c r="B14">
        <v>2021</v>
      </c>
      <c r="C14">
        <v>1</v>
      </c>
      <c r="D14">
        <v>472317</v>
      </c>
      <c r="E14">
        <v>552275</v>
      </c>
      <c r="F14">
        <v>5410</v>
      </c>
      <c r="G14">
        <v>27905978</v>
      </c>
      <c r="H14">
        <v>3706723</v>
      </c>
      <c r="I14">
        <v>0</v>
      </c>
    </row>
    <row r="15" spans="1:9" x14ac:dyDescent="0.3">
      <c r="A15" t="s">
        <v>21</v>
      </c>
      <c r="B15">
        <v>2021</v>
      </c>
      <c r="C15">
        <v>2</v>
      </c>
      <c r="D15">
        <v>353428</v>
      </c>
      <c r="E15">
        <v>350561</v>
      </c>
      <c r="F15">
        <v>2766</v>
      </c>
      <c r="G15">
        <v>21560981</v>
      </c>
      <c r="H15">
        <v>7500222</v>
      </c>
      <c r="I15">
        <v>2409858</v>
      </c>
    </row>
    <row r="16" spans="1:9" x14ac:dyDescent="0.3">
      <c r="A16" t="s">
        <v>10</v>
      </c>
      <c r="B16">
        <v>2021</v>
      </c>
      <c r="C16">
        <v>3</v>
      </c>
      <c r="D16">
        <v>1108660</v>
      </c>
      <c r="E16">
        <v>687932</v>
      </c>
      <c r="F16">
        <v>5766</v>
      </c>
      <c r="G16">
        <v>28655584</v>
      </c>
      <c r="H16">
        <v>43097155</v>
      </c>
      <c r="I16">
        <v>6218888</v>
      </c>
    </row>
    <row r="17" spans="1:9" x14ac:dyDescent="0.3">
      <c r="A17" t="s">
        <v>11</v>
      </c>
      <c r="B17">
        <v>2021</v>
      </c>
      <c r="C17">
        <v>4</v>
      </c>
      <c r="D17">
        <v>6936479</v>
      </c>
      <c r="E17">
        <v>4200750</v>
      </c>
      <c r="F17">
        <v>48879</v>
      </c>
      <c r="G17">
        <v>52110551</v>
      </c>
      <c r="H17">
        <v>71081609</v>
      </c>
      <c r="I17">
        <v>17997388</v>
      </c>
    </row>
    <row r="18" spans="1:9" x14ac:dyDescent="0.3">
      <c r="A18" t="s">
        <v>12</v>
      </c>
      <c r="B18">
        <v>2021</v>
      </c>
      <c r="C18">
        <v>5</v>
      </c>
      <c r="D18">
        <v>9016687</v>
      </c>
      <c r="E18">
        <v>10266500</v>
      </c>
      <c r="F18">
        <v>120072</v>
      </c>
      <c r="G18">
        <v>65709074</v>
      </c>
      <c r="H18">
        <v>44093433</v>
      </c>
      <c r="I18">
        <v>16758027</v>
      </c>
    </row>
    <row r="19" spans="1:9" x14ac:dyDescent="0.3">
      <c r="A19" t="s">
        <v>13</v>
      </c>
      <c r="B19">
        <v>2021</v>
      </c>
      <c r="C19">
        <v>6</v>
      </c>
      <c r="D19">
        <v>2236885</v>
      </c>
      <c r="E19">
        <v>3542091</v>
      </c>
      <c r="F19">
        <v>67578</v>
      </c>
      <c r="G19">
        <v>62227662</v>
      </c>
      <c r="H19">
        <v>104884457</v>
      </c>
      <c r="I19">
        <v>14710554</v>
      </c>
    </row>
    <row r="20" spans="1:9" x14ac:dyDescent="0.3">
      <c r="A20" t="s">
        <v>14</v>
      </c>
      <c r="B20">
        <v>2021</v>
      </c>
      <c r="C20">
        <v>7</v>
      </c>
      <c r="D20">
        <v>1243973</v>
      </c>
      <c r="E20">
        <v>1331216</v>
      </c>
      <c r="F20">
        <v>24894</v>
      </c>
      <c r="G20">
        <v>61411207</v>
      </c>
      <c r="H20">
        <v>90698185</v>
      </c>
      <c r="I20">
        <v>43852525</v>
      </c>
    </row>
    <row r="21" spans="1:9" x14ac:dyDescent="0.3">
      <c r="A21" t="s">
        <v>15</v>
      </c>
      <c r="B21">
        <v>2021</v>
      </c>
      <c r="C21">
        <v>8</v>
      </c>
      <c r="D21">
        <v>1156005</v>
      </c>
      <c r="E21">
        <v>1173272</v>
      </c>
      <c r="F21">
        <v>14671</v>
      </c>
      <c r="G21">
        <v>57953439</v>
      </c>
      <c r="H21">
        <v>136367837</v>
      </c>
      <c r="I21">
        <v>47279790</v>
      </c>
    </row>
    <row r="22" spans="1:9" x14ac:dyDescent="0.3">
      <c r="A22" t="s">
        <v>16</v>
      </c>
      <c r="B22">
        <v>2021</v>
      </c>
      <c r="C22">
        <v>9</v>
      </c>
      <c r="D22">
        <v>954756</v>
      </c>
      <c r="E22">
        <v>1049215</v>
      </c>
      <c r="F22">
        <v>9318</v>
      </c>
      <c r="G22">
        <v>50370454</v>
      </c>
      <c r="H22">
        <v>146896521</v>
      </c>
      <c r="I22">
        <v>89192351</v>
      </c>
    </row>
    <row r="23" spans="1:9" x14ac:dyDescent="0.3">
      <c r="A23" t="s">
        <v>17</v>
      </c>
      <c r="B23">
        <v>2021</v>
      </c>
      <c r="C23">
        <v>10</v>
      </c>
      <c r="D23">
        <v>520110</v>
      </c>
      <c r="E23">
        <v>625795</v>
      </c>
      <c r="F23">
        <v>10098</v>
      </c>
      <c r="G23">
        <v>41615073</v>
      </c>
      <c r="H23">
        <v>81807920</v>
      </c>
      <c r="I23">
        <v>90768693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739AD-2405-4BDD-A2A7-7D7432BD0CED}">
  <dimension ref="A1:H5"/>
  <sheetViews>
    <sheetView workbookViewId="0">
      <selection activeCell="H2" sqref="H2"/>
    </sheetView>
  </sheetViews>
  <sheetFormatPr defaultRowHeight="14.4" x14ac:dyDescent="0.3"/>
  <cols>
    <col min="1" max="1" width="10.5546875" bestFit="1" customWidth="1"/>
    <col min="2" max="2" width="15.109375" bestFit="1" customWidth="1"/>
    <col min="3" max="4" width="14.88671875" bestFit="1" customWidth="1"/>
    <col min="5" max="5" width="11.44140625" bestFit="1" customWidth="1"/>
    <col min="6" max="6" width="11.33203125" bestFit="1" customWidth="1"/>
    <col min="7" max="7" width="16.44140625" bestFit="1" customWidth="1"/>
    <col min="8" max="8" width="8.33203125" bestFit="1" customWidth="1"/>
  </cols>
  <sheetData>
    <row r="1" spans="1:8" x14ac:dyDescent="0.3">
      <c r="A1" t="s">
        <v>184</v>
      </c>
      <c r="B1" t="s">
        <v>185</v>
      </c>
      <c r="C1" t="s">
        <v>186</v>
      </c>
      <c r="D1" t="s">
        <v>187</v>
      </c>
      <c r="E1" t="s">
        <v>188</v>
      </c>
      <c r="F1" t="s">
        <v>189</v>
      </c>
      <c r="G1" t="s">
        <v>190</v>
      </c>
      <c r="H1" t="s">
        <v>191</v>
      </c>
    </row>
    <row r="2" spans="1:8" x14ac:dyDescent="0.3">
      <c r="A2" t="s">
        <v>192</v>
      </c>
      <c r="B2">
        <v>1701378</v>
      </c>
      <c r="C2">
        <v>38785</v>
      </c>
      <c r="D2">
        <v>38095</v>
      </c>
      <c r="E2">
        <v>591</v>
      </c>
      <c r="F2">
        <v>79623</v>
      </c>
      <c r="G2">
        <v>0.04</v>
      </c>
      <c r="H2">
        <v>1.52</v>
      </c>
    </row>
    <row r="3" spans="1:8" x14ac:dyDescent="0.3">
      <c r="A3" t="s">
        <v>193</v>
      </c>
      <c r="B3">
        <v>2017079</v>
      </c>
      <c r="C3">
        <v>52089</v>
      </c>
      <c r="D3">
        <v>51136</v>
      </c>
      <c r="E3">
        <v>659</v>
      </c>
      <c r="F3">
        <v>336271</v>
      </c>
      <c r="G3">
        <v>0.17</v>
      </c>
      <c r="H3">
        <v>1.27</v>
      </c>
    </row>
    <row r="4" spans="1:8" x14ac:dyDescent="0.3">
      <c r="A4" t="s">
        <v>194</v>
      </c>
      <c r="B4">
        <v>1982465</v>
      </c>
      <c r="C4">
        <v>126050</v>
      </c>
      <c r="D4">
        <v>124153</v>
      </c>
      <c r="E4">
        <v>1399</v>
      </c>
      <c r="F4">
        <v>746774</v>
      </c>
      <c r="G4">
        <v>0.4</v>
      </c>
      <c r="H4">
        <v>1.1100000000000001</v>
      </c>
    </row>
    <row r="5" spans="1:8" x14ac:dyDescent="0.3">
      <c r="A5" t="s">
        <v>195</v>
      </c>
      <c r="B5">
        <v>5322180</v>
      </c>
      <c r="C5">
        <v>658611</v>
      </c>
      <c r="D5">
        <v>646777</v>
      </c>
      <c r="E5">
        <v>8550</v>
      </c>
      <c r="F5">
        <v>3838369</v>
      </c>
      <c r="G5">
        <v>0.73</v>
      </c>
      <c r="H5">
        <v>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8DF9F-582C-49F2-A4D3-3DFF28D116DB}">
  <dimension ref="A3:C8"/>
  <sheetViews>
    <sheetView topLeftCell="B1" workbookViewId="0">
      <selection activeCell="C5" sqref="C5"/>
    </sheetView>
  </sheetViews>
  <sheetFormatPr defaultRowHeight="14.4" x14ac:dyDescent="0.3"/>
  <cols>
    <col min="1" max="1" width="13.109375" bestFit="1" customWidth="1"/>
    <col min="2" max="2" width="15" bestFit="1" customWidth="1"/>
    <col min="3" max="3" width="23.33203125" bestFit="1" customWidth="1"/>
  </cols>
  <sheetData>
    <row r="3" spans="1:3" x14ac:dyDescent="0.3">
      <c r="A3" s="2" t="s">
        <v>58</v>
      </c>
      <c r="B3" t="s">
        <v>218</v>
      </c>
      <c r="C3" t="s">
        <v>219</v>
      </c>
    </row>
    <row r="4" spans="1:3" x14ac:dyDescent="0.3">
      <c r="A4" s="3" t="s">
        <v>192</v>
      </c>
      <c r="B4">
        <v>1.52</v>
      </c>
      <c r="C4">
        <v>0.04</v>
      </c>
    </row>
    <row r="5" spans="1:3" x14ac:dyDescent="0.3">
      <c r="A5" s="3" t="s">
        <v>193</v>
      </c>
      <c r="B5">
        <v>1.27</v>
      </c>
      <c r="C5">
        <v>0.17</v>
      </c>
    </row>
    <row r="6" spans="1:3" x14ac:dyDescent="0.3">
      <c r="A6" s="3" t="s">
        <v>194</v>
      </c>
      <c r="B6">
        <v>1.1100000000000001</v>
      </c>
      <c r="C6">
        <v>0.4</v>
      </c>
    </row>
    <row r="7" spans="1:3" x14ac:dyDescent="0.3">
      <c r="A7" s="3" t="s">
        <v>195</v>
      </c>
      <c r="B7">
        <v>1.3</v>
      </c>
      <c r="C7">
        <v>0.73</v>
      </c>
    </row>
    <row r="8" spans="1:3" x14ac:dyDescent="0.3">
      <c r="A8" s="3" t="s">
        <v>59</v>
      </c>
      <c r="B8">
        <v>5.2</v>
      </c>
      <c r="C8">
        <v>1.34</v>
      </c>
    </row>
  </sheetData>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D1C72-9AEB-4A03-828D-788B59F4BFE0}">
  <dimension ref="A1:G109"/>
  <sheetViews>
    <sheetView workbookViewId="0">
      <selection activeCell="C7" sqref="A1:G109"/>
    </sheetView>
  </sheetViews>
  <sheetFormatPr defaultRowHeight="14.4" x14ac:dyDescent="0.3"/>
  <cols>
    <col min="1" max="1" width="11.44140625" customWidth="1"/>
    <col min="3" max="3" width="20.5546875" bestFit="1" customWidth="1"/>
  </cols>
  <sheetData>
    <row r="1" spans="1:7" x14ac:dyDescent="0.3">
      <c r="A1" t="s">
        <v>116</v>
      </c>
      <c r="B1" t="s">
        <v>117</v>
      </c>
      <c r="C1" t="s">
        <v>118</v>
      </c>
      <c r="D1" t="s">
        <v>102</v>
      </c>
      <c r="E1" t="s">
        <v>103</v>
      </c>
      <c r="F1" t="s">
        <v>119</v>
      </c>
      <c r="G1" t="s">
        <v>101</v>
      </c>
    </row>
    <row r="2" spans="1:7" x14ac:dyDescent="0.3">
      <c r="A2">
        <v>2020</v>
      </c>
      <c r="B2">
        <v>1</v>
      </c>
      <c r="C2" t="s">
        <v>120</v>
      </c>
      <c r="D2">
        <v>1</v>
      </c>
      <c r="E2">
        <v>0</v>
      </c>
      <c r="F2">
        <v>0</v>
      </c>
      <c r="G2">
        <v>0</v>
      </c>
    </row>
    <row r="3" spans="1:7" x14ac:dyDescent="0.3">
      <c r="A3">
        <v>2020</v>
      </c>
      <c r="B3">
        <v>2</v>
      </c>
      <c r="C3" t="s">
        <v>121</v>
      </c>
      <c r="D3">
        <v>2</v>
      </c>
      <c r="E3">
        <v>0</v>
      </c>
      <c r="F3">
        <v>0</v>
      </c>
      <c r="G3">
        <v>0</v>
      </c>
    </row>
    <row r="4" spans="1:7" x14ac:dyDescent="0.3">
      <c r="A4">
        <v>2020</v>
      </c>
      <c r="B4">
        <v>2</v>
      </c>
      <c r="C4" t="s">
        <v>122</v>
      </c>
      <c r="D4">
        <v>0</v>
      </c>
      <c r="E4">
        <v>3</v>
      </c>
      <c r="F4">
        <v>0</v>
      </c>
      <c r="G4">
        <v>0</v>
      </c>
    </row>
    <row r="5" spans="1:7" x14ac:dyDescent="0.3">
      <c r="A5">
        <v>2020</v>
      </c>
      <c r="B5">
        <v>3</v>
      </c>
      <c r="C5" t="s">
        <v>123</v>
      </c>
      <c r="D5">
        <v>31</v>
      </c>
      <c r="E5">
        <v>0</v>
      </c>
      <c r="F5">
        <v>0</v>
      </c>
      <c r="G5">
        <v>0</v>
      </c>
    </row>
    <row r="6" spans="1:7" x14ac:dyDescent="0.3">
      <c r="A6">
        <v>2020</v>
      </c>
      <c r="B6">
        <v>3</v>
      </c>
      <c r="C6" t="s">
        <v>124</v>
      </c>
      <c r="D6">
        <v>68</v>
      </c>
      <c r="E6">
        <v>0</v>
      </c>
      <c r="F6">
        <v>1</v>
      </c>
      <c r="G6">
        <v>0</v>
      </c>
    </row>
    <row r="7" spans="1:7" x14ac:dyDescent="0.3">
      <c r="A7">
        <v>2020</v>
      </c>
      <c r="B7">
        <v>3</v>
      </c>
      <c r="C7" t="s">
        <v>125</v>
      </c>
      <c r="D7">
        <v>232</v>
      </c>
      <c r="E7">
        <v>1</v>
      </c>
      <c r="F7">
        <v>0</v>
      </c>
      <c r="G7">
        <v>0</v>
      </c>
    </row>
    <row r="8" spans="1:7" x14ac:dyDescent="0.3">
      <c r="A8">
        <v>2020</v>
      </c>
      <c r="B8">
        <v>3</v>
      </c>
      <c r="C8" t="s">
        <v>126</v>
      </c>
      <c r="D8">
        <v>685</v>
      </c>
      <c r="E8">
        <v>4</v>
      </c>
      <c r="F8">
        <v>2</v>
      </c>
      <c r="G8">
        <v>0</v>
      </c>
    </row>
    <row r="9" spans="1:7" x14ac:dyDescent="0.3">
      <c r="A9">
        <v>2020</v>
      </c>
      <c r="B9">
        <v>3</v>
      </c>
      <c r="C9" t="s">
        <v>127</v>
      </c>
      <c r="D9">
        <v>616</v>
      </c>
      <c r="E9">
        <v>152</v>
      </c>
      <c r="F9">
        <v>44</v>
      </c>
      <c r="G9">
        <v>0</v>
      </c>
    </row>
    <row r="10" spans="1:7" x14ac:dyDescent="0.3">
      <c r="A10">
        <v>2020</v>
      </c>
      <c r="B10">
        <v>4</v>
      </c>
      <c r="C10" t="s">
        <v>128</v>
      </c>
      <c r="D10">
        <v>2049</v>
      </c>
      <c r="E10">
        <v>126</v>
      </c>
      <c r="F10">
        <v>49</v>
      </c>
      <c r="G10">
        <v>30848</v>
      </c>
    </row>
    <row r="11" spans="1:7" x14ac:dyDescent="0.3">
      <c r="A11">
        <v>2020</v>
      </c>
      <c r="B11">
        <v>4</v>
      </c>
      <c r="C11" t="s">
        <v>129</v>
      </c>
      <c r="D11">
        <v>4769</v>
      </c>
      <c r="E11">
        <v>686</v>
      </c>
      <c r="F11">
        <v>194</v>
      </c>
      <c r="G11">
        <v>141161</v>
      </c>
    </row>
    <row r="12" spans="1:7" x14ac:dyDescent="0.3">
      <c r="A12">
        <v>2020</v>
      </c>
      <c r="B12">
        <v>4</v>
      </c>
      <c r="C12" t="s">
        <v>130</v>
      </c>
      <c r="D12">
        <v>7272</v>
      </c>
      <c r="E12">
        <v>1494</v>
      </c>
      <c r="F12">
        <v>232</v>
      </c>
      <c r="G12">
        <v>195298</v>
      </c>
    </row>
    <row r="13" spans="1:7" x14ac:dyDescent="0.3">
      <c r="A13">
        <v>2020</v>
      </c>
      <c r="B13">
        <v>4</v>
      </c>
      <c r="C13" t="s">
        <v>131</v>
      </c>
      <c r="D13">
        <v>10558</v>
      </c>
      <c r="E13">
        <v>3472</v>
      </c>
      <c r="F13">
        <v>303</v>
      </c>
      <c r="G13">
        <v>343293</v>
      </c>
    </row>
    <row r="14" spans="1:7" x14ac:dyDescent="0.3">
      <c r="A14">
        <v>2020</v>
      </c>
      <c r="B14">
        <v>4</v>
      </c>
      <c r="C14" t="s">
        <v>132</v>
      </c>
      <c r="D14">
        <v>8584</v>
      </c>
      <c r="E14">
        <v>3121</v>
      </c>
      <c r="F14">
        <v>329</v>
      </c>
      <c r="G14">
        <v>292652</v>
      </c>
    </row>
    <row r="15" spans="1:7" x14ac:dyDescent="0.3">
      <c r="A15">
        <v>2020</v>
      </c>
      <c r="B15">
        <v>5</v>
      </c>
      <c r="C15" t="s">
        <v>133</v>
      </c>
      <c r="D15">
        <v>4960</v>
      </c>
      <c r="E15">
        <v>1793</v>
      </c>
      <c r="F15">
        <v>169</v>
      </c>
      <c r="G15">
        <v>141330</v>
      </c>
    </row>
    <row r="16" spans="1:7" x14ac:dyDescent="0.3">
      <c r="A16">
        <v>2020</v>
      </c>
      <c r="B16">
        <v>5</v>
      </c>
      <c r="C16" t="s">
        <v>134</v>
      </c>
      <c r="D16">
        <v>23039</v>
      </c>
      <c r="E16">
        <v>8449</v>
      </c>
      <c r="F16">
        <v>779</v>
      </c>
      <c r="G16">
        <v>550191</v>
      </c>
    </row>
    <row r="17" spans="1:7" x14ac:dyDescent="0.3">
      <c r="A17">
        <v>2020</v>
      </c>
      <c r="B17">
        <v>5</v>
      </c>
      <c r="C17" t="s">
        <v>135</v>
      </c>
      <c r="D17">
        <v>27784</v>
      </c>
      <c r="E17">
        <v>14956</v>
      </c>
      <c r="F17">
        <v>771</v>
      </c>
      <c r="G17">
        <v>656133</v>
      </c>
    </row>
    <row r="18" spans="1:7" x14ac:dyDescent="0.3">
      <c r="A18">
        <v>2020</v>
      </c>
      <c r="B18">
        <v>5</v>
      </c>
      <c r="C18" t="s">
        <v>136</v>
      </c>
      <c r="D18">
        <v>38876</v>
      </c>
      <c r="E18">
        <v>20152</v>
      </c>
      <c r="F18">
        <v>995</v>
      </c>
      <c r="G18">
        <v>837326</v>
      </c>
    </row>
    <row r="19" spans="1:7" x14ac:dyDescent="0.3">
      <c r="A19">
        <v>2020</v>
      </c>
      <c r="B19">
        <v>5</v>
      </c>
      <c r="C19" t="s">
        <v>137</v>
      </c>
      <c r="D19">
        <v>47290</v>
      </c>
      <c r="E19">
        <v>32525</v>
      </c>
      <c r="F19">
        <v>1315</v>
      </c>
      <c r="G19">
        <v>918427</v>
      </c>
    </row>
    <row r="20" spans="1:7" x14ac:dyDescent="0.3">
      <c r="A20">
        <v>2020</v>
      </c>
      <c r="B20">
        <v>5</v>
      </c>
      <c r="C20" t="s">
        <v>138</v>
      </c>
      <c r="D20">
        <v>8341</v>
      </c>
      <c r="E20">
        <v>4928</v>
      </c>
      <c r="F20">
        <v>222</v>
      </c>
      <c r="G20">
        <v>144766</v>
      </c>
    </row>
    <row r="21" spans="1:7" x14ac:dyDescent="0.3">
      <c r="A21">
        <v>2020</v>
      </c>
      <c r="B21">
        <v>6</v>
      </c>
      <c r="C21" t="s">
        <v>139</v>
      </c>
      <c r="D21">
        <v>53250</v>
      </c>
      <c r="E21">
        <v>26796</v>
      </c>
      <c r="F21">
        <v>1539</v>
      </c>
      <c r="G21">
        <v>897862</v>
      </c>
    </row>
    <row r="22" spans="1:7" x14ac:dyDescent="0.3">
      <c r="A22">
        <v>2020</v>
      </c>
      <c r="B22">
        <v>6</v>
      </c>
      <c r="C22" t="s">
        <v>140</v>
      </c>
      <c r="D22">
        <v>75243</v>
      </c>
      <c r="E22">
        <v>43669</v>
      </c>
      <c r="F22">
        <v>2253</v>
      </c>
      <c r="G22">
        <v>1122051</v>
      </c>
    </row>
    <row r="23" spans="1:7" x14ac:dyDescent="0.3">
      <c r="A23">
        <v>2020</v>
      </c>
      <c r="B23">
        <v>6</v>
      </c>
      <c r="C23" t="s">
        <v>141</v>
      </c>
      <c r="D23">
        <v>88835</v>
      </c>
      <c r="E23">
        <v>65858</v>
      </c>
      <c r="F23">
        <v>4080</v>
      </c>
      <c r="G23">
        <v>1328254</v>
      </c>
    </row>
    <row r="24" spans="1:7" x14ac:dyDescent="0.3">
      <c r="A24">
        <v>2020</v>
      </c>
      <c r="B24">
        <v>6</v>
      </c>
      <c r="C24" t="s">
        <v>142</v>
      </c>
      <c r="D24">
        <v>119079</v>
      </c>
      <c r="E24">
        <v>81963</v>
      </c>
      <c r="F24">
        <v>2826</v>
      </c>
      <c r="G24">
        <v>1607363</v>
      </c>
    </row>
    <row r="25" spans="1:7" x14ac:dyDescent="0.3">
      <c r="A25">
        <v>2020</v>
      </c>
      <c r="B25">
        <v>6</v>
      </c>
      <c r="C25" t="s">
        <v>143</v>
      </c>
      <c r="D25">
        <v>57223</v>
      </c>
      <c r="E25">
        <v>37693</v>
      </c>
      <c r="F25">
        <v>1307</v>
      </c>
      <c r="G25">
        <v>709097</v>
      </c>
    </row>
    <row r="26" spans="1:7" x14ac:dyDescent="0.3">
      <c r="A26">
        <v>2020</v>
      </c>
      <c r="B26">
        <v>7</v>
      </c>
      <c r="C26" t="s">
        <v>144</v>
      </c>
      <c r="D26">
        <v>90118</v>
      </c>
      <c r="E26">
        <v>61226</v>
      </c>
      <c r="F26">
        <v>1871</v>
      </c>
      <c r="G26">
        <v>1103601</v>
      </c>
    </row>
    <row r="27" spans="1:7" x14ac:dyDescent="0.3">
      <c r="A27">
        <v>2020</v>
      </c>
      <c r="B27">
        <v>7</v>
      </c>
      <c r="C27" t="s">
        <v>145</v>
      </c>
      <c r="D27">
        <v>178027</v>
      </c>
      <c r="E27">
        <v>127168</v>
      </c>
      <c r="F27">
        <v>3405</v>
      </c>
      <c r="G27">
        <v>2124491</v>
      </c>
    </row>
    <row r="28" spans="1:7" x14ac:dyDescent="0.3">
      <c r="A28">
        <v>2020</v>
      </c>
      <c r="B28">
        <v>7</v>
      </c>
      <c r="C28" t="s">
        <v>146</v>
      </c>
      <c r="D28">
        <v>230764</v>
      </c>
      <c r="E28">
        <v>141438</v>
      </c>
      <c r="F28">
        <v>4133</v>
      </c>
      <c r="G28">
        <v>2491388</v>
      </c>
    </row>
    <row r="29" spans="1:7" x14ac:dyDescent="0.3">
      <c r="A29">
        <v>2020</v>
      </c>
      <c r="B29">
        <v>7</v>
      </c>
      <c r="C29" t="s">
        <v>147</v>
      </c>
      <c r="D29">
        <v>309378</v>
      </c>
      <c r="E29">
        <v>209462</v>
      </c>
      <c r="F29">
        <v>5293</v>
      </c>
      <c r="G29">
        <v>3104486</v>
      </c>
    </row>
    <row r="30" spans="1:7" x14ac:dyDescent="0.3">
      <c r="A30">
        <v>2020</v>
      </c>
      <c r="B30">
        <v>7</v>
      </c>
      <c r="C30" t="s">
        <v>148</v>
      </c>
      <c r="D30">
        <v>309980</v>
      </c>
      <c r="E30">
        <v>208414</v>
      </c>
      <c r="F30">
        <v>4444</v>
      </c>
      <c r="G30">
        <v>3344424</v>
      </c>
    </row>
    <row r="31" spans="1:7" x14ac:dyDescent="0.3">
      <c r="A31">
        <v>2020</v>
      </c>
      <c r="B31">
        <v>8</v>
      </c>
      <c r="C31" t="s">
        <v>149</v>
      </c>
      <c r="D31">
        <v>55117</v>
      </c>
      <c r="E31">
        <v>51368</v>
      </c>
      <c r="F31">
        <v>854</v>
      </c>
      <c r="G31">
        <v>611980</v>
      </c>
    </row>
    <row r="32" spans="1:7" x14ac:dyDescent="0.3">
      <c r="A32">
        <v>2020</v>
      </c>
      <c r="B32">
        <v>8</v>
      </c>
      <c r="C32" t="s">
        <v>150</v>
      </c>
      <c r="D32">
        <v>399852</v>
      </c>
      <c r="E32">
        <v>332891</v>
      </c>
      <c r="F32">
        <v>6044</v>
      </c>
      <c r="G32">
        <v>4471253</v>
      </c>
    </row>
    <row r="33" spans="1:7" x14ac:dyDescent="0.3">
      <c r="A33">
        <v>2020</v>
      </c>
      <c r="B33">
        <v>8</v>
      </c>
      <c r="C33" t="s">
        <v>151</v>
      </c>
      <c r="D33">
        <v>437188</v>
      </c>
      <c r="E33">
        <v>380868</v>
      </c>
      <c r="F33">
        <v>6632</v>
      </c>
      <c r="G33">
        <v>5515481</v>
      </c>
    </row>
    <row r="34" spans="1:7" x14ac:dyDescent="0.3">
      <c r="A34">
        <v>2020</v>
      </c>
      <c r="B34">
        <v>8</v>
      </c>
      <c r="C34" t="s">
        <v>152</v>
      </c>
      <c r="D34">
        <v>454228</v>
      </c>
      <c r="E34">
        <v>419228</v>
      </c>
      <c r="F34">
        <v>6762</v>
      </c>
      <c r="G34">
        <v>5987805</v>
      </c>
    </row>
    <row r="35" spans="1:7" x14ac:dyDescent="0.3">
      <c r="A35">
        <v>2020</v>
      </c>
      <c r="B35">
        <v>8</v>
      </c>
      <c r="C35" t="s">
        <v>153</v>
      </c>
      <c r="D35">
        <v>496276</v>
      </c>
      <c r="E35">
        <v>432620</v>
      </c>
      <c r="F35">
        <v>6811</v>
      </c>
      <c r="G35">
        <v>6808724</v>
      </c>
    </row>
    <row r="36" spans="1:7" x14ac:dyDescent="0.3">
      <c r="A36">
        <v>2020</v>
      </c>
      <c r="B36">
        <v>8</v>
      </c>
      <c r="C36" t="s">
        <v>154</v>
      </c>
      <c r="D36">
        <v>148227</v>
      </c>
      <c r="E36">
        <v>124857</v>
      </c>
      <c r="F36">
        <v>1776</v>
      </c>
      <c r="G36">
        <v>2042918</v>
      </c>
    </row>
    <row r="37" spans="1:7" x14ac:dyDescent="0.3">
      <c r="A37">
        <v>2020</v>
      </c>
      <c r="B37">
        <v>9</v>
      </c>
      <c r="C37" t="s">
        <v>155</v>
      </c>
      <c r="D37">
        <v>422905</v>
      </c>
      <c r="E37">
        <v>340302</v>
      </c>
      <c r="F37">
        <v>5246</v>
      </c>
      <c r="G37">
        <v>5552440</v>
      </c>
    </row>
    <row r="38" spans="1:7" x14ac:dyDescent="0.3">
      <c r="A38">
        <v>2020</v>
      </c>
      <c r="B38">
        <v>9</v>
      </c>
      <c r="C38" t="s">
        <v>156</v>
      </c>
      <c r="D38">
        <v>640962</v>
      </c>
      <c r="E38">
        <v>521638</v>
      </c>
      <c r="F38">
        <v>7935</v>
      </c>
      <c r="G38">
        <v>7954960</v>
      </c>
    </row>
    <row r="39" spans="1:7" x14ac:dyDescent="0.3">
      <c r="A39">
        <v>2020</v>
      </c>
      <c r="B39">
        <v>9</v>
      </c>
      <c r="C39" t="s">
        <v>157</v>
      </c>
      <c r="D39">
        <v>646420</v>
      </c>
      <c r="E39">
        <v>600426</v>
      </c>
      <c r="F39">
        <v>8160</v>
      </c>
      <c r="G39">
        <v>8026815</v>
      </c>
    </row>
    <row r="40" spans="1:7" x14ac:dyDescent="0.3">
      <c r="A40">
        <v>2020</v>
      </c>
      <c r="B40">
        <v>9</v>
      </c>
      <c r="C40" t="s">
        <v>158</v>
      </c>
      <c r="D40">
        <v>592350</v>
      </c>
      <c r="E40">
        <v>638955</v>
      </c>
      <c r="F40">
        <v>7760</v>
      </c>
      <c r="G40">
        <v>8368574</v>
      </c>
    </row>
    <row r="41" spans="1:7" x14ac:dyDescent="0.3">
      <c r="A41">
        <v>2020</v>
      </c>
      <c r="B41">
        <v>9</v>
      </c>
      <c r="C41" t="s">
        <v>159</v>
      </c>
      <c r="D41">
        <v>319687</v>
      </c>
      <c r="E41">
        <v>331313</v>
      </c>
      <c r="F41">
        <v>4172</v>
      </c>
      <c r="G41">
        <v>5050471</v>
      </c>
    </row>
    <row r="42" spans="1:7" x14ac:dyDescent="0.3">
      <c r="A42">
        <v>2020</v>
      </c>
      <c r="B42">
        <v>10</v>
      </c>
      <c r="C42" t="s">
        <v>160</v>
      </c>
      <c r="D42">
        <v>237149</v>
      </c>
      <c r="E42">
        <v>236726</v>
      </c>
      <c r="F42">
        <v>3104</v>
      </c>
      <c r="G42">
        <v>3468109</v>
      </c>
    </row>
    <row r="43" spans="1:7" x14ac:dyDescent="0.3">
      <c r="A43">
        <v>2020</v>
      </c>
      <c r="B43">
        <v>10</v>
      </c>
      <c r="C43" t="s">
        <v>161</v>
      </c>
      <c r="D43">
        <v>504099</v>
      </c>
      <c r="E43">
        <v>568124</v>
      </c>
      <c r="F43">
        <v>6559</v>
      </c>
      <c r="G43">
        <v>8080653</v>
      </c>
    </row>
    <row r="44" spans="1:7" x14ac:dyDescent="0.3">
      <c r="A44">
        <v>2020</v>
      </c>
      <c r="B44">
        <v>10</v>
      </c>
      <c r="C44" t="s">
        <v>162</v>
      </c>
      <c r="D44">
        <v>441217</v>
      </c>
      <c r="E44">
        <v>519534</v>
      </c>
      <c r="F44">
        <v>5694</v>
      </c>
      <c r="G44">
        <v>8057611</v>
      </c>
    </row>
    <row r="45" spans="1:7" x14ac:dyDescent="0.3">
      <c r="A45">
        <v>2020</v>
      </c>
      <c r="B45">
        <v>10</v>
      </c>
      <c r="C45" t="s">
        <v>163</v>
      </c>
      <c r="D45">
        <v>371305</v>
      </c>
      <c r="E45">
        <v>481440</v>
      </c>
      <c r="F45">
        <v>4505</v>
      </c>
      <c r="G45">
        <v>7948256</v>
      </c>
    </row>
    <row r="46" spans="1:7" x14ac:dyDescent="0.3">
      <c r="A46">
        <v>2020</v>
      </c>
      <c r="B46">
        <v>10</v>
      </c>
      <c r="C46" t="s">
        <v>164</v>
      </c>
      <c r="D46">
        <v>319360</v>
      </c>
      <c r="E46">
        <v>413754</v>
      </c>
      <c r="F46">
        <v>3581</v>
      </c>
      <c r="G46">
        <v>7420490</v>
      </c>
    </row>
    <row r="47" spans="1:7" x14ac:dyDescent="0.3">
      <c r="A47">
        <v>2020</v>
      </c>
      <c r="B47">
        <v>11</v>
      </c>
      <c r="C47" t="s">
        <v>165</v>
      </c>
      <c r="D47">
        <v>323810</v>
      </c>
      <c r="E47">
        <v>377698</v>
      </c>
      <c r="F47">
        <v>4012</v>
      </c>
      <c r="G47">
        <v>7870012</v>
      </c>
    </row>
    <row r="48" spans="1:7" x14ac:dyDescent="0.3">
      <c r="A48">
        <v>2020</v>
      </c>
      <c r="B48">
        <v>11</v>
      </c>
      <c r="C48" t="s">
        <v>166</v>
      </c>
      <c r="D48">
        <v>307731</v>
      </c>
      <c r="E48">
        <v>336548</v>
      </c>
      <c r="F48">
        <v>3512</v>
      </c>
      <c r="G48">
        <v>7649612</v>
      </c>
    </row>
    <row r="49" spans="1:7" x14ac:dyDescent="0.3">
      <c r="A49">
        <v>2020</v>
      </c>
      <c r="B49">
        <v>11</v>
      </c>
      <c r="C49" t="s">
        <v>167</v>
      </c>
      <c r="D49">
        <v>280973</v>
      </c>
      <c r="E49">
        <v>316200</v>
      </c>
      <c r="F49">
        <v>3588</v>
      </c>
      <c r="G49">
        <v>6942787</v>
      </c>
    </row>
    <row r="50" spans="1:7" x14ac:dyDescent="0.3">
      <c r="A50">
        <v>2020</v>
      </c>
      <c r="B50">
        <v>11</v>
      </c>
      <c r="C50" t="s">
        <v>168</v>
      </c>
      <c r="D50">
        <v>297131</v>
      </c>
      <c r="E50">
        <v>281122</v>
      </c>
      <c r="F50">
        <v>3470</v>
      </c>
      <c r="G50">
        <v>8343374</v>
      </c>
    </row>
    <row r="51" spans="1:7" x14ac:dyDescent="0.3">
      <c r="A51">
        <v>2020</v>
      </c>
      <c r="B51">
        <v>11</v>
      </c>
      <c r="C51" t="s">
        <v>169</v>
      </c>
      <c r="D51">
        <v>70215</v>
      </c>
      <c r="E51">
        <v>87434</v>
      </c>
      <c r="F51">
        <v>926</v>
      </c>
      <c r="G51">
        <v>2346544</v>
      </c>
    </row>
    <row r="52" spans="1:7" x14ac:dyDescent="0.3">
      <c r="A52">
        <v>2020</v>
      </c>
      <c r="B52">
        <v>12</v>
      </c>
      <c r="C52" t="s">
        <v>170</v>
      </c>
      <c r="D52">
        <v>181275</v>
      </c>
      <c r="E52">
        <v>211351</v>
      </c>
      <c r="F52">
        <v>2561</v>
      </c>
      <c r="G52">
        <v>6054806</v>
      </c>
    </row>
    <row r="53" spans="1:7" x14ac:dyDescent="0.3">
      <c r="A53">
        <v>2020</v>
      </c>
      <c r="B53">
        <v>12</v>
      </c>
      <c r="C53" t="s">
        <v>171</v>
      </c>
      <c r="D53">
        <v>212851</v>
      </c>
      <c r="E53">
        <v>256933</v>
      </c>
      <c r="F53">
        <v>2835</v>
      </c>
      <c r="G53">
        <v>7849439</v>
      </c>
    </row>
    <row r="54" spans="1:7" x14ac:dyDescent="0.3">
      <c r="A54">
        <v>2020</v>
      </c>
      <c r="B54">
        <v>12</v>
      </c>
      <c r="C54" t="s">
        <v>172</v>
      </c>
      <c r="D54">
        <v>174279</v>
      </c>
      <c r="E54">
        <v>222802</v>
      </c>
      <c r="F54">
        <v>2458</v>
      </c>
      <c r="G54">
        <v>7830075</v>
      </c>
    </row>
    <row r="55" spans="1:7" x14ac:dyDescent="0.3">
      <c r="A55">
        <v>2020</v>
      </c>
      <c r="B55">
        <v>12</v>
      </c>
      <c r="C55" t="s">
        <v>173</v>
      </c>
      <c r="D55">
        <v>156733</v>
      </c>
      <c r="E55">
        <v>181167</v>
      </c>
      <c r="F55">
        <v>2146</v>
      </c>
      <c r="G55">
        <v>7371034</v>
      </c>
    </row>
    <row r="56" spans="1:7" x14ac:dyDescent="0.3">
      <c r="A56">
        <v>2020</v>
      </c>
      <c r="B56">
        <v>12</v>
      </c>
      <c r="C56" t="s">
        <v>174</v>
      </c>
      <c r="D56">
        <v>97918</v>
      </c>
      <c r="E56">
        <v>120884</v>
      </c>
      <c r="F56">
        <v>1359</v>
      </c>
      <c r="G56">
        <v>5144189</v>
      </c>
    </row>
    <row r="57" spans="1:7" x14ac:dyDescent="0.3">
      <c r="A57">
        <v>2021</v>
      </c>
      <c r="B57">
        <v>1</v>
      </c>
      <c r="C57" t="s">
        <v>175</v>
      </c>
      <c r="D57">
        <v>38303</v>
      </c>
      <c r="E57">
        <v>44741</v>
      </c>
      <c r="F57">
        <v>453</v>
      </c>
      <c r="G57">
        <v>2046012</v>
      </c>
    </row>
    <row r="58" spans="1:7" x14ac:dyDescent="0.3">
      <c r="A58">
        <v>2021</v>
      </c>
      <c r="B58">
        <v>1</v>
      </c>
      <c r="C58" t="s">
        <v>176</v>
      </c>
      <c r="D58">
        <v>126733</v>
      </c>
      <c r="E58">
        <v>148922</v>
      </c>
      <c r="F58">
        <v>1577</v>
      </c>
      <c r="G58">
        <v>7076491</v>
      </c>
    </row>
    <row r="59" spans="1:7" x14ac:dyDescent="0.3">
      <c r="A59">
        <v>2021</v>
      </c>
      <c r="B59">
        <v>1</v>
      </c>
      <c r="C59" t="s">
        <v>177</v>
      </c>
      <c r="D59">
        <v>107367</v>
      </c>
      <c r="E59">
        <v>120828</v>
      </c>
      <c r="F59">
        <v>1263</v>
      </c>
      <c r="G59">
        <v>6459962</v>
      </c>
    </row>
    <row r="60" spans="1:7" x14ac:dyDescent="0.3">
      <c r="A60">
        <v>2021</v>
      </c>
      <c r="B60">
        <v>1</v>
      </c>
      <c r="C60" t="s">
        <v>178</v>
      </c>
      <c r="D60">
        <v>96729</v>
      </c>
      <c r="E60">
        <v>119873</v>
      </c>
      <c r="F60">
        <v>1066</v>
      </c>
      <c r="G60">
        <v>6092588</v>
      </c>
    </row>
    <row r="61" spans="1:7" x14ac:dyDescent="0.3">
      <c r="A61">
        <v>2021</v>
      </c>
      <c r="B61">
        <v>1</v>
      </c>
      <c r="C61" t="s">
        <v>120</v>
      </c>
      <c r="D61">
        <v>91658</v>
      </c>
      <c r="E61">
        <v>106029</v>
      </c>
      <c r="F61">
        <v>935</v>
      </c>
      <c r="G61">
        <v>5474267</v>
      </c>
    </row>
    <row r="62" spans="1:7" x14ac:dyDescent="0.3">
      <c r="A62">
        <v>2021</v>
      </c>
      <c r="B62">
        <v>1</v>
      </c>
      <c r="C62" t="s">
        <v>179</v>
      </c>
      <c r="D62">
        <v>11527</v>
      </c>
      <c r="E62">
        <v>11882</v>
      </c>
      <c r="F62">
        <v>116</v>
      </c>
      <c r="G62">
        <v>756658</v>
      </c>
    </row>
    <row r="63" spans="1:7" x14ac:dyDescent="0.3">
      <c r="A63">
        <v>2021</v>
      </c>
      <c r="B63">
        <v>2</v>
      </c>
      <c r="C63" t="s">
        <v>180</v>
      </c>
      <c r="D63">
        <v>68686</v>
      </c>
      <c r="E63">
        <v>87567</v>
      </c>
      <c r="F63">
        <v>604</v>
      </c>
      <c r="G63">
        <v>4762347</v>
      </c>
    </row>
    <row r="64" spans="1:7" x14ac:dyDescent="0.3">
      <c r="A64">
        <v>2021</v>
      </c>
      <c r="B64">
        <v>2</v>
      </c>
      <c r="C64" t="s">
        <v>121</v>
      </c>
      <c r="D64">
        <v>77459</v>
      </c>
      <c r="E64">
        <v>88267</v>
      </c>
      <c r="F64">
        <v>646</v>
      </c>
      <c r="G64">
        <v>5537468</v>
      </c>
    </row>
    <row r="65" spans="1:7" x14ac:dyDescent="0.3">
      <c r="A65">
        <v>2021</v>
      </c>
      <c r="B65">
        <v>2</v>
      </c>
      <c r="C65" t="s">
        <v>122</v>
      </c>
      <c r="D65">
        <v>86319</v>
      </c>
      <c r="E65">
        <v>77698</v>
      </c>
      <c r="F65">
        <v>661</v>
      </c>
      <c r="G65">
        <v>5039350</v>
      </c>
    </row>
    <row r="66" spans="1:7" x14ac:dyDescent="0.3">
      <c r="A66">
        <v>2021</v>
      </c>
      <c r="B66">
        <v>2</v>
      </c>
      <c r="C66" t="s">
        <v>181</v>
      </c>
      <c r="D66">
        <v>105350</v>
      </c>
      <c r="E66">
        <v>85738</v>
      </c>
      <c r="F66">
        <v>747</v>
      </c>
      <c r="G66">
        <v>5432777</v>
      </c>
    </row>
    <row r="67" spans="1:7" x14ac:dyDescent="0.3">
      <c r="A67">
        <v>2021</v>
      </c>
      <c r="B67">
        <v>2</v>
      </c>
      <c r="C67" t="s">
        <v>182</v>
      </c>
      <c r="D67">
        <v>15614</v>
      </c>
      <c r="E67">
        <v>11291</v>
      </c>
      <c r="F67">
        <v>108</v>
      </c>
      <c r="G67">
        <v>789039</v>
      </c>
    </row>
    <row r="68" spans="1:7" x14ac:dyDescent="0.3">
      <c r="A68">
        <v>2021</v>
      </c>
      <c r="B68">
        <v>3</v>
      </c>
      <c r="C68" t="s">
        <v>123</v>
      </c>
      <c r="D68">
        <v>98565</v>
      </c>
      <c r="E68">
        <v>82009</v>
      </c>
      <c r="F68">
        <v>599</v>
      </c>
      <c r="G68">
        <v>4862291</v>
      </c>
    </row>
    <row r="69" spans="1:7" x14ac:dyDescent="0.3">
      <c r="A69">
        <v>2021</v>
      </c>
      <c r="B69">
        <v>3</v>
      </c>
      <c r="C69" t="s">
        <v>124</v>
      </c>
      <c r="D69">
        <v>148024</v>
      </c>
      <c r="E69">
        <v>121278</v>
      </c>
      <c r="F69">
        <v>849</v>
      </c>
      <c r="G69">
        <v>5598594</v>
      </c>
    </row>
    <row r="70" spans="1:7" x14ac:dyDescent="0.3">
      <c r="A70">
        <v>2021</v>
      </c>
      <c r="B70">
        <v>3</v>
      </c>
      <c r="C70" t="s">
        <v>125</v>
      </c>
      <c r="D70">
        <v>240065</v>
      </c>
      <c r="E70">
        <v>140265</v>
      </c>
      <c r="F70">
        <v>1148</v>
      </c>
      <c r="G70">
        <v>6564079</v>
      </c>
    </row>
    <row r="71" spans="1:7" x14ac:dyDescent="0.3">
      <c r="A71">
        <v>2021</v>
      </c>
      <c r="B71">
        <v>3</v>
      </c>
      <c r="C71" t="s">
        <v>126</v>
      </c>
      <c r="D71">
        <v>372296</v>
      </c>
      <c r="E71">
        <v>193457</v>
      </c>
      <c r="F71">
        <v>1796</v>
      </c>
      <c r="G71">
        <v>7634266</v>
      </c>
    </row>
    <row r="72" spans="1:7" x14ac:dyDescent="0.3">
      <c r="A72">
        <v>2021</v>
      </c>
      <c r="B72">
        <v>3</v>
      </c>
      <c r="C72" t="s">
        <v>127</v>
      </c>
      <c r="D72">
        <v>249710</v>
      </c>
      <c r="E72">
        <v>150923</v>
      </c>
      <c r="F72">
        <v>1374</v>
      </c>
      <c r="G72">
        <v>3996354</v>
      </c>
    </row>
    <row r="73" spans="1:7" x14ac:dyDescent="0.3">
      <c r="A73">
        <v>2021</v>
      </c>
      <c r="B73">
        <v>4</v>
      </c>
      <c r="C73" t="s">
        <v>128</v>
      </c>
      <c r="D73">
        <v>263415</v>
      </c>
      <c r="E73">
        <v>154622</v>
      </c>
      <c r="F73">
        <v>1695</v>
      </c>
      <c r="G73">
        <v>3747768</v>
      </c>
    </row>
    <row r="74" spans="1:7" x14ac:dyDescent="0.3">
      <c r="A74">
        <v>2021</v>
      </c>
      <c r="B74">
        <v>4</v>
      </c>
      <c r="C74" t="s">
        <v>129</v>
      </c>
      <c r="D74">
        <v>871385</v>
      </c>
      <c r="E74">
        <v>451251</v>
      </c>
      <c r="F74">
        <v>4650</v>
      </c>
      <c r="G74">
        <v>10268571</v>
      </c>
    </row>
    <row r="75" spans="1:7" x14ac:dyDescent="0.3">
      <c r="A75">
        <v>2021</v>
      </c>
      <c r="B75">
        <v>4</v>
      </c>
      <c r="C75" t="s">
        <v>130</v>
      </c>
      <c r="D75">
        <v>1427394</v>
      </c>
      <c r="E75">
        <v>726816</v>
      </c>
      <c r="F75">
        <v>7868</v>
      </c>
      <c r="G75">
        <v>12028596</v>
      </c>
    </row>
    <row r="76" spans="1:7" x14ac:dyDescent="0.3">
      <c r="A76">
        <v>2021</v>
      </c>
      <c r="B76">
        <v>4</v>
      </c>
      <c r="C76" t="s">
        <v>131</v>
      </c>
      <c r="D76">
        <v>2169053</v>
      </c>
      <c r="E76">
        <v>1272981</v>
      </c>
      <c r="F76">
        <v>15137</v>
      </c>
      <c r="G76">
        <v>13785068</v>
      </c>
    </row>
    <row r="77" spans="1:7" x14ac:dyDescent="0.3">
      <c r="A77">
        <v>2021</v>
      </c>
      <c r="B77">
        <v>4</v>
      </c>
      <c r="C77" t="s">
        <v>132</v>
      </c>
      <c r="D77">
        <v>2205232</v>
      </c>
      <c r="E77">
        <v>1595080</v>
      </c>
      <c r="F77">
        <v>19529</v>
      </c>
      <c r="G77">
        <v>12280548</v>
      </c>
    </row>
    <row r="78" spans="1:7" x14ac:dyDescent="0.3">
      <c r="A78">
        <v>2021</v>
      </c>
      <c r="B78">
        <v>5</v>
      </c>
      <c r="C78" t="s">
        <v>133</v>
      </c>
      <c r="D78">
        <v>392576</v>
      </c>
      <c r="E78">
        <v>308688</v>
      </c>
      <c r="F78">
        <v>3685</v>
      </c>
      <c r="G78">
        <v>2168401</v>
      </c>
    </row>
    <row r="79" spans="1:7" x14ac:dyDescent="0.3">
      <c r="A79">
        <v>2021</v>
      </c>
      <c r="B79">
        <v>5</v>
      </c>
      <c r="C79" t="s">
        <v>134</v>
      </c>
      <c r="D79">
        <v>2746319</v>
      </c>
      <c r="E79">
        <v>2329749</v>
      </c>
      <c r="F79">
        <v>26875</v>
      </c>
      <c r="G79">
        <v>14645609</v>
      </c>
    </row>
    <row r="80" spans="1:7" x14ac:dyDescent="0.3">
      <c r="A80">
        <v>2021</v>
      </c>
      <c r="B80">
        <v>5</v>
      </c>
      <c r="C80" t="s">
        <v>135</v>
      </c>
      <c r="D80">
        <v>2387151</v>
      </c>
      <c r="E80">
        <v>2477533</v>
      </c>
      <c r="F80">
        <v>27920</v>
      </c>
      <c r="G80">
        <v>14225185</v>
      </c>
    </row>
    <row r="81" spans="1:7" x14ac:dyDescent="0.3">
      <c r="A81">
        <v>2021</v>
      </c>
      <c r="B81">
        <v>5</v>
      </c>
      <c r="C81" t="s">
        <v>136</v>
      </c>
      <c r="D81">
        <v>1845729</v>
      </c>
      <c r="E81">
        <v>2629616</v>
      </c>
      <c r="F81">
        <v>28980</v>
      </c>
      <c r="G81">
        <v>15089166</v>
      </c>
    </row>
    <row r="82" spans="1:7" x14ac:dyDescent="0.3">
      <c r="A82">
        <v>2021</v>
      </c>
      <c r="B82">
        <v>5</v>
      </c>
      <c r="C82" t="s">
        <v>137</v>
      </c>
      <c r="D82">
        <v>1364633</v>
      </c>
      <c r="E82">
        <v>2028125</v>
      </c>
      <c r="F82">
        <v>26699</v>
      </c>
      <c r="G82">
        <v>15518753</v>
      </c>
    </row>
    <row r="83" spans="1:7" x14ac:dyDescent="0.3">
      <c r="A83">
        <v>2021</v>
      </c>
      <c r="B83">
        <v>5</v>
      </c>
      <c r="C83" t="s">
        <v>138</v>
      </c>
      <c r="D83">
        <v>280279</v>
      </c>
      <c r="E83">
        <v>492789</v>
      </c>
      <c r="F83">
        <v>5913</v>
      </c>
      <c r="G83">
        <v>4061960</v>
      </c>
    </row>
    <row r="84" spans="1:7" x14ac:dyDescent="0.3">
      <c r="A84">
        <v>2021</v>
      </c>
      <c r="B84">
        <v>6</v>
      </c>
      <c r="C84" t="s">
        <v>139</v>
      </c>
      <c r="D84">
        <v>634562</v>
      </c>
      <c r="E84">
        <v>1037146</v>
      </c>
      <c r="F84">
        <v>14874</v>
      </c>
      <c r="G84">
        <v>11201176</v>
      </c>
    </row>
    <row r="85" spans="1:7" x14ac:dyDescent="0.3">
      <c r="A85">
        <v>2021</v>
      </c>
      <c r="B85">
        <v>6</v>
      </c>
      <c r="C85" t="s">
        <v>140</v>
      </c>
      <c r="D85">
        <v>630631</v>
      </c>
      <c r="E85">
        <v>1059078</v>
      </c>
      <c r="F85">
        <v>23622</v>
      </c>
      <c r="G85">
        <v>14850437</v>
      </c>
    </row>
    <row r="86" spans="1:7" x14ac:dyDescent="0.3">
      <c r="A86">
        <v>2021</v>
      </c>
      <c r="B86">
        <v>6</v>
      </c>
      <c r="C86" t="s">
        <v>141</v>
      </c>
      <c r="D86">
        <v>442331</v>
      </c>
      <c r="E86">
        <v>722528</v>
      </c>
      <c r="F86">
        <v>16334</v>
      </c>
      <c r="G86">
        <v>14394178</v>
      </c>
    </row>
    <row r="87" spans="1:7" x14ac:dyDescent="0.3">
      <c r="A87">
        <v>2021</v>
      </c>
      <c r="B87">
        <v>6</v>
      </c>
      <c r="C87" t="s">
        <v>142</v>
      </c>
      <c r="D87">
        <v>351058</v>
      </c>
      <c r="E87">
        <v>485158</v>
      </c>
      <c r="F87">
        <v>9042</v>
      </c>
      <c r="G87">
        <v>14058441</v>
      </c>
    </row>
    <row r="88" spans="1:7" x14ac:dyDescent="0.3">
      <c r="A88">
        <v>2021</v>
      </c>
      <c r="B88">
        <v>6</v>
      </c>
      <c r="C88" t="s">
        <v>143</v>
      </c>
      <c r="D88">
        <v>178303</v>
      </c>
      <c r="E88">
        <v>238181</v>
      </c>
      <c r="F88">
        <v>3706</v>
      </c>
      <c r="G88">
        <v>7723430</v>
      </c>
    </row>
    <row r="89" spans="1:7" x14ac:dyDescent="0.3">
      <c r="A89">
        <v>2021</v>
      </c>
      <c r="B89">
        <v>7</v>
      </c>
      <c r="C89" t="s">
        <v>144</v>
      </c>
      <c r="D89">
        <v>133995</v>
      </c>
      <c r="E89">
        <v>168821</v>
      </c>
      <c r="F89">
        <v>2544</v>
      </c>
      <c r="G89">
        <v>6217009</v>
      </c>
    </row>
    <row r="90" spans="1:7" x14ac:dyDescent="0.3">
      <c r="A90">
        <v>2021</v>
      </c>
      <c r="B90">
        <v>7</v>
      </c>
      <c r="C90" t="s">
        <v>145</v>
      </c>
      <c r="D90">
        <v>291499</v>
      </c>
      <c r="E90">
        <v>316864</v>
      </c>
      <c r="F90">
        <v>6039</v>
      </c>
      <c r="G90">
        <v>13810901</v>
      </c>
    </row>
    <row r="91" spans="1:7" x14ac:dyDescent="0.3">
      <c r="A91">
        <v>2021</v>
      </c>
      <c r="B91">
        <v>7</v>
      </c>
      <c r="C91" t="s">
        <v>146</v>
      </c>
      <c r="D91">
        <v>269016</v>
      </c>
      <c r="E91">
        <v>294717</v>
      </c>
      <c r="F91">
        <v>5568</v>
      </c>
      <c r="G91">
        <v>13776186</v>
      </c>
    </row>
    <row r="92" spans="1:7" x14ac:dyDescent="0.3">
      <c r="A92">
        <v>2021</v>
      </c>
      <c r="B92">
        <v>7</v>
      </c>
      <c r="C92" t="s">
        <v>147</v>
      </c>
      <c r="D92">
        <v>266215</v>
      </c>
      <c r="E92">
        <v>273254</v>
      </c>
      <c r="F92">
        <v>6944</v>
      </c>
      <c r="G92">
        <v>13689912</v>
      </c>
    </row>
    <row r="93" spans="1:7" x14ac:dyDescent="0.3">
      <c r="A93">
        <v>2021</v>
      </c>
      <c r="B93">
        <v>7</v>
      </c>
      <c r="C93" t="s">
        <v>148</v>
      </c>
      <c r="D93">
        <v>283248</v>
      </c>
      <c r="E93">
        <v>277560</v>
      </c>
      <c r="F93">
        <v>3799</v>
      </c>
      <c r="G93">
        <v>13917199</v>
      </c>
    </row>
    <row r="94" spans="1:7" x14ac:dyDescent="0.3">
      <c r="A94">
        <v>2021</v>
      </c>
      <c r="B94">
        <v>8</v>
      </c>
      <c r="C94" t="s">
        <v>149</v>
      </c>
      <c r="D94">
        <v>278819</v>
      </c>
      <c r="E94">
        <v>279040</v>
      </c>
      <c r="F94">
        <v>3509</v>
      </c>
      <c r="G94">
        <v>14182812</v>
      </c>
    </row>
    <row r="95" spans="1:7" x14ac:dyDescent="0.3">
      <c r="A95">
        <v>2021</v>
      </c>
      <c r="B95">
        <v>8</v>
      </c>
      <c r="C95" t="s">
        <v>150</v>
      </c>
      <c r="D95">
        <v>258407</v>
      </c>
      <c r="E95">
        <v>276368</v>
      </c>
      <c r="F95">
        <v>3361</v>
      </c>
      <c r="G95">
        <v>13473845</v>
      </c>
    </row>
    <row r="96" spans="1:7" x14ac:dyDescent="0.3">
      <c r="A96">
        <v>2021</v>
      </c>
      <c r="B96">
        <v>8</v>
      </c>
      <c r="C96" t="s">
        <v>151</v>
      </c>
      <c r="D96">
        <v>231582</v>
      </c>
      <c r="E96">
        <v>260538</v>
      </c>
      <c r="F96">
        <v>3146</v>
      </c>
      <c r="G96">
        <v>12593187</v>
      </c>
    </row>
    <row r="97" spans="1:7" x14ac:dyDescent="0.3">
      <c r="A97">
        <v>2021</v>
      </c>
      <c r="B97">
        <v>8</v>
      </c>
      <c r="C97" t="s">
        <v>152</v>
      </c>
      <c r="D97">
        <v>270502</v>
      </c>
      <c r="E97">
        <v>252131</v>
      </c>
      <c r="F97">
        <v>3461</v>
      </c>
      <c r="G97">
        <v>12631413</v>
      </c>
    </row>
    <row r="98" spans="1:7" x14ac:dyDescent="0.3">
      <c r="A98">
        <v>2021</v>
      </c>
      <c r="B98">
        <v>8</v>
      </c>
      <c r="C98" t="s">
        <v>153</v>
      </c>
      <c r="D98">
        <v>116695</v>
      </c>
      <c r="E98">
        <v>105195</v>
      </c>
      <c r="F98">
        <v>1194</v>
      </c>
      <c r="G98">
        <v>5072182</v>
      </c>
    </row>
    <row r="99" spans="1:7" x14ac:dyDescent="0.3">
      <c r="A99">
        <v>2021</v>
      </c>
      <c r="B99">
        <v>9</v>
      </c>
      <c r="C99" t="s">
        <v>155</v>
      </c>
      <c r="D99">
        <v>176873</v>
      </c>
      <c r="E99">
        <v>144265</v>
      </c>
      <c r="F99">
        <v>1513</v>
      </c>
      <c r="G99">
        <v>7531823</v>
      </c>
    </row>
    <row r="100" spans="1:7" x14ac:dyDescent="0.3">
      <c r="A100">
        <v>2021</v>
      </c>
      <c r="B100">
        <v>9</v>
      </c>
      <c r="C100" t="s">
        <v>156</v>
      </c>
      <c r="D100">
        <v>244551</v>
      </c>
      <c r="E100">
        <v>265543</v>
      </c>
      <c r="F100">
        <v>2121</v>
      </c>
      <c r="G100">
        <v>12416338</v>
      </c>
    </row>
    <row r="101" spans="1:7" x14ac:dyDescent="0.3">
      <c r="A101">
        <v>2021</v>
      </c>
      <c r="B101">
        <v>9</v>
      </c>
      <c r="C101" t="s">
        <v>157</v>
      </c>
      <c r="D101">
        <v>214849</v>
      </c>
      <c r="E101">
        <v>268233</v>
      </c>
      <c r="F101">
        <v>2181</v>
      </c>
      <c r="G101">
        <v>11048219</v>
      </c>
    </row>
    <row r="102" spans="1:7" x14ac:dyDescent="0.3">
      <c r="A102">
        <v>2021</v>
      </c>
      <c r="B102">
        <v>9</v>
      </c>
      <c r="C102" t="s">
        <v>158</v>
      </c>
      <c r="D102">
        <v>204228</v>
      </c>
      <c r="E102">
        <v>230424</v>
      </c>
      <c r="F102">
        <v>2080</v>
      </c>
      <c r="G102">
        <v>11791936</v>
      </c>
    </row>
    <row r="103" spans="1:7" x14ac:dyDescent="0.3">
      <c r="A103">
        <v>2021</v>
      </c>
      <c r="B103">
        <v>9</v>
      </c>
      <c r="C103" t="s">
        <v>159</v>
      </c>
      <c r="D103">
        <v>114255</v>
      </c>
      <c r="E103">
        <v>140750</v>
      </c>
      <c r="F103">
        <v>1423</v>
      </c>
      <c r="G103">
        <v>7582138</v>
      </c>
    </row>
    <row r="104" spans="1:7" x14ac:dyDescent="0.3">
      <c r="A104">
        <v>2021</v>
      </c>
      <c r="B104">
        <v>10</v>
      </c>
      <c r="C104" t="s">
        <v>160</v>
      </c>
      <c r="D104">
        <v>47107</v>
      </c>
      <c r="E104">
        <v>51398</v>
      </c>
      <c r="F104">
        <v>475</v>
      </c>
      <c r="G104">
        <v>3253069</v>
      </c>
    </row>
    <row r="105" spans="1:7" x14ac:dyDescent="0.3">
      <c r="A105">
        <v>2021</v>
      </c>
      <c r="B105">
        <v>10</v>
      </c>
      <c r="C105" t="s">
        <v>161</v>
      </c>
      <c r="D105">
        <v>139667</v>
      </c>
      <c r="E105">
        <v>177360</v>
      </c>
      <c r="F105">
        <v>1774</v>
      </c>
      <c r="G105">
        <v>9766368</v>
      </c>
    </row>
    <row r="106" spans="1:7" x14ac:dyDescent="0.3">
      <c r="A106">
        <v>2021</v>
      </c>
      <c r="B106">
        <v>10</v>
      </c>
      <c r="C106" t="s">
        <v>162</v>
      </c>
      <c r="D106">
        <v>114489</v>
      </c>
      <c r="E106">
        <v>147837</v>
      </c>
      <c r="F106">
        <v>1535</v>
      </c>
      <c r="G106">
        <v>8722154</v>
      </c>
    </row>
    <row r="107" spans="1:7" x14ac:dyDescent="0.3">
      <c r="A107">
        <v>2021</v>
      </c>
      <c r="B107">
        <v>10</v>
      </c>
      <c r="C107" t="s">
        <v>163</v>
      </c>
      <c r="D107">
        <v>108122</v>
      </c>
      <c r="E107">
        <v>128839</v>
      </c>
      <c r="F107">
        <v>2145</v>
      </c>
      <c r="G107">
        <v>8839986</v>
      </c>
    </row>
    <row r="108" spans="1:7" x14ac:dyDescent="0.3">
      <c r="A108">
        <v>2021</v>
      </c>
      <c r="B108">
        <v>10</v>
      </c>
      <c r="C108" t="s">
        <v>164</v>
      </c>
      <c r="D108">
        <v>97818</v>
      </c>
      <c r="E108">
        <v>107209</v>
      </c>
      <c r="F108">
        <v>3918</v>
      </c>
      <c r="G108">
        <v>9712876</v>
      </c>
    </row>
    <row r="109" spans="1:7" x14ac:dyDescent="0.3">
      <c r="A109">
        <v>2021</v>
      </c>
      <c r="B109">
        <v>10</v>
      </c>
      <c r="C109" t="s">
        <v>183</v>
      </c>
      <c r="D109">
        <v>12907</v>
      </c>
      <c r="E109">
        <v>13152</v>
      </c>
      <c r="F109">
        <v>251</v>
      </c>
      <c r="G109">
        <v>1320620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55F76-98F8-41FF-B72E-11CAFB20D9FA}">
  <dimension ref="A2:Q67"/>
  <sheetViews>
    <sheetView workbookViewId="0">
      <selection activeCell="J4" sqref="J4"/>
    </sheetView>
  </sheetViews>
  <sheetFormatPr defaultRowHeight="14.4" x14ac:dyDescent="0.3"/>
  <cols>
    <col min="1" max="1" width="23.109375" bestFit="1" customWidth="1"/>
    <col min="2" max="3" width="10.88671875" bestFit="1" customWidth="1"/>
    <col min="4" max="4" width="7.5546875" bestFit="1" customWidth="1"/>
    <col min="5" max="5" width="8" bestFit="1" customWidth="1"/>
    <col min="6" max="6" width="12.6640625" customWidth="1"/>
    <col min="7" max="7" width="13.109375" customWidth="1"/>
    <col min="8" max="8" width="11.33203125" customWidth="1"/>
    <col min="9" max="9" width="21.88671875" bestFit="1" customWidth="1"/>
    <col min="10" max="11" width="10.33203125" bestFit="1" customWidth="1"/>
    <col min="12" max="12" width="7.21875" bestFit="1" customWidth="1"/>
    <col min="13" max="13" width="7" bestFit="1" customWidth="1"/>
    <col min="17" max="17" width="17" customWidth="1"/>
  </cols>
  <sheetData>
    <row r="2" spans="1:17" x14ac:dyDescent="0.3">
      <c r="A2" s="2" t="s">
        <v>116</v>
      </c>
      <c r="B2" s="3">
        <v>2020</v>
      </c>
      <c r="I2" s="2" t="s">
        <v>116</v>
      </c>
      <c r="J2" s="3">
        <v>2020</v>
      </c>
    </row>
    <row r="3" spans="1:17" x14ac:dyDescent="0.3">
      <c r="Q3" s="3"/>
    </row>
    <row r="4" spans="1:17" x14ac:dyDescent="0.3">
      <c r="A4" s="2" t="s">
        <v>118</v>
      </c>
      <c r="B4" t="s">
        <v>221</v>
      </c>
      <c r="C4" t="s">
        <v>222</v>
      </c>
      <c r="D4" t="s">
        <v>223</v>
      </c>
      <c r="E4" t="s">
        <v>224</v>
      </c>
      <c r="I4" s="2" t="s">
        <v>118</v>
      </c>
      <c r="J4" t="s">
        <v>225</v>
      </c>
      <c r="K4" t="s">
        <v>226</v>
      </c>
      <c r="L4" t="s">
        <v>227</v>
      </c>
      <c r="M4" t="s">
        <v>228</v>
      </c>
      <c r="Q4" s="3"/>
    </row>
    <row r="5" spans="1:17" x14ac:dyDescent="0.3">
      <c r="A5" t="s">
        <v>151</v>
      </c>
      <c r="B5">
        <v>437188</v>
      </c>
      <c r="C5">
        <v>380868</v>
      </c>
      <c r="D5">
        <v>6632</v>
      </c>
      <c r="E5">
        <v>5515481</v>
      </c>
      <c r="I5" t="s">
        <v>132</v>
      </c>
      <c r="J5" s="12">
        <v>8584</v>
      </c>
      <c r="K5" s="12">
        <v>3121</v>
      </c>
      <c r="L5" s="12">
        <v>329</v>
      </c>
      <c r="M5" s="12">
        <v>292652</v>
      </c>
      <c r="Q5" s="3"/>
    </row>
    <row r="6" spans="1:17" x14ac:dyDescent="0.3">
      <c r="Q6" s="3"/>
    </row>
    <row r="7" spans="1:17" x14ac:dyDescent="0.3">
      <c r="Q7" s="3"/>
    </row>
    <row r="8" spans="1:17" x14ac:dyDescent="0.3">
      <c r="Q8" s="3"/>
    </row>
    <row r="9" spans="1:17" x14ac:dyDescent="0.3">
      <c r="Q9" s="3"/>
    </row>
    <row r="10" spans="1:17" x14ac:dyDescent="0.3">
      <c r="Q10" s="3"/>
    </row>
    <row r="11" spans="1:17" x14ac:dyDescent="0.3">
      <c r="Q11" s="3"/>
    </row>
    <row r="12" spans="1:17" x14ac:dyDescent="0.3">
      <c r="Q12" s="3"/>
    </row>
    <row r="13" spans="1:17" x14ac:dyDescent="0.3">
      <c r="Q13" s="3"/>
    </row>
    <row r="14" spans="1:17" x14ac:dyDescent="0.3">
      <c r="Q14" s="3"/>
    </row>
    <row r="15" spans="1:17" x14ac:dyDescent="0.3">
      <c r="Q15" s="3"/>
    </row>
    <row r="16" spans="1:17" x14ac:dyDescent="0.3">
      <c r="Q16" s="3"/>
    </row>
    <row r="17" spans="17:17" x14ac:dyDescent="0.3">
      <c r="Q17" s="3"/>
    </row>
    <row r="18" spans="17:17" x14ac:dyDescent="0.3">
      <c r="Q18" s="3"/>
    </row>
    <row r="19" spans="17:17" x14ac:dyDescent="0.3">
      <c r="Q19" s="3"/>
    </row>
    <row r="20" spans="17:17" x14ac:dyDescent="0.3">
      <c r="Q20" s="3"/>
    </row>
    <row r="21" spans="17:17" x14ac:dyDescent="0.3">
      <c r="Q21" s="3"/>
    </row>
    <row r="22" spans="17:17" x14ac:dyDescent="0.3">
      <c r="Q22" s="3"/>
    </row>
    <row r="23" spans="17:17" x14ac:dyDescent="0.3">
      <c r="Q23" s="3"/>
    </row>
    <row r="24" spans="17:17" x14ac:dyDescent="0.3">
      <c r="Q24" s="3"/>
    </row>
    <row r="25" spans="17:17" x14ac:dyDescent="0.3">
      <c r="Q25" s="3"/>
    </row>
    <row r="26" spans="17:17" x14ac:dyDescent="0.3">
      <c r="Q26" s="3"/>
    </row>
    <row r="27" spans="17:17" x14ac:dyDescent="0.3">
      <c r="Q27" s="3"/>
    </row>
    <row r="28" spans="17:17" x14ac:dyDescent="0.3">
      <c r="Q28" s="3"/>
    </row>
    <row r="29" spans="17:17" x14ac:dyDescent="0.3">
      <c r="Q29" s="3"/>
    </row>
    <row r="30" spans="17:17" x14ac:dyDescent="0.3">
      <c r="Q30" s="3"/>
    </row>
    <row r="31" spans="17:17" x14ac:dyDescent="0.3">
      <c r="Q31" s="3"/>
    </row>
    <row r="32" spans="17:17" x14ac:dyDescent="0.3">
      <c r="Q32" s="3"/>
    </row>
    <row r="33" spans="17:17" x14ac:dyDescent="0.3">
      <c r="Q33" s="3"/>
    </row>
    <row r="34" spans="17:17" x14ac:dyDescent="0.3">
      <c r="Q34" s="3"/>
    </row>
    <row r="35" spans="17:17" x14ac:dyDescent="0.3">
      <c r="Q35" s="3"/>
    </row>
    <row r="36" spans="17:17" x14ac:dyDescent="0.3">
      <c r="Q36" s="3"/>
    </row>
    <row r="37" spans="17:17" x14ac:dyDescent="0.3">
      <c r="Q37" s="3"/>
    </row>
    <row r="38" spans="17:17" x14ac:dyDescent="0.3">
      <c r="Q38" s="3"/>
    </row>
    <row r="39" spans="17:17" x14ac:dyDescent="0.3">
      <c r="Q39" s="3"/>
    </row>
    <row r="40" spans="17:17" x14ac:dyDescent="0.3">
      <c r="Q40" s="3"/>
    </row>
    <row r="41" spans="17:17" x14ac:dyDescent="0.3">
      <c r="Q41" s="3"/>
    </row>
    <row r="42" spans="17:17" x14ac:dyDescent="0.3">
      <c r="Q42" s="3"/>
    </row>
    <row r="43" spans="17:17" x14ac:dyDescent="0.3">
      <c r="Q43" s="3"/>
    </row>
    <row r="44" spans="17:17" x14ac:dyDescent="0.3">
      <c r="Q44" s="3"/>
    </row>
    <row r="45" spans="17:17" x14ac:dyDescent="0.3">
      <c r="Q45" s="3"/>
    </row>
    <row r="46" spans="17:17" x14ac:dyDescent="0.3">
      <c r="Q46" s="3"/>
    </row>
    <row r="47" spans="17:17" x14ac:dyDescent="0.3">
      <c r="Q47" s="3"/>
    </row>
    <row r="48" spans="17:17" x14ac:dyDescent="0.3">
      <c r="Q48" s="3"/>
    </row>
    <row r="49" spans="17:17" x14ac:dyDescent="0.3">
      <c r="Q49" s="3"/>
    </row>
    <row r="50" spans="17:17" x14ac:dyDescent="0.3">
      <c r="Q50" s="3"/>
    </row>
    <row r="51" spans="17:17" x14ac:dyDescent="0.3">
      <c r="Q51" s="3"/>
    </row>
    <row r="52" spans="17:17" x14ac:dyDescent="0.3">
      <c r="Q52" s="3"/>
    </row>
    <row r="53" spans="17:17" x14ac:dyDescent="0.3">
      <c r="Q53" s="3"/>
    </row>
    <row r="54" spans="17:17" x14ac:dyDescent="0.3">
      <c r="Q54" s="3"/>
    </row>
    <row r="55" spans="17:17" x14ac:dyDescent="0.3">
      <c r="Q55" s="3"/>
    </row>
    <row r="56" spans="17:17" x14ac:dyDescent="0.3">
      <c r="Q56" s="3"/>
    </row>
    <row r="57" spans="17:17" x14ac:dyDescent="0.3">
      <c r="Q57" s="3"/>
    </row>
    <row r="58" spans="17:17" x14ac:dyDescent="0.3">
      <c r="Q58" s="3"/>
    </row>
    <row r="59" spans="17:17" x14ac:dyDescent="0.3">
      <c r="Q59" s="3"/>
    </row>
    <row r="60" spans="17:17" x14ac:dyDescent="0.3">
      <c r="Q60" s="3"/>
    </row>
    <row r="61" spans="17:17" x14ac:dyDescent="0.3">
      <c r="Q61" s="3"/>
    </row>
    <row r="62" spans="17:17" x14ac:dyDescent="0.3">
      <c r="Q62" s="3"/>
    </row>
    <row r="63" spans="17:17" x14ac:dyDescent="0.3">
      <c r="Q63" s="3"/>
    </row>
    <row r="64" spans="17:17" x14ac:dyDescent="0.3">
      <c r="Q64" s="3"/>
    </row>
    <row r="65" spans="17:17" x14ac:dyDescent="0.3">
      <c r="Q65" s="3"/>
    </row>
    <row r="66" spans="17:17" x14ac:dyDescent="0.3">
      <c r="Q66" s="3"/>
    </row>
    <row r="67" spans="17:17" x14ac:dyDescent="0.3">
      <c r="Q67" s="3"/>
    </row>
  </sheetData>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60F0F-E08E-4A9C-8438-184216240435}">
  <dimension ref="A1:D59"/>
  <sheetViews>
    <sheetView workbookViewId="0">
      <selection activeCell="C3" sqref="C3"/>
    </sheetView>
  </sheetViews>
  <sheetFormatPr defaultRowHeight="14.4" x14ac:dyDescent="0.3"/>
  <cols>
    <col min="1" max="1" width="18.44140625" bestFit="1" customWidth="1"/>
    <col min="2" max="2" width="17.33203125" bestFit="1" customWidth="1"/>
    <col min="3" max="3" width="13.88671875" bestFit="1" customWidth="1"/>
    <col min="4" max="4" width="17.33203125" bestFit="1" customWidth="1"/>
  </cols>
  <sheetData>
    <row r="1" spans="1:4" x14ac:dyDescent="0.3">
      <c r="A1" s="2" t="s">
        <v>116</v>
      </c>
      <c r="B1" s="3">
        <v>2020</v>
      </c>
    </row>
    <row r="3" spans="1:4" x14ac:dyDescent="0.3">
      <c r="A3" s="2" t="s">
        <v>58</v>
      </c>
      <c r="B3" t="s">
        <v>201</v>
      </c>
      <c r="C3" t="s">
        <v>220</v>
      </c>
      <c r="D3" t="s">
        <v>203</v>
      </c>
    </row>
    <row r="4" spans="1:4" x14ac:dyDescent="0.3">
      <c r="A4" s="3" t="s">
        <v>128</v>
      </c>
      <c r="B4">
        <v>2049</v>
      </c>
      <c r="C4">
        <v>49</v>
      </c>
      <c r="D4">
        <v>126</v>
      </c>
    </row>
    <row r="5" spans="1:4" x14ac:dyDescent="0.3">
      <c r="A5" s="3" t="s">
        <v>129</v>
      </c>
      <c r="B5">
        <v>4769</v>
      </c>
      <c r="C5">
        <v>194</v>
      </c>
      <c r="D5">
        <v>686</v>
      </c>
    </row>
    <row r="6" spans="1:4" x14ac:dyDescent="0.3">
      <c r="A6" s="3" t="s">
        <v>130</v>
      </c>
      <c r="B6">
        <v>7272</v>
      </c>
      <c r="C6">
        <v>232</v>
      </c>
      <c r="D6">
        <v>1494</v>
      </c>
    </row>
    <row r="7" spans="1:4" x14ac:dyDescent="0.3">
      <c r="A7" s="3" t="s">
        <v>131</v>
      </c>
      <c r="B7">
        <v>10558</v>
      </c>
      <c r="C7">
        <v>303</v>
      </c>
      <c r="D7">
        <v>3472</v>
      </c>
    </row>
    <row r="8" spans="1:4" x14ac:dyDescent="0.3">
      <c r="A8" s="3" t="s">
        <v>132</v>
      </c>
      <c r="B8">
        <v>8584</v>
      </c>
      <c r="C8">
        <v>329</v>
      </c>
      <c r="D8">
        <v>3121</v>
      </c>
    </row>
    <row r="9" spans="1:4" x14ac:dyDescent="0.3">
      <c r="A9" s="3" t="s">
        <v>149</v>
      </c>
      <c r="B9">
        <v>55117</v>
      </c>
      <c r="C9">
        <v>854</v>
      </c>
      <c r="D9">
        <v>51368</v>
      </c>
    </row>
    <row r="10" spans="1:4" x14ac:dyDescent="0.3">
      <c r="A10" s="3" t="s">
        <v>150</v>
      </c>
      <c r="B10">
        <v>399852</v>
      </c>
      <c r="C10">
        <v>6044</v>
      </c>
      <c r="D10">
        <v>332891</v>
      </c>
    </row>
    <row r="11" spans="1:4" x14ac:dyDescent="0.3">
      <c r="A11" s="3" t="s">
        <v>151</v>
      </c>
      <c r="B11">
        <v>437188</v>
      </c>
      <c r="C11">
        <v>6632</v>
      </c>
      <c r="D11">
        <v>380868</v>
      </c>
    </row>
    <row r="12" spans="1:4" x14ac:dyDescent="0.3">
      <c r="A12" s="3" t="s">
        <v>152</v>
      </c>
      <c r="B12">
        <v>454228</v>
      </c>
      <c r="C12">
        <v>6762</v>
      </c>
      <c r="D12">
        <v>419228</v>
      </c>
    </row>
    <row r="13" spans="1:4" x14ac:dyDescent="0.3">
      <c r="A13" s="3" t="s">
        <v>153</v>
      </c>
      <c r="B13">
        <v>496276</v>
      </c>
      <c r="C13">
        <v>6811</v>
      </c>
      <c r="D13">
        <v>432620</v>
      </c>
    </row>
    <row r="14" spans="1:4" x14ac:dyDescent="0.3">
      <c r="A14" s="3" t="s">
        <v>154</v>
      </c>
      <c r="B14">
        <v>148227</v>
      </c>
      <c r="C14">
        <v>1776</v>
      </c>
      <c r="D14">
        <v>124857</v>
      </c>
    </row>
    <row r="15" spans="1:4" x14ac:dyDescent="0.3">
      <c r="A15" s="3" t="s">
        <v>170</v>
      </c>
      <c r="B15">
        <v>181275</v>
      </c>
      <c r="C15">
        <v>2561</v>
      </c>
      <c r="D15">
        <v>211351</v>
      </c>
    </row>
    <row r="16" spans="1:4" x14ac:dyDescent="0.3">
      <c r="A16" s="3" t="s">
        <v>171</v>
      </c>
      <c r="B16">
        <v>212851</v>
      </c>
      <c r="C16">
        <v>2835</v>
      </c>
      <c r="D16">
        <v>256933</v>
      </c>
    </row>
    <row r="17" spans="1:4" x14ac:dyDescent="0.3">
      <c r="A17" s="3" t="s">
        <v>172</v>
      </c>
      <c r="B17">
        <v>174279</v>
      </c>
      <c r="C17">
        <v>2458</v>
      </c>
      <c r="D17">
        <v>222802</v>
      </c>
    </row>
    <row r="18" spans="1:4" x14ac:dyDescent="0.3">
      <c r="A18" s="3" t="s">
        <v>173</v>
      </c>
      <c r="B18">
        <v>156733</v>
      </c>
      <c r="C18">
        <v>2146</v>
      </c>
      <c r="D18">
        <v>181167</v>
      </c>
    </row>
    <row r="19" spans="1:4" x14ac:dyDescent="0.3">
      <c r="A19" s="3" t="s">
        <v>174</v>
      </c>
      <c r="B19">
        <v>97918</v>
      </c>
      <c r="C19">
        <v>1359</v>
      </c>
      <c r="D19">
        <v>120884</v>
      </c>
    </row>
    <row r="20" spans="1:4" x14ac:dyDescent="0.3">
      <c r="A20" s="3" t="s">
        <v>121</v>
      </c>
      <c r="B20">
        <v>2</v>
      </c>
      <c r="C20">
        <v>0</v>
      </c>
      <c r="D20">
        <v>0</v>
      </c>
    </row>
    <row r="21" spans="1:4" x14ac:dyDescent="0.3">
      <c r="A21" s="3" t="s">
        <v>122</v>
      </c>
      <c r="B21">
        <v>0</v>
      </c>
      <c r="C21">
        <v>0</v>
      </c>
      <c r="D21">
        <v>3</v>
      </c>
    </row>
    <row r="22" spans="1:4" x14ac:dyDescent="0.3">
      <c r="A22" s="3" t="s">
        <v>120</v>
      </c>
      <c r="B22">
        <v>1</v>
      </c>
      <c r="C22">
        <v>0</v>
      </c>
      <c r="D22">
        <v>0</v>
      </c>
    </row>
    <row r="23" spans="1:4" x14ac:dyDescent="0.3">
      <c r="A23" s="3" t="s">
        <v>144</v>
      </c>
      <c r="B23">
        <v>90118</v>
      </c>
      <c r="C23">
        <v>1871</v>
      </c>
      <c r="D23">
        <v>61226</v>
      </c>
    </row>
    <row r="24" spans="1:4" x14ac:dyDescent="0.3">
      <c r="A24" s="3" t="s">
        <v>145</v>
      </c>
      <c r="B24">
        <v>178027</v>
      </c>
      <c r="C24">
        <v>3405</v>
      </c>
      <c r="D24">
        <v>127168</v>
      </c>
    </row>
    <row r="25" spans="1:4" x14ac:dyDescent="0.3">
      <c r="A25" s="3" t="s">
        <v>146</v>
      </c>
      <c r="B25">
        <v>230764</v>
      </c>
      <c r="C25">
        <v>4133</v>
      </c>
      <c r="D25">
        <v>141438</v>
      </c>
    </row>
    <row r="26" spans="1:4" x14ac:dyDescent="0.3">
      <c r="A26" s="3" t="s">
        <v>147</v>
      </c>
      <c r="B26">
        <v>309378</v>
      </c>
      <c r="C26">
        <v>5293</v>
      </c>
      <c r="D26">
        <v>209462</v>
      </c>
    </row>
    <row r="27" spans="1:4" x14ac:dyDescent="0.3">
      <c r="A27" s="3" t="s">
        <v>148</v>
      </c>
      <c r="B27">
        <v>309980</v>
      </c>
      <c r="C27">
        <v>4444</v>
      </c>
      <c r="D27">
        <v>208414</v>
      </c>
    </row>
    <row r="28" spans="1:4" x14ac:dyDescent="0.3">
      <c r="A28" s="3" t="s">
        <v>139</v>
      </c>
      <c r="B28">
        <v>53250</v>
      </c>
      <c r="C28">
        <v>1539</v>
      </c>
      <c r="D28">
        <v>26796</v>
      </c>
    </row>
    <row r="29" spans="1:4" x14ac:dyDescent="0.3">
      <c r="A29" s="3" t="s">
        <v>140</v>
      </c>
      <c r="B29">
        <v>75243</v>
      </c>
      <c r="C29">
        <v>2253</v>
      </c>
      <c r="D29">
        <v>43669</v>
      </c>
    </row>
    <row r="30" spans="1:4" x14ac:dyDescent="0.3">
      <c r="A30" s="3" t="s">
        <v>141</v>
      </c>
      <c r="B30">
        <v>88835</v>
      </c>
      <c r="C30">
        <v>4080</v>
      </c>
      <c r="D30">
        <v>65858</v>
      </c>
    </row>
    <row r="31" spans="1:4" x14ac:dyDescent="0.3">
      <c r="A31" s="3" t="s">
        <v>142</v>
      </c>
      <c r="B31">
        <v>119079</v>
      </c>
      <c r="C31">
        <v>2826</v>
      </c>
      <c r="D31">
        <v>81963</v>
      </c>
    </row>
    <row r="32" spans="1:4" x14ac:dyDescent="0.3">
      <c r="A32" s="3" t="s">
        <v>143</v>
      </c>
      <c r="B32">
        <v>57223</v>
      </c>
      <c r="C32">
        <v>1307</v>
      </c>
      <c r="D32">
        <v>37693</v>
      </c>
    </row>
    <row r="33" spans="1:4" x14ac:dyDescent="0.3">
      <c r="A33" s="3" t="s">
        <v>123</v>
      </c>
      <c r="B33">
        <v>31</v>
      </c>
      <c r="C33">
        <v>0</v>
      </c>
      <c r="D33">
        <v>0</v>
      </c>
    </row>
    <row r="34" spans="1:4" x14ac:dyDescent="0.3">
      <c r="A34" s="3" t="s">
        <v>124</v>
      </c>
      <c r="B34">
        <v>68</v>
      </c>
      <c r="C34">
        <v>1</v>
      </c>
      <c r="D34">
        <v>0</v>
      </c>
    </row>
    <row r="35" spans="1:4" x14ac:dyDescent="0.3">
      <c r="A35" s="3" t="s">
        <v>125</v>
      </c>
      <c r="B35">
        <v>232</v>
      </c>
      <c r="C35">
        <v>0</v>
      </c>
      <c r="D35">
        <v>1</v>
      </c>
    </row>
    <row r="36" spans="1:4" x14ac:dyDescent="0.3">
      <c r="A36" s="3" t="s">
        <v>126</v>
      </c>
      <c r="B36">
        <v>685</v>
      </c>
      <c r="C36">
        <v>2</v>
      </c>
      <c r="D36">
        <v>4</v>
      </c>
    </row>
    <row r="37" spans="1:4" x14ac:dyDescent="0.3">
      <c r="A37" s="3" t="s">
        <v>127</v>
      </c>
      <c r="B37">
        <v>616</v>
      </c>
      <c r="C37">
        <v>44</v>
      </c>
      <c r="D37">
        <v>152</v>
      </c>
    </row>
    <row r="38" spans="1:4" x14ac:dyDescent="0.3">
      <c r="A38" s="3" t="s">
        <v>133</v>
      </c>
      <c r="B38">
        <v>4960</v>
      </c>
      <c r="C38">
        <v>169</v>
      </c>
      <c r="D38">
        <v>1793</v>
      </c>
    </row>
    <row r="39" spans="1:4" x14ac:dyDescent="0.3">
      <c r="A39" s="3" t="s">
        <v>134</v>
      </c>
      <c r="B39">
        <v>23039</v>
      </c>
      <c r="C39">
        <v>779</v>
      </c>
      <c r="D39">
        <v>8449</v>
      </c>
    </row>
    <row r="40" spans="1:4" x14ac:dyDescent="0.3">
      <c r="A40" s="3" t="s">
        <v>135</v>
      </c>
      <c r="B40">
        <v>27784</v>
      </c>
      <c r="C40">
        <v>771</v>
      </c>
      <c r="D40">
        <v>14956</v>
      </c>
    </row>
    <row r="41" spans="1:4" x14ac:dyDescent="0.3">
      <c r="A41" s="3" t="s">
        <v>136</v>
      </c>
      <c r="B41">
        <v>38876</v>
      </c>
      <c r="C41">
        <v>995</v>
      </c>
      <c r="D41">
        <v>20152</v>
      </c>
    </row>
    <row r="42" spans="1:4" x14ac:dyDescent="0.3">
      <c r="A42" s="3" t="s">
        <v>137</v>
      </c>
      <c r="B42">
        <v>47290</v>
      </c>
      <c r="C42">
        <v>1315</v>
      </c>
      <c r="D42">
        <v>32525</v>
      </c>
    </row>
    <row r="43" spans="1:4" x14ac:dyDescent="0.3">
      <c r="A43" s="3" t="s">
        <v>138</v>
      </c>
      <c r="B43">
        <v>8341</v>
      </c>
      <c r="C43">
        <v>222</v>
      </c>
      <c r="D43">
        <v>4928</v>
      </c>
    </row>
    <row r="44" spans="1:4" x14ac:dyDescent="0.3">
      <c r="A44" s="3" t="s">
        <v>165</v>
      </c>
      <c r="B44">
        <v>323810</v>
      </c>
      <c r="C44">
        <v>4012</v>
      </c>
      <c r="D44">
        <v>377698</v>
      </c>
    </row>
    <row r="45" spans="1:4" x14ac:dyDescent="0.3">
      <c r="A45" s="3" t="s">
        <v>166</v>
      </c>
      <c r="B45">
        <v>307731</v>
      </c>
      <c r="C45">
        <v>3512</v>
      </c>
      <c r="D45">
        <v>336548</v>
      </c>
    </row>
    <row r="46" spans="1:4" x14ac:dyDescent="0.3">
      <c r="A46" s="3" t="s">
        <v>167</v>
      </c>
      <c r="B46">
        <v>280973</v>
      </c>
      <c r="C46">
        <v>3588</v>
      </c>
      <c r="D46">
        <v>316200</v>
      </c>
    </row>
    <row r="47" spans="1:4" x14ac:dyDescent="0.3">
      <c r="A47" s="3" t="s">
        <v>168</v>
      </c>
      <c r="B47">
        <v>297131</v>
      </c>
      <c r="C47">
        <v>3470</v>
      </c>
      <c r="D47">
        <v>281122</v>
      </c>
    </row>
    <row r="48" spans="1:4" x14ac:dyDescent="0.3">
      <c r="A48" s="3" t="s">
        <v>169</v>
      </c>
      <c r="B48">
        <v>70215</v>
      </c>
      <c r="C48">
        <v>926</v>
      </c>
      <c r="D48">
        <v>87434</v>
      </c>
    </row>
    <row r="49" spans="1:4" x14ac:dyDescent="0.3">
      <c r="A49" s="3" t="s">
        <v>160</v>
      </c>
      <c r="B49">
        <v>237149</v>
      </c>
      <c r="C49">
        <v>3104</v>
      </c>
      <c r="D49">
        <v>236726</v>
      </c>
    </row>
    <row r="50" spans="1:4" x14ac:dyDescent="0.3">
      <c r="A50" s="3" t="s">
        <v>161</v>
      </c>
      <c r="B50">
        <v>504099</v>
      </c>
      <c r="C50">
        <v>6559</v>
      </c>
      <c r="D50">
        <v>568124</v>
      </c>
    </row>
    <row r="51" spans="1:4" x14ac:dyDescent="0.3">
      <c r="A51" s="3" t="s">
        <v>162</v>
      </c>
      <c r="B51">
        <v>441217</v>
      </c>
      <c r="C51">
        <v>5694</v>
      </c>
      <c r="D51">
        <v>519534</v>
      </c>
    </row>
    <row r="52" spans="1:4" x14ac:dyDescent="0.3">
      <c r="A52" s="3" t="s">
        <v>163</v>
      </c>
      <c r="B52">
        <v>371305</v>
      </c>
      <c r="C52">
        <v>4505</v>
      </c>
      <c r="D52">
        <v>481440</v>
      </c>
    </row>
    <row r="53" spans="1:4" x14ac:dyDescent="0.3">
      <c r="A53" s="3" t="s">
        <v>164</v>
      </c>
      <c r="B53">
        <v>319360</v>
      </c>
      <c r="C53">
        <v>3581</v>
      </c>
      <c r="D53">
        <v>413754</v>
      </c>
    </row>
    <row r="54" spans="1:4" x14ac:dyDescent="0.3">
      <c r="A54" s="3" t="s">
        <v>155</v>
      </c>
      <c r="B54">
        <v>422905</v>
      </c>
      <c r="C54">
        <v>5246</v>
      </c>
      <c r="D54">
        <v>340302</v>
      </c>
    </row>
    <row r="55" spans="1:4" x14ac:dyDescent="0.3">
      <c r="A55" s="3" t="s">
        <v>156</v>
      </c>
      <c r="B55">
        <v>640962</v>
      </c>
      <c r="C55">
        <v>7935</v>
      </c>
      <c r="D55">
        <v>521638</v>
      </c>
    </row>
    <row r="56" spans="1:4" x14ac:dyDescent="0.3">
      <c r="A56" s="3" t="s">
        <v>157</v>
      </c>
      <c r="B56">
        <v>646420</v>
      </c>
      <c r="C56">
        <v>8160</v>
      </c>
      <c r="D56">
        <v>600426</v>
      </c>
    </row>
    <row r="57" spans="1:4" x14ac:dyDescent="0.3">
      <c r="A57" s="3" t="s">
        <v>158</v>
      </c>
      <c r="B57">
        <v>592350</v>
      </c>
      <c r="C57">
        <v>7760</v>
      </c>
      <c r="D57">
        <v>638955</v>
      </c>
    </row>
    <row r="58" spans="1:4" x14ac:dyDescent="0.3">
      <c r="A58" s="3" t="s">
        <v>159</v>
      </c>
      <c r="B58">
        <v>319687</v>
      </c>
      <c r="C58">
        <v>4172</v>
      </c>
      <c r="D58">
        <v>331313</v>
      </c>
    </row>
    <row r="59" spans="1:4" x14ac:dyDescent="0.3">
      <c r="A59" s="3" t="s">
        <v>59</v>
      </c>
      <c r="B59">
        <v>10286312</v>
      </c>
      <c r="C59">
        <v>149018</v>
      </c>
      <c r="D59">
        <v>9881732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F8077-B5AD-4C8A-A01E-2FCFFC9258BA}">
  <dimension ref="A1"/>
  <sheetViews>
    <sheetView workbookViewId="0">
      <selection sqref="A1:G109"/>
    </sheetView>
  </sheetViews>
  <sheetFormatPr defaultColWidth="8.88671875" defaultRowHeight="14.4" x14ac:dyDescent="0.3"/>
  <cols>
    <col min="1" max="16384" width="8.88671875" style="9"/>
  </cols>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97329-2CE7-4941-B435-A62B1CD62BA7}">
  <dimension ref="A1"/>
  <sheetViews>
    <sheetView showGridLines="0" showRowColHeaders="0" tabSelected="1" zoomScale="76" zoomScaleNormal="76" workbookViewId="0"/>
  </sheetViews>
  <sheetFormatPr defaultColWidth="8.88671875" defaultRowHeight="14.4" x14ac:dyDescent="0.3"/>
  <cols>
    <col min="1" max="16384" width="8.88671875" style="10"/>
  </cols>
  <sheetData/>
  <dataConsolidate/>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6150" r:id="rId3" name="Drop Down 6">
              <controlPr defaultSize="0" autoLine="0" autoPict="0">
                <anchor moveWithCells="1">
                  <from>
                    <xdr:col>9</xdr:col>
                    <xdr:colOff>266700</xdr:colOff>
                    <xdr:row>4</xdr:row>
                    <xdr:rowOff>121920</xdr:rowOff>
                  </from>
                  <to>
                    <xdr:col>11</xdr:col>
                    <xdr:colOff>518160</xdr:colOff>
                    <xdr:row>5</xdr:row>
                    <xdr:rowOff>137160</xdr:rowOff>
                  </to>
                </anchor>
              </controlPr>
            </control>
          </mc:Choice>
        </mc:AlternateContent>
      </controls>
    </mc:Choice>
  </mc:AlternateContent>
  <extLst>
    <ext xmlns:x14="http://schemas.microsoft.com/office/spreadsheetml/2009/9/main" uri="{A8765BA9-456A-4dab-B4F3-ACF838C121DE}">
      <x14:slicerList>
        <x14:slicer r:id="rId4"/>
      </x14:slicerList>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5E3F5-00DF-4476-94E9-FCF01C3BD78E}">
  <dimension ref="A1"/>
  <sheetViews>
    <sheetView showGridLines="0" showRowColHeaders="0" zoomScale="90" zoomScaleNormal="90" workbookViewId="0">
      <selection activeCell="H43" sqref="H43"/>
    </sheetView>
  </sheetViews>
  <sheetFormatPr defaultColWidth="8.88671875" defaultRowHeight="14.4" x14ac:dyDescent="0.3"/>
  <cols>
    <col min="1" max="16384" width="8.88671875" style="8"/>
  </cols>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3313" r:id="rId4" name="Drop Down 1">
              <controlPr defaultSize="0" autoLine="0" autoPict="0" altText="State Names">
                <anchor moveWithCells="1">
                  <from>
                    <xdr:col>9</xdr:col>
                    <xdr:colOff>373380</xdr:colOff>
                    <xdr:row>25</xdr:row>
                    <xdr:rowOff>22860</xdr:rowOff>
                  </from>
                  <to>
                    <xdr:col>10</xdr:col>
                    <xdr:colOff>571500</xdr:colOff>
                    <xdr:row>26</xdr:row>
                    <xdr:rowOff>114300</xdr:rowOff>
                  </to>
                </anchor>
              </controlPr>
            </control>
          </mc:Choice>
        </mc:AlternateContent>
        <mc:AlternateContent xmlns:mc="http://schemas.openxmlformats.org/markup-compatibility/2006">
          <mc:Choice Requires="x14">
            <control shapeId="13314" r:id="rId5" name="Drop Down 2">
              <controlPr defaultSize="0" autoLine="0" autoPict="0">
                <anchor moveWithCells="1">
                  <from>
                    <xdr:col>9</xdr:col>
                    <xdr:colOff>381000</xdr:colOff>
                    <xdr:row>31</xdr:row>
                    <xdr:rowOff>106680</xdr:rowOff>
                  </from>
                  <to>
                    <xdr:col>10</xdr:col>
                    <xdr:colOff>548640</xdr:colOff>
                    <xdr:row>32</xdr:row>
                    <xdr:rowOff>182880</xdr:rowOff>
                  </to>
                </anchor>
              </controlPr>
            </control>
          </mc:Choice>
        </mc:AlternateContent>
      </controls>
    </mc:Choice>
  </mc:AlternateContent>
  <extLst>
    <ext xmlns:x14="http://schemas.microsoft.com/office/spreadsheetml/2009/9/main" uri="{A8765BA9-456A-4dab-B4F3-ACF838C121DE}">
      <x14:slicerList>
        <x14:slicer r:id="rId6"/>
      </x14:slicerList>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DE36B-6260-4D1F-A186-601AA96A4418}">
  <dimension ref="A1"/>
  <sheetViews>
    <sheetView showGridLines="0" zoomScale="66" zoomScaleNormal="66" workbookViewId="0">
      <selection activeCell="Q50" sqref="Q5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9C491-4BCF-4B70-86E1-FE20E0E3F827}">
  <dimension ref="A1:D58"/>
  <sheetViews>
    <sheetView workbookViewId="0">
      <selection activeCell="B3" sqref="B3"/>
    </sheetView>
  </sheetViews>
  <sheetFormatPr defaultRowHeight="14.4" x14ac:dyDescent="0.3"/>
  <cols>
    <col min="1" max="1" width="16.6640625" bestFit="1" customWidth="1"/>
    <col min="2" max="3" width="10.33203125" bestFit="1" customWidth="1"/>
    <col min="4" max="4" width="7.21875" bestFit="1" customWidth="1"/>
    <col min="5" max="5" width="13.109375" bestFit="1" customWidth="1"/>
  </cols>
  <sheetData>
    <row r="1" spans="1:4" x14ac:dyDescent="0.3">
      <c r="A1" s="2" t="s">
        <v>116</v>
      </c>
      <c r="B1" s="3">
        <v>2020</v>
      </c>
    </row>
    <row r="3" spans="1:4" x14ac:dyDescent="0.3">
      <c r="A3" s="2" t="s">
        <v>58</v>
      </c>
      <c r="B3" t="s">
        <v>221</v>
      </c>
      <c r="C3" t="s">
        <v>222</v>
      </c>
      <c r="D3" t="s">
        <v>223</v>
      </c>
    </row>
    <row r="4" spans="1:4" x14ac:dyDescent="0.3">
      <c r="A4" s="3" t="s">
        <v>120</v>
      </c>
      <c r="B4">
        <v>1</v>
      </c>
      <c r="C4">
        <v>0</v>
      </c>
      <c r="D4">
        <v>0</v>
      </c>
    </row>
    <row r="5" spans="1:4" x14ac:dyDescent="0.3">
      <c r="A5" s="3" t="s">
        <v>121</v>
      </c>
      <c r="B5">
        <v>2</v>
      </c>
      <c r="C5">
        <v>0</v>
      </c>
      <c r="D5">
        <v>0</v>
      </c>
    </row>
    <row r="6" spans="1:4" x14ac:dyDescent="0.3">
      <c r="A6" s="3" t="s">
        <v>122</v>
      </c>
      <c r="B6">
        <v>0</v>
      </c>
      <c r="C6">
        <v>3</v>
      </c>
      <c r="D6">
        <v>0</v>
      </c>
    </row>
    <row r="7" spans="1:4" x14ac:dyDescent="0.3">
      <c r="A7" s="3" t="s">
        <v>123</v>
      </c>
      <c r="B7">
        <v>31</v>
      </c>
      <c r="C7">
        <v>0</v>
      </c>
      <c r="D7">
        <v>0</v>
      </c>
    </row>
    <row r="8" spans="1:4" x14ac:dyDescent="0.3">
      <c r="A8" s="3" t="s">
        <v>124</v>
      </c>
      <c r="B8">
        <v>68</v>
      </c>
      <c r="C8">
        <v>0</v>
      </c>
      <c r="D8">
        <v>1</v>
      </c>
    </row>
    <row r="9" spans="1:4" x14ac:dyDescent="0.3">
      <c r="A9" s="3" t="s">
        <v>125</v>
      </c>
      <c r="B9">
        <v>232</v>
      </c>
      <c r="C9">
        <v>1</v>
      </c>
      <c r="D9">
        <v>0</v>
      </c>
    </row>
    <row r="10" spans="1:4" x14ac:dyDescent="0.3">
      <c r="A10" s="3" t="s">
        <v>126</v>
      </c>
      <c r="B10">
        <v>685</v>
      </c>
      <c r="C10">
        <v>4</v>
      </c>
      <c r="D10">
        <v>2</v>
      </c>
    </row>
    <row r="11" spans="1:4" x14ac:dyDescent="0.3">
      <c r="A11" s="3" t="s">
        <v>127</v>
      </c>
      <c r="B11">
        <v>616</v>
      </c>
      <c r="C11">
        <v>152</v>
      </c>
      <c r="D11">
        <v>44</v>
      </c>
    </row>
    <row r="12" spans="1:4" x14ac:dyDescent="0.3">
      <c r="A12" s="3" t="s">
        <v>128</v>
      </c>
      <c r="B12">
        <v>2049</v>
      </c>
      <c r="C12">
        <v>126</v>
      </c>
      <c r="D12">
        <v>49</v>
      </c>
    </row>
    <row r="13" spans="1:4" x14ac:dyDescent="0.3">
      <c r="A13" s="3" t="s">
        <v>129</v>
      </c>
      <c r="B13">
        <v>4769</v>
      </c>
      <c r="C13">
        <v>686</v>
      </c>
      <c r="D13">
        <v>194</v>
      </c>
    </row>
    <row r="14" spans="1:4" x14ac:dyDescent="0.3">
      <c r="A14" s="3" t="s">
        <v>130</v>
      </c>
      <c r="B14">
        <v>7272</v>
      </c>
      <c r="C14">
        <v>1494</v>
      </c>
      <c r="D14">
        <v>232</v>
      </c>
    </row>
    <row r="15" spans="1:4" x14ac:dyDescent="0.3">
      <c r="A15" s="3" t="s">
        <v>131</v>
      </c>
      <c r="B15">
        <v>10558</v>
      </c>
      <c r="C15">
        <v>3472</v>
      </c>
      <c r="D15">
        <v>303</v>
      </c>
    </row>
    <row r="16" spans="1:4" x14ac:dyDescent="0.3">
      <c r="A16" s="3" t="s">
        <v>132</v>
      </c>
      <c r="B16">
        <v>8584</v>
      </c>
      <c r="C16">
        <v>3121</v>
      </c>
      <c r="D16">
        <v>329</v>
      </c>
    </row>
    <row r="17" spans="1:4" x14ac:dyDescent="0.3">
      <c r="A17" s="3" t="s">
        <v>133</v>
      </c>
      <c r="B17">
        <v>4960</v>
      </c>
      <c r="C17">
        <v>1793</v>
      </c>
      <c r="D17">
        <v>169</v>
      </c>
    </row>
    <row r="18" spans="1:4" x14ac:dyDescent="0.3">
      <c r="A18" s="3" t="s">
        <v>134</v>
      </c>
      <c r="B18">
        <v>23039</v>
      </c>
      <c r="C18">
        <v>8449</v>
      </c>
      <c r="D18">
        <v>779</v>
      </c>
    </row>
    <row r="19" spans="1:4" x14ac:dyDescent="0.3">
      <c r="A19" s="3" t="s">
        <v>135</v>
      </c>
      <c r="B19">
        <v>27784</v>
      </c>
      <c r="C19">
        <v>14956</v>
      </c>
      <c r="D19">
        <v>771</v>
      </c>
    </row>
    <row r="20" spans="1:4" x14ac:dyDescent="0.3">
      <c r="A20" s="3" t="s">
        <v>136</v>
      </c>
      <c r="B20">
        <v>38876</v>
      </c>
      <c r="C20">
        <v>20152</v>
      </c>
      <c r="D20">
        <v>995</v>
      </c>
    </row>
    <row r="21" spans="1:4" x14ac:dyDescent="0.3">
      <c r="A21" s="3" t="s">
        <v>137</v>
      </c>
      <c r="B21">
        <v>47290</v>
      </c>
      <c r="C21">
        <v>32525</v>
      </c>
      <c r="D21">
        <v>1315</v>
      </c>
    </row>
    <row r="22" spans="1:4" x14ac:dyDescent="0.3">
      <c r="A22" s="3" t="s">
        <v>138</v>
      </c>
      <c r="B22">
        <v>8341</v>
      </c>
      <c r="C22">
        <v>4928</v>
      </c>
      <c r="D22">
        <v>222</v>
      </c>
    </row>
    <row r="23" spans="1:4" x14ac:dyDescent="0.3">
      <c r="A23" s="3" t="s">
        <v>139</v>
      </c>
      <c r="B23">
        <v>53250</v>
      </c>
      <c r="C23">
        <v>26796</v>
      </c>
      <c r="D23">
        <v>1539</v>
      </c>
    </row>
    <row r="24" spans="1:4" x14ac:dyDescent="0.3">
      <c r="A24" s="3" t="s">
        <v>140</v>
      </c>
      <c r="B24">
        <v>75243</v>
      </c>
      <c r="C24">
        <v>43669</v>
      </c>
      <c r="D24">
        <v>2253</v>
      </c>
    </row>
    <row r="25" spans="1:4" x14ac:dyDescent="0.3">
      <c r="A25" s="3" t="s">
        <v>141</v>
      </c>
      <c r="B25">
        <v>88835</v>
      </c>
      <c r="C25">
        <v>65858</v>
      </c>
      <c r="D25">
        <v>4080</v>
      </c>
    </row>
    <row r="26" spans="1:4" x14ac:dyDescent="0.3">
      <c r="A26" s="3" t="s">
        <v>142</v>
      </c>
      <c r="B26">
        <v>119079</v>
      </c>
      <c r="C26">
        <v>81963</v>
      </c>
      <c r="D26">
        <v>2826</v>
      </c>
    </row>
    <row r="27" spans="1:4" x14ac:dyDescent="0.3">
      <c r="A27" s="3" t="s">
        <v>143</v>
      </c>
      <c r="B27">
        <v>57223</v>
      </c>
      <c r="C27">
        <v>37693</v>
      </c>
      <c r="D27">
        <v>1307</v>
      </c>
    </row>
    <row r="28" spans="1:4" x14ac:dyDescent="0.3">
      <c r="A28" s="3" t="s">
        <v>144</v>
      </c>
      <c r="B28">
        <v>90118</v>
      </c>
      <c r="C28">
        <v>61226</v>
      </c>
      <c r="D28">
        <v>1871</v>
      </c>
    </row>
    <row r="29" spans="1:4" x14ac:dyDescent="0.3">
      <c r="A29" s="3" t="s">
        <v>145</v>
      </c>
      <c r="B29">
        <v>178027</v>
      </c>
      <c r="C29">
        <v>127168</v>
      </c>
      <c r="D29">
        <v>3405</v>
      </c>
    </row>
    <row r="30" spans="1:4" x14ac:dyDescent="0.3">
      <c r="A30" s="3" t="s">
        <v>146</v>
      </c>
      <c r="B30">
        <v>230764</v>
      </c>
      <c r="C30">
        <v>141438</v>
      </c>
      <c r="D30">
        <v>4133</v>
      </c>
    </row>
    <row r="31" spans="1:4" x14ac:dyDescent="0.3">
      <c r="A31" s="3" t="s">
        <v>147</v>
      </c>
      <c r="B31">
        <v>309378</v>
      </c>
      <c r="C31">
        <v>209462</v>
      </c>
      <c r="D31">
        <v>5293</v>
      </c>
    </row>
    <row r="32" spans="1:4" x14ac:dyDescent="0.3">
      <c r="A32" s="3" t="s">
        <v>148</v>
      </c>
      <c r="B32">
        <v>309980</v>
      </c>
      <c r="C32">
        <v>208414</v>
      </c>
      <c r="D32">
        <v>4444</v>
      </c>
    </row>
    <row r="33" spans="1:4" x14ac:dyDescent="0.3">
      <c r="A33" s="3" t="s">
        <v>149</v>
      </c>
      <c r="B33">
        <v>55117</v>
      </c>
      <c r="C33">
        <v>51368</v>
      </c>
      <c r="D33">
        <v>854</v>
      </c>
    </row>
    <row r="34" spans="1:4" x14ac:dyDescent="0.3">
      <c r="A34" s="3" t="s">
        <v>150</v>
      </c>
      <c r="B34">
        <v>399852</v>
      </c>
      <c r="C34">
        <v>332891</v>
      </c>
      <c r="D34">
        <v>6044</v>
      </c>
    </row>
    <row r="35" spans="1:4" x14ac:dyDescent="0.3">
      <c r="A35" s="3" t="s">
        <v>151</v>
      </c>
      <c r="B35">
        <v>437188</v>
      </c>
      <c r="C35">
        <v>380868</v>
      </c>
      <c r="D35">
        <v>6632</v>
      </c>
    </row>
    <row r="36" spans="1:4" x14ac:dyDescent="0.3">
      <c r="A36" s="3" t="s">
        <v>152</v>
      </c>
      <c r="B36">
        <v>454228</v>
      </c>
      <c r="C36">
        <v>419228</v>
      </c>
      <c r="D36">
        <v>6762</v>
      </c>
    </row>
    <row r="37" spans="1:4" x14ac:dyDescent="0.3">
      <c r="A37" s="3" t="s">
        <v>153</v>
      </c>
      <c r="B37">
        <v>496276</v>
      </c>
      <c r="C37">
        <v>432620</v>
      </c>
      <c r="D37">
        <v>6811</v>
      </c>
    </row>
    <row r="38" spans="1:4" x14ac:dyDescent="0.3">
      <c r="A38" s="3" t="s">
        <v>154</v>
      </c>
      <c r="B38">
        <v>148227</v>
      </c>
      <c r="C38">
        <v>124857</v>
      </c>
      <c r="D38">
        <v>1776</v>
      </c>
    </row>
    <row r="39" spans="1:4" x14ac:dyDescent="0.3">
      <c r="A39" s="3" t="s">
        <v>155</v>
      </c>
      <c r="B39">
        <v>422905</v>
      </c>
      <c r="C39">
        <v>340302</v>
      </c>
      <c r="D39">
        <v>5246</v>
      </c>
    </row>
    <row r="40" spans="1:4" x14ac:dyDescent="0.3">
      <c r="A40" s="3" t="s">
        <v>156</v>
      </c>
      <c r="B40">
        <v>640962</v>
      </c>
      <c r="C40">
        <v>521638</v>
      </c>
      <c r="D40">
        <v>7935</v>
      </c>
    </row>
    <row r="41" spans="1:4" x14ac:dyDescent="0.3">
      <c r="A41" s="3" t="s">
        <v>157</v>
      </c>
      <c r="B41">
        <v>646420</v>
      </c>
      <c r="C41">
        <v>600426</v>
      </c>
      <c r="D41">
        <v>8160</v>
      </c>
    </row>
    <row r="42" spans="1:4" x14ac:dyDescent="0.3">
      <c r="A42" s="3" t="s">
        <v>158</v>
      </c>
      <c r="B42">
        <v>592350</v>
      </c>
      <c r="C42">
        <v>638955</v>
      </c>
      <c r="D42">
        <v>7760</v>
      </c>
    </row>
    <row r="43" spans="1:4" x14ac:dyDescent="0.3">
      <c r="A43" s="3" t="s">
        <v>159</v>
      </c>
      <c r="B43">
        <v>319687</v>
      </c>
      <c r="C43">
        <v>331313</v>
      </c>
      <c r="D43">
        <v>4172</v>
      </c>
    </row>
    <row r="44" spans="1:4" x14ac:dyDescent="0.3">
      <c r="A44" s="3" t="s">
        <v>160</v>
      </c>
      <c r="B44">
        <v>237149</v>
      </c>
      <c r="C44">
        <v>236726</v>
      </c>
      <c r="D44">
        <v>3104</v>
      </c>
    </row>
    <row r="45" spans="1:4" x14ac:dyDescent="0.3">
      <c r="A45" s="3" t="s">
        <v>161</v>
      </c>
      <c r="B45">
        <v>504099</v>
      </c>
      <c r="C45">
        <v>568124</v>
      </c>
      <c r="D45">
        <v>6559</v>
      </c>
    </row>
    <row r="46" spans="1:4" x14ac:dyDescent="0.3">
      <c r="A46" s="3" t="s">
        <v>162</v>
      </c>
      <c r="B46">
        <v>441217</v>
      </c>
      <c r="C46">
        <v>519534</v>
      </c>
      <c r="D46">
        <v>5694</v>
      </c>
    </row>
    <row r="47" spans="1:4" x14ac:dyDescent="0.3">
      <c r="A47" s="3" t="s">
        <v>163</v>
      </c>
      <c r="B47">
        <v>371305</v>
      </c>
      <c r="C47">
        <v>481440</v>
      </c>
      <c r="D47">
        <v>4505</v>
      </c>
    </row>
    <row r="48" spans="1:4" x14ac:dyDescent="0.3">
      <c r="A48" s="3" t="s">
        <v>164</v>
      </c>
      <c r="B48">
        <v>319360</v>
      </c>
      <c r="C48">
        <v>413754</v>
      </c>
      <c r="D48">
        <v>3581</v>
      </c>
    </row>
    <row r="49" spans="1:4" x14ac:dyDescent="0.3">
      <c r="A49" s="3" t="s">
        <v>165</v>
      </c>
      <c r="B49">
        <v>323810</v>
      </c>
      <c r="C49">
        <v>377698</v>
      </c>
      <c r="D49">
        <v>4012</v>
      </c>
    </row>
    <row r="50" spans="1:4" x14ac:dyDescent="0.3">
      <c r="A50" s="3" t="s">
        <v>166</v>
      </c>
      <c r="B50">
        <v>307731</v>
      </c>
      <c r="C50">
        <v>336548</v>
      </c>
      <c r="D50">
        <v>3512</v>
      </c>
    </row>
    <row r="51" spans="1:4" x14ac:dyDescent="0.3">
      <c r="A51" s="3" t="s">
        <v>167</v>
      </c>
      <c r="B51">
        <v>280973</v>
      </c>
      <c r="C51">
        <v>316200</v>
      </c>
      <c r="D51">
        <v>3588</v>
      </c>
    </row>
    <row r="52" spans="1:4" x14ac:dyDescent="0.3">
      <c r="A52" s="3" t="s">
        <v>168</v>
      </c>
      <c r="B52">
        <v>297131</v>
      </c>
      <c r="C52">
        <v>281122</v>
      </c>
      <c r="D52">
        <v>3470</v>
      </c>
    </row>
    <row r="53" spans="1:4" x14ac:dyDescent="0.3">
      <c r="A53" s="3" t="s">
        <v>169</v>
      </c>
      <c r="B53">
        <v>70215</v>
      </c>
      <c r="C53">
        <v>87434</v>
      </c>
      <c r="D53">
        <v>926</v>
      </c>
    </row>
    <row r="54" spans="1:4" x14ac:dyDescent="0.3">
      <c r="A54" s="3" t="s">
        <v>170</v>
      </c>
      <c r="B54">
        <v>181275</v>
      </c>
      <c r="C54">
        <v>211351</v>
      </c>
      <c r="D54">
        <v>2561</v>
      </c>
    </row>
    <row r="55" spans="1:4" x14ac:dyDescent="0.3">
      <c r="A55" s="3" t="s">
        <v>171</v>
      </c>
      <c r="B55">
        <v>212851</v>
      </c>
      <c r="C55">
        <v>256933</v>
      </c>
      <c r="D55">
        <v>2835</v>
      </c>
    </row>
    <row r="56" spans="1:4" x14ac:dyDescent="0.3">
      <c r="A56" s="3" t="s">
        <v>172</v>
      </c>
      <c r="B56">
        <v>174279</v>
      </c>
      <c r="C56">
        <v>222802</v>
      </c>
      <c r="D56">
        <v>2458</v>
      </c>
    </row>
    <row r="57" spans="1:4" x14ac:dyDescent="0.3">
      <c r="A57" s="3" t="s">
        <v>173</v>
      </c>
      <c r="B57">
        <v>156733</v>
      </c>
      <c r="C57">
        <v>181167</v>
      </c>
      <c r="D57">
        <v>2146</v>
      </c>
    </row>
    <row r="58" spans="1:4" x14ac:dyDescent="0.3">
      <c r="A58" s="3" t="s">
        <v>174</v>
      </c>
      <c r="B58">
        <v>97918</v>
      </c>
      <c r="C58">
        <v>120884</v>
      </c>
      <c r="D58">
        <v>1359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2A3F9-155A-4246-BB2E-E97E401B838B}">
  <dimension ref="A1:H5"/>
  <sheetViews>
    <sheetView workbookViewId="0">
      <selection sqref="A1:G109"/>
    </sheetView>
  </sheetViews>
  <sheetFormatPr defaultRowHeight="14.4" x14ac:dyDescent="0.3"/>
  <cols>
    <col min="1" max="1" width="13.6640625" customWidth="1"/>
    <col min="2" max="2" width="15.6640625" customWidth="1"/>
    <col min="3" max="3" width="13.33203125" customWidth="1"/>
    <col min="4" max="4" width="14.109375" customWidth="1"/>
    <col min="5" max="5" width="11.44140625" customWidth="1"/>
    <col min="6" max="6" width="11" customWidth="1"/>
    <col min="7" max="7" width="15.88671875" customWidth="1"/>
    <col min="8" max="8" width="14" customWidth="1"/>
  </cols>
  <sheetData>
    <row r="1" spans="1:8" x14ac:dyDescent="0.3">
      <c r="A1" t="s">
        <v>184</v>
      </c>
      <c r="B1" t="s">
        <v>185</v>
      </c>
      <c r="C1" t="s">
        <v>186</v>
      </c>
      <c r="D1" t="s">
        <v>187</v>
      </c>
      <c r="E1" t="s">
        <v>188</v>
      </c>
      <c r="F1" t="s">
        <v>189</v>
      </c>
      <c r="G1" t="s">
        <v>190</v>
      </c>
      <c r="H1" t="s">
        <v>191</v>
      </c>
    </row>
    <row r="2" spans="1:8" x14ac:dyDescent="0.3">
      <c r="A2" t="s">
        <v>192</v>
      </c>
      <c r="B2">
        <v>1701378</v>
      </c>
      <c r="C2">
        <v>38785</v>
      </c>
      <c r="D2">
        <v>38095</v>
      </c>
      <c r="E2">
        <v>591</v>
      </c>
      <c r="F2">
        <v>79623</v>
      </c>
      <c r="G2">
        <v>0.04</v>
      </c>
      <c r="H2">
        <v>1.52</v>
      </c>
    </row>
    <row r="3" spans="1:8" x14ac:dyDescent="0.3">
      <c r="A3" t="s">
        <v>193</v>
      </c>
      <c r="B3">
        <v>2017079</v>
      </c>
      <c r="C3">
        <v>52089</v>
      </c>
      <c r="D3">
        <v>51136</v>
      </c>
      <c r="E3">
        <v>659</v>
      </c>
      <c r="F3">
        <v>336271</v>
      </c>
      <c r="G3">
        <v>0.17</v>
      </c>
      <c r="H3">
        <v>1.27</v>
      </c>
    </row>
    <row r="4" spans="1:8" x14ac:dyDescent="0.3">
      <c r="A4" t="s">
        <v>194</v>
      </c>
      <c r="B4">
        <v>1982465</v>
      </c>
      <c r="C4">
        <v>126050</v>
      </c>
      <c r="D4">
        <v>124153</v>
      </c>
      <c r="E4">
        <v>1399</v>
      </c>
      <c r="F4">
        <v>746774</v>
      </c>
      <c r="G4">
        <v>0.4</v>
      </c>
      <c r="H4">
        <v>1.1100000000000001</v>
      </c>
    </row>
    <row r="5" spans="1:8" x14ac:dyDescent="0.3">
      <c r="A5" t="s">
        <v>195</v>
      </c>
      <c r="B5">
        <v>5322180</v>
      </c>
      <c r="C5">
        <v>658611</v>
      </c>
      <c r="D5">
        <v>646777</v>
      </c>
      <c r="E5">
        <v>8550</v>
      </c>
      <c r="F5">
        <v>3838369</v>
      </c>
      <c r="G5">
        <v>0.73</v>
      </c>
      <c r="H5">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22C0F-99D4-4EF5-A930-A2B4BB824A0E}">
  <dimension ref="A3:C7"/>
  <sheetViews>
    <sheetView workbookViewId="0">
      <selection sqref="A1:G109"/>
    </sheetView>
  </sheetViews>
  <sheetFormatPr defaultRowHeight="14.4" x14ac:dyDescent="0.3"/>
  <cols>
    <col min="1" max="1" width="12.5546875" bestFit="1" customWidth="1"/>
    <col min="2" max="2" width="7.88671875" bestFit="1" customWidth="1"/>
    <col min="3" max="3" width="16.109375" bestFit="1" customWidth="1"/>
    <col min="4" max="4" width="21.109375" bestFit="1" customWidth="1"/>
  </cols>
  <sheetData>
    <row r="3" spans="1:3" x14ac:dyDescent="0.3">
      <c r="A3" t="s">
        <v>58</v>
      </c>
      <c r="B3" t="s">
        <v>191</v>
      </c>
      <c r="C3" t="s">
        <v>229</v>
      </c>
    </row>
    <row r="4" spans="1:3" x14ac:dyDescent="0.3">
      <c r="A4" s="3" t="s">
        <v>192</v>
      </c>
      <c r="B4">
        <v>1.59</v>
      </c>
      <c r="C4">
        <v>0.08</v>
      </c>
    </row>
    <row r="5" spans="1:3" x14ac:dyDescent="0.3">
      <c r="A5" s="3" t="s">
        <v>193</v>
      </c>
      <c r="B5">
        <v>1.27</v>
      </c>
      <c r="C5">
        <v>0.17</v>
      </c>
    </row>
    <row r="6" spans="1:3" x14ac:dyDescent="0.3">
      <c r="A6" s="3" t="s">
        <v>194</v>
      </c>
      <c r="B6">
        <v>1.1100000000000001</v>
      </c>
      <c r="C6">
        <v>0.4</v>
      </c>
    </row>
    <row r="7" spans="1:3" x14ac:dyDescent="0.3">
      <c r="A7" s="3" t="s">
        <v>195</v>
      </c>
      <c r="B7">
        <v>1.3</v>
      </c>
      <c r="C7">
        <v>0.73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5C721-F1C6-42E1-9B38-8F32FF0C67A0}">
  <dimension ref="A1:M37"/>
  <sheetViews>
    <sheetView workbookViewId="0">
      <selection sqref="A1:G109"/>
    </sheetView>
  </sheetViews>
  <sheetFormatPr defaultRowHeight="14.4" x14ac:dyDescent="0.3"/>
  <cols>
    <col min="2" max="2" width="14.109375" customWidth="1"/>
    <col min="3" max="3" width="15" customWidth="1"/>
    <col min="4" max="4" width="16.33203125" customWidth="1"/>
    <col min="5" max="5" width="15.33203125" customWidth="1"/>
    <col min="6" max="6" width="13.6640625" customWidth="1"/>
    <col min="7" max="8" width="14.6640625" customWidth="1"/>
    <col min="9" max="9" width="20.33203125" customWidth="1"/>
    <col min="10" max="10" width="16.33203125" customWidth="1"/>
    <col min="11" max="11" width="15.6640625" customWidth="1"/>
    <col min="12" max="12" width="24.6640625" customWidth="1"/>
    <col min="13" max="13" width="27.6640625" customWidth="1"/>
  </cols>
  <sheetData>
    <row r="1" spans="1:13" x14ac:dyDescent="0.3">
      <c r="A1" t="s">
        <v>230</v>
      </c>
      <c r="B1" t="s">
        <v>100</v>
      </c>
      <c r="C1" t="s">
        <v>102</v>
      </c>
      <c r="D1" t="s">
        <v>104</v>
      </c>
      <c r="E1" t="s">
        <v>103</v>
      </c>
      <c r="F1" t="s">
        <v>101</v>
      </c>
      <c r="G1" t="s">
        <v>105</v>
      </c>
      <c r="H1" t="s">
        <v>106</v>
      </c>
      <c r="I1" t="s">
        <v>196</v>
      </c>
      <c r="J1" t="s">
        <v>197</v>
      </c>
      <c r="K1" t="s">
        <v>191</v>
      </c>
      <c r="L1" t="s">
        <v>198</v>
      </c>
      <c r="M1" t="s">
        <v>199</v>
      </c>
    </row>
    <row r="2" spans="1:13" x14ac:dyDescent="0.3">
      <c r="A2" t="s">
        <v>9</v>
      </c>
      <c r="B2">
        <v>397000</v>
      </c>
      <c r="C2">
        <v>7651</v>
      </c>
      <c r="D2">
        <v>129</v>
      </c>
      <c r="E2">
        <v>7518</v>
      </c>
      <c r="F2">
        <v>598033</v>
      </c>
      <c r="G2">
        <v>294001</v>
      </c>
      <c r="H2">
        <v>200157</v>
      </c>
      <c r="I2">
        <v>1.93</v>
      </c>
      <c r="J2">
        <v>98.26</v>
      </c>
      <c r="K2">
        <v>1.69</v>
      </c>
      <c r="L2">
        <v>74.06</v>
      </c>
      <c r="M2">
        <v>50.42</v>
      </c>
    </row>
    <row r="3" spans="1:13" x14ac:dyDescent="0.3">
      <c r="A3" t="s">
        <v>22</v>
      </c>
      <c r="B3">
        <v>52221000</v>
      </c>
      <c r="C3">
        <v>2066450</v>
      </c>
      <c r="D3">
        <v>14373</v>
      </c>
      <c r="E3">
        <v>2047722</v>
      </c>
      <c r="F3">
        <v>29518787</v>
      </c>
      <c r="G3">
        <v>32976969</v>
      </c>
      <c r="H3">
        <v>20375181</v>
      </c>
      <c r="I3">
        <v>3.96</v>
      </c>
      <c r="J3">
        <v>99.09</v>
      </c>
      <c r="K3">
        <v>0.7</v>
      </c>
      <c r="L3">
        <v>63.15</v>
      </c>
      <c r="M3">
        <v>39.020000000000003</v>
      </c>
    </row>
    <row r="4" spans="1:13" x14ac:dyDescent="0.3">
      <c r="A4" t="s">
        <v>23</v>
      </c>
      <c r="B4">
        <v>1504000</v>
      </c>
      <c r="C4">
        <v>55155</v>
      </c>
      <c r="D4">
        <v>280</v>
      </c>
      <c r="E4">
        <v>54774</v>
      </c>
      <c r="F4">
        <v>1185436</v>
      </c>
      <c r="G4">
        <v>771875</v>
      </c>
      <c r="H4">
        <v>534486</v>
      </c>
      <c r="I4">
        <v>3.67</v>
      </c>
      <c r="J4">
        <v>99.31</v>
      </c>
      <c r="K4">
        <v>0.51</v>
      </c>
      <c r="L4">
        <v>51.32</v>
      </c>
      <c r="M4">
        <v>35.54</v>
      </c>
    </row>
    <row r="5" spans="1:13" x14ac:dyDescent="0.3">
      <c r="A5" t="s">
        <v>24</v>
      </c>
      <c r="B5">
        <v>34293000</v>
      </c>
      <c r="C5">
        <v>610645</v>
      </c>
      <c r="D5">
        <v>5997</v>
      </c>
      <c r="E5">
        <v>600974</v>
      </c>
      <c r="F5">
        <v>24712042</v>
      </c>
      <c r="G5">
        <v>20172463</v>
      </c>
      <c r="H5">
        <v>8068795</v>
      </c>
      <c r="I5">
        <v>1.78</v>
      </c>
      <c r="J5">
        <v>98.42</v>
      </c>
      <c r="K5">
        <v>0.98</v>
      </c>
      <c r="L5">
        <v>58.82</v>
      </c>
      <c r="M5">
        <v>23.53</v>
      </c>
    </row>
    <row r="6" spans="1:13" x14ac:dyDescent="0.3">
      <c r="A6" t="s">
        <v>25</v>
      </c>
      <c r="B6">
        <v>119520000</v>
      </c>
      <c r="C6">
        <v>726098</v>
      </c>
      <c r="D6">
        <v>9661</v>
      </c>
      <c r="E6">
        <v>716390</v>
      </c>
      <c r="F6">
        <v>50531824</v>
      </c>
      <c r="G6">
        <v>49874828</v>
      </c>
      <c r="H6">
        <v>18346781</v>
      </c>
      <c r="I6">
        <v>0.61</v>
      </c>
      <c r="J6">
        <v>98.66</v>
      </c>
      <c r="K6">
        <v>1.33</v>
      </c>
      <c r="L6">
        <v>41.73</v>
      </c>
      <c r="M6">
        <v>15.35</v>
      </c>
    </row>
    <row r="7" spans="1:13" x14ac:dyDescent="0.3">
      <c r="A7" t="s">
        <v>26</v>
      </c>
      <c r="B7">
        <v>1179000</v>
      </c>
      <c r="C7">
        <v>65351</v>
      </c>
      <c r="D7">
        <v>820</v>
      </c>
      <c r="E7">
        <v>64495</v>
      </c>
      <c r="F7">
        <v>792851</v>
      </c>
      <c r="G7">
        <v>926035</v>
      </c>
      <c r="H7">
        <v>546981</v>
      </c>
      <c r="I7">
        <v>5.54</v>
      </c>
      <c r="J7">
        <v>98.69</v>
      </c>
      <c r="K7">
        <v>1.25</v>
      </c>
      <c r="L7">
        <v>78.540000000000006</v>
      </c>
      <c r="M7">
        <v>46.39</v>
      </c>
    </row>
    <row r="8" spans="1:13" x14ac:dyDescent="0.3">
      <c r="A8" t="s">
        <v>27</v>
      </c>
      <c r="B8">
        <v>28724000</v>
      </c>
      <c r="C8">
        <v>1006052</v>
      </c>
      <c r="D8">
        <v>13577</v>
      </c>
      <c r="E8">
        <v>992159</v>
      </c>
      <c r="F8">
        <v>13709510</v>
      </c>
      <c r="G8">
        <v>14851682</v>
      </c>
      <c r="H8">
        <v>7343273</v>
      </c>
      <c r="I8">
        <v>3.5</v>
      </c>
      <c r="J8">
        <v>98.62</v>
      </c>
      <c r="K8">
        <v>1.35</v>
      </c>
      <c r="L8">
        <v>51.7</v>
      </c>
      <c r="M8">
        <v>25.56</v>
      </c>
    </row>
    <row r="9" spans="1:13" x14ac:dyDescent="0.3">
      <c r="A9" t="s">
        <v>28</v>
      </c>
      <c r="B9">
        <v>19814000</v>
      </c>
      <c r="C9">
        <v>1439870</v>
      </c>
      <c r="D9">
        <v>25091</v>
      </c>
      <c r="E9">
        <v>1414431</v>
      </c>
      <c r="F9">
        <v>29427753</v>
      </c>
      <c r="G9">
        <v>13055636</v>
      </c>
      <c r="H9">
        <v>7425404</v>
      </c>
      <c r="I9">
        <v>7.27</v>
      </c>
      <c r="J9">
        <v>98.23</v>
      </c>
      <c r="K9">
        <v>1.74</v>
      </c>
      <c r="L9">
        <v>65.89</v>
      </c>
      <c r="M9">
        <v>37.479999999999997</v>
      </c>
    </row>
    <row r="10" spans="1:13" x14ac:dyDescent="0.3">
      <c r="A10" t="s">
        <v>29</v>
      </c>
      <c r="B10">
        <v>959000</v>
      </c>
      <c r="C10">
        <v>10681</v>
      </c>
      <c r="D10">
        <v>4</v>
      </c>
      <c r="E10">
        <v>10644</v>
      </c>
      <c r="F10">
        <v>72410</v>
      </c>
      <c r="G10">
        <v>660753</v>
      </c>
      <c r="H10">
        <v>370255</v>
      </c>
      <c r="I10">
        <v>1.1100000000000001</v>
      </c>
      <c r="J10">
        <v>99.65</v>
      </c>
      <c r="K10">
        <v>0.04</v>
      </c>
      <c r="L10">
        <v>68.900000000000006</v>
      </c>
      <c r="M10">
        <v>38.61</v>
      </c>
    </row>
    <row r="11" spans="1:13" x14ac:dyDescent="0.3">
      <c r="A11" t="s">
        <v>30</v>
      </c>
      <c r="B11">
        <v>1540000</v>
      </c>
      <c r="C11">
        <v>178108</v>
      </c>
      <c r="D11">
        <v>3364</v>
      </c>
      <c r="E11">
        <v>174392</v>
      </c>
      <c r="F11">
        <v>1468399</v>
      </c>
      <c r="G11">
        <v>1262568</v>
      </c>
      <c r="H11">
        <v>911114</v>
      </c>
      <c r="I11">
        <v>11.57</v>
      </c>
      <c r="J11">
        <v>97.91</v>
      </c>
      <c r="K11">
        <v>1.89</v>
      </c>
      <c r="L11">
        <v>81.98</v>
      </c>
      <c r="M11">
        <v>59.16</v>
      </c>
    </row>
    <row r="12" spans="1:13" x14ac:dyDescent="0.3">
      <c r="A12" t="s">
        <v>31</v>
      </c>
      <c r="B12">
        <v>67936000</v>
      </c>
      <c r="C12">
        <v>826577</v>
      </c>
      <c r="D12">
        <v>10089</v>
      </c>
      <c r="E12">
        <v>816283</v>
      </c>
      <c r="F12">
        <v>30928063</v>
      </c>
      <c r="G12">
        <v>44735217</v>
      </c>
      <c r="H12">
        <v>25972387</v>
      </c>
      <c r="I12">
        <v>1.22</v>
      </c>
      <c r="J12">
        <v>98.75</v>
      </c>
      <c r="K12">
        <v>1.22</v>
      </c>
      <c r="L12">
        <v>65.849999999999994</v>
      </c>
      <c r="M12">
        <v>38.229999999999997</v>
      </c>
    </row>
    <row r="13" spans="1:13" x14ac:dyDescent="0.3">
      <c r="A13" t="s">
        <v>32</v>
      </c>
      <c r="B13">
        <v>7300000</v>
      </c>
      <c r="C13">
        <v>224106</v>
      </c>
      <c r="D13">
        <v>3738</v>
      </c>
      <c r="E13">
        <v>218410</v>
      </c>
      <c r="F13">
        <v>3685011</v>
      </c>
      <c r="G13">
        <v>5713695</v>
      </c>
      <c r="H13">
        <v>3443823</v>
      </c>
      <c r="I13">
        <v>3.07</v>
      </c>
      <c r="J13">
        <v>97.46</v>
      </c>
      <c r="K13">
        <v>1.67</v>
      </c>
      <c r="L13">
        <v>78.27</v>
      </c>
      <c r="M13">
        <v>47.18</v>
      </c>
    </row>
    <row r="14" spans="1:13" x14ac:dyDescent="0.3">
      <c r="A14" t="s">
        <v>33</v>
      </c>
      <c r="B14">
        <v>28672000</v>
      </c>
      <c r="C14">
        <v>771252</v>
      </c>
      <c r="D14">
        <v>10049</v>
      </c>
      <c r="E14">
        <v>761068</v>
      </c>
      <c r="F14">
        <v>13032504</v>
      </c>
      <c r="G14">
        <v>17772376</v>
      </c>
      <c r="H14">
        <v>8115463</v>
      </c>
      <c r="I14">
        <v>2.69</v>
      </c>
      <c r="J14">
        <v>98.68</v>
      </c>
      <c r="K14">
        <v>1.3</v>
      </c>
      <c r="L14">
        <v>61.99</v>
      </c>
      <c r="M14">
        <v>28.3</v>
      </c>
    </row>
    <row r="15" spans="1:13" x14ac:dyDescent="0.3">
      <c r="A15" t="s">
        <v>34</v>
      </c>
      <c r="B15">
        <v>37403000</v>
      </c>
      <c r="C15">
        <v>348764</v>
      </c>
      <c r="D15">
        <v>5138</v>
      </c>
      <c r="E15">
        <v>343518</v>
      </c>
      <c r="F15">
        <v>15985878</v>
      </c>
      <c r="G15">
        <v>14986646</v>
      </c>
      <c r="H15">
        <v>5585648</v>
      </c>
      <c r="I15">
        <v>0.93</v>
      </c>
      <c r="J15">
        <v>98.5</v>
      </c>
      <c r="K15">
        <v>1.47</v>
      </c>
      <c r="L15">
        <v>40.07</v>
      </c>
      <c r="M15">
        <v>14.93</v>
      </c>
    </row>
    <row r="16" spans="1:13" x14ac:dyDescent="0.3">
      <c r="A16" t="s">
        <v>35</v>
      </c>
      <c r="B16">
        <v>13203000</v>
      </c>
      <c r="C16">
        <v>332249</v>
      </c>
      <c r="D16">
        <v>4432</v>
      </c>
      <c r="E16">
        <v>326915</v>
      </c>
      <c r="F16">
        <v>16202346</v>
      </c>
      <c r="G16">
        <v>9511073</v>
      </c>
      <c r="H16">
        <v>5149471</v>
      </c>
      <c r="I16">
        <v>2.52</v>
      </c>
      <c r="J16">
        <v>98.39</v>
      </c>
      <c r="K16">
        <v>1.33</v>
      </c>
      <c r="L16">
        <v>72.040000000000006</v>
      </c>
      <c r="M16">
        <v>39</v>
      </c>
    </row>
    <row r="17" spans="1:13" x14ac:dyDescent="0.3">
      <c r="A17" t="s">
        <v>36</v>
      </c>
      <c r="B17">
        <v>65798000</v>
      </c>
      <c r="C17">
        <v>2988333</v>
      </c>
      <c r="D17">
        <v>38082</v>
      </c>
      <c r="E17">
        <v>2941578</v>
      </c>
      <c r="F17">
        <v>50873103</v>
      </c>
      <c r="G17">
        <v>42497761</v>
      </c>
      <c r="H17">
        <v>22858384</v>
      </c>
      <c r="I17">
        <v>4.54</v>
      </c>
      <c r="J17">
        <v>98.44</v>
      </c>
      <c r="K17">
        <v>1.27</v>
      </c>
      <c r="L17">
        <v>64.59</v>
      </c>
      <c r="M17">
        <v>34.74</v>
      </c>
    </row>
    <row r="18" spans="1:13" x14ac:dyDescent="0.3">
      <c r="A18" t="s">
        <v>37</v>
      </c>
      <c r="B18">
        <v>35125000</v>
      </c>
      <c r="C18">
        <v>4968657</v>
      </c>
      <c r="D18">
        <v>31681</v>
      </c>
      <c r="E18">
        <v>4857181</v>
      </c>
      <c r="F18">
        <v>37886378</v>
      </c>
      <c r="G18">
        <v>25306499</v>
      </c>
      <c r="H18">
        <v>13658343</v>
      </c>
      <c r="I18">
        <v>14.15</v>
      </c>
      <c r="J18">
        <v>97.76</v>
      </c>
      <c r="K18">
        <v>0.64</v>
      </c>
      <c r="L18">
        <v>72.05</v>
      </c>
      <c r="M18">
        <v>38.880000000000003</v>
      </c>
    </row>
    <row r="19" spans="1:13" x14ac:dyDescent="0.3">
      <c r="A19" t="s">
        <v>38</v>
      </c>
      <c r="B19">
        <v>293000</v>
      </c>
      <c r="C19">
        <v>20962</v>
      </c>
      <c r="D19">
        <v>208</v>
      </c>
      <c r="E19">
        <v>20687</v>
      </c>
      <c r="F19">
        <v>555568</v>
      </c>
      <c r="G19">
        <v>208798</v>
      </c>
      <c r="H19">
        <v>152280</v>
      </c>
      <c r="I19">
        <v>7.15</v>
      </c>
      <c r="J19">
        <v>98.69</v>
      </c>
      <c r="K19">
        <v>0.99</v>
      </c>
      <c r="L19">
        <v>71.260000000000005</v>
      </c>
      <c r="M19">
        <v>51.97</v>
      </c>
    </row>
    <row r="20" spans="1:13" x14ac:dyDescent="0.3">
      <c r="A20" t="s">
        <v>39</v>
      </c>
      <c r="B20">
        <v>68000</v>
      </c>
      <c r="C20">
        <v>10365</v>
      </c>
      <c r="D20">
        <v>51</v>
      </c>
      <c r="E20">
        <v>10270</v>
      </c>
      <c r="F20">
        <v>263541</v>
      </c>
      <c r="G20">
        <v>55129</v>
      </c>
      <c r="H20">
        <v>45951</v>
      </c>
      <c r="I20">
        <v>15.24</v>
      </c>
      <c r="J20">
        <v>99.08</v>
      </c>
      <c r="K20">
        <v>0.49</v>
      </c>
      <c r="L20">
        <v>81.069999999999993</v>
      </c>
      <c r="M20">
        <v>67.569999999999993</v>
      </c>
    </row>
    <row r="21" spans="1:13" x14ac:dyDescent="0.3">
      <c r="A21" t="s">
        <v>40</v>
      </c>
      <c r="B21">
        <v>122153000</v>
      </c>
      <c r="C21">
        <v>6611078</v>
      </c>
      <c r="D21">
        <v>140216</v>
      </c>
      <c r="E21">
        <v>6450585</v>
      </c>
      <c r="F21">
        <v>62667211</v>
      </c>
      <c r="G21">
        <v>67198794</v>
      </c>
      <c r="H21">
        <v>30975692</v>
      </c>
      <c r="I21">
        <v>5.41</v>
      </c>
      <c r="J21">
        <v>97.57</v>
      </c>
      <c r="K21">
        <v>2.12</v>
      </c>
      <c r="L21">
        <v>55.01</v>
      </c>
      <c r="M21">
        <v>25.36</v>
      </c>
    </row>
    <row r="22" spans="1:13" x14ac:dyDescent="0.3">
      <c r="A22" t="s">
        <v>41</v>
      </c>
      <c r="B22">
        <v>3224000</v>
      </c>
      <c r="C22">
        <v>83627</v>
      </c>
      <c r="D22">
        <v>1450</v>
      </c>
      <c r="E22">
        <v>81746</v>
      </c>
      <c r="F22">
        <v>1151665</v>
      </c>
      <c r="G22">
        <v>1103275</v>
      </c>
      <c r="H22">
        <v>641819</v>
      </c>
      <c r="I22">
        <v>2.59</v>
      </c>
      <c r="J22">
        <v>97.75</v>
      </c>
      <c r="K22">
        <v>1.73</v>
      </c>
      <c r="L22">
        <v>34.22</v>
      </c>
      <c r="M22">
        <v>19.91</v>
      </c>
    </row>
    <row r="23" spans="1:13" x14ac:dyDescent="0.3">
      <c r="A23" t="s">
        <v>42</v>
      </c>
      <c r="B23">
        <v>3103000</v>
      </c>
      <c r="C23">
        <v>123731</v>
      </c>
      <c r="D23">
        <v>1921</v>
      </c>
      <c r="E23">
        <v>121102</v>
      </c>
      <c r="F23">
        <v>1367673</v>
      </c>
      <c r="G23">
        <v>1249436</v>
      </c>
      <c r="H23">
        <v>719413</v>
      </c>
      <c r="I23">
        <v>3.99</v>
      </c>
      <c r="J23">
        <v>97.88</v>
      </c>
      <c r="K23">
        <v>1.55</v>
      </c>
      <c r="L23">
        <v>40.270000000000003</v>
      </c>
      <c r="M23">
        <v>23.18</v>
      </c>
    </row>
    <row r="24" spans="1:13" x14ac:dyDescent="0.3">
      <c r="A24" t="s">
        <v>43</v>
      </c>
      <c r="B24">
        <v>82232000</v>
      </c>
      <c r="C24">
        <v>792854</v>
      </c>
      <c r="D24">
        <v>10524</v>
      </c>
      <c r="E24">
        <v>782215</v>
      </c>
      <c r="F24">
        <v>20294225</v>
      </c>
      <c r="G24">
        <v>49911938</v>
      </c>
      <c r="H24">
        <v>20838045</v>
      </c>
      <c r="I24">
        <v>0.96</v>
      </c>
      <c r="J24">
        <v>98.66</v>
      </c>
      <c r="K24">
        <v>1.33</v>
      </c>
      <c r="L24">
        <v>60.7</v>
      </c>
      <c r="M24">
        <v>25.34</v>
      </c>
    </row>
    <row r="25" spans="1:13" x14ac:dyDescent="0.3">
      <c r="A25" t="s">
        <v>44</v>
      </c>
      <c r="B25">
        <v>1192000</v>
      </c>
      <c r="C25">
        <v>121359</v>
      </c>
      <c r="D25">
        <v>432</v>
      </c>
      <c r="E25">
        <v>114612</v>
      </c>
      <c r="F25">
        <v>1298444</v>
      </c>
      <c r="G25">
        <v>711597</v>
      </c>
      <c r="H25">
        <v>512029</v>
      </c>
      <c r="I25">
        <v>10.18</v>
      </c>
      <c r="J25">
        <v>94.44</v>
      </c>
      <c r="K25">
        <v>0.36</v>
      </c>
      <c r="L25">
        <v>59.7</v>
      </c>
      <c r="M25">
        <v>42.96</v>
      </c>
    </row>
    <row r="26" spans="1:13" x14ac:dyDescent="0.3">
      <c r="A26" t="s">
        <v>45</v>
      </c>
      <c r="B26">
        <v>2150000</v>
      </c>
      <c r="C26">
        <v>31842</v>
      </c>
      <c r="D26">
        <v>685</v>
      </c>
      <c r="E26">
        <v>29904</v>
      </c>
      <c r="F26">
        <v>395416</v>
      </c>
      <c r="G26">
        <v>709553</v>
      </c>
      <c r="H26">
        <v>490663</v>
      </c>
      <c r="I26">
        <v>1.48</v>
      </c>
      <c r="J26">
        <v>93.91</v>
      </c>
      <c r="K26">
        <v>2.15</v>
      </c>
      <c r="L26">
        <v>33</v>
      </c>
      <c r="M26">
        <v>22.82</v>
      </c>
    </row>
    <row r="27" spans="1:13" x14ac:dyDescent="0.3">
      <c r="A27" t="s">
        <v>46</v>
      </c>
      <c r="B27">
        <v>43671000</v>
      </c>
      <c r="C27">
        <v>1041457</v>
      </c>
      <c r="D27">
        <v>8386</v>
      </c>
      <c r="E27">
        <v>1029147</v>
      </c>
      <c r="F27">
        <v>21994343</v>
      </c>
      <c r="G27">
        <v>25736641</v>
      </c>
      <c r="H27">
        <v>11560912</v>
      </c>
      <c r="I27">
        <v>2.38</v>
      </c>
      <c r="J27">
        <v>98.82</v>
      </c>
      <c r="K27">
        <v>0.81</v>
      </c>
      <c r="L27">
        <v>58.93</v>
      </c>
      <c r="M27">
        <v>26.47</v>
      </c>
    </row>
    <row r="28" spans="1:13" x14ac:dyDescent="0.3">
      <c r="A28" t="s">
        <v>47</v>
      </c>
      <c r="B28">
        <v>29859000</v>
      </c>
      <c r="C28">
        <v>602401</v>
      </c>
      <c r="D28">
        <v>16559</v>
      </c>
      <c r="E28">
        <v>585591</v>
      </c>
      <c r="F28">
        <v>15429415</v>
      </c>
      <c r="G28">
        <v>15942714</v>
      </c>
      <c r="H28">
        <v>6238973</v>
      </c>
      <c r="I28">
        <v>2.02</v>
      </c>
      <c r="J28">
        <v>97.21</v>
      </c>
      <c r="K28">
        <v>2.75</v>
      </c>
      <c r="L28">
        <v>53.39</v>
      </c>
      <c r="M28">
        <v>20.89</v>
      </c>
    </row>
    <row r="29" spans="1:13" x14ac:dyDescent="0.3">
      <c r="A29" t="s">
        <v>48</v>
      </c>
      <c r="B29">
        <v>1504000</v>
      </c>
      <c r="C29">
        <v>128013</v>
      </c>
      <c r="D29">
        <v>1857</v>
      </c>
      <c r="E29">
        <v>125726</v>
      </c>
      <c r="F29">
        <v>1919060</v>
      </c>
      <c r="G29">
        <v>733922</v>
      </c>
      <c r="H29">
        <v>404355</v>
      </c>
      <c r="I29">
        <v>8.51</v>
      </c>
      <c r="J29">
        <v>98.21</v>
      </c>
      <c r="K29">
        <v>1.45</v>
      </c>
      <c r="L29">
        <v>48.8</v>
      </c>
      <c r="M29">
        <v>26.89</v>
      </c>
    </row>
    <row r="30" spans="1:13" x14ac:dyDescent="0.3">
      <c r="A30" t="s">
        <v>49</v>
      </c>
      <c r="B30">
        <v>77264000</v>
      </c>
      <c r="C30">
        <v>954429</v>
      </c>
      <c r="D30">
        <v>8954</v>
      </c>
      <c r="E30">
        <v>945443</v>
      </c>
      <c r="F30">
        <v>14807752</v>
      </c>
      <c r="G30">
        <v>42544909</v>
      </c>
      <c r="H30">
        <v>20097635</v>
      </c>
      <c r="I30">
        <v>1.24</v>
      </c>
      <c r="J30">
        <v>99.06</v>
      </c>
      <c r="K30">
        <v>0.94</v>
      </c>
      <c r="L30">
        <v>55.06</v>
      </c>
      <c r="M30">
        <v>26.01</v>
      </c>
    </row>
    <row r="31" spans="1:13" x14ac:dyDescent="0.3">
      <c r="A31" t="s">
        <v>50</v>
      </c>
      <c r="B31">
        <v>664000</v>
      </c>
      <c r="C31">
        <v>31979</v>
      </c>
      <c r="D31">
        <v>396</v>
      </c>
      <c r="E31">
        <v>31063</v>
      </c>
      <c r="F31">
        <v>261343</v>
      </c>
      <c r="G31">
        <v>521763</v>
      </c>
      <c r="H31">
        <v>451509</v>
      </c>
      <c r="I31">
        <v>4.82</v>
      </c>
      <c r="J31">
        <v>97.14</v>
      </c>
      <c r="K31">
        <v>1.24</v>
      </c>
      <c r="L31">
        <v>78.58</v>
      </c>
      <c r="M31">
        <v>68</v>
      </c>
    </row>
    <row r="32" spans="1:13" x14ac:dyDescent="0.3">
      <c r="A32" t="s">
        <v>51</v>
      </c>
      <c r="B32">
        <v>37220000</v>
      </c>
      <c r="C32">
        <v>671463</v>
      </c>
      <c r="D32">
        <v>3956</v>
      </c>
      <c r="E32">
        <v>663498</v>
      </c>
      <c r="F32">
        <v>27569831</v>
      </c>
      <c r="G32">
        <v>22498559</v>
      </c>
      <c r="H32">
        <v>9772398</v>
      </c>
      <c r="I32">
        <v>1.8</v>
      </c>
      <c r="J32">
        <v>98.81</v>
      </c>
      <c r="K32">
        <v>0.59</v>
      </c>
      <c r="L32">
        <v>60.45</v>
      </c>
      <c r="M32">
        <v>26.26</v>
      </c>
    </row>
    <row r="33" spans="1:13" x14ac:dyDescent="0.3">
      <c r="A33" t="s">
        <v>52</v>
      </c>
      <c r="B33">
        <v>75695000</v>
      </c>
      <c r="C33">
        <v>2702623</v>
      </c>
      <c r="D33">
        <v>36116</v>
      </c>
      <c r="E33">
        <v>2655015</v>
      </c>
      <c r="F33">
        <v>51159242</v>
      </c>
      <c r="G33">
        <v>41279432</v>
      </c>
      <c r="H33">
        <v>17619141</v>
      </c>
      <c r="I33">
        <v>3.57</v>
      </c>
      <c r="J33">
        <v>98.24</v>
      </c>
      <c r="K33">
        <v>1.34</v>
      </c>
      <c r="L33">
        <v>54.53</v>
      </c>
      <c r="M33">
        <v>23.28</v>
      </c>
    </row>
    <row r="34" spans="1:13" x14ac:dyDescent="0.3">
      <c r="A34" t="s">
        <v>53</v>
      </c>
      <c r="B34">
        <v>3992000</v>
      </c>
      <c r="C34">
        <v>84468</v>
      </c>
      <c r="D34">
        <v>813</v>
      </c>
      <c r="E34">
        <v>83466</v>
      </c>
      <c r="F34">
        <v>1983127</v>
      </c>
      <c r="G34">
        <v>2508477</v>
      </c>
      <c r="H34">
        <v>1621329</v>
      </c>
      <c r="I34">
        <v>2.12</v>
      </c>
      <c r="J34">
        <v>98.81</v>
      </c>
      <c r="K34">
        <v>0.96</v>
      </c>
      <c r="L34">
        <v>62.84</v>
      </c>
      <c r="M34">
        <v>40.61</v>
      </c>
    </row>
    <row r="35" spans="1:13" x14ac:dyDescent="0.3">
      <c r="A35" t="s">
        <v>54</v>
      </c>
      <c r="B35">
        <v>224979000</v>
      </c>
      <c r="C35">
        <v>1710158</v>
      </c>
      <c r="D35">
        <v>22900</v>
      </c>
      <c r="E35">
        <v>1687151</v>
      </c>
      <c r="F35">
        <v>83635222</v>
      </c>
      <c r="G35">
        <v>98178865</v>
      </c>
      <c r="H35">
        <v>32681895</v>
      </c>
      <c r="I35">
        <v>0.76</v>
      </c>
      <c r="J35">
        <v>98.65</v>
      </c>
      <c r="K35">
        <v>1.34</v>
      </c>
      <c r="L35">
        <v>43.64</v>
      </c>
      <c r="M35">
        <v>14.53</v>
      </c>
    </row>
    <row r="36" spans="1:13" x14ac:dyDescent="0.3">
      <c r="A36" t="s">
        <v>55</v>
      </c>
      <c r="B36">
        <v>11141000</v>
      </c>
      <c r="C36">
        <v>343896</v>
      </c>
      <c r="D36">
        <v>7400</v>
      </c>
      <c r="E36">
        <v>330195</v>
      </c>
      <c r="F36">
        <v>7781148</v>
      </c>
      <c r="G36">
        <v>7478017</v>
      </c>
      <c r="H36">
        <v>3898342</v>
      </c>
      <c r="I36">
        <v>3.09</v>
      </c>
      <c r="J36">
        <v>96.02</v>
      </c>
      <c r="K36">
        <v>2.15</v>
      </c>
      <c r="L36">
        <v>67.12</v>
      </c>
      <c r="M36">
        <v>34.99</v>
      </c>
    </row>
    <row r="37" spans="1:13" x14ac:dyDescent="0.3">
      <c r="A37" t="s">
        <v>56</v>
      </c>
      <c r="B37">
        <v>96906000</v>
      </c>
      <c r="C37">
        <v>1592908</v>
      </c>
      <c r="D37">
        <v>19141</v>
      </c>
      <c r="E37">
        <v>1565471</v>
      </c>
      <c r="F37">
        <v>19228303</v>
      </c>
      <c r="G37">
        <v>56192166</v>
      </c>
      <c r="H37">
        <v>21559747</v>
      </c>
      <c r="I37">
        <v>1.64</v>
      </c>
      <c r="J37">
        <v>98.28</v>
      </c>
      <c r="K37">
        <v>1.2</v>
      </c>
      <c r="L37">
        <v>57.99</v>
      </c>
      <c r="M37">
        <v>22.25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09B6C-3A8C-428C-B3C2-AC1CF33E38E1}">
  <dimension ref="A3:F66"/>
  <sheetViews>
    <sheetView topLeftCell="C1" workbookViewId="0">
      <selection sqref="A1:G109"/>
    </sheetView>
  </sheetViews>
  <sheetFormatPr defaultRowHeight="14.4" x14ac:dyDescent="0.3"/>
  <cols>
    <col min="1" max="1" width="7.5546875" bestFit="1" customWidth="1"/>
    <col min="2" max="2" width="20.33203125" bestFit="1" customWidth="1"/>
    <col min="3" max="3" width="11.109375" bestFit="1" customWidth="1"/>
    <col min="4" max="4" width="8.33203125" bestFit="1" customWidth="1"/>
    <col min="5" max="5" width="26" bestFit="1" customWidth="1"/>
    <col min="6" max="6" width="29.33203125" bestFit="1" customWidth="1"/>
  </cols>
  <sheetData>
    <row r="3" spans="1:6" x14ac:dyDescent="0.3">
      <c r="A3" t="s">
        <v>230</v>
      </c>
      <c r="B3" t="s">
        <v>231</v>
      </c>
      <c r="C3" t="s">
        <v>232</v>
      </c>
      <c r="D3" t="s">
        <v>233</v>
      </c>
      <c r="E3" t="s">
        <v>234</v>
      </c>
      <c r="F3" t="s">
        <v>235</v>
      </c>
    </row>
    <row r="4" spans="1:6" x14ac:dyDescent="0.3">
      <c r="A4" t="s">
        <v>44</v>
      </c>
      <c r="B4">
        <v>10.18</v>
      </c>
      <c r="C4">
        <v>94.44</v>
      </c>
      <c r="D4">
        <v>0.36</v>
      </c>
      <c r="E4">
        <v>59.7</v>
      </c>
      <c r="F4">
        <v>42.96</v>
      </c>
    </row>
    <row r="30" spans="1:6" x14ac:dyDescent="0.3">
      <c r="A30" t="s">
        <v>230</v>
      </c>
      <c r="B30" t="s">
        <v>231</v>
      </c>
      <c r="C30" t="s">
        <v>232</v>
      </c>
      <c r="D30" t="s">
        <v>233</v>
      </c>
      <c r="E30" t="s">
        <v>234</v>
      </c>
      <c r="F30" t="s">
        <v>235</v>
      </c>
    </row>
    <row r="31" spans="1:6" x14ac:dyDescent="0.3">
      <c r="A31" t="s">
        <v>9</v>
      </c>
      <c r="B31">
        <v>1.93</v>
      </c>
      <c r="C31">
        <v>98.26</v>
      </c>
      <c r="D31">
        <v>1.69</v>
      </c>
      <c r="E31">
        <v>74.06</v>
      </c>
      <c r="F31">
        <v>50.42</v>
      </c>
    </row>
    <row r="32" spans="1:6" x14ac:dyDescent="0.3">
      <c r="A32" t="s">
        <v>22</v>
      </c>
      <c r="B32">
        <v>3.96</v>
      </c>
      <c r="C32">
        <v>99.09</v>
      </c>
      <c r="D32">
        <v>0.7</v>
      </c>
      <c r="E32">
        <v>63.15</v>
      </c>
      <c r="F32">
        <v>39.020000000000003</v>
      </c>
    </row>
    <row r="33" spans="1:6" x14ac:dyDescent="0.3">
      <c r="A33" t="s">
        <v>23</v>
      </c>
      <c r="B33">
        <v>3.67</v>
      </c>
      <c r="C33">
        <v>99.31</v>
      </c>
      <c r="D33">
        <v>0.51</v>
      </c>
      <c r="E33">
        <v>51.32</v>
      </c>
      <c r="F33">
        <v>35.54</v>
      </c>
    </row>
    <row r="34" spans="1:6" x14ac:dyDescent="0.3">
      <c r="A34" t="s">
        <v>24</v>
      </c>
      <c r="B34">
        <v>1.78</v>
      </c>
      <c r="C34">
        <v>98.42</v>
      </c>
      <c r="D34">
        <v>0.98</v>
      </c>
      <c r="E34">
        <v>58.82</v>
      </c>
      <c r="F34">
        <v>23.53</v>
      </c>
    </row>
    <row r="35" spans="1:6" x14ac:dyDescent="0.3">
      <c r="A35" t="s">
        <v>25</v>
      </c>
      <c r="B35">
        <v>0.61</v>
      </c>
      <c r="C35">
        <v>98.66</v>
      </c>
      <c r="D35">
        <v>1.33</v>
      </c>
      <c r="E35">
        <v>41.73</v>
      </c>
      <c r="F35">
        <v>15.35</v>
      </c>
    </row>
    <row r="36" spans="1:6" x14ac:dyDescent="0.3">
      <c r="A36" t="s">
        <v>26</v>
      </c>
      <c r="B36">
        <v>5.54</v>
      </c>
      <c r="C36">
        <v>98.69</v>
      </c>
      <c r="D36">
        <v>1.25</v>
      </c>
      <c r="E36">
        <v>78.540000000000006</v>
      </c>
      <c r="F36">
        <v>46.39</v>
      </c>
    </row>
    <row r="37" spans="1:6" x14ac:dyDescent="0.3">
      <c r="A37" t="s">
        <v>27</v>
      </c>
      <c r="B37">
        <v>3.5</v>
      </c>
      <c r="C37">
        <v>98.62</v>
      </c>
      <c r="D37">
        <v>1.35</v>
      </c>
      <c r="E37">
        <v>51.7</v>
      </c>
      <c r="F37">
        <v>25.56</v>
      </c>
    </row>
    <row r="38" spans="1:6" x14ac:dyDescent="0.3">
      <c r="A38" t="s">
        <v>28</v>
      </c>
      <c r="B38">
        <v>7.27</v>
      </c>
      <c r="C38">
        <v>98.23</v>
      </c>
      <c r="D38">
        <v>1.74</v>
      </c>
      <c r="E38">
        <v>65.89</v>
      </c>
      <c r="F38">
        <v>37.479999999999997</v>
      </c>
    </row>
    <row r="39" spans="1:6" x14ac:dyDescent="0.3">
      <c r="A39" t="s">
        <v>29</v>
      </c>
      <c r="B39">
        <v>1.1100000000000001</v>
      </c>
      <c r="C39">
        <v>99.65</v>
      </c>
      <c r="D39">
        <v>0.04</v>
      </c>
      <c r="E39">
        <v>68.900000000000006</v>
      </c>
      <c r="F39">
        <v>38.61</v>
      </c>
    </row>
    <row r="40" spans="1:6" x14ac:dyDescent="0.3">
      <c r="A40" t="s">
        <v>30</v>
      </c>
      <c r="B40">
        <v>11.57</v>
      </c>
      <c r="C40">
        <v>97.91</v>
      </c>
      <c r="D40">
        <v>1.89</v>
      </c>
      <c r="E40">
        <v>81.98</v>
      </c>
      <c r="F40">
        <v>59.16</v>
      </c>
    </row>
    <row r="41" spans="1:6" x14ac:dyDescent="0.3">
      <c r="A41" t="s">
        <v>31</v>
      </c>
      <c r="B41">
        <v>1.22</v>
      </c>
      <c r="C41">
        <v>98.75</v>
      </c>
      <c r="D41">
        <v>1.22</v>
      </c>
      <c r="E41">
        <v>65.849999999999994</v>
      </c>
      <c r="F41">
        <v>38.229999999999997</v>
      </c>
    </row>
    <row r="42" spans="1:6" x14ac:dyDescent="0.3">
      <c r="A42" t="s">
        <v>32</v>
      </c>
      <c r="B42">
        <v>3.07</v>
      </c>
      <c r="C42">
        <v>97.46</v>
      </c>
      <c r="D42">
        <v>1.67</v>
      </c>
      <c r="E42">
        <v>78.27</v>
      </c>
      <c r="F42">
        <v>47.18</v>
      </c>
    </row>
    <row r="43" spans="1:6" x14ac:dyDescent="0.3">
      <c r="A43" t="s">
        <v>33</v>
      </c>
      <c r="B43">
        <v>2.69</v>
      </c>
      <c r="C43">
        <v>98.68</v>
      </c>
      <c r="D43">
        <v>1.3</v>
      </c>
      <c r="E43">
        <v>61.99</v>
      </c>
      <c r="F43">
        <v>28.3</v>
      </c>
    </row>
    <row r="44" spans="1:6" x14ac:dyDescent="0.3">
      <c r="A44" t="s">
        <v>34</v>
      </c>
      <c r="B44">
        <v>0.93</v>
      </c>
      <c r="C44">
        <v>98.5</v>
      </c>
      <c r="D44">
        <v>1.47</v>
      </c>
      <c r="E44">
        <v>40.07</v>
      </c>
      <c r="F44">
        <v>14.93</v>
      </c>
    </row>
    <row r="45" spans="1:6" x14ac:dyDescent="0.3">
      <c r="A45" t="s">
        <v>35</v>
      </c>
      <c r="B45">
        <v>2.52</v>
      </c>
      <c r="C45">
        <v>98.39</v>
      </c>
      <c r="D45">
        <v>1.33</v>
      </c>
      <c r="E45">
        <v>72.040000000000006</v>
      </c>
      <c r="F45">
        <v>39</v>
      </c>
    </row>
    <row r="46" spans="1:6" x14ac:dyDescent="0.3">
      <c r="A46" t="s">
        <v>36</v>
      </c>
      <c r="B46">
        <v>4.54</v>
      </c>
      <c r="C46">
        <v>98.44</v>
      </c>
      <c r="D46">
        <v>1.27</v>
      </c>
      <c r="E46">
        <v>64.59</v>
      </c>
      <c r="F46">
        <v>34.74</v>
      </c>
    </row>
    <row r="47" spans="1:6" x14ac:dyDescent="0.3">
      <c r="A47" t="s">
        <v>37</v>
      </c>
      <c r="B47">
        <v>14.15</v>
      </c>
      <c r="C47">
        <v>97.76</v>
      </c>
      <c r="D47">
        <v>0.64</v>
      </c>
      <c r="E47">
        <v>72.05</v>
      </c>
      <c r="F47">
        <v>38.880000000000003</v>
      </c>
    </row>
    <row r="48" spans="1:6" x14ac:dyDescent="0.3">
      <c r="A48" t="s">
        <v>38</v>
      </c>
      <c r="B48">
        <v>7.15</v>
      </c>
      <c r="C48">
        <v>98.69</v>
      </c>
      <c r="D48">
        <v>0.99</v>
      </c>
      <c r="E48">
        <v>71.260000000000005</v>
      </c>
      <c r="F48">
        <v>51.97</v>
      </c>
    </row>
    <row r="49" spans="1:6" x14ac:dyDescent="0.3">
      <c r="A49" t="s">
        <v>39</v>
      </c>
      <c r="B49">
        <v>15.24</v>
      </c>
      <c r="C49">
        <v>99.08</v>
      </c>
      <c r="D49">
        <v>0.49</v>
      </c>
      <c r="E49">
        <v>81.069999999999993</v>
      </c>
      <c r="F49">
        <v>67.569999999999993</v>
      </c>
    </row>
    <row r="50" spans="1:6" x14ac:dyDescent="0.3">
      <c r="A50" t="s">
        <v>40</v>
      </c>
      <c r="B50">
        <v>5.41</v>
      </c>
      <c r="C50">
        <v>97.57</v>
      </c>
      <c r="D50">
        <v>2.12</v>
      </c>
      <c r="E50">
        <v>55.01</v>
      </c>
      <c r="F50">
        <v>25.36</v>
      </c>
    </row>
    <row r="51" spans="1:6" x14ac:dyDescent="0.3">
      <c r="A51" t="s">
        <v>41</v>
      </c>
      <c r="B51">
        <v>2.59</v>
      </c>
      <c r="C51">
        <v>97.75</v>
      </c>
      <c r="D51">
        <v>1.73</v>
      </c>
      <c r="E51">
        <v>34.22</v>
      </c>
      <c r="F51">
        <v>19.91</v>
      </c>
    </row>
    <row r="52" spans="1:6" x14ac:dyDescent="0.3">
      <c r="A52" t="s">
        <v>42</v>
      </c>
      <c r="B52">
        <v>3.99</v>
      </c>
      <c r="C52">
        <v>97.88</v>
      </c>
      <c r="D52">
        <v>1.55</v>
      </c>
      <c r="E52">
        <v>40.270000000000003</v>
      </c>
      <c r="F52">
        <v>23.18</v>
      </c>
    </row>
    <row r="53" spans="1:6" x14ac:dyDescent="0.3">
      <c r="A53" t="s">
        <v>43</v>
      </c>
      <c r="B53">
        <v>0.96</v>
      </c>
      <c r="C53">
        <v>98.66</v>
      </c>
      <c r="D53">
        <v>1.33</v>
      </c>
      <c r="E53">
        <v>60.7</v>
      </c>
      <c r="F53">
        <v>25.34</v>
      </c>
    </row>
    <row r="54" spans="1:6" x14ac:dyDescent="0.3">
      <c r="A54" t="s">
        <v>44</v>
      </c>
      <c r="B54">
        <v>10.18</v>
      </c>
      <c r="C54">
        <v>94.44</v>
      </c>
      <c r="D54">
        <v>0.36</v>
      </c>
      <c r="E54">
        <v>59.7</v>
      </c>
      <c r="F54">
        <v>42.96</v>
      </c>
    </row>
    <row r="55" spans="1:6" x14ac:dyDescent="0.3">
      <c r="A55" t="s">
        <v>45</v>
      </c>
      <c r="B55">
        <v>1.48</v>
      </c>
      <c r="C55">
        <v>93.91</v>
      </c>
      <c r="D55">
        <v>2.15</v>
      </c>
      <c r="E55">
        <v>33</v>
      </c>
      <c r="F55">
        <v>22.82</v>
      </c>
    </row>
    <row r="56" spans="1:6" x14ac:dyDescent="0.3">
      <c r="A56" t="s">
        <v>46</v>
      </c>
      <c r="B56">
        <v>2.38</v>
      </c>
      <c r="C56">
        <v>98.82</v>
      </c>
      <c r="D56">
        <v>0.81</v>
      </c>
      <c r="E56">
        <v>58.93</v>
      </c>
      <c r="F56">
        <v>26.47</v>
      </c>
    </row>
    <row r="57" spans="1:6" x14ac:dyDescent="0.3">
      <c r="A57" t="s">
        <v>47</v>
      </c>
      <c r="B57">
        <v>2.02</v>
      </c>
      <c r="C57">
        <v>97.21</v>
      </c>
      <c r="D57">
        <v>2.75</v>
      </c>
      <c r="E57">
        <v>53.39</v>
      </c>
      <c r="F57">
        <v>20.89</v>
      </c>
    </row>
    <row r="58" spans="1:6" x14ac:dyDescent="0.3">
      <c r="A58" t="s">
        <v>48</v>
      </c>
      <c r="B58">
        <v>8.51</v>
      </c>
      <c r="C58">
        <v>98.21</v>
      </c>
      <c r="D58">
        <v>1.45</v>
      </c>
      <c r="E58">
        <v>48.8</v>
      </c>
      <c r="F58">
        <v>26.89</v>
      </c>
    </row>
    <row r="59" spans="1:6" x14ac:dyDescent="0.3">
      <c r="A59" t="s">
        <v>49</v>
      </c>
      <c r="B59">
        <v>1.24</v>
      </c>
      <c r="C59">
        <v>99.06</v>
      </c>
      <c r="D59">
        <v>0.94</v>
      </c>
      <c r="E59">
        <v>55.06</v>
      </c>
      <c r="F59">
        <v>26.01</v>
      </c>
    </row>
    <row r="60" spans="1:6" x14ac:dyDescent="0.3">
      <c r="A60" t="s">
        <v>50</v>
      </c>
      <c r="B60">
        <v>4.82</v>
      </c>
      <c r="C60">
        <v>97.14</v>
      </c>
      <c r="D60">
        <v>1.24</v>
      </c>
      <c r="E60">
        <v>78.58</v>
      </c>
      <c r="F60">
        <v>68</v>
      </c>
    </row>
    <row r="61" spans="1:6" x14ac:dyDescent="0.3">
      <c r="A61" t="s">
        <v>51</v>
      </c>
      <c r="B61">
        <v>1.8</v>
      </c>
      <c r="C61">
        <v>98.81</v>
      </c>
      <c r="D61">
        <v>0.59</v>
      </c>
      <c r="E61">
        <v>60.45</v>
      </c>
      <c r="F61">
        <v>26.26</v>
      </c>
    </row>
    <row r="62" spans="1:6" x14ac:dyDescent="0.3">
      <c r="A62" t="s">
        <v>52</v>
      </c>
      <c r="B62">
        <v>3.57</v>
      </c>
      <c r="C62">
        <v>98.24</v>
      </c>
      <c r="D62">
        <v>1.34</v>
      </c>
      <c r="E62">
        <v>54.53</v>
      </c>
      <c r="F62">
        <v>23.28</v>
      </c>
    </row>
    <row r="63" spans="1:6" x14ac:dyDescent="0.3">
      <c r="A63" t="s">
        <v>53</v>
      </c>
      <c r="B63">
        <v>2.12</v>
      </c>
      <c r="C63">
        <v>98.81</v>
      </c>
      <c r="D63">
        <v>0.96</v>
      </c>
      <c r="E63">
        <v>62.84</v>
      </c>
      <c r="F63">
        <v>40.61</v>
      </c>
    </row>
    <row r="64" spans="1:6" x14ac:dyDescent="0.3">
      <c r="A64" t="s">
        <v>54</v>
      </c>
      <c r="B64">
        <v>0.76</v>
      </c>
      <c r="C64">
        <v>98.65</v>
      </c>
      <c r="D64">
        <v>1.34</v>
      </c>
      <c r="E64">
        <v>43.64</v>
      </c>
      <c r="F64">
        <v>14.53</v>
      </c>
    </row>
    <row r="65" spans="1:6" x14ac:dyDescent="0.3">
      <c r="A65" t="s">
        <v>55</v>
      </c>
      <c r="B65">
        <v>3.09</v>
      </c>
      <c r="C65">
        <v>96.02</v>
      </c>
      <c r="D65">
        <v>2.15</v>
      </c>
      <c r="E65">
        <v>67.12</v>
      </c>
      <c r="F65">
        <v>34.99</v>
      </c>
    </row>
    <row r="66" spans="1:6" x14ac:dyDescent="0.3">
      <c r="A66" t="s">
        <v>56</v>
      </c>
      <c r="B66">
        <v>1.64</v>
      </c>
      <c r="C66">
        <v>98.28</v>
      </c>
      <c r="D66">
        <v>1.2</v>
      </c>
      <c r="E66">
        <v>57.99</v>
      </c>
      <c r="F66">
        <v>22.25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198FC-F972-4DEF-949A-00145983C7FC}">
  <dimension ref="A1:D37"/>
  <sheetViews>
    <sheetView workbookViewId="0">
      <selection sqref="A1:G109"/>
    </sheetView>
  </sheetViews>
  <sheetFormatPr defaultRowHeight="14.4" x14ac:dyDescent="0.3"/>
  <cols>
    <col min="1" max="1" width="38.109375" customWidth="1"/>
    <col min="2" max="2" width="17.44140625" customWidth="1"/>
    <col min="3" max="3" width="16.33203125" customWidth="1"/>
    <col min="4" max="4" width="14.33203125" customWidth="1"/>
  </cols>
  <sheetData>
    <row r="1" spans="1:4" x14ac:dyDescent="0.3">
      <c r="A1" t="s">
        <v>230</v>
      </c>
      <c r="B1" t="s">
        <v>236</v>
      </c>
      <c r="C1" t="s">
        <v>237</v>
      </c>
      <c r="D1" t="s">
        <v>238</v>
      </c>
    </row>
    <row r="2" spans="1:4" x14ac:dyDescent="0.3">
      <c r="A2" t="s">
        <v>63</v>
      </c>
      <c r="B2" t="s">
        <v>9</v>
      </c>
      <c r="C2">
        <v>3</v>
      </c>
      <c r="D2">
        <v>10640</v>
      </c>
    </row>
    <row r="3" spans="1:4" x14ac:dyDescent="0.3">
      <c r="A3" t="s">
        <v>64</v>
      </c>
      <c r="B3" t="s">
        <v>22</v>
      </c>
      <c r="C3">
        <v>2873</v>
      </c>
      <c r="D3">
        <v>1887005</v>
      </c>
    </row>
    <row r="4" spans="1:4" x14ac:dyDescent="0.3">
      <c r="A4" t="s">
        <v>65</v>
      </c>
      <c r="B4" t="s">
        <v>23</v>
      </c>
      <c r="C4">
        <v>66</v>
      </c>
      <c r="D4">
        <v>23647</v>
      </c>
    </row>
    <row r="5" spans="1:4" x14ac:dyDescent="0.3">
      <c r="A5" t="s">
        <v>66</v>
      </c>
      <c r="B5" t="s">
        <v>24</v>
      </c>
      <c r="C5">
        <v>2056</v>
      </c>
      <c r="D5">
        <v>849889</v>
      </c>
    </row>
    <row r="6" spans="1:4" x14ac:dyDescent="0.3">
      <c r="A6" t="s">
        <v>67</v>
      </c>
      <c r="B6" t="s">
        <v>25</v>
      </c>
      <c r="C6">
        <v>40</v>
      </c>
      <c r="D6">
        <v>2144970</v>
      </c>
    </row>
    <row r="7" spans="1:4" x14ac:dyDescent="0.3">
      <c r="A7" t="s">
        <v>68</v>
      </c>
      <c r="B7" t="s">
        <v>26</v>
      </c>
      <c r="C7">
        <v>28</v>
      </c>
      <c r="D7">
        <v>21641</v>
      </c>
    </row>
    <row r="8" spans="1:4" x14ac:dyDescent="0.3">
      <c r="A8" t="s">
        <v>69</v>
      </c>
      <c r="B8" t="s">
        <v>27</v>
      </c>
      <c r="C8">
        <v>205</v>
      </c>
      <c r="D8">
        <v>604260</v>
      </c>
    </row>
    <row r="9" spans="1:4" x14ac:dyDescent="0.3">
      <c r="A9" t="s">
        <v>71</v>
      </c>
      <c r="B9" t="s">
        <v>28</v>
      </c>
      <c r="C9">
        <v>267</v>
      </c>
      <c r="D9">
        <v>269146</v>
      </c>
    </row>
    <row r="10" spans="1:4" x14ac:dyDescent="0.3">
      <c r="A10" t="s">
        <v>70</v>
      </c>
      <c r="B10" t="s">
        <v>29</v>
      </c>
      <c r="C10">
        <v>0</v>
      </c>
      <c r="D10">
        <v>14244</v>
      </c>
    </row>
    <row r="11" spans="1:4" x14ac:dyDescent="0.3">
      <c r="A11" t="s">
        <v>72</v>
      </c>
      <c r="B11" t="s">
        <v>30</v>
      </c>
      <c r="C11">
        <v>222</v>
      </c>
      <c r="D11">
        <v>46494</v>
      </c>
    </row>
    <row r="12" spans="1:4" x14ac:dyDescent="0.3">
      <c r="A12" t="s">
        <v>73</v>
      </c>
      <c r="B12" t="s">
        <v>31</v>
      </c>
      <c r="C12">
        <v>159</v>
      </c>
      <c r="D12">
        <v>1660382</v>
      </c>
    </row>
    <row r="13" spans="1:4" x14ac:dyDescent="0.3">
      <c r="A13" t="s">
        <v>75</v>
      </c>
      <c r="B13" t="s">
        <v>32</v>
      </c>
      <c r="C13">
        <v>1537</v>
      </c>
      <c r="D13">
        <v>234011</v>
      </c>
    </row>
    <row r="14" spans="1:4" x14ac:dyDescent="0.3">
      <c r="A14" t="s">
        <v>74</v>
      </c>
      <c r="B14" t="s">
        <v>33</v>
      </c>
      <c r="C14">
        <v>95</v>
      </c>
      <c r="D14">
        <v>368141</v>
      </c>
    </row>
    <row r="15" spans="1:4" x14ac:dyDescent="0.3">
      <c r="A15" t="s">
        <v>77</v>
      </c>
      <c r="B15" t="s">
        <v>34</v>
      </c>
      <c r="C15">
        <v>137</v>
      </c>
      <c r="D15">
        <v>428313</v>
      </c>
    </row>
    <row r="16" spans="1:4" x14ac:dyDescent="0.3">
      <c r="A16" t="s">
        <v>76</v>
      </c>
      <c r="B16" t="s">
        <v>35</v>
      </c>
      <c r="C16">
        <v>611</v>
      </c>
      <c r="D16">
        <v>414843</v>
      </c>
    </row>
    <row r="17" spans="1:4" x14ac:dyDescent="0.3">
      <c r="A17" t="s">
        <v>78</v>
      </c>
      <c r="B17" t="s">
        <v>36</v>
      </c>
      <c r="C17">
        <v>2347</v>
      </c>
      <c r="D17">
        <v>1373861</v>
      </c>
    </row>
    <row r="18" spans="1:4" x14ac:dyDescent="0.3">
      <c r="A18" t="s">
        <v>79</v>
      </c>
      <c r="B18" t="s">
        <v>37</v>
      </c>
      <c r="C18">
        <v>53326</v>
      </c>
      <c r="D18">
        <v>792534</v>
      </c>
    </row>
    <row r="19" spans="1:4" x14ac:dyDescent="0.3">
      <c r="A19" t="s">
        <v>80</v>
      </c>
      <c r="B19" t="s">
        <v>38</v>
      </c>
      <c r="C19">
        <v>58</v>
      </c>
      <c r="D19">
        <v>1532</v>
      </c>
    </row>
    <row r="20" spans="1:4" x14ac:dyDescent="0.3">
      <c r="A20" t="s">
        <v>81</v>
      </c>
      <c r="B20" t="s">
        <v>39</v>
      </c>
      <c r="C20">
        <v>0</v>
      </c>
      <c r="D20">
        <v>796</v>
      </c>
    </row>
    <row r="21" spans="1:4" x14ac:dyDescent="0.3">
      <c r="A21" t="s">
        <v>83</v>
      </c>
      <c r="B21" t="s">
        <v>40</v>
      </c>
      <c r="C21">
        <v>8117</v>
      </c>
      <c r="D21">
        <v>1282938</v>
      </c>
    </row>
    <row r="22" spans="1:4" x14ac:dyDescent="0.3">
      <c r="A22" t="s">
        <v>85</v>
      </c>
      <c r="B22" t="s">
        <v>41</v>
      </c>
      <c r="C22">
        <v>256</v>
      </c>
      <c r="D22">
        <v>41927</v>
      </c>
    </row>
    <row r="23" spans="1:4" x14ac:dyDescent="0.3">
      <c r="A23" t="s">
        <v>84</v>
      </c>
      <c r="B23" t="s">
        <v>42</v>
      </c>
      <c r="C23">
        <v>439</v>
      </c>
      <c r="D23">
        <v>71276</v>
      </c>
    </row>
    <row r="24" spans="1:4" x14ac:dyDescent="0.3">
      <c r="A24" t="s">
        <v>82</v>
      </c>
      <c r="B24" t="s">
        <v>43</v>
      </c>
      <c r="C24">
        <v>105</v>
      </c>
      <c r="D24">
        <v>2034460</v>
      </c>
    </row>
    <row r="25" spans="1:4" x14ac:dyDescent="0.3">
      <c r="A25" t="s">
        <v>86</v>
      </c>
      <c r="B25" t="s">
        <v>44</v>
      </c>
      <c r="C25">
        <v>4098</v>
      </c>
      <c r="D25">
        <v>11262</v>
      </c>
    </row>
    <row r="26" spans="1:4" x14ac:dyDescent="0.3">
      <c r="A26" t="s">
        <v>87</v>
      </c>
      <c r="B26" t="s">
        <v>45</v>
      </c>
      <c r="C26">
        <v>130</v>
      </c>
      <c r="D26">
        <v>23628</v>
      </c>
    </row>
    <row r="27" spans="1:4" x14ac:dyDescent="0.3">
      <c r="A27" t="s">
        <v>88</v>
      </c>
      <c r="B27" t="s">
        <v>46</v>
      </c>
      <c r="C27">
        <v>3046</v>
      </c>
      <c r="D27">
        <v>917236</v>
      </c>
    </row>
    <row r="28" spans="1:4" x14ac:dyDescent="0.3">
      <c r="A28" t="s">
        <v>90</v>
      </c>
      <c r="B28" t="s">
        <v>47</v>
      </c>
      <c r="C28">
        <v>192</v>
      </c>
      <c r="D28">
        <v>223256</v>
      </c>
    </row>
    <row r="29" spans="1:4" x14ac:dyDescent="0.3">
      <c r="A29" t="s">
        <v>89</v>
      </c>
      <c r="B29" t="s">
        <v>48</v>
      </c>
      <c r="C29">
        <v>278</v>
      </c>
      <c r="D29">
        <v>20073</v>
      </c>
    </row>
    <row r="30" spans="1:4" x14ac:dyDescent="0.3">
      <c r="A30" t="s">
        <v>91</v>
      </c>
      <c r="B30" t="s">
        <v>49</v>
      </c>
      <c r="C30">
        <v>27</v>
      </c>
      <c r="D30">
        <v>864947</v>
      </c>
    </row>
    <row r="31" spans="1:4" x14ac:dyDescent="0.3">
      <c r="A31" t="s">
        <v>92</v>
      </c>
      <c r="B31" t="s">
        <v>50</v>
      </c>
      <c r="C31">
        <v>79</v>
      </c>
      <c r="D31">
        <v>14044</v>
      </c>
    </row>
    <row r="32" spans="1:4" x14ac:dyDescent="0.3">
      <c r="A32" t="s">
        <v>94</v>
      </c>
      <c r="B32" t="s">
        <v>51</v>
      </c>
      <c r="C32">
        <v>1189</v>
      </c>
      <c r="D32">
        <v>961422</v>
      </c>
    </row>
    <row r="33" spans="1:4" x14ac:dyDescent="0.3">
      <c r="A33" t="s">
        <v>93</v>
      </c>
      <c r="B33" t="s">
        <v>52</v>
      </c>
      <c r="C33">
        <v>7407</v>
      </c>
      <c r="D33">
        <v>1578082</v>
      </c>
    </row>
    <row r="34" spans="1:4" x14ac:dyDescent="0.3">
      <c r="A34" t="s">
        <v>95</v>
      </c>
      <c r="B34" t="s">
        <v>53</v>
      </c>
      <c r="C34">
        <v>87</v>
      </c>
      <c r="D34">
        <v>74642</v>
      </c>
    </row>
    <row r="35" spans="1:4" x14ac:dyDescent="0.3">
      <c r="A35" t="s">
        <v>96</v>
      </c>
      <c r="B35" t="s">
        <v>54</v>
      </c>
      <c r="C35">
        <v>63</v>
      </c>
      <c r="D35">
        <v>3130828</v>
      </c>
    </row>
    <row r="36" spans="1:4" x14ac:dyDescent="0.3">
      <c r="A36" t="s">
        <v>97</v>
      </c>
      <c r="B36" t="s">
        <v>55</v>
      </c>
      <c r="C36">
        <v>75</v>
      </c>
      <c r="D36">
        <v>258381</v>
      </c>
    </row>
    <row r="37" spans="1:4" x14ac:dyDescent="0.3">
      <c r="A37" t="s">
        <v>98</v>
      </c>
      <c r="B37" t="s">
        <v>56</v>
      </c>
      <c r="C37">
        <v>6453</v>
      </c>
      <c r="D37">
        <v>1871612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E0CB1-D3DC-4AA7-8FF7-81780AE30011}">
  <dimension ref="A3:C39"/>
  <sheetViews>
    <sheetView topLeftCell="A4" workbookViewId="0">
      <selection sqref="A1:G109"/>
    </sheetView>
  </sheetViews>
  <sheetFormatPr defaultRowHeight="14.4" x14ac:dyDescent="0.3"/>
  <cols>
    <col min="1" max="1" width="12.88671875" bestFit="1" customWidth="1"/>
    <col min="2" max="2" width="16.33203125" bestFit="1" customWidth="1"/>
    <col min="3" max="3" width="15.33203125" bestFit="1" customWidth="1"/>
    <col min="6" max="6" width="20.6640625" customWidth="1"/>
    <col min="7" max="7" width="21.5546875" customWidth="1"/>
    <col min="8" max="8" width="15.33203125" customWidth="1"/>
  </cols>
  <sheetData>
    <row r="3" spans="1:3" x14ac:dyDescent="0.3">
      <c r="A3" t="s">
        <v>236</v>
      </c>
      <c r="B3" t="s">
        <v>239</v>
      </c>
      <c r="C3" t="s">
        <v>240</v>
      </c>
    </row>
    <row r="4" spans="1:3" x14ac:dyDescent="0.3">
      <c r="A4" t="s">
        <v>9</v>
      </c>
      <c r="B4">
        <v>3</v>
      </c>
      <c r="C4">
        <v>10640</v>
      </c>
    </row>
    <row r="5" spans="1:3" x14ac:dyDescent="0.3">
      <c r="A5" t="s">
        <v>22</v>
      </c>
      <c r="B5">
        <v>2873</v>
      </c>
      <c r="C5">
        <v>1887005</v>
      </c>
    </row>
    <row r="6" spans="1:3" x14ac:dyDescent="0.3">
      <c r="A6" t="s">
        <v>23</v>
      </c>
      <c r="B6">
        <v>66</v>
      </c>
      <c r="C6">
        <v>23647</v>
      </c>
    </row>
    <row r="7" spans="1:3" x14ac:dyDescent="0.3">
      <c r="A7" t="s">
        <v>24</v>
      </c>
      <c r="B7">
        <v>2056</v>
      </c>
      <c r="C7">
        <v>849889</v>
      </c>
    </row>
    <row r="8" spans="1:3" x14ac:dyDescent="0.3">
      <c r="A8" t="s">
        <v>25</v>
      </c>
      <c r="B8">
        <v>40</v>
      </c>
      <c r="C8">
        <v>2144970</v>
      </c>
    </row>
    <row r="9" spans="1:3" x14ac:dyDescent="0.3">
      <c r="A9" t="s">
        <v>26</v>
      </c>
      <c r="B9">
        <v>28</v>
      </c>
      <c r="C9">
        <v>21641</v>
      </c>
    </row>
    <row r="10" spans="1:3" x14ac:dyDescent="0.3">
      <c r="A10" t="s">
        <v>27</v>
      </c>
      <c r="B10">
        <v>205</v>
      </c>
      <c r="C10">
        <v>604260</v>
      </c>
    </row>
    <row r="11" spans="1:3" x14ac:dyDescent="0.3">
      <c r="A11" t="s">
        <v>28</v>
      </c>
      <c r="B11">
        <v>267</v>
      </c>
      <c r="C11">
        <v>269146</v>
      </c>
    </row>
    <row r="12" spans="1:3" x14ac:dyDescent="0.3">
      <c r="A12" t="s">
        <v>29</v>
      </c>
      <c r="B12">
        <v>0</v>
      </c>
      <c r="C12">
        <v>14244</v>
      </c>
    </row>
    <row r="13" spans="1:3" x14ac:dyDescent="0.3">
      <c r="A13" t="s">
        <v>30</v>
      </c>
      <c r="B13">
        <v>222</v>
      </c>
      <c r="C13">
        <v>46494</v>
      </c>
    </row>
    <row r="14" spans="1:3" x14ac:dyDescent="0.3">
      <c r="A14" t="s">
        <v>31</v>
      </c>
      <c r="B14">
        <v>159</v>
      </c>
      <c r="C14">
        <v>1660382</v>
      </c>
    </row>
    <row r="15" spans="1:3" x14ac:dyDescent="0.3">
      <c r="A15" t="s">
        <v>32</v>
      </c>
      <c r="B15">
        <v>1537</v>
      </c>
      <c r="C15">
        <v>234011</v>
      </c>
    </row>
    <row r="16" spans="1:3" x14ac:dyDescent="0.3">
      <c r="A16" t="s">
        <v>33</v>
      </c>
      <c r="B16">
        <v>95</v>
      </c>
      <c r="C16">
        <v>368141</v>
      </c>
    </row>
    <row r="17" spans="1:3" x14ac:dyDescent="0.3">
      <c r="A17" t="s">
        <v>34</v>
      </c>
      <c r="B17">
        <v>137</v>
      </c>
      <c r="C17">
        <v>428313</v>
      </c>
    </row>
    <row r="18" spans="1:3" x14ac:dyDescent="0.3">
      <c r="A18" t="s">
        <v>35</v>
      </c>
      <c r="B18">
        <v>611</v>
      </c>
      <c r="C18">
        <v>414843</v>
      </c>
    </row>
    <row r="19" spans="1:3" x14ac:dyDescent="0.3">
      <c r="A19" t="s">
        <v>36</v>
      </c>
      <c r="B19">
        <v>2347</v>
      </c>
      <c r="C19">
        <v>1373861</v>
      </c>
    </row>
    <row r="20" spans="1:3" x14ac:dyDescent="0.3">
      <c r="A20" t="s">
        <v>37</v>
      </c>
      <c r="B20">
        <v>53326</v>
      </c>
      <c r="C20">
        <v>792534</v>
      </c>
    </row>
    <row r="21" spans="1:3" x14ac:dyDescent="0.3">
      <c r="A21" t="s">
        <v>38</v>
      </c>
      <c r="B21">
        <v>58</v>
      </c>
      <c r="C21">
        <v>1532</v>
      </c>
    </row>
    <row r="22" spans="1:3" x14ac:dyDescent="0.3">
      <c r="A22" t="s">
        <v>39</v>
      </c>
      <c r="B22">
        <v>0</v>
      </c>
      <c r="C22">
        <v>796</v>
      </c>
    </row>
    <row r="23" spans="1:3" x14ac:dyDescent="0.3">
      <c r="A23" t="s">
        <v>40</v>
      </c>
      <c r="B23">
        <v>8117</v>
      </c>
      <c r="C23">
        <v>1282938</v>
      </c>
    </row>
    <row r="24" spans="1:3" x14ac:dyDescent="0.3">
      <c r="A24" t="s">
        <v>41</v>
      </c>
      <c r="B24">
        <v>256</v>
      </c>
      <c r="C24">
        <v>41927</v>
      </c>
    </row>
    <row r="25" spans="1:3" x14ac:dyDescent="0.3">
      <c r="A25" t="s">
        <v>42</v>
      </c>
      <c r="B25">
        <v>439</v>
      </c>
      <c r="C25">
        <v>71276</v>
      </c>
    </row>
    <row r="26" spans="1:3" x14ac:dyDescent="0.3">
      <c r="A26" t="s">
        <v>43</v>
      </c>
      <c r="B26">
        <v>105</v>
      </c>
      <c r="C26">
        <v>2034460</v>
      </c>
    </row>
    <row r="27" spans="1:3" x14ac:dyDescent="0.3">
      <c r="A27" t="s">
        <v>44</v>
      </c>
      <c r="B27">
        <v>4098</v>
      </c>
      <c r="C27">
        <v>11262</v>
      </c>
    </row>
    <row r="28" spans="1:3" x14ac:dyDescent="0.3">
      <c r="A28" t="s">
        <v>45</v>
      </c>
      <c r="B28">
        <v>130</v>
      </c>
      <c r="C28">
        <v>23628</v>
      </c>
    </row>
    <row r="29" spans="1:3" x14ac:dyDescent="0.3">
      <c r="A29" t="s">
        <v>46</v>
      </c>
      <c r="B29">
        <v>3046</v>
      </c>
      <c r="C29">
        <v>917236</v>
      </c>
    </row>
    <row r="30" spans="1:3" x14ac:dyDescent="0.3">
      <c r="A30" t="s">
        <v>47</v>
      </c>
      <c r="B30">
        <v>192</v>
      </c>
      <c r="C30">
        <v>223256</v>
      </c>
    </row>
    <row r="31" spans="1:3" x14ac:dyDescent="0.3">
      <c r="A31" t="s">
        <v>48</v>
      </c>
      <c r="B31">
        <v>278</v>
      </c>
      <c r="C31">
        <v>20073</v>
      </c>
    </row>
    <row r="32" spans="1:3" x14ac:dyDescent="0.3">
      <c r="A32" t="s">
        <v>49</v>
      </c>
      <c r="B32">
        <v>27</v>
      </c>
      <c r="C32">
        <v>864947</v>
      </c>
    </row>
    <row r="33" spans="1:3" x14ac:dyDescent="0.3">
      <c r="A33" t="s">
        <v>50</v>
      </c>
      <c r="B33">
        <v>79</v>
      </c>
      <c r="C33">
        <v>14044</v>
      </c>
    </row>
    <row r="34" spans="1:3" x14ac:dyDescent="0.3">
      <c r="A34" t="s">
        <v>51</v>
      </c>
      <c r="B34">
        <v>1189</v>
      </c>
      <c r="C34">
        <v>961422</v>
      </c>
    </row>
    <row r="35" spans="1:3" x14ac:dyDescent="0.3">
      <c r="A35" t="s">
        <v>52</v>
      </c>
      <c r="B35">
        <v>7407</v>
      </c>
      <c r="C35">
        <v>1578082</v>
      </c>
    </row>
    <row r="36" spans="1:3" x14ac:dyDescent="0.3">
      <c r="A36" t="s">
        <v>53</v>
      </c>
      <c r="B36">
        <v>87</v>
      </c>
      <c r="C36">
        <v>74642</v>
      </c>
    </row>
    <row r="37" spans="1:3" x14ac:dyDescent="0.3">
      <c r="A37" t="s">
        <v>54</v>
      </c>
      <c r="B37">
        <v>63</v>
      </c>
      <c r="C37">
        <v>3130828</v>
      </c>
    </row>
    <row r="38" spans="1:3" x14ac:dyDescent="0.3">
      <c r="A38" t="s">
        <v>55</v>
      </c>
      <c r="B38">
        <v>75</v>
      </c>
      <c r="C38">
        <v>258381</v>
      </c>
    </row>
    <row r="39" spans="1:3" x14ac:dyDescent="0.3">
      <c r="A39" t="s">
        <v>56</v>
      </c>
      <c r="B39">
        <v>6453</v>
      </c>
      <c r="C39">
        <v>1871612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7</vt:i4>
      </vt:variant>
    </vt:vector>
  </HeadingPairs>
  <TitlesOfParts>
    <vt:vector size="31" baseType="lpstr">
      <vt:lpstr>Weekly</vt:lpstr>
      <vt:lpstr>Weekly Comparison</vt:lpstr>
      <vt:lpstr>Weekly Trend</vt:lpstr>
      <vt:lpstr>Death % (2)</vt:lpstr>
      <vt:lpstr>Death % Chart</vt:lpstr>
      <vt:lpstr>State Analysis</vt:lpstr>
      <vt:lpstr>% Analysis for State</vt:lpstr>
      <vt:lpstr>Delta7 Analysis</vt:lpstr>
      <vt:lpstr>Delta7 Analysis Chart</vt:lpstr>
      <vt:lpstr>state total</vt:lpstr>
      <vt:lpstr>Deceased_recovered</vt:lpstr>
      <vt:lpstr>state total pivot</vt:lpstr>
      <vt:lpstr>Map_chart</vt:lpstr>
      <vt:lpstr>Month_with_state</vt:lpstr>
      <vt:lpstr>Month_with_state_pivot</vt:lpstr>
      <vt:lpstr>month_year_data</vt:lpstr>
      <vt:lpstr>Death %</vt:lpstr>
      <vt:lpstr>Death % pivot</vt:lpstr>
      <vt:lpstr>Weekly_data</vt:lpstr>
      <vt:lpstr>Weekly_data_pivot</vt:lpstr>
      <vt:lpstr>Sheet3</vt:lpstr>
      <vt:lpstr>DashBoard 1</vt:lpstr>
      <vt:lpstr>Dashboard 2</vt:lpstr>
      <vt:lpstr>Map View</vt:lpstr>
      <vt:lpstr>state_name</vt:lpstr>
      <vt:lpstr>state_total_confirmed</vt:lpstr>
      <vt:lpstr>state_total_deceased</vt:lpstr>
      <vt:lpstr>state_total_population</vt:lpstr>
      <vt:lpstr>state_total_recovered</vt:lpstr>
      <vt:lpstr>state_total_tested</vt:lpstr>
      <vt:lpstr>state_total_vaccinated_1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Team 3b</dc:creator>
  <cp:lastModifiedBy>Telak Ghimire</cp:lastModifiedBy>
  <dcterms:created xsi:type="dcterms:W3CDTF">2022-09-10T10:59:55Z</dcterms:created>
  <dcterms:modified xsi:type="dcterms:W3CDTF">2022-09-12T16:14:01Z</dcterms:modified>
</cp:coreProperties>
</file>