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20_vm_disk\vm_shared_folder\git_sync_master\UAT-S-SB2018\SamGu\"/>
    </mc:Choice>
  </mc:AlternateContent>
  <bookViews>
    <workbookView xWindow="0" yWindow="0" windowWidth="16380" windowHeight="8190" tabRatio="678" activeTab="3"/>
  </bookViews>
  <sheets>
    <sheet name="Mean Test (T)" sheetId="1" r:id="rId1"/>
    <sheet name="Normality Test (Shapiro-Wilk)" sheetId="4" r:id="rId2"/>
    <sheet name="Variance Test (F)" sheetId="5" r:id="rId3"/>
    <sheet name="Proportion Test (Chi Squared)" sheetId="2" r:id="rId4"/>
    <sheet name="A Dengue Example" sheetId="3" r:id="rId5"/>
  </sheets>
  <definedNames>
    <definedName name="_xlchart.v1.0" hidden="1">'Mean Test (T)'!$C$17</definedName>
    <definedName name="_xlchart.v1.1" hidden="1">('Mean Test (T)'!$C$21,'Mean Test (T)'!$L$21,'Mean Test (T)'!$N$21)</definedName>
    <definedName name="_xlchart.v1.2" hidden="1">('Mean Test (T)'!$C$25,'Mean Test (T)'!$L$25,'Mean Test (T)'!$N$25)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'Variance Test (F)'!$C$18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9" i="2" l="1"/>
  <c r="H9" i="2"/>
  <c r="G9" i="2"/>
  <c r="E4" i="2" l="1"/>
  <c r="L63" i="1" l="1"/>
  <c r="K63" i="1"/>
  <c r="I63" i="1"/>
  <c r="H63" i="1"/>
  <c r="G63" i="1"/>
  <c r="F63" i="1"/>
  <c r="E63" i="1"/>
  <c r="D63" i="1"/>
  <c r="C63" i="1"/>
  <c r="B63" i="1"/>
  <c r="D9" i="2"/>
  <c r="C9" i="2"/>
  <c r="G19" i="5" l="1"/>
  <c r="C35" i="5" s="1"/>
  <c r="I19" i="5"/>
  <c r="D35" i="5" s="1"/>
  <c r="P19" i="5"/>
  <c r="P27" i="5" s="1"/>
  <c r="D31" i="5"/>
  <c r="C31" i="5"/>
  <c r="R19" i="5"/>
  <c r="R27" i="5" s="1"/>
  <c r="P29" i="5" l="1"/>
  <c r="P21" i="5"/>
  <c r="P24" i="5"/>
  <c r="P25" i="5"/>
  <c r="P20" i="5"/>
  <c r="P28" i="5"/>
  <c r="P22" i="5"/>
  <c r="P26" i="5"/>
  <c r="P23" i="5"/>
  <c r="R21" i="5"/>
  <c r="R26" i="5"/>
  <c r="R29" i="5"/>
  <c r="R23" i="5"/>
  <c r="R25" i="5"/>
  <c r="R28" i="5"/>
  <c r="R22" i="5"/>
  <c r="R20" i="5"/>
  <c r="R24" i="5"/>
  <c r="P52" i="4"/>
  <c r="P51" i="4"/>
  <c r="P50" i="4"/>
  <c r="P49" i="4"/>
  <c r="P48" i="4"/>
  <c r="P47" i="4"/>
  <c r="P46" i="4"/>
  <c r="P45" i="4"/>
  <c r="P44" i="4"/>
  <c r="P43" i="4"/>
  <c r="G42" i="4"/>
  <c r="I42" i="4" s="1"/>
  <c r="G19" i="4"/>
  <c r="I19" i="4" s="1"/>
  <c r="K47" i="4"/>
  <c r="L47" i="4" s="1"/>
  <c r="K46" i="4"/>
  <c r="L46" i="4" s="1"/>
  <c r="K45" i="4"/>
  <c r="L45" i="4" s="1"/>
  <c r="K44" i="4"/>
  <c r="L44" i="4" s="1"/>
  <c r="K43" i="4"/>
  <c r="L43" i="4" s="1"/>
  <c r="P42" i="4"/>
  <c r="L29" i="4"/>
  <c r="L26" i="4"/>
  <c r="L24" i="4"/>
  <c r="L23" i="4"/>
  <c r="L22" i="4"/>
  <c r="L21" i="4"/>
  <c r="L20" i="4"/>
  <c r="K24" i="4"/>
  <c r="K23" i="4"/>
  <c r="K22" i="4"/>
  <c r="K21" i="4"/>
  <c r="K20" i="4"/>
  <c r="P30" i="4"/>
  <c r="P29" i="4"/>
  <c r="P28" i="4"/>
  <c r="P27" i="4"/>
  <c r="P26" i="4"/>
  <c r="P25" i="4"/>
  <c r="P24" i="4"/>
  <c r="P23" i="4"/>
  <c r="P22" i="4"/>
  <c r="P21" i="4"/>
  <c r="P20" i="4"/>
  <c r="P19" i="4"/>
  <c r="F95" i="3"/>
  <c r="B95" i="3"/>
  <c r="B90" i="3"/>
  <c r="B67" i="3"/>
  <c r="B70" i="3" s="1"/>
  <c r="H95" i="3" s="1"/>
  <c r="E5" i="3"/>
  <c r="E4" i="3"/>
  <c r="E29" i="2"/>
  <c r="D5" i="2"/>
  <c r="C5" i="2"/>
  <c r="C10" i="2" s="1"/>
  <c r="C11" i="2" s="1"/>
  <c r="E9" i="2"/>
  <c r="E77" i="1"/>
  <c r="D77" i="1"/>
  <c r="C77" i="1"/>
  <c r="B77" i="1"/>
  <c r="E72" i="1"/>
  <c r="D72" i="1"/>
  <c r="C72" i="1"/>
  <c r="B72" i="1"/>
  <c r="E62" i="1"/>
  <c r="D62" i="1"/>
  <c r="C62" i="1"/>
  <c r="B62" i="1"/>
  <c r="E25" i="1"/>
  <c r="D25" i="1"/>
  <c r="C25" i="1"/>
  <c r="B25" i="1"/>
  <c r="E21" i="1"/>
  <c r="D21" i="1"/>
  <c r="C21" i="1"/>
  <c r="B21" i="1"/>
  <c r="E17" i="1"/>
  <c r="D17" i="1"/>
  <c r="C17" i="1"/>
  <c r="B17" i="1"/>
  <c r="E10" i="1"/>
  <c r="D10" i="1"/>
  <c r="C10" i="1"/>
  <c r="B10" i="1"/>
  <c r="F10" i="1" s="1"/>
  <c r="J10" i="1" s="1"/>
  <c r="L10" i="1" s="1"/>
  <c r="E6" i="1"/>
  <c r="D6" i="1"/>
  <c r="C6" i="1"/>
  <c r="B6" i="1"/>
  <c r="E5" i="2" l="1"/>
  <c r="E10" i="2" s="1"/>
  <c r="D15" i="2" s="1"/>
  <c r="D24" i="2" s="1"/>
  <c r="D14" i="2"/>
  <c r="D23" i="2" s="1"/>
  <c r="D10" i="2"/>
  <c r="D11" i="2" s="1"/>
  <c r="P30" i="5"/>
  <c r="C32" i="5" s="1"/>
  <c r="R30" i="5"/>
  <c r="D32" i="5" s="1"/>
  <c r="P53" i="4"/>
  <c r="L49" i="4"/>
  <c r="L52" i="4" s="1"/>
  <c r="F6" i="1"/>
  <c r="J6" i="1" s="1"/>
  <c r="L6" i="1" s="1"/>
  <c r="F17" i="1"/>
  <c r="F21" i="1"/>
  <c r="J21" i="1" s="1"/>
  <c r="N21" i="1" s="1"/>
  <c r="F25" i="1"/>
  <c r="J25" i="1" s="1"/>
  <c r="N25" i="1" s="1"/>
  <c r="F62" i="1"/>
  <c r="F72" i="1"/>
  <c r="J72" i="1" s="1"/>
  <c r="N72" i="1" s="1"/>
  <c r="F77" i="1"/>
  <c r="J77" i="1" s="1"/>
  <c r="N77" i="1" s="1"/>
  <c r="F96" i="3"/>
  <c r="L72" i="1"/>
  <c r="N6" i="1"/>
  <c r="N10" i="1"/>
  <c r="C14" i="2"/>
  <c r="D90" i="3"/>
  <c r="D95" i="3"/>
  <c r="B96" i="3" s="1"/>
  <c r="B97" i="3" s="1"/>
  <c r="F90" i="3" s="1"/>
  <c r="L77" i="1"/>
  <c r="E11" i="2" l="1"/>
  <c r="C15" i="2"/>
  <c r="C24" i="2" s="1"/>
  <c r="E31" i="2"/>
  <c r="D16" i="2"/>
  <c r="D25" i="2"/>
  <c r="E24" i="2"/>
  <c r="D34" i="5"/>
  <c r="D38" i="5" s="1"/>
  <c r="L21" i="1"/>
  <c r="L25" i="1"/>
  <c r="B91" i="3"/>
  <c r="B103" i="3" s="1"/>
  <c r="C16" i="2"/>
  <c r="E14" i="2"/>
  <c r="C23" i="2"/>
  <c r="E16" i="2" l="1"/>
  <c r="E15" i="2"/>
  <c r="C25" i="2"/>
  <c r="E25" i="2" s="1"/>
  <c r="E23" i="2"/>
</calcChain>
</file>

<file path=xl/comments1.xml><?xml version="1.0" encoding="utf-8"?>
<comments xmlns="http://schemas.openxmlformats.org/spreadsheetml/2006/main">
  <authors>
    <author/>
  </authors>
  <commentList>
    <comment ref="I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Administrator:
</t>
        </r>
        <r>
          <rPr>
            <sz val="9"/>
            <color rgb="FF000000"/>
            <rFont val="Tahoma"/>
            <family val="2"/>
            <charset val="1"/>
          </rPr>
          <t>I think you might be confusing the expected sampling distribution of a mean (which we would calculate based on a single sample) with the (usually hypothetical) process of simulating what would happen if we did repeatedly sample from the same population multiple times.
For any given sample size (even n = 2) we would say that the sample mean (from the two people) estimates the population mean. But the estimation accuracy -- that is, how good a job we've done of estimating the population mean based on our sample data, as reflected in the standard error of the mean -- will be poorer than if we had a 20 or 200 people in our sample. This is relatively intuitive (larger samples give better estimation accuracy).
We would then use the standard error to calculate a confidence interval, which (in this case) is based around the Normal distribution (we'd probably use the t-distribution in small samples since the standard deviation of the population is often underestimated in a small sample, leading to overly optimistic standard errors.)
In answer to your last question, no we don't always need a Normally distributed population to apply these estimation methods -- the central limit theorem indicates that the sampling distribution of a mean (estimated, again, from a single sample) will tend to follow a normal distribution even when the underlying population has a non-Normal distribution. This is usually appropriate for "bigger" sample sizes.
Having said that, when you have a non-Normal population that you're sampling from, the mean might not be an appropriate summary statistic, even if the sampling distribution for that mean could be considered reliable.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L3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Look for P value from below table using Test Statistics: W = 0.967236
p value is about 0.8 &gt; 0.05
So we cannot reject the null hypothesis. Accept Ho: Sample data is noramlly distributed.</t>
        </r>
      </text>
    </comment>
    <comment ref="L55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Look for P value from below table using Test Statistics: W = 0.953496
p value is about 0.7 &gt; 0.05
So we cannot reject the null hypothesis. Accept Ho: Sample data is noramlly distributed.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34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F Statistic = variance 1/ variance 2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The degrees of freedom in the table will be the sample size -1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Choose an alpha level. No alpha was stated in the question, so use 0.05 (the standard “go to” in statistics). This needs to be halved for the two-tailed test, so use 0.025.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Compare your calculated ration of variance value to your F-table value. If your calculated value is higher than the table value, you can reject the null hypothesis:
F calculated value: 2.228884
F value from reference table: 4.0260
2.228884 &lt; 4.0260
So we cannot reject the null hypothesis. Accept Ho: Variance is equal.</t>
        </r>
      </text>
    </comment>
  </commentList>
</comments>
</file>

<file path=xl/sharedStrings.xml><?xml version="1.0" encoding="utf-8"?>
<sst xmlns="http://schemas.openxmlformats.org/spreadsheetml/2006/main" count="320" uniqueCount="122">
  <si>
    <t>S-SB</t>
  </si>
  <si>
    <t>Day2</t>
  </si>
  <si>
    <t>P14</t>
  </si>
  <si>
    <t>of</t>
  </si>
  <si>
    <t>2.2 S-SB1 Data Summarisation</t>
  </si>
  <si>
    <t>n</t>
  </si>
  <si>
    <t>Mean</t>
  </si>
  <si>
    <t>Variance</t>
  </si>
  <si>
    <t>StdDev</t>
  </si>
  <si>
    <t>SE (Standard error of the mean)</t>
  </si>
  <si>
    <t>1.96*SE</t>
  </si>
  <si>
    <t>95% CI Lower Limit</t>
  </si>
  <si>
    <t>95% CI Higer Limit</t>
  </si>
  <si>
    <t xml:space="preserve">CI: Confidence Interval </t>
  </si>
  <si>
    <t>P19</t>
  </si>
  <si>
    <t>https://stats.stackexchange.com/questions/47809/how-does-the-sampling-distribution-of-sample-means-approximate-the-population-me</t>
  </si>
  <si>
    <t>2.3 S-SB2 Sampling and Normality (WS+)</t>
  </si>
  <si>
    <t>P6</t>
  </si>
  <si>
    <t>2.4 S-SB2 One Sample Tests (WS+)</t>
  </si>
  <si>
    <t>McDonald's dirve through time from 25 stores</t>
  </si>
  <si>
    <t>McDonalds.csv</t>
  </si>
  <si>
    <t>McDonalds2.csv</t>
  </si>
  <si>
    <t>Total</t>
  </si>
  <si>
    <t>Expected</t>
  </si>
  <si>
    <t>Yes</t>
  </si>
  <si>
    <t>No</t>
  </si>
  <si>
    <t>Test Statistics</t>
  </si>
  <si>
    <t>Dengue Test = Positive</t>
  </si>
  <si>
    <t>Dengue Test = Negative</t>
  </si>
  <si>
    <t>If a person: Has Dengue = True</t>
  </si>
  <si>
    <t>If a person: Has Dengue = False</t>
  </si>
  <si>
    <t>Yesterday you did a yearly routine medical exam, and the hospital was very generous that it provided a free Dengue test.</t>
  </si>
  <si>
    <t xml:space="preserve">Unfortunately your result is found to be positive in the medical report. </t>
  </si>
  <si>
    <t>http://www.nea.gov.sg/public-health/dengue/dengue-cases</t>
  </si>
  <si>
    <t>Average number of new Dengue cases per week</t>
  </si>
  <si>
    <t>Singapore population</t>
  </si>
  <si>
    <t>Average chance for a person of getting Dengue in past week P(Has Dengue = True)</t>
  </si>
  <si>
    <t>Average chance for a person of NOT getting Dengue in past week P(Has Dengue = False)</t>
  </si>
  <si>
    <t>P(Conclution|Condition) = P(Condition|Conclution)*P(Conclution)/P(Condition)</t>
  </si>
  <si>
    <t>P(A|B) = P(B|A)*P(A)/P(B)</t>
  </si>
  <si>
    <t>P(Has Dengue = True | Dengue Test = Positive)</t>
  </si>
  <si>
    <t>=</t>
  </si>
  <si>
    <t>P(Dengue Test = Positive | Has Dengue = True) * P(Has Dengue = True) / P(Dengue Test = Positive)</t>
  </si>
  <si>
    <t>*</t>
  </si>
  <si>
    <t>/</t>
  </si>
  <si>
    <t>P(Dengue Test = Positive)</t>
  </si>
  <si>
    <t>P(Dengue Test = Positive | Has Dengue = True)*P(Has Dengue = True) + P(Dengue Test = Positive | Has Dengue = False)*P(Has Dengue = False)</t>
  </si>
  <si>
    <t>+</t>
  </si>
  <si>
    <t>Times more likely</t>
  </si>
  <si>
    <t>similar to having 948 4D Lottery tickets?</t>
  </si>
  <si>
    <t>airline travel insurance?</t>
  </si>
  <si>
    <t>But you didn’t seem to develop any Dengue symptoms since last week, how likely do you think you got infected by Dengue virus?</t>
  </si>
  <si>
    <t>MU567</t>
  </si>
  <si>
    <t>9C8549</t>
  </si>
  <si>
    <t>Normal</t>
  </si>
  <si>
    <t>EndAisle</t>
  </si>
  <si>
    <t>Cola.csv</t>
  </si>
  <si>
    <t>store</t>
  </si>
  <si>
    <t>Sales of BLK Cola in 20 different stores</t>
  </si>
  <si>
    <t>Sorted</t>
  </si>
  <si>
    <t>Question: Is the Sales number in 'Normal' store normally distributed?</t>
  </si>
  <si>
    <t>a1</t>
  </si>
  <si>
    <t>a2</t>
  </si>
  <si>
    <t>a3</t>
  </si>
  <si>
    <t>a4</t>
  </si>
  <si>
    <t>a5</t>
  </si>
  <si>
    <t>m =</t>
  </si>
  <si>
    <t>n =</t>
  </si>
  <si>
    <t>mean =</t>
  </si>
  <si>
    <t>(Xi - mean)^2</t>
  </si>
  <si>
    <t>X10-X1</t>
  </si>
  <si>
    <t>diff</t>
  </si>
  <si>
    <t>a*diff</t>
  </si>
  <si>
    <t>X8-X3</t>
  </si>
  <si>
    <t>X9-X2</t>
  </si>
  <si>
    <t>X7-X4</t>
  </si>
  <si>
    <t>X6-X5</t>
  </si>
  <si>
    <t>SS (Squared Sum) =</t>
  </si>
  <si>
    <t>http://www.real-statistics.com/statistics-tables/shapiro-wilk-table/</t>
  </si>
  <si>
    <t>Table 1 – Coefficients</t>
  </si>
  <si>
    <t>Table 2 – p-values</t>
  </si>
  <si>
    <t>b =</t>
  </si>
  <si>
    <t>W =</t>
  </si>
  <si>
    <t>Question: Is the Sales number in 'EndAisle' store normally distributed?</t>
  </si>
  <si>
    <t>W = b2 ⁄ SS (Shapiro Test Statistic)</t>
  </si>
  <si>
    <t>Question: Are the Sales number has similar variance/dispersion between 'Normal' and 'EndAisle' stores?</t>
  </si>
  <si>
    <r>
      <t>H</t>
    </r>
    <r>
      <rPr>
        <vertAlign val="subscript"/>
        <sz val="11"/>
        <color theme="4"/>
        <rFont val="Calibri"/>
        <family val="2"/>
      </rPr>
      <t>0</t>
    </r>
    <r>
      <rPr>
        <sz val="11"/>
        <color theme="4"/>
        <rFont val="Calibri"/>
        <family val="2"/>
      </rPr>
      <t>: σ</t>
    </r>
    <r>
      <rPr>
        <vertAlign val="subscript"/>
        <sz val="11"/>
        <color theme="4"/>
        <rFont val="Calibri"/>
        <family val="2"/>
      </rPr>
      <t>1</t>
    </r>
    <r>
      <rPr>
        <vertAlign val="superscript"/>
        <sz val="11"/>
        <color theme="4"/>
        <rFont val="Calibri"/>
        <family val="2"/>
      </rPr>
      <t>2</t>
    </r>
    <r>
      <rPr>
        <sz val="11"/>
        <color theme="4"/>
        <rFont val="Calibri"/>
        <family val="2"/>
      </rPr>
      <t> = σ</t>
    </r>
    <r>
      <rPr>
        <vertAlign val="subscript"/>
        <sz val="11"/>
        <color theme="4"/>
        <rFont val="Calibri"/>
        <family val="2"/>
      </rPr>
      <t>2</t>
    </r>
    <r>
      <rPr>
        <vertAlign val="superscript"/>
        <sz val="11"/>
        <color theme="4"/>
        <rFont val="Calibri"/>
        <family val="2"/>
      </rPr>
      <t>2</t>
    </r>
  </si>
  <si>
    <r>
      <t>H</t>
    </r>
    <r>
      <rPr>
        <vertAlign val="subscript"/>
        <sz val="11"/>
        <color theme="4"/>
        <rFont val="Calibri"/>
        <family val="2"/>
      </rPr>
      <t>1</t>
    </r>
    <r>
      <rPr>
        <sz val="11"/>
        <color theme="4"/>
        <rFont val="Calibri"/>
        <family val="2"/>
      </rPr>
      <t>: σ</t>
    </r>
    <r>
      <rPr>
        <vertAlign val="subscript"/>
        <sz val="11"/>
        <color theme="4"/>
        <rFont val="Calibri"/>
        <family val="2"/>
      </rPr>
      <t>1</t>
    </r>
    <r>
      <rPr>
        <vertAlign val="superscript"/>
        <sz val="11"/>
        <color theme="4"/>
        <rFont val="Calibri"/>
        <family val="2"/>
      </rPr>
      <t>2</t>
    </r>
    <r>
      <rPr>
        <sz val="11"/>
        <color theme="4"/>
        <rFont val="Calibri"/>
        <family val="2"/>
      </rPr>
      <t> ≠ σ</t>
    </r>
    <r>
      <rPr>
        <vertAlign val="subscript"/>
        <sz val="11"/>
        <color theme="4"/>
        <rFont val="Calibri"/>
        <family val="2"/>
      </rPr>
      <t>2</t>
    </r>
    <r>
      <rPr>
        <vertAlign val="superscript"/>
        <sz val="11"/>
        <color theme="4"/>
        <rFont val="Calibri"/>
        <family val="2"/>
      </rPr>
      <t>2</t>
    </r>
  </si>
  <si>
    <t>mean</t>
  </si>
  <si>
    <t>ratio of variance</t>
  </si>
  <si>
    <t>degree of freedom</t>
  </si>
  <si>
    <t>n1 =</t>
  </si>
  <si>
    <t>n2 =</t>
  </si>
  <si>
    <t>http://www.statisticshowto.com/tables/f-table/</t>
  </si>
  <si>
    <t>alpha</t>
  </si>
  <si>
    <t>F Table for alpha=.05</t>
  </si>
  <si>
    <t>F Table for alpha=.025</t>
  </si>
  <si>
    <t>F Table for alpha=.01</t>
  </si>
  <si>
    <t>DF1 (see next table below for 12 to ∞)</t>
  </si>
  <si>
    <t>DF2</t>
  </si>
  <si>
    <t>INF</t>
  </si>
  <si>
    <t>DF 1</t>
  </si>
  <si>
    <t>DF1 (see table below for 12 to ∞)</t>
  </si>
  <si>
    <t>DF2/DF1</t>
  </si>
  <si>
    <t>F-value reference</t>
  </si>
  <si>
    <t>Equal Varance?</t>
  </si>
  <si>
    <t>variance = SS/(n-1)</t>
  </si>
  <si>
    <t>https://www.medcalc.org/manual/chi-square-table.php</t>
  </si>
  <si>
    <t>Values of the Chi-squared distribution</t>
  </si>
  <si>
    <t> P</t>
  </si>
  <si>
    <t>DF</t>
  </si>
  <si>
    <t>Actual Ratio</t>
  </si>
  <si>
    <t>Expected Ratio</t>
  </si>
  <si>
    <t>Satisfied flight?</t>
  </si>
  <si>
    <t xml:space="preserve">Chi-squared distribution's number of degrees of freedom (DF) </t>
  </si>
  <si>
    <t>Look for P value from below table using Test Statistics</t>
  </si>
  <si>
    <t>p =</t>
  </si>
  <si>
    <t>MU567 difference</t>
  </si>
  <si>
    <t>9C8549 difference</t>
  </si>
  <si>
    <t>Total difference</t>
  </si>
  <si>
    <t>lower than expected</t>
  </si>
  <si>
    <t>higher than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</si>
</sst>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%"/>
    <numFmt numFmtId="165" formatCode="0.0000000%"/>
    <numFmt numFmtId="166" formatCode="0.00000000%"/>
  </numFmts>
  <fonts count="2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E7E6E6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4"/>
      <name val="Calibri"/>
      <family val="2"/>
      <charset val="1"/>
    </font>
    <font>
      <b/>
      <sz val="11"/>
      <color theme="4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</font>
    <font>
      <sz val="11"/>
      <color theme="4"/>
      <name val="Calibri"/>
      <family val="2"/>
    </font>
    <font>
      <vertAlign val="subscript"/>
      <sz val="11"/>
      <color theme="4"/>
      <name val="Calibri"/>
      <family val="2"/>
    </font>
    <font>
      <vertAlign val="superscript"/>
      <sz val="11"/>
      <color theme="4"/>
      <name val="Calibri"/>
      <family val="2"/>
    </font>
    <font>
      <b/>
      <sz val="11"/>
      <color theme="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sz val="11"/>
      <color theme="1" tint="0.499984740745262"/>
      <name val="Calibri"/>
      <family val="2"/>
    </font>
    <font>
      <sz val="11"/>
      <color theme="1" tint="0.499984740745262"/>
      <name val="Calibri"/>
      <family val="2"/>
    </font>
    <font>
      <b/>
      <sz val="8"/>
      <color rgb="FF111111"/>
      <name val="Arial"/>
      <family val="2"/>
    </font>
    <font>
      <sz val="7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  <charset val="1"/>
    </font>
    <font>
      <sz val="11"/>
      <color theme="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E7E6E6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73F07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86">
    <xf numFmtId="0" fontId="0" fillId="0" borderId="0" xfId="0"/>
    <xf numFmtId="0" fontId="0" fillId="3" borderId="0" xfId="0" applyFill="1"/>
    <xf numFmtId="0" fontId="2" fillId="3" borderId="0" xfId="0" applyFont="1" applyFill="1"/>
    <xf numFmtId="164" fontId="2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1" applyFont="1" applyFill="1" applyBorder="1" applyAlignment="1" applyProtection="1"/>
    <xf numFmtId="3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ont="1" applyFill="1"/>
    <xf numFmtId="165" fontId="0" fillId="3" borderId="0" xfId="0" applyNumberFormat="1" applyFill="1"/>
    <xf numFmtId="164" fontId="0" fillId="3" borderId="0" xfId="0" applyNumberFormat="1" applyFill="1"/>
    <xf numFmtId="166" fontId="0" fillId="3" borderId="0" xfId="0" applyNumberFormat="1" applyFill="1"/>
    <xf numFmtId="0" fontId="2" fillId="3" borderId="0" xfId="0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1"/>
    <xf numFmtId="0" fontId="9" fillId="3" borderId="0" xfId="0" applyFont="1" applyFill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10" fillId="4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1" applyFont="1" applyFill="1" applyBorder="1" applyAlignment="1" applyProtection="1">
      <alignment horizontal="left"/>
    </xf>
    <xf numFmtId="0" fontId="12" fillId="3" borderId="0" xfId="0" applyFont="1" applyFill="1"/>
    <xf numFmtId="0" fontId="12" fillId="3" borderId="0" xfId="0" applyFont="1" applyFill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3" fillId="3" borderId="0" xfId="0" applyFont="1" applyFill="1" applyBorder="1"/>
    <xf numFmtId="0" fontId="13" fillId="3" borderId="0" xfId="0" applyFont="1" applyFill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3" fillId="3" borderId="1" xfId="0" applyFont="1" applyFill="1" applyBorder="1"/>
    <xf numFmtId="0" fontId="8" fillId="3" borderId="0" xfId="0" applyFont="1" applyFill="1" applyAlignment="1">
      <alignment horizontal="right"/>
    </xf>
    <xf numFmtId="0" fontId="19" fillId="3" borderId="0" xfId="0" applyFont="1" applyFill="1"/>
    <xf numFmtId="0" fontId="20" fillId="3" borderId="0" xfId="0" applyFont="1" applyFill="1" applyBorder="1" applyAlignment="1">
      <alignment horizontal="center" vertical="center" wrapText="1"/>
    </xf>
    <xf numFmtId="0" fontId="20" fillId="3" borderId="0" xfId="0" applyFont="1" applyFill="1" applyBorder="1"/>
    <xf numFmtId="0" fontId="21" fillId="3" borderId="0" xfId="0" applyFont="1" applyFill="1" applyBorder="1" applyAlignment="1">
      <alignment horizontal="left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20" fillId="3" borderId="0" xfId="0" applyFont="1" applyFill="1" applyBorder="1" applyAlignment="1">
      <alignment vertical="center" wrapText="1"/>
    </xf>
    <xf numFmtId="0" fontId="20" fillId="3" borderId="0" xfId="0" applyFont="1" applyFill="1"/>
    <xf numFmtId="0" fontId="12" fillId="4" borderId="1" xfId="0" applyFont="1" applyFill="1" applyBorder="1" applyAlignment="1">
      <alignment horizontal="center"/>
    </xf>
    <xf numFmtId="0" fontId="13" fillId="4" borderId="2" xfId="0" applyFont="1" applyFill="1" applyBorder="1"/>
    <xf numFmtId="0" fontId="0" fillId="5" borderId="0" xfId="0" applyFont="1" applyFill="1"/>
    <xf numFmtId="0" fontId="22" fillId="3" borderId="3" xfId="0" applyFont="1" applyFill="1" applyBorder="1" applyAlignment="1">
      <alignment horizontal="left" vertical="center" wrapText="1"/>
    </xf>
    <xf numFmtId="0" fontId="23" fillId="3" borderId="0" xfId="0" applyFont="1" applyFill="1" applyAlignment="1">
      <alignment horizontal="justify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top" wrapText="1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" fillId="5" borderId="0" xfId="0" applyFont="1" applyFill="1"/>
    <xf numFmtId="0" fontId="6" fillId="5" borderId="0" xfId="0" applyFont="1" applyFill="1" applyAlignment="1">
      <alignment horizontal="left"/>
    </xf>
    <xf numFmtId="0" fontId="3" fillId="3" borderId="0" xfId="1" applyFill="1"/>
    <xf numFmtId="0" fontId="6" fillId="5" borderId="0" xfId="0" applyFont="1" applyFill="1" applyBorder="1" applyAlignment="1">
      <alignment horizontal="center"/>
    </xf>
    <xf numFmtId="10" fontId="26" fillId="5" borderId="0" xfId="0" applyNumberFormat="1" applyFont="1" applyFill="1" applyBorder="1" applyAlignment="1">
      <alignment horizontal="center"/>
    </xf>
    <xf numFmtId="10" fontId="6" fillId="5" borderId="0" xfId="0" applyNumberFormat="1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9" fontId="6" fillId="5" borderId="14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10" fontId="26" fillId="5" borderId="15" xfId="0" applyNumberFormat="1" applyFont="1" applyFill="1" applyBorder="1" applyAlignment="1">
      <alignment horizontal="center"/>
    </xf>
    <xf numFmtId="10" fontId="6" fillId="5" borderId="15" xfId="0" applyNumberFormat="1" applyFont="1" applyFill="1" applyBorder="1" applyAlignment="1">
      <alignment horizontal="center"/>
    </xf>
    <xf numFmtId="9" fontId="6" fillId="5" borderId="16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2" fontId="6" fillId="5" borderId="1" xfId="0" applyNumberFormat="1" applyFont="1" applyFill="1" applyBorder="1" applyAlignment="1">
      <alignment horizontal="center"/>
    </xf>
    <xf numFmtId="0" fontId="27" fillId="3" borderId="0" xfId="0" applyFont="1" applyFill="1"/>
    <xf numFmtId="0" fontId="27" fillId="3" borderId="0" xfId="0" applyFont="1" applyFill="1" applyAlignment="1">
      <alignment horizontal="center"/>
    </xf>
    <xf numFmtId="0" fontId="24" fillId="3" borderId="5" xfId="0" applyFont="1" applyFill="1" applyBorder="1" applyAlignment="1">
      <alignment horizontal="left" vertical="center" wrapText="1"/>
    </xf>
    <xf numFmtId="0" fontId="24" fillId="3" borderId="6" xfId="0" applyFont="1" applyFill="1" applyBorder="1" applyAlignment="1">
      <alignment horizontal="left" vertical="center" wrapText="1"/>
    </xf>
    <xf numFmtId="0" fontId="24" fillId="3" borderId="7" xfId="0" applyFont="1" applyFill="1" applyBorder="1" applyAlignment="1">
      <alignment horizontal="left" vertical="center" wrapText="1"/>
    </xf>
    <xf numFmtId="0" fontId="24" fillId="3" borderId="9" xfId="0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10" fontId="0" fillId="3" borderId="15" xfId="0" applyNumberFormat="1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0" fillId="3" borderId="1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  <cx:data id="1">
      <cx:numDim type="val">
        <cx:f dir="row">_xlchart.v1.2</cx:f>
      </cx:numDim>
    </cx:data>
    <cx:data id="2">
      <cx:numDim type="val">
        <cx:f dir="row">_xlchart.v1.0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SG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Confidence Intervals</a:t>
            </a:r>
          </a:p>
        </cx:rich>
      </cx:tx>
    </cx:title>
    <cx:plotArea>
      <cx:plotAreaRegion>
        <cx:series layoutId="boxWhisker" uniqueId="{24B3B9B4-792A-4FC9-B27B-47C7613B0379}">
          <cx:tx>
            <cx:txData>
              <cx:v>Sample1</cx:v>
            </cx:txData>
          </cx:tx>
          <cx:spPr>
            <a:solidFill>
              <a:schemeClr val="accent5">
                <a:lumMod val="60000"/>
                <a:lumOff val="40000"/>
              </a:schemeClr>
            </a:solidFill>
          </cx:spPr>
          <cx:dataId val="0"/>
          <cx:layoutPr>
            <cx:statistics quartileMethod="exclusive"/>
          </cx:layoutPr>
        </cx:series>
        <cx:series layoutId="boxWhisker" uniqueId="{DC20244B-071F-46B7-85DA-2868FD88B782}">
          <cx:tx>
            <cx:txData>
              <cx:v>Sample2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</cx:spPr>
          <cx:dataId val="1"/>
          <cx:layoutPr>
            <cx:statistics quartileMethod="exclusive"/>
          </cx:layoutPr>
        </cx:series>
        <cx:series layoutId="boxWhisker" uniqueId="{00000000-3492-4669-84A4-D59D29B0F41A}">
          <cx:tx>
            <cx:txData>
              <cx:v>Actual Population Mean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2.19000006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Samples</a:t>
                </a:r>
              </a:p>
            </cx:rich>
          </cx:tx>
        </cx:title>
        <cx:tickLabels/>
      </cx:axis>
      <cx:axis id="1">
        <cx:valScaling max="31" min="19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Ages</a:t>
                </a:r>
              </a:p>
            </cx:rich>
          </cx:tx>
        </cx:title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184149</xdr:rowOff>
    </xdr:from>
    <xdr:to>
      <xdr:col>8</xdr:col>
      <xdr:colOff>273050</xdr:colOff>
      <xdr:row>44</xdr:row>
      <xdr:rowOff>167000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" y="5524499"/>
          <a:ext cx="4584700" cy="2745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190500</xdr:colOff>
      <xdr:row>37</xdr:row>
      <xdr:rowOff>88900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8</xdr:col>
      <xdr:colOff>260350</xdr:colOff>
      <xdr:row>44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</xdr:colOff>
      <xdr:row>30</xdr:row>
      <xdr:rowOff>38100</xdr:rowOff>
    </xdr:from>
    <xdr:to>
      <xdr:col>14</xdr:col>
      <xdr:colOff>1181100</xdr:colOff>
      <xdr:row>31</xdr:row>
      <xdr:rowOff>57150</xdr:rowOff>
    </xdr:to>
    <xdr:pic>
      <xdr:nvPicPr>
        <xdr:cNvPr id="2" name="Picture 1" descr="image35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5562600"/>
          <a:ext cx="1143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196850</xdr:colOff>
      <xdr:row>26</xdr:row>
      <xdr:rowOff>69850</xdr:rowOff>
    </xdr:from>
    <xdr:to>
      <xdr:col>12</xdr:col>
      <xdr:colOff>444500</xdr:colOff>
      <xdr:row>27</xdr:row>
      <xdr:rowOff>76200</xdr:rowOff>
    </xdr:to>
    <xdr:pic>
      <xdr:nvPicPr>
        <xdr:cNvPr id="4" name="Picture 3" descr="https://i2.wp.com/www.real-statistics.com/wp-content/uploads/2013/02/image3598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2850" y="4857750"/>
          <a:ext cx="14668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10</xdr:col>
      <xdr:colOff>457200</xdr:colOff>
      <xdr:row>66</xdr:row>
      <xdr:rowOff>146050</xdr:rowOff>
    </xdr:to>
    <xdr:pic>
      <xdr:nvPicPr>
        <xdr:cNvPr id="5" name="Picture 4" descr="Shapiro-Wilk Weights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3550"/>
          <a:ext cx="5943600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10</xdr:col>
      <xdr:colOff>457200</xdr:colOff>
      <xdr:row>77</xdr:row>
      <xdr:rowOff>158750</xdr:rowOff>
    </xdr:to>
    <xdr:pic>
      <xdr:nvPicPr>
        <xdr:cNvPr id="6" name="Picture 5" descr="Shapiro-Wilk Weights 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8450"/>
          <a:ext cx="594360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10</xdr:col>
      <xdr:colOff>457200</xdr:colOff>
      <xdr:row>88</xdr:row>
      <xdr:rowOff>158750</xdr:rowOff>
    </xdr:to>
    <xdr:pic>
      <xdr:nvPicPr>
        <xdr:cNvPr id="7" name="Picture 6" descr="Shapiro-Wilk Weights 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44100"/>
          <a:ext cx="594360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9</xdr:col>
      <xdr:colOff>95250</xdr:colOff>
      <xdr:row>134</xdr:row>
      <xdr:rowOff>127000</xdr:rowOff>
    </xdr:to>
    <xdr:pic>
      <xdr:nvPicPr>
        <xdr:cNvPr id="8" name="Picture 7" descr="image374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74650"/>
          <a:ext cx="4972050" cy="767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63500</xdr:colOff>
      <xdr:row>53</xdr:row>
      <xdr:rowOff>57150</xdr:rowOff>
    </xdr:from>
    <xdr:ext cx="1143000" cy="203200"/>
    <xdr:pic>
      <xdr:nvPicPr>
        <xdr:cNvPr id="9" name="Picture 8" descr="image35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7900" y="8896350"/>
          <a:ext cx="1143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196850</xdr:colOff>
      <xdr:row>49</xdr:row>
      <xdr:rowOff>69850</xdr:rowOff>
    </xdr:from>
    <xdr:ext cx="1466850" cy="190500"/>
    <xdr:pic>
      <xdr:nvPicPr>
        <xdr:cNvPr id="10" name="Picture 9" descr="https://i2.wp.com/www.real-statistics.com/wp-content/uploads/2013/02/image3598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2850" y="8172450"/>
          <a:ext cx="14668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30</xdr:row>
      <xdr:rowOff>38100</xdr:rowOff>
    </xdr:from>
    <xdr:ext cx="1143000" cy="203200"/>
    <xdr:pic>
      <xdr:nvPicPr>
        <xdr:cNvPr id="4" name="Picture 3" descr="image35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5638800"/>
          <a:ext cx="1143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165100</xdr:rowOff>
    </xdr:from>
    <xdr:to>
      <xdr:col>3</xdr:col>
      <xdr:colOff>0</xdr:colOff>
      <xdr:row>1</xdr:row>
      <xdr:rowOff>165100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3850" y="349250"/>
          <a:ext cx="1295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120650</xdr:colOff>
      <xdr:row>0</xdr:row>
      <xdr:rowOff>152400</xdr:rowOff>
    </xdr:from>
    <xdr:to>
      <xdr:col>3</xdr:col>
      <xdr:colOff>1143000</xdr:colOff>
      <xdr:row>1</xdr:row>
      <xdr:rowOff>165100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36550"/>
          <a:ext cx="102235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774700</xdr:colOff>
      <xdr:row>41</xdr:row>
      <xdr:rowOff>69850</xdr:rowOff>
    </xdr:to>
    <xdr:pic>
      <xdr:nvPicPr>
        <xdr:cNvPr id="11" name="Picture 10" descr="Chi-squared distributio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6445250"/>
          <a:ext cx="2070100" cy="117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431800</xdr:colOff>
      <xdr:row>17</xdr:row>
      <xdr:rowOff>171450</xdr:rowOff>
    </xdr:from>
    <xdr:to>
      <xdr:col>3</xdr:col>
      <xdr:colOff>876300</xdr:colOff>
      <xdr:row>20</xdr:row>
      <xdr:rowOff>82550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650" y="3302000"/>
          <a:ext cx="1739900" cy="46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158750</xdr:colOff>
      <xdr:row>26</xdr:row>
      <xdr:rowOff>139700</xdr:rowOff>
    </xdr:from>
    <xdr:to>
      <xdr:col>3</xdr:col>
      <xdr:colOff>800100</xdr:colOff>
      <xdr:row>27</xdr:row>
      <xdr:rowOff>177800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927600"/>
          <a:ext cx="32321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971550</xdr:colOff>
      <xdr:row>33</xdr:row>
      <xdr:rowOff>168541</xdr:rowOff>
    </xdr:from>
    <xdr:to>
      <xdr:col>5</xdr:col>
      <xdr:colOff>19050</xdr:colOff>
      <xdr:row>45</xdr:row>
      <xdr:rowOff>109306</xdr:rowOff>
    </xdr:to>
    <xdr:pic>
      <xdr:nvPicPr>
        <xdr:cNvPr id="14" name="Picture 13" descr="File:Chi-square distributionCDF-English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5400" y="6245491"/>
          <a:ext cx="2933700" cy="2239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5</xdr:col>
      <xdr:colOff>1434600</xdr:colOff>
      <xdr:row>55</xdr:row>
      <xdr:rowOff>138240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257040" y="4051080"/>
          <a:ext cx="8826120" cy="4005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stats.stackexchange.com/questions/47809/how-does-the-sampling-distribution-of-sample-means-approximate-the-population-me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://www.real-statistics.com/statistics-tables/shapiro-wilk-table/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hyperlink" Target="http://www.statisticshowto.com/tables/f-table/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medcalc.org/manual/chi-square-table.ph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nea.gov.sg/public-health/dengue/dengue-c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77"/>
  <sheetViews>
    <sheetView zoomScaleNormal="100" workbookViewId="0"/>
  </sheetViews>
  <sheetFormatPr defaultRowHeight="14.5" x14ac:dyDescent="0.35"/>
  <cols>
    <col min="1" max="1025" width="8.81640625" style="4"/>
    <col min="1026" max="16384" width="8.7265625" style="1"/>
  </cols>
  <sheetData>
    <row r="1" spans="1:102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s="26" customFormat="1" x14ac:dyDescent="0.35">
      <c r="B2" s="26" t="s">
        <v>0</v>
      </c>
      <c r="C2" s="26" t="s">
        <v>1</v>
      </c>
      <c r="D2" s="26" t="s">
        <v>2</v>
      </c>
      <c r="E2" s="26" t="s">
        <v>3</v>
      </c>
      <c r="F2" s="27" t="s">
        <v>4</v>
      </c>
    </row>
    <row r="4" spans="1:1024" x14ac:dyDescent="0.35">
      <c r="B4" s="17">
        <v>21</v>
      </c>
      <c r="C4" s="17">
        <v>26</v>
      </c>
      <c r="D4" s="17">
        <v>28</v>
      </c>
      <c r="E4" s="17">
        <v>20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1024" x14ac:dyDescent="0.35">
      <c r="A5" s="1"/>
      <c r="B5" s="4" t="s">
        <v>5</v>
      </c>
      <c r="C5" s="4" t="s">
        <v>6</v>
      </c>
      <c r="D5" s="4" t="s">
        <v>7</v>
      </c>
      <c r="E5" s="4" t="s">
        <v>8</v>
      </c>
      <c r="F5" s="28" t="s">
        <v>9</v>
      </c>
      <c r="G5" s="1"/>
      <c r="H5" s="1"/>
      <c r="I5" s="1"/>
      <c r="J5" s="12" t="s">
        <v>10</v>
      </c>
      <c r="K5" s="12"/>
      <c r="L5" s="12" t="s">
        <v>11</v>
      </c>
      <c r="M5" s="12"/>
      <c r="N5" s="12" t="s">
        <v>12</v>
      </c>
      <c r="O5" s="12"/>
      <c r="P5" s="12"/>
      <c r="Q5" s="12" t="s">
        <v>13</v>
      </c>
      <c r="R5" s="1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x14ac:dyDescent="0.35">
      <c r="A6" s="1"/>
      <c r="B6" s="4">
        <f>COUNT(B4:I4)</f>
        <v>4</v>
      </c>
      <c r="C6" s="4">
        <f>AVERAGE(B4:I4)</f>
        <v>23.75</v>
      </c>
      <c r="D6" s="4">
        <f>_xlfn.VAR.S(B4:I4)</f>
        <v>14.916666666666666</v>
      </c>
      <c r="E6" s="4">
        <f>_xlfn.STDEV.S(B4:I4)</f>
        <v>3.8622100754188224</v>
      </c>
      <c r="F6" s="4">
        <f>E6/SQRT(B6)</f>
        <v>1.9311050377094112</v>
      </c>
      <c r="G6" s="1"/>
      <c r="H6" s="1"/>
      <c r="I6" s="1"/>
      <c r="J6" s="12">
        <f>1.96*F6</f>
        <v>3.7849658739104459</v>
      </c>
      <c r="K6" s="12"/>
      <c r="L6" s="12">
        <f>C6-J6</f>
        <v>19.965034126089556</v>
      </c>
      <c r="M6" s="12"/>
      <c r="N6" s="12">
        <f>C6+J6</f>
        <v>27.534965873910444</v>
      </c>
      <c r="O6" s="12"/>
      <c r="P6" s="12"/>
      <c r="Q6" s="12"/>
      <c r="R6" s="1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x14ac:dyDescent="0.35">
      <c r="A7" s="1"/>
      <c r="B7" s="1"/>
      <c r="C7" s="1"/>
      <c r="D7" s="1"/>
      <c r="E7" s="1"/>
      <c r="F7" s="1"/>
      <c r="G7" s="1"/>
      <c r="H7" s="1"/>
      <c r="I7" s="1"/>
      <c r="J7" s="12"/>
      <c r="K7" s="12"/>
      <c r="L7" s="12"/>
      <c r="M7" s="12"/>
      <c r="N7" s="12"/>
      <c r="O7" s="12"/>
      <c r="P7" s="12"/>
      <c r="Q7" s="12"/>
      <c r="R7" s="1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x14ac:dyDescent="0.35">
      <c r="B8" s="17">
        <v>23</v>
      </c>
      <c r="C8" s="17">
        <v>25</v>
      </c>
      <c r="D8" s="17">
        <v>29</v>
      </c>
      <c r="E8" s="17">
        <v>26</v>
      </c>
      <c r="F8" s="17">
        <v>25</v>
      </c>
      <c r="G8" s="17">
        <v>28</v>
      </c>
      <c r="H8" s="17">
        <v>33</v>
      </c>
      <c r="I8" s="17">
        <v>20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1024" x14ac:dyDescent="0.35">
      <c r="A9" s="1"/>
      <c r="B9" s="4" t="s">
        <v>5</v>
      </c>
      <c r="C9" s="4" t="s">
        <v>6</v>
      </c>
      <c r="D9" s="4" t="s">
        <v>7</v>
      </c>
      <c r="E9" s="4" t="s">
        <v>8</v>
      </c>
      <c r="F9" s="28" t="s">
        <v>9</v>
      </c>
      <c r="G9" s="1"/>
      <c r="H9" s="1"/>
      <c r="I9" s="1"/>
      <c r="J9" s="12" t="s">
        <v>10</v>
      </c>
      <c r="K9" s="12"/>
      <c r="L9" s="12" t="s">
        <v>11</v>
      </c>
      <c r="M9" s="12"/>
      <c r="N9" s="12" t="s">
        <v>12</v>
      </c>
      <c r="O9" s="12"/>
      <c r="P9" s="12"/>
      <c r="Q9" s="12" t="s">
        <v>13</v>
      </c>
      <c r="R9" s="1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4" x14ac:dyDescent="0.35">
      <c r="A10" s="1"/>
      <c r="B10" s="4">
        <f>COUNT(B8:I8)</f>
        <v>8</v>
      </c>
      <c r="C10" s="4">
        <f>AVERAGE(B8:O8)</f>
        <v>26.125</v>
      </c>
      <c r="D10" s="4">
        <f>_xlfn.VAR.S(B8:I8)</f>
        <v>15.553571428571429</v>
      </c>
      <c r="E10" s="4">
        <f>_xlfn.STDEV.S(B8:I8)</f>
        <v>3.9438016467073278</v>
      </c>
      <c r="F10" s="4">
        <f>E10/SQRT(B10)</f>
        <v>1.394344444020712</v>
      </c>
      <c r="G10" s="1"/>
      <c r="H10" s="1"/>
      <c r="I10" s="1"/>
      <c r="J10" s="12">
        <f>1.96*F10</f>
        <v>2.7329151102805955</v>
      </c>
      <c r="K10" s="12"/>
      <c r="L10" s="12">
        <f>C10-J10</f>
        <v>23.392084889719406</v>
      </c>
      <c r="M10" s="12"/>
      <c r="N10" s="12">
        <f>C10+J10</f>
        <v>28.857915110280594</v>
      </c>
      <c r="O10" s="12"/>
      <c r="P10" s="12"/>
      <c r="Q10" s="12"/>
      <c r="R10" s="1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3" spans="1:1024" s="26" customFormat="1" x14ac:dyDescent="0.35">
      <c r="B13" s="26" t="s">
        <v>0</v>
      </c>
      <c r="C13" s="26" t="s">
        <v>1</v>
      </c>
      <c r="D13" s="26" t="s">
        <v>14</v>
      </c>
      <c r="E13" s="26" t="s">
        <v>3</v>
      </c>
      <c r="F13" s="27" t="s">
        <v>4</v>
      </c>
    </row>
    <row r="15" spans="1:1024" x14ac:dyDescent="0.35">
      <c r="B15" s="17">
        <v>21</v>
      </c>
      <c r="C15" s="17">
        <v>23</v>
      </c>
      <c r="D15" s="17">
        <v>24</v>
      </c>
      <c r="E15" s="17">
        <v>19</v>
      </c>
      <c r="F15" s="17">
        <v>25</v>
      </c>
      <c r="G15" s="17">
        <v>35</v>
      </c>
      <c r="H15" s="17">
        <v>29</v>
      </c>
      <c r="I15" s="17">
        <v>31</v>
      </c>
      <c r="J15" s="17">
        <v>34</v>
      </c>
      <c r="K15" s="17">
        <v>26</v>
      </c>
      <c r="L15" s="17">
        <v>23</v>
      </c>
      <c r="M15" s="17">
        <v>25</v>
      </c>
      <c r="N15" s="17">
        <v>29</v>
      </c>
      <c r="O15" s="17">
        <v>27</v>
      </c>
      <c r="P15" s="17">
        <v>28</v>
      </c>
      <c r="Q15" s="17">
        <v>23</v>
      </c>
      <c r="R15" s="17">
        <v>33</v>
      </c>
      <c r="S15" s="17">
        <v>31</v>
      </c>
      <c r="T15" s="17">
        <v>21</v>
      </c>
      <c r="U15" s="17">
        <v>20</v>
      </c>
      <c r="V15" s="17"/>
      <c r="W15" s="17"/>
      <c r="X15" s="17"/>
      <c r="Y15" s="17"/>
      <c r="Z15" s="17"/>
    </row>
    <row r="16" spans="1:1024" x14ac:dyDescent="0.35">
      <c r="A16" s="1"/>
      <c r="B16" s="4" t="s">
        <v>5</v>
      </c>
      <c r="C16" s="4" t="s">
        <v>6</v>
      </c>
      <c r="D16" s="4" t="s">
        <v>7</v>
      </c>
      <c r="E16" s="4" t="s">
        <v>8</v>
      </c>
      <c r="F16" s="28" t="s">
        <v>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x14ac:dyDescent="0.35">
      <c r="A17" s="1"/>
      <c r="B17" s="4">
        <f>COUNT(B15:Z15)</f>
        <v>20</v>
      </c>
      <c r="C17" s="4">
        <f>AVERAGE(B15:Z15)</f>
        <v>26.35</v>
      </c>
      <c r="D17" s="4">
        <f>_xlfn.VAR.S(B15:Z15)</f>
        <v>22.765789473684173</v>
      </c>
      <c r="E17" s="4">
        <f>_xlfn.STDEV.S(B15:Z15)</f>
        <v>4.7713509065760586</v>
      </c>
      <c r="F17" s="4">
        <f>E17/SQRT(B17)</f>
        <v>1.0669064971609314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9" spans="1:1024" x14ac:dyDescent="0.35">
      <c r="B19" s="17">
        <v>21</v>
      </c>
      <c r="C19" s="17">
        <v>26</v>
      </c>
      <c r="D19" s="17">
        <v>28</v>
      </c>
      <c r="E19" s="17">
        <v>20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1024" x14ac:dyDescent="0.35">
      <c r="A20" s="1"/>
      <c r="B20" s="4" t="s">
        <v>5</v>
      </c>
      <c r="C20" s="4" t="s">
        <v>6</v>
      </c>
      <c r="D20" s="4" t="s">
        <v>7</v>
      </c>
      <c r="E20" s="4" t="s">
        <v>8</v>
      </c>
      <c r="F20" s="28" t="s">
        <v>9</v>
      </c>
      <c r="G20" s="1"/>
      <c r="H20" s="1"/>
      <c r="I20" s="1"/>
      <c r="J20" s="4" t="s">
        <v>10</v>
      </c>
      <c r="K20" s="1"/>
      <c r="L20" s="4" t="s">
        <v>11</v>
      </c>
      <c r="M20" s="1"/>
      <c r="N20" s="4" t="s">
        <v>12</v>
      </c>
      <c r="O20" s="1"/>
      <c r="P20" s="1"/>
      <c r="Q20" s="4" t="s">
        <v>13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x14ac:dyDescent="0.35">
      <c r="A21" s="1"/>
      <c r="B21" s="4">
        <f>COUNT(B19:Z19)</f>
        <v>4</v>
      </c>
      <c r="C21" s="4">
        <f>AVERAGE(B19:Z19)</f>
        <v>23.75</v>
      </c>
      <c r="D21" s="4">
        <f>_xlfn.VAR.S(B19:Z19)</f>
        <v>14.916666666666666</v>
      </c>
      <c r="E21" s="4">
        <f>_xlfn.STDEV.S(B19:Z19)</f>
        <v>3.8622100754188224</v>
      </c>
      <c r="F21" s="4">
        <f>E21/SQRT(B21)</f>
        <v>1.9311050377094112</v>
      </c>
      <c r="G21" s="1"/>
      <c r="H21" s="1"/>
      <c r="I21" s="1"/>
      <c r="J21" s="4">
        <f>1.96*F21</f>
        <v>3.7849658739104459</v>
      </c>
      <c r="K21" s="1"/>
      <c r="L21" s="4">
        <f>C21-J21</f>
        <v>19.965034126089556</v>
      </c>
      <c r="M21" s="1"/>
      <c r="N21" s="4">
        <f>C21+J21</f>
        <v>27.534965873910444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3" spans="1:1024" x14ac:dyDescent="0.35">
      <c r="B23" s="17">
        <v>23</v>
      </c>
      <c r="C23" s="17">
        <v>25</v>
      </c>
      <c r="D23" s="17">
        <v>29</v>
      </c>
      <c r="E23" s="17">
        <v>26</v>
      </c>
      <c r="F23" s="17">
        <v>25</v>
      </c>
      <c r="G23" s="17">
        <v>28</v>
      </c>
      <c r="H23" s="17">
        <v>33</v>
      </c>
      <c r="I23" s="17">
        <v>20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1024" x14ac:dyDescent="0.35">
      <c r="A24" s="1"/>
      <c r="B24" s="4" t="s">
        <v>5</v>
      </c>
      <c r="C24" s="4" t="s">
        <v>6</v>
      </c>
      <c r="D24" s="4" t="s">
        <v>7</v>
      </c>
      <c r="E24" s="4" t="s">
        <v>8</v>
      </c>
      <c r="F24" s="28" t="s">
        <v>9</v>
      </c>
      <c r="G24" s="1"/>
      <c r="H24" s="1"/>
      <c r="I24" s="1"/>
      <c r="J24" s="4" t="s">
        <v>10</v>
      </c>
      <c r="K24" s="1"/>
      <c r="L24" s="4" t="s">
        <v>11</v>
      </c>
      <c r="M24" s="1"/>
      <c r="N24" s="4" t="s">
        <v>12</v>
      </c>
      <c r="O24" s="1"/>
      <c r="P24" s="1"/>
      <c r="Q24" s="4" t="s">
        <v>13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x14ac:dyDescent="0.35">
      <c r="A25" s="1"/>
      <c r="B25" s="4">
        <f>COUNT(B23:Z23)</f>
        <v>8</v>
      </c>
      <c r="C25" s="4">
        <f>AVERAGE(B23:Z23)</f>
        <v>26.125</v>
      </c>
      <c r="D25" s="4">
        <f>_xlfn.VAR.S(B23:Z23)</f>
        <v>15.553571428571429</v>
      </c>
      <c r="E25" s="4">
        <f>_xlfn.STDEV.S(B23:Z23)</f>
        <v>3.9438016467073278</v>
      </c>
      <c r="F25" s="4">
        <f>E25/SQRT(B25)</f>
        <v>1.394344444020712</v>
      </c>
      <c r="G25" s="1"/>
      <c r="H25" s="1"/>
      <c r="I25" s="1"/>
      <c r="J25" s="4">
        <f>1.96*F25</f>
        <v>2.7329151102805955</v>
      </c>
      <c r="K25" s="1"/>
      <c r="L25" s="4">
        <f>C25-J25</f>
        <v>23.392084889719406</v>
      </c>
      <c r="M25" s="1"/>
      <c r="N25" s="4">
        <f>C25+J25</f>
        <v>28.857915110280594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9" spans="1:1024" x14ac:dyDescent="0.35">
      <c r="B29" s="29" t="s">
        <v>15</v>
      </c>
    </row>
    <row r="31" spans="1:1024" x14ac:dyDescent="0.35"/>
    <row r="49" spans="1:1024" x14ac:dyDescent="0.35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8" spans="1:1024" s="26" customFormat="1" x14ac:dyDescent="0.35">
      <c r="B58" s="26" t="s">
        <v>0</v>
      </c>
      <c r="C58" s="26" t="s">
        <v>1</v>
      </c>
      <c r="D58" s="26" t="s">
        <v>2</v>
      </c>
      <c r="E58" s="26" t="s">
        <v>3</v>
      </c>
      <c r="F58" s="27" t="s">
        <v>16</v>
      </c>
    </row>
    <row r="59" spans="1:1024" x14ac:dyDescent="0.3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1024" x14ac:dyDescent="0.35">
      <c r="B60" s="17">
        <v>54</v>
      </c>
      <c r="C60" s="17">
        <v>55</v>
      </c>
      <c r="D60" s="17">
        <v>59</v>
      </c>
      <c r="E60" s="17">
        <v>63</v>
      </c>
      <c r="F60" s="17">
        <v>64</v>
      </c>
      <c r="G60" s="17">
        <v>68</v>
      </c>
      <c r="H60" s="17">
        <v>69</v>
      </c>
      <c r="I60" s="17">
        <v>70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1024" x14ac:dyDescent="0.35">
      <c r="B61" s="4" t="s">
        <v>5</v>
      </c>
      <c r="C61" s="4" t="s">
        <v>6</v>
      </c>
      <c r="D61" s="4" t="s">
        <v>7</v>
      </c>
      <c r="E61" s="4" t="s">
        <v>8</v>
      </c>
      <c r="F61" s="28" t="s">
        <v>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1024" x14ac:dyDescent="0.35">
      <c r="B62" s="4">
        <f>COUNT(B60:Z60)</f>
        <v>8</v>
      </c>
      <c r="C62" s="4">
        <f>AVERAGE(B60:Z60)</f>
        <v>62.75</v>
      </c>
      <c r="D62" s="4">
        <f>_xlfn.VAR.S(B60:Z60)</f>
        <v>38.785714285714285</v>
      </c>
      <c r="E62" s="4">
        <f>_xlfn.STDEV.S(B60:Z60)</f>
        <v>6.2278177787820903</v>
      </c>
      <c r="F62" s="4">
        <f>E62/SQRT(B62)</f>
        <v>2.2018660916854786</v>
      </c>
      <c r="G62" s="1"/>
      <c r="H62" s="1"/>
      <c r="I62" s="1"/>
      <c r="J62" s="1"/>
      <c r="K62" s="76" t="s">
        <v>7</v>
      </c>
      <c r="L62" s="76" t="s">
        <v>8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1024" x14ac:dyDescent="0.35">
      <c r="B63" s="75">
        <f>(B60-$C$62)^2</f>
        <v>76.5625</v>
      </c>
      <c r="C63" s="75">
        <f t="shared" ref="C63:I63" si="0">(C60-$C$62)^2</f>
        <v>60.0625</v>
      </c>
      <c r="D63" s="75">
        <f t="shared" si="0"/>
        <v>14.0625</v>
      </c>
      <c r="E63" s="75">
        <f t="shared" si="0"/>
        <v>6.25E-2</v>
      </c>
      <c r="F63" s="75">
        <f t="shared" si="0"/>
        <v>1.5625</v>
      </c>
      <c r="G63" s="75">
        <f t="shared" si="0"/>
        <v>27.5625</v>
      </c>
      <c r="H63" s="75">
        <f t="shared" si="0"/>
        <v>39.0625</v>
      </c>
      <c r="I63" s="75">
        <f t="shared" si="0"/>
        <v>52.5625</v>
      </c>
      <c r="J63" s="75"/>
      <c r="K63" s="75">
        <f>SUM(B63:I63)/(B62-1)</f>
        <v>38.785714285714285</v>
      </c>
      <c r="L63" s="75">
        <f>SQRT(K63)</f>
        <v>6.2278177787820903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1024" x14ac:dyDescent="0.3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x14ac:dyDescent="0.35">
      <c r="B65" s="26" t="s">
        <v>0</v>
      </c>
      <c r="C65" s="26" t="s">
        <v>1</v>
      </c>
      <c r="D65" s="26" t="s">
        <v>17</v>
      </c>
      <c r="E65" s="26" t="s">
        <v>3</v>
      </c>
      <c r="F65" s="27" t="s">
        <v>18</v>
      </c>
      <c r="G65" s="26"/>
      <c r="H65" s="2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x14ac:dyDescent="0.3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x14ac:dyDescent="0.3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x14ac:dyDescent="0.35">
      <c r="B68" s="28" t="s">
        <v>19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x14ac:dyDescent="0.35">
      <c r="B69" s="28" t="s">
        <v>20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x14ac:dyDescent="0.35">
      <c r="B70" s="17">
        <v>155.24</v>
      </c>
      <c r="C70" s="17">
        <v>143.46</v>
      </c>
      <c r="D70" s="17">
        <v>140.37</v>
      </c>
      <c r="E70" s="17">
        <v>152.29</v>
      </c>
      <c r="F70" s="17">
        <v>188.01</v>
      </c>
      <c r="G70" s="17">
        <v>151.13</v>
      </c>
      <c r="H70" s="17">
        <v>124.81</v>
      </c>
      <c r="I70" s="17">
        <v>191.16</v>
      </c>
      <c r="J70" s="17">
        <v>163.37</v>
      </c>
      <c r="K70" s="17">
        <v>150.9</v>
      </c>
      <c r="L70" s="17">
        <v>168.15</v>
      </c>
      <c r="M70" s="17">
        <v>153.38999999999999</v>
      </c>
      <c r="N70" s="17">
        <v>157.07</v>
      </c>
      <c r="O70" s="17">
        <v>179.25</v>
      </c>
      <c r="P70" s="17">
        <v>149.38</v>
      </c>
      <c r="Q70" s="17">
        <v>144.83000000000001</v>
      </c>
      <c r="R70" s="17">
        <v>147.16999999999999</v>
      </c>
      <c r="S70" s="17">
        <v>140.74</v>
      </c>
      <c r="T70" s="17">
        <v>169.98</v>
      </c>
      <c r="U70" s="17">
        <v>182.83</v>
      </c>
      <c r="V70" s="17">
        <v>186.87</v>
      </c>
      <c r="W70" s="17">
        <v>164.76</v>
      </c>
      <c r="X70" s="17">
        <v>133.79</v>
      </c>
      <c r="Y70" s="17">
        <v>180.65</v>
      </c>
      <c r="Z70" s="17">
        <v>155.97</v>
      </c>
    </row>
    <row r="71" spans="2:26" x14ac:dyDescent="0.35">
      <c r="B71" s="4" t="s">
        <v>5</v>
      </c>
      <c r="C71" s="4" t="s">
        <v>6</v>
      </c>
      <c r="D71" s="4" t="s">
        <v>7</v>
      </c>
      <c r="E71" s="4" t="s">
        <v>8</v>
      </c>
      <c r="F71" s="28" t="s">
        <v>9</v>
      </c>
      <c r="J71" s="4" t="s">
        <v>10</v>
      </c>
      <c r="L71" s="4" t="s">
        <v>11</v>
      </c>
      <c r="N71" s="4" t="s">
        <v>12</v>
      </c>
      <c r="Q71" s="4" t="s">
        <v>13</v>
      </c>
    </row>
    <row r="72" spans="2:26" x14ac:dyDescent="0.35">
      <c r="B72" s="4">
        <f>COUNT(B70:Z70)</f>
        <v>25</v>
      </c>
      <c r="C72" s="4">
        <f>AVERAGE(B70:Z70)</f>
        <v>159.02279999999999</v>
      </c>
      <c r="D72" s="4">
        <f>_xlfn.VAR.S(B70:Z70)</f>
        <v>322.77691266666807</v>
      </c>
      <c r="E72" s="4">
        <f>_xlfn.STDEV.S(B70:Z70)</f>
        <v>17.965993227947852</v>
      </c>
      <c r="F72" s="4">
        <f>E72/SQRT(B72)</f>
        <v>3.5931986455895704</v>
      </c>
      <c r="J72" s="4">
        <f>1.96*F72</f>
        <v>7.0426693453555576</v>
      </c>
      <c r="L72" s="4">
        <f>C72-J72</f>
        <v>151.98013065464443</v>
      </c>
      <c r="N72" s="4">
        <f>C72+J72</f>
        <v>166.06546934535555</v>
      </c>
      <c r="Q72" s="1"/>
    </row>
    <row r="73" spans="2:26" x14ac:dyDescent="0.35">
      <c r="B73" s="1"/>
      <c r="C73" s="1"/>
      <c r="D73" s="1"/>
      <c r="E73" s="1"/>
      <c r="F73" s="1"/>
      <c r="J73" s="1"/>
      <c r="L73" s="1"/>
      <c r="N73" s="1"/>
      <c r="Q73" s="1"/>
    </row>
    <row r="74" spans="2:26" x14ac:dyDescent="0.35">
      <c r="B74" s="28" t="s">
        <v>21</v>
      </c>
      <c r="C74" s="1"/>
      <c r="D74" s="1"/>
      <c r="E74" s="1"/>
      <c r="F74" s="1"/>
      <c r="J74" s="1"/>
      <c r="L74" s="1"/>
      <c r="N74" s="1"/>
      <c r="Q74" s="1"/>
    </row>
    <row r="75" spans="2:26" x14ac:dyDescent="0.35">
      <c r="B75" s="17">
        <v>123.6</v>
      </c>
      <c r="C75" s="17">
        <v>143.82</v>
      </c>
      <c r="D75" s="17">
        <v>133.72999999999999</v>
      </c>
      <c r="E75" s="17">
        <v>201.65</v>
      </c>
      <c r="F75" s="17">
        <v>217.37</v>
      </c>
      <c r="G75" s="17">
        <v>120.49</v>
      </c>
      <c r="H75" s="17">
        <v>83.17</v>
      </c>
      <c r="I75" s="17">
        <v>179.52</v>
      </c>
      <c r="J75" s="17">
        <v>117.73</v>
      </c>
      <c r="K75" s="17">
        <v>125.26</v>
      </c>
      <c r="L75" s="17">
        <v>153.51</v>
      </c>
      <c r="M75" s="17">
        <v>203.75</v>
      </c>
      <c r="N75" s="17">
        <v>152.43</v>
      </c>
      <c r="O75" s="17">
        <v>195.61</v>
      </c>
      <c r="P75" s="17">
        <v>173.74</v>
      </c>
      <c r="Q75" s="17">
        <v>95.19</v>
      </c>
      <c r="R75" s="17">
        <v>196.53</v>
      </c>
      <c r="S75" s="17">
        <v>113.1</v>
      </c>
      <c r="T75" s="17">
        <v>190.34</v>
      </c>
      <c r="U75" s="17">
        <v>229.19</v>
      </c>
      <c r="V75" s="17">
        <v>180.23</v>
      </c>
      <c r="W75" s="17">
        <v>187.12</v>
      </c>
      <c r="X75" s="17">
        <v>111.15</v>
      </c>
      <c r="Y75" s="17">
        <v>156.01</v>
      </c>
      <c r="Z75" s="17">
        <v>191.33</v>
      </c>
    </row>
    <row r="76" spans="2:26" x14ac:dyDescent="0.35">
      <c r="B76" s="4" t="s">
        <v>5</v>
      </c>
      <c r="C76" s="4" t="s">
        <v>6</v>
      </c>
      <c r="D76" s="4" t="s">
        <v>7</v>
      </c>
      <c r="E76" s="4" t="s">
        <v>8</v>
      </c>
      <c r="F76" s="28" t="s">
        <v>9</v>
      </c>
      <c r="J76" s="4" t="s">
        <v>10</v>
      </c>
      <c r="L76" s="4" t="s">
        <v>11</v>
      </c>
      <c r="N76" s="4" t="s">
        <v>12</v>
      </c>
      <c r="Q76" s="4" t="s">
        <v>13</v>
      </c>
    </row>
    <row r="77" spans="2:26" x14ac:dyDescent="0.35">
      <c r="B77" s="4">
        <f>COUNT(B75:Z75)</f>
        <v>25</v>
      </c>
      <c r="C77" s="4">
        <f>AVERAGE(B75:Z75)</f>
        <v>159.02280000000002</v>
      </c>
      <c r="D77" s="4">
        <f>_xlfn.VAR.S(B75:Z75)</f>
        <v>1648.2765126666636</v>
      </c>
      <c r="E77" s="4">
        <f>_xlfn.STDEV.S(B75:Z75)</f>
        <v>40.598971817851044</v>
      </c>
      <c r="F77" s="4">
        <f>E77/SQRT(B77)</f>
        <v>8.1197943635702092</v>
      </c>
      <c r="J77" s="4">
        <f>1.96*F77</f>
        <v>15.914796952597611</v>
      </c>
      <c r="L77" s="4">
        <f>C77-J77</f>
        <v>143.10800304740241</v>
      </c>
      <c r="N77" s="4">
        <f>C77+J77</f>
        <v>174.93759695259763</v>
      </c>
    </row>
  </sheetData>
  <hyperlinks>
    <hyperlink ref="B29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94"/>
  <sheetViews>
    <sheetView workbookViewId="0"/>
  </sheetViews>
  <sheetFormatPr defaultRowHeight="14.5" x14ac:dyDescent="0.35"/>
  <cols>
    <col min="1" max="4" width="8.7265625" style="1"/>
    <col min="5" max="14" width="8.7265625" style="4"/>
    <col min="15" max="15" width="17.54296875" style="4" customWidth="1"/>
    <col min="16" max="16" width="8.7265625" style="4"/>
    <col min="17" max="16384" width="8.7265625" style="1"/>
  </cols>
  <sheetData>
    <row r="2" spans="3:18" x14ac:dyDescent="0.35">
      <c r="C2" s="1" t="s">
        <v>58</v>
      </c>
    </row>
    <row r="3" spans="3:18" x14ac:dyDescent="0.35">
      <c r="C3" s="1" t="s">
        <v>56</v>
      </c>
    </row>
    <row r="4" spans="3:18" x14ac:dyDescent="0.35">
      <c r="C4" s="17" t="s">
        <v>54</v>
      </c>
      <c r="D4" s="17" t="s">
        <v>55</v>
      </c>
    </row>
    <row r="5" spans="3:18" x14ac:dyDescent="0.35">
      <c r="C5" s="17">
        <v>22</v>
      </c>
      <c r="D5" s="17">
        <v>52</v>
      </c>
    </row>
    <row r="6" spans="3:18" x14ac:dyDescent="0.35">
      <c r="C6" s="17">
        <v>34</v>
      </c>
      <c r="D6" s="17">
        <v>71</v>
      </c>
    </row>
    <row r="7" spans="3:18" x14ac:dyDescent="0.35">
      <c r="C7" s="17">
        <v>52</v>
      </c>
      <c r="D7" s="17">
        <v>76</v>
      </c>
    </row>
    <row r="8" spans="3:18" x14ac:dyDescent="0.35">
      <c r="C8" s="17">
        <v>62</v>
      </c>
      <c r="D8" s="17">
        <v>54</v>
      </c>
    </row>
    <row r="9" spans="3:18" x14ac:dyDescent="0.35">
      <c r="C9" s="17">
        <v>30</v>
      </c>
      <c r="D9" s="17">
        <v>67</v>
      </c>
    </row>
    <row r="10" spans="3:18" x14ac:dyDescent="0.35">
      <c r="C10" s="17">
        <v>40</v>
      </c>
      <c r="D10" s="17">
        <v>83</v>
      </c>
    </row>
    <row r="11" spans="3:18" x14ac:dyDescent="0.35">
      <c r="C11" s="17">
        <v>64</v>
      </c>
      <c r="D11" s="17">
        <v>66</v>
      </c>
    </row>
    <row r="12" spans="3:18" x14ac:dyDescent="0.35">
      <c r="C12" s="17">
        <v>84</v>
      </c>
      <c r="D12" s="17">
        <v>90</v>
      </c>
    </row>
    <row r="13" spans="3:18" x14ac:dyDescent="0.35">
      <c r="C13" s="17">
        <v>56</v>
      </c>
      <c r="D13" s="17">
        <v>77</v>
      </c>
    </row>
    <row r="14" spans="3:18" x14ac:dyDescent="0.35">
      <c r="C14" s="17">
        <v>59</v>
      </c>
      <c r="D14" s="17">
        <v>84</v>
      </c>
      <c r="R14"/>
    </row>
    <row r="17" spans="2:16" x14ac:dyDescent="0.35">
      <c r="B17" s="1" t="s">
        <v>60</v>
      </c>
    </row>
    <row r="19" spans="2:16" x14ac:dyDescent="0.35">
      <c r="B19" s="17" t="s">
        <v>57</v>
      </c>
      <c r="C19" s="17" t="s">
        <v>54</v>
      </c>
      <c r="D19" s="17" t="s">
        <v>59</v>
      </c>
      <c r="F19" s="4" t="s">
        <v>67</v>
      </c>
      <c r="G19" s="20">
        <f>COUNT(D20:D29)</f>
        <v>10</v>
      </c>
      <c r="H19" s="4" t="s">
        <v>66</v>
      </c>
      <c r="I19" s="20">
        <f>TRUNC((G19-1)/2+0.5)</f>
        <v>5</v>
      </c>
      <c r="K19" s="4" t="s">
        <v>71</v>
      </c>
      <c r="L19" s="4" t="s">
        <v>72</v>
      </c>
      <c r="O19" s="4" t="s">
        <v>68</v>
      </c>
      <c r="P19" s="20">
        <f>AVERAGE(D20:D29)</f>
        <v>50.3</v>
      </c>
    </row>
    <row r="20" spans="2:16" x14ac:dyDescent="0.35">
      <c r="B20" s="17">
        <v>1</v>
      </c>
      <c r="C20" s="17">
        <v>22</v>
      </c>
      <c r="D20" s="17">
        <v>22</v>
      </c>
      <c r="F20" s="4" t="s">
        <v>61</v>
      </c>
      <c r="G20" s="17">
        <v>0.57389999999999997</v>
      </c>
      <c r="J20" s="4" t="s">
        <v>70</v>
      </c>
      <c r="K20" s="17">
        <f>D29-D20</f>
        <v>62</v>
      </c>
      <c r="L20" s="21">
        <f>G20*K20</f>
        <v>35.581800000000001</v>
      </c>
      <c r="O20" s="4" t="s">
        <v>69</v>
      </c>
      <c r="P20" s="21">
        <f>-(D20-$P$19)^2</f>
        <v>800.88999999999987</v>
      </c>
    </row>
    <row r="21" spans="2:16" x14ac:dyDescent="0.35">
      <c r="B21" s="17">
        <v>2</v>
      </c>
      <c r="C21" s="17">
        <v>34</v>
      </c>
      <c r="D21" s="17">
        <v>30</v>
      </c>
      <c r="F21" s="4" t="s">
        <v>62</v>
      </c>
      <c r="G21" s="22">
        <v>0.3291</v>
      </c>
      <c r="J21" s="4" t="s">
        <v>74</v>
      </c>
      <c r="K21" s="17">
        <f>D28-D21</f>
        <v>34</v>
      </c>
      <c r="L21" s="21">
        <f t="shared" ref="L21:L24" si="0">G21*K21</f>
        <v>11.189400000000001</v>
      </c>
      <c r="O21" s="4" t="s">
        <v>69</v>
      </c>
      <c r="P21" s="21">
        <f t="shared" ref="P21:P29" si="1">-(D21-$P$19)^2</f>
        <v>412.08999999999986</v>
      </c>
    </row>
    <row r="22" spans="2:16" x14ac:dyDescent="0.35">
      <c r="B22" s="17">
        <v>3</v>
      </c>
      <c r="C22" s="17">
        <v>52</v>
      </c>
      <c r="D22" s="17">
        <v>34</v>
      </c>
      <c r="F22" s="4" t="s">
        <v>63</v>
      </c>
      <c r="G22" s="17">
        <v>0.21410000000000001</v>
      </c>
      <c r="J22" s="4" t="s">
        <v>73</v>
      </c>
      <c r="K22" s="17">
        <f>D27-D22</f>
        <v>28</v>
      </c>
      <c r="L22" s="21">
        <f t="shared" si="0"/>
        <v>5.9948000000000006</v>
      </c>
      <c r="O22" s="4" t="s">
        <v>69</v>
      </c>
      <c r="P22" s="21">
        <f t="shared" si="1"/>
        <v>265.68999999999988</v>
      </c>
    </row>
    <row r="23" spans="2:16" x14ac:dyDescent="0.35">
      <c r="B23" s="17">
        <v>4</v>
      </c>
      <c r="C23" s="17">
        <v>62</v>
      </c>
      <c r="D23" s="17">
        <v>40</v>
      </c>
      <c r="F23" s="4" t="s">
        <v>64</v>
      </c>
      <c r="G23" s="17">
        <v>0.12239999999999999</v>
      </c>
      <c r="J23" s="4" t="s">
        <v>75</v>
      </c>
      <c r="K23" s="17">
        <f>D26-D23</f>
        <v>19</v>
      </c>
      <c r="L23" s="21">
        <f t="shared" si="0"/>
        <v>2.3256000000000001</v>
      </c>
      <c r="O23" s="4" t="s">
        <v>69</v>
      </c>
      <c r="P23" s="21">
        <f t="shared" si="1"/>
        <v>106.08999999999995</v>
      </c>
    </row>
    <row r="24" spans="2:16" x14ac:dyDescent="0.35">
      <c r="B24" s="17">
        <v>5</v>
      </c>
      <c r="C24" s="17">
        <v>30</v>
      </c>
      <c r="D24" s="17">
        <v>52</v>
      </c>
      <c r="F24" s="4" t="s">
        <v>65</v>
      </c>
      <c r="G24" s="17">
        <v>3.9899999999999998E-2</v>
      </c>
      <c r="J24" s="4" t="s">
        <v>76</v>
      </c>
      <c r="K24" s="17">
        <f>D25-D24</f>
        <v>4</v>
      </c>
      <c r="L24" s="21">
        <f t="shared" si="0"/>
        <v>0.15959999999999999</v>
      </c>
      <c r="O24" s="4" t="s">
        <v>69</v>
      </c>
      <c r="P24" s="21">
        <f t="shared" si="1"/>
        <v>2.8900000000000095</v>
      </c>
    </row>
    <row r="25" spans="2:16" x14ac:dyDescent="0.35">
      <c r="B25" s="17">
        <v>6</v>
      </c>
      <c r="C25" s="17">
        <v>40</v>
      </c>
      <c r="D25" s="17">
        <v>56</v>
      </c>
      <c r="O25" s="4" t="s">
        <v>69</v>
      </c>
      <c r="P25" s="21">
        <f t="shared" si="1"/>
        <v>32.49000000000003</v>
      </c>
    </row>
    <row r="26" spans="2:16" x14ac:dyDescent="0.35">
      <c r="B26" s="17">
        <v>7</v>
      </c>
      <c r="C26" s="17">
        <v>64</v>
      </c>
      <c r="D26" s="17">
        <v>59</v>
      </c>
      <c r="K26" s="18" t="s">
        <v>81</v>
      </c>
      <c r="L26" s="23">
        <f>SUM(L20:L24)</f>
        <v>55.251199999999997</v>
      </c>
      <c r="O26" s="4" t="s">
        <v>69</v>
      </c>
      <c r="P26" s="21">
        <f t="shared" si="1"/>
        <v>75.690000000000055</v>
      </c>
    </row>
    <row r="27" spans="2:16" x14ac:dyDescent="0.35">
      <c r="B27" s="17">
        <v>8</v>
      </c>
      <c r="C27" s="17">
        <v>84</v>
      </c>
      <c r="D27" s="17">
        <v>62</v>
      </c>
      <c r="O27" s="4" t="s">
        <v>69</v>
      </c>
      <c r="P27" s="21">
        <f t="shared" si="1"/>
        <v>136.89000000000007</v>
      </c>
    </row>
    <row r="28" spans="2:16" x14ac:dyDescent="0.35">
      <c r="B28" s="17">
        <v>9</v>
      </c>
      <c r="C28" s="17">
        <v>56</v>
      </c>
      <c r="D28" s="17">
        <v>64</v>
      </c>
      <c r="O28" s="4" t="s">
        <v>69</v>
      </c>
      <c r="P28" s="21">
        <f t="shared" si="1"/>
        <v>187.69000000000008</v>
      </c>
    </row>
    <row r="29" spans="2:16" x14ac:dyDescent="0.35">
      <c r="B29" s="17">
        <v>10</v>
      </c>
      <c r="C29" s="17">
        <v>59</v>
      </c>
      <c r="D29" s="17">
        <v>84</v>
      </c>
      <c r="K29" s="18" t="s">
        <v>82</v>
      </c>
      <c r="L29" s="25">
        <f>L26^2/P30</f>
        <v>0.96723649486391416</v>
      </c>
      <c r="O29" s="4" t="s">
        <v>69</v>
      </c>
      <c r="P29" s="21">
        <f t="shared" si="1"/>
        <v>1135.6900000000003</v>
      </c>
    </row>
    <row r="30" spans="2:16" x14ac:dyDescent="0.35">
      <c r="K30" s="24" t="s">
        <v>84</v>
      </c>
      <c r="O30" s="18" t="s">
        <v>77</v>
      </c>
      <c r="P30" s="23">
        <f>SUM(P20:P29)</f>
        <v>3156.1000000000004</v>
      </c>
    </row>
    <row r="32" spans="2:16" x14ac:dyDescent="0.35">
      <c r="K32" s="18" t="s">
        <v>116</v>
      </c>
      <c r="L32" s="47">
        <v>0.8</v>
      </c>
    </row>
    <row r="40" spans="2:16" x14ac:dyDescent="0.35">
      <c r="B40" s="1" t="s">
        <v>83</v>
      </c>
    </row>
    <row r="42" spans="2:16" x14ac:dyDescent="0.35">
      <c r="B42" s="17" t="s">
        <v>57</v>
      </c>
      <c r="C42" s="17" t="s">
        <v>54</v>
      </c>
      <c r="D42" s="17" t="s">
        <v>59</v>
      </c>
      <c r="F42" s="4" t="s">
        <v>67</v>
      </c>
      <c r="G42" s="20">
        <f>COUNT(D43:D52)</f>
        <v>10</v>
      </c>
      <c r="H42" s="4" t="s">
        <v>66</v>
      </c>
      <c r="I42" s="20">
        <f>TRUNC((G42-1)/2+0.5)</f>
        <v>5</v>
      </c>
      <c r="K42" s="4" t="s">
        <v>71</v>
      </c>
      <c r="L42" s="4" t="s">
        <v>72</v>
      </c>
      <c r="O42" s="4" t="s">
        <v>68</v>
      </c>
      <c r="P42" s="20">
        <f>AVERAGE(D43:D52)</f>
        <v>72</v>
      </c>
    </row>
    <row r="43" spans="2:16" x14ac:dyDescent="0.35">
      <c r="B43" s="17">
        <v>1</v>
      </c>
      <c r="C43" s="17">
        <v>52</v>
      </c>
      <c r="D43" s="17">
        <v>52</v>
      </c>
      <c r="F43" s="4" t="s">
        <v>61</v>
      </c>
      <c r="G43" s="17">
        <v>0.57389999999999997</v>
      </c>
      <c r="J43" s="4" t="s">
        <v>70</v>
      </c>
      <c r="K43" s="17">
        <f>D52-D43</f>
        <v>38</v>
      </c>
      <c r="L43" s="21">
        <f>G43*K43</f>
        <v>21.808199999999999</v>
      </c>
      <c r="O43" s="4" t="s">
        <v>69</v>
      </c>
      <c r="P43" s="21">
        <f>-(D43-$P$42)^2</f>
        <v>400</v>
      </c>
    </row>
    <row r="44" spans="2:16" x14ac:dyDescent="0.35">
      <c r="B44" s="17">
        <v>2</v>
      </c>
      <c r="C44" s="17">
        <v>71</v>
      </c>
      <c r="D44" s="17">
        <v>54</v>
      </c>
      <c r="F44" s="4" t="s">
        <v>62</v>
      </c>
      <c r="G44" s="22">
        <v>0.3291</v>
      </c>
      <c r="J44" s="4" t="s">
        <v>74</v>
      </c>
      <c r="K44" s="17">
        <f>D51-D44</f>
        <v>30</v>
      </c>
      <c r="L44" s="21">
        <f t="shared" ref="L44:L47" si="2">G44*K44</f>
        <v>9.8729999999999993</v>
      </c>
      <c r="O44" s="4" t="s">
        <v>69</v>
      </c>
      <c r="P44" s="21">
        <f t="shared" ref="P44:P52" si="3">-(D44-$P$42)^2</f>
        <v>324</v>
      </c>
    </row>
    <row r="45" spans="2:16" x14ac:dyDescent="0.35">
      <c r="B45" s="17">
        <v>3</v>
      </c>
      <c r="C45" s="17">
        <v>76</v>
      </c>
      <c r="D45" s="17">
        <v>66</v>
      </c>
      <c r="F45" s="4" t="s">
        <v>63</v>
      </c>
      <c r="G45" s="17">
        <v>0.21410000000000001</v>
      </c>
      <c r="J45" s="4" t="s">
        <v>73</v>
      </c>
      <c r="K45" s="17">
        <f>D50-D45</f>
        <v>17</v>
      </c>
      <c r="L45" s="21">
        <f t="shared" si="2"/>
        <v>3.6397000000000004</v>
      </c>
      <c r="O45" s="4" t="s">
        <v>69</v>
      </c>
      <c r="P45" s="21">
        <f t="shared" si="3"/>
        <v>36</v>
      </c>
    </row>
    <row r="46" spans="2:16" x14ac:dyDescent="0.35">
      <c r="B46" s="17">
        <v>4</v>
      </c>
      <c r="C46" s="17">
        <v>54</v>
      </c>
      <c r="D46" s="17">
        <v>67</v>
      </c>
      <c r="F46" s="4" t="s">
        <v>64</v>
      </c>
      <c r="G46" s="17">
        <v>0.12239999999999999</v>
      </c>
      <c r="J46" s="4" t="s">
        <v>75</v>
      </c>
      <c r="K46" s="17">
        <f>D49-D46</f>
        <v>10</v>
      </c>
      <c r="L46" s="21">
        <f t="shared" si="2"/>
        <v>1.224</v>
      </c>
      <c r="O46" s="4" t="s">
        <v>69</v>
      </c>
      <c r="P46" s="21">
        <f t="shared" si="3"/>
        <v>25</v>
      </c>
    </row>
    <row r="47" spans="2:16" x14ac:dyDescent="0.35">
      <c r="B47" s="17">
        <v>5</v>
      </c>
      <c r="C47" s="17">
        <v>67</v>
      </c>
      <c r="D47" s="17">
        <v>71</v>
      </c>
      <c r="F47" s="4" t="s">
        <v>65</v>
      </c>
      <c r="G47" s="17">
        <v>3.9899999999999998E-2</v>
      </c>
      <c r="J47" s="4" t="s">
        <v>76</v>
      </c>
      <c r="K47" s="17">
        <f>D48-D47</f>
        <v>5</v>
      </c>
      <c r="L47" s="21">
        <f t="shared" si="2"/>
        <v>0.19949999999999998</v>
      </c>
      <c r="O47" s="4" t="s">
        <v>69</v>
      </c>
      <c r="P47" s="21">
        <f t="shared" si="3"/>
        <v>1</v>
      </c>
    </row>
    <row r="48" spans="2:16" x14ac:dyDescent="0.35">
      <c r="B48" s="17">
        <v>6</v>
      </c>
      <c r="C48" s="17">
        <v>83</v>
      </c>
      <c r="D48" s="17">
        <v>76</v>
      </c>
      <c r="O48" s="4" t="s">
        <v>69</v>
      </c>
      <c r="P48" s="21">
        <f t="shared" si="3"/>
        <v>16</v>
      </c>
    </row>
    <row r="49" spans="2:16" x14ac:dyDescent="0.35">
      <c r="B49" s="17">
        <v>7</v>
      </c>
      <c r="C49" s="17">
        <v>66</v>
      </c>
      <c r="D49" s="17">
        <v>77</v>
      </c>
      <c r="K49" s="18" t="s">
        <v>81</v>
      </c>
      <c r="L49" s="23">
        <f>SUM(L43:L47)</f>
        <v>36.744399999999992</v>
      </c>
      <c r="O49" s="4" t="s">
        <v>69</v>
      </c>
      <c r="P49" s="21">
        <f t="shared" si="3"/>
        <v>25</v>
      </c>
    </row>
    <row r="50" spans="2:16" x14ac:dyDescent="0.35">
      <c r="B50" s="17">
        <v>8</v>
      </c>
      <c r="C50" s="17">
        <v>90</v>
      </c>
      <c r="D50" s="17">
        <v>83</v>
      </c>
      <c r="O50" s="4" t="s">
        <v>69</v>
      </c>
      <c r="P50" s="21">
        <f t="shared" si="3"/>
        <v>121</v>
      </c>
    </row>
    <row r="51" spans="2:16" x14ac:dyDescent="0.35">
      <c r="B51" s="17">
        <v>9</v>
      </c>
      <c r="C51" s="17">
        <v>77</v>
      </c>
      <c r="D51" s="17">
        <v>84</v>
      </c>
      <c r="O51" s="4" t="s">
        <v>69</v>
      </c>
      <c r="P51" s="21">
        <f t="shared" si="3"/>
        <v>144</v>
      </c>
    </row>
    <row r="52" spans="2:16" x14ac:dyDescent="0.35">
      <c r="B52" s="17">
        <v>10</v>
      </c>
      <c r="C52" s="17">
        <v>84</v>
      </c>
      <c r="D52" s="17">
        <v>90</v>
      </c>
      <c r="K52" s="18" t="s">
        <v>82</v>
      </c>
      <c r="L52" s="25">
        <f>L49^2/P53</f>
        <v>0.95349642045197702</v>
      </c>
      <c r="O52" s="4" t="s">
        <v>69</v>
      </c>
      <c r="P52" s="21">
        <f t="shared" si="3"/>
        <v>324</v>
      </c>
    </row>
    <row r="53" spans="2:16" x14ac:dyDescent="0.35">
      <c r="K53" s="24" t="s">
        <v>84</v>
      </c>
      <c r="O53" s="18" t="s">
        <v>77</v>
      </c>
      <c r="P53" s="23">
        <f>SUM(P43:P52)</f>
        <v>1416</v>
      </c>
    </row>
    <row r="55" spans="2:16" x14ac:dyDescent="0.35">
      <c r="K55" s="18" t="s">
        <v>116</v>
      </c>
      <c r="L55" s="47">
        <v>0.7</v>
      </c>
    </row>
    <row r="58" spans="2:16" x14ac:dyDescent="0.35">
      <c r="B58" s="19" t="s">
        <v>78</v>
      </c>
    </row>
    <row r="60" spans="2:16" x14ac:dyDescent="0.35">
      <c r="B60" s="1" t="s">
        <v>79</v>
      </c>
    </row>
    <row r="62" spans="2:16" x14ac:dyDescent="0.35">
      <c r="B62"/>
    </row>
    <row r="68" spans="2:2" x14ac:dyDescent="0.35">
      <c r="B68"/>
    </row>
    <row r="79" spans="2:2" x14ac:dyDescent="0.35">
      <c r="B79"/>
    </row>
    <row r="92" spans="2:2" x14ac:dyDescent="0.35">
      <c r="B92" s="1" t="s">
        <v>80</v>
      </c>
    </row>
    <row r="94" spans="2:2" x14ac:dyDescent="0.35">
      <c r="B94"/>
    </row>
  </sheetData>
  <sortState ref="D38:D47">
    <sortCondition ref="D38:D47"/>
  </sortState>
  <hyperlinks>
    <hyperlink ref="B58" r:id="rId1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55"/>
  <sheetViews>
    <sheetView topLeftCell="A19" workbookViewId="0">
      <selection activeCell="D38" sqref="D38"/>
    </sheetView>
  </sheetViews>
  <sheetFormatPr defaultRowHeight="14.5" x14ac:dyDescent="0.35"/>
  <cols>
    <col min="1" max="1" width="8.7265625" style="30"/>
    <col min="2" max="2" width="8.81640625" style="30" bestFit="1" customWidth="1"/>
    <col min="3" max="12" width="9" style="30" bestFit="1" customWidth="1"/>
    <col min="13" max="14" width="8.7265625" style="30"/>
    <col min="15" max="15" width="17" style="30" bestFit="1" customWidth="1"/>
    <col min="16" max="16" width="7.81640625" style="30" bestFit="1" customWidth="1"/>
    <col min="17" max="17" width="17" style="30" bestFit="1" customWidth="1"/>
    <col min="18" max="18" width="4.81640625" style="30" bestFit="1" customWidth="1"/>
    <col min="19" max="16384" width="8.7265625" style="30"/>
  </cols>
  <sheetData>
    <row r="1" spans="3:18" x14ac:dyDescent="0.35"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3:18" x14ac:dyDescent="0.35">
      <c r="C2" s="30" t="s">
        <v>58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3:18" x14ac:dyDescent="0.35">
      <c r="C3" s="30" t="s">
        <v>56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3:18" x14ac:dyDescent="0.35">
      <c r="C4" s="32" t="s">
        <v>54</v>
      </c>
      <c r="D4" s="32" t="s">
        <v>55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3:18" x14ac:dyDescent="0.35">
      <c r="C5" s="32">
        <v>22</v>
      </c>
      <c r="D5" s="32">
        <v>52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</row>
    <row r="6" spans="3:18" x14ac:dyDescent="0.35">
      <c r="C6" s="32">
        <v>34</v>
      </c>
      <c r="D6" s="32">
        <v>71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3:18" x14ac:dyDescent="0.35">
      <c r="C7" s="32">
        <v>52</v>
      </c>
      <c r="D7" s="32">
        <v>76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</row>
    <row r="8" spans="3:18" x14ac:dyDescent="0.35">
      <c r="C8" s="32">
        <v>62</v>
      </c>
      <c r="D8" s="32">
        <v>54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</row>
    <row r="9" spans="3:18" x14ac:dyDescent="0.35">
      <c r="C9" s="32">
        <v>30</v>
      </c>
      <c r="D9" s="32">
        <v>67</v>
      </c>
      <c r="E9" s="31"/>
      <c r="F9" s="31"/>
      <c r="G9" s="31"/>
      <c r="H9" s="31"/>
      <c r="I9" s="31"/>
      <c r="J9" s="31"/>
      <c r="L9" s="31"/>
      <c r="M9" s="31"/>
      <c r="N9" s="31"/>
      <c r="O9" s="31"/>
      <c r="P9" s="31"/>
      <c r="Q9" s="31"/>
      <c r="R9" s="31"/>
    </row>
    <row r="10" spans="3:18" x14ac:dyDescent="0.35">
      <c r="C10" s="32">
        <v>40</v>
      </c>
      <c r="D10" s="32">
        <v>83</v>
      </c>
      <c r="E10" s="31"/>
      <c r="F10" s="31"/>
      <c r="G10" s="31"/>
      <c r="H10" s="31"/>
      <c r="I10" s="31"/>
      <c r="J10" s="31"/>
      <c r="L10" s="31"/>
      <c r="M10" s="31"/>
      <c r="N10" s="31"/>
      <c r="O10" s="31"/>
      <c r="P10" s="31"/>
      <c r="Q10" s="31"/>
      <c r="R10" s="31"/>
    </row>
    <row r="11" spans="3:18" x14ac:dyDescent="0.35">
      <c r="C11" s="32">
        <v>64</v>
      </c>
      <c r="D11" s="32">
        <v>66</v>
      </c>
      <c r="E11" s="31"/>
      <c r="F11" s="31"/>
      <c r="G11" s="31"/>
      <c r="H11" s="33"/>
      <c r="I11" s="33"/>
      <c r="J11" s="33"/>
      <c r="K11" s="33"/>
      <c r="L11" s="31"/>
      <c r="M11" s="31"/>
      <c r="N11" s="31"/>
      <c r="O11" s="31"/>
      <c r="P11" s="31"/>
      <c r="Q11" s="31"/>
      <c r="R11" s="31"/>
    </row>
    <row r="12" spans="3:18" x14ac:dyDescent="0.35">
      <c r="C12" s="32">
        <v>84</v>
      </c>
      <c r="D12" s="32">
        <v>90</v>
      </c>
      <c r="E12" s="31"/>
      <c r="F12" s="31"/>
      <c r="G12" s="31"/>
      <c r="H12" s="33"/>
      <c r="I12" s="33"/>
      <c r="J12" s="33"/>
      <c r="K12" s="33"/>
      <c r="L12" s="31"/>
      <c r="M12" s="31"/>
      <c r="N12" s="31"/>
      <c r="O12" s="31"/>
      <c r="P12" s="31"/>
      <c r="Q12" s="31"/>
      <c r="R12" s="31"/>
    </row>
    <row r="13" spans="3:18" x14ac:dyDescent="0.35">
      <c r="C13" s="32">
        <v>56</v>
      </c>
      <c r="D13" s="32">
        <v>77</v>
      </c>
      <c r="E13" s="31"/>
      <c r="F13" s="31"/>
      <c r="G13" s="31"/>
      <c r="H13" s="33"/>
      <c r="I13" s="33"/>
      <c r="J13" s="33"/>
      <c r="K13" s="33"/>
      <c r="L13" s="31"/>
      <c r="M13" s="31"/>
      <c r="N13" s="31"/>
      <c r="O13" s="31"/>
      <c r="P13" s="31"/>
      <c r="Q13" s="31"/>
      <c r="R13" s="31"/>
    </row>
    <row r="14" spans="3:18" ht="14.5" customHeight="1" x14ac:dyDescent="0.35">
      <c r="C14" s="32">
        <v>59</v>
      </c>
      <c r="D14" s="32">
        <v>84</v>
      </c>
      <c r="E14" s="31"/>
      <c r="F14" s="31"/>
      <c r="H14" s="33"/>
      <c r="I14" s="33"/>
      <c r="K14" s="33"/>
      <c r="L14" s="31"/>
      <c r="M14" s="31"/>
      <c r="N14" s="31"/>
      <c r="O14" s="31"/>
      <c r="P14" s="31"/>
      <c r="Q14" s="31"/>
      <c r="R14" s="31"/>
    </row>
    <row r="15" spans="3:18" ht="14.5" customHeight="1" x14ac:dyDescent="0.35">
      <c r="E15" s="31"/>
      <c r="H15" s="33"/>
      <c r="I15" s="33"/>
      <c r="K15" s="33"/>
      <c r="L15" s="31"/>
      <c r="M15" s="31"/>
      <c r="N15" s="31"/>
      <c r="O15" s="31"/>
      <c r="P15" s="31"/>
      <c r="Q15" s="31"/>
      <c r="R15" s="31"/>
    </row>
    <row r="16" spans="3:18" ht="14.5" customHeight="1" x14ac:dyDescent="0.45">
      <c r="E16" s="31"/>
      <c r="H16" s="33"/>
      <c r="I16" s="33"/>
      <c r="K16" s="33"/>
      <c r="L16" s="34" t="s">
        <v>86</v>
      </c>
      <c r="M16" s="31"/>
      <c r="N16" s="31"/>
      <c r="O16" s="31"/>
      <c r="P16" s="31"/>
      <c r="Q16" s="31"/>
      <c r="R16" s="31"/>
    </row>
    <row r="17" spans="2:18" ht="14.5" customHeight="1" x14ac:dyDescent="0.45">
      <c r="B17" s="30" t="s">
        <v>85</v>
      </c>
      <c r="E17" s="31"/>
      <c r="F17" s="31"/>
      <c r="G17" s="31"/>
      <c r="H17" s="31"/>
      <c r="I17" s="31"/>
      <c r="J17" s="31"/>
      <c r="K17" s="31"/>
      <c r="L17" s="34" t="s">
        <v>87</v>
      </c>
      <c r="M17" s="31"/>
      <c r="N17" s="31"/>
      <c r="O17" s="31"/>
      <c r="P17" s="31"/>
      <c r="Q17" s="31"/>
      <c r="R17" s="31"/>
    </row>
    <row r="18" spans="2:18" ht="14.5" customHeight="1" x14ac:dyDescent="0.35">
      <c r="E18" s="31"/>
      <c r="F18" s="31"/>
      <c r="G18" s="31"/>
      <c r="H18" s="31"/>
      <c r="I18" s="31"/>
      <c r="J18" s="31"/>
      <c r="K18" s="31"/>
      <c r="M18" s="31"/>
      <c r="N18" s="31"/>
      <c r="O18" s="31"/>
      <c r="P18" s="31"/>
      <c r="Q18" s="31"/>
      <c r="R18" s="31"/>
    </row>
    <row r="19" spans="2:18" ht="14.5" customHeight="1" x14ac:dyDescent="0.35">
      <c r="B19" s="32" t="s">
        <v>57</v>
      </c>
      <c r="C19" s="32" t="s">
        <v>54</v>
      </c>
      <c r="D19" s="32" t="s">
        <v>55</v>
      </c>
      <c r="E19" s="31"/>
      <c r="F19" s="31" t="s">
        <v>91</v>
      </c>
      <c r="G19" s="35">
        <f>COUNT(C20:C29)</f>
        <v>10</v>
      </c>
      <c r="H19" s="31" t="s">
        <v>92</v>
      </c>
      <c r="I19" s="35">
        <f>COUNT(D20:D29)</f>
        <v>10</v>
      </c>
      <c r="J19" s="31"/>
      <c r="K19" s="31"/>
      <c r="L19" s="31"/>
      <c r="M19" s="31"/>
      <c r="N19" s="31"/>
      <c r="O19" s="31" t="s">
        <v>68</v>
      </c>
      <c r="P19" s="35">
        <f>AVERAGE(C20:C29)</f>
        <v>50.3</v>
      </c>
      <c r="Q19" s="31" t="s">
        <v>68</v>
      </c>
      <c r="R19" s="35">
        <f>AVERAGE(D20:D29)</f>
        <v>72</v>
      </c>
    </row>
    <row r="20" spans="2:18" x14ac:dyDescent="0.35">
      <c r="B20" s="32">
        <v>1</v>
      </c>
      <c r="C20" s="32">
        <v>22</v>
      </c>
      <c r="D20" s="32">
        <v>52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 t="s">
        <v>69</v>
      </c>
      <c r="P20" s="36">
        <f>-(C20-$P$19)^2</f>
        <v>800.88999999999987</v>
      </c>
      <c r="Q20" s="31" t="s">
        <v>69</v>
      </c>
      <c r="R20" s="36">
        <f>-(D20-$R$19)^2</f>
        <v>400</v>
      </c>
    </row>
    <row r="21" spans="2:18" x14ac:dyDescent="0.35">
      <c r="B21" s="32">
        <v>2</v>
      </c>
      <c r="C21" s="32">
        <v>34</v>
      </c>
      <c r="D21" s="32">
        <v>71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 t="s">
        <v>69</v>
      </c>
      <c r="P21" s="36">
        <f t="shared" ref="P21:P29" si="0">-(C21-$P$19)^2</f>
        <v>265.68999999999988</v>
      </c>
      <c r="Q21" s="31" t="s">
        <v>69</v>
      </c>
      <c r="R21" s="36">
        <f t="shared" ref="R21:R29" si="1">-(D21-$R$19)^2</f>
        <v>1</v>
      </c>
    </row>
    <row r="22" spans="2:18" x14ac:dyDescent="0.35">
      <c r="B22" s="32">
        <v>3</v>
      </c>
      <c r="C22" s="32">
        <v>52</v>
      </c>
      <c r="D22" s="32">
        <v>76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 t="s">
        <v>69</v>
      </c>
      <c r="P22" s="36">
        <f t="shared" si="0"/>
        <v>2.8900000000000095</v>
      </c>
      <c r="Q22" s="31" t="s">
        <v>69</v>
      </c>
      <c r="R22" s="36">
        <f t="shared" si="1"/>
        <v>16</v>
      </c>
    </row>
    <row r="23" spans="2:18" x14ac:dyDescent="0.35">
      <c r="B23" s="32">
        <v>4</v>
      </c>
      <c r="C23" s="32">
        <v>62</v>
      </c>
      <c r="D23" s="32">
        <v>54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 t="s">
        <v>69</v>
      </c>
      <c r="P23" s="36">
        <f t="shared" si="0"/>
        <v>136.89000000000007</v>
      </c>
      <c r="Q23" s="31" t="s">
        <v>69</v>
      </c>
      <c r="R23" s="36">
        <f t="shared" si="1"/>
        <v>324</v>
      </c>
    </row>
    <row r="24" spans="2:18" x14ac:dyDescent="0.35">
      <c r="B24" s="32">
        <v>5</v>
      </c>
      <c r="C24" s="32">
        <v>30</v>
      </c>
      <c r="D24" s="32">
        <v>67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 t="s">
        <v>69</v>
      </c>
      <c r="P24" s="36">
        <f t="shared" si="0"/>
        <v>412.08999999999986</v>
      </c>
      <c r="Q24" s="31" t="s">
        <v>69</v>
      </c>
      <c r="R24" s="36">
        <f t="shared" si="1"/>
        <v>25</v>
      </c>
    </row>
    <row r="25" spans="2:18" x14ac:dyDescent="0.35">
      <c r="B25" s="32">
        <v>6</v>
      </c>
      <c r="C25" s="32">
        <v>40</v>
      </c>
      <c r="D25" s="32">
        <v>83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 t="s">
        <v>69</v>
      </c>
      <c r="P25" s="36">
        <f t="shared" si="0"/>
        <v>106.08999999999995</v>
      </c>
      <c r="Q25" s="31" t="s">
        <v>69</v>
      </c>
      <c r="R25" s="36">
        <f t="shared" si="1"/>
        <v>121</v>
      </c>
    </row>
    <row r="26" spans="2:18" x14ac:dyDescent="0.35">
      <c r="B26" s="32">
        <v>7</v>
      </c>
      <c r="C26" s="32">
        <v>64</v>
      </c>
      <c r="D26" s="32">
        <v>66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 t="s">
        <v>69</v>
      </c>
      <c r="P26" s="36">
        <f t="shared" si="0"/>
        <v>187.69000000000008</v>
      </c>
      <c r="Q26" s="31" t="s">
        <v>69</v>
      </c>
      <c r="R26" s="36">
        <f t="shared" si="1"/>
        <v>36</v>
      </c>
    </row>
    <row r="27" spans="2:18" x14ac:dyDescent="0.35">
      <c r="B27" s="32">
        <v>8</v>
      </c>
      <c r="C27" s="32">
        <v>84</v>
      </c>
      <c r="D27" s="32">
        <v>90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 t="s">
        <v>69</v>
      </c>
      <c r="P27" s="36">
        <f t="shared" si="0"/>
        <v>1135.6900000000003</v>
      </c>
      <c r="Q27" s="31" t="s">
        <v>69</v>
      </c>
      <c r="R27" s="36">
        <f t="shared" si="1"/>
        <v>324</v>
      </c>
    </row>
    <row r="28" spans="2:18" x14ac:dyDescent="0.35">
      <c r="B28" s="32">
        <v>9</v>
      </c>
      <c r="C28" s="32">
        <v>56</v>
      </c>
      <c r="D28" s="32">
        <v>77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 t="s">
        <v>69</v>
      </c>
      <c r="P28" s="36">
        <f t="shared" si="0"/>
        <v>32.49000000000003</v>
      </c>
      <c r="Q28" s="31" t="s">
        <v>69</v>
      </c>
      <c r="R28" s="36">
        <f t="shared" si="1"/>
        <v>25</v>
      </c>
    </row>
    <row r="29" spans="2:18" x14ac:dyDescent="0.35">
      <c r="B29" s="32">
        <v>10</v>
      </c>
      <c r="C29" s="32">
        <v>59</v>
      </c>
      <c r="D29" s="32">
        <v>84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 t="s">
        <v>69</v>
      </c>
      <c r="P29" s="36">
        <f t="shared" si="0"/>
        <v>75.690000000000055</v>
      </c>
      <c r="Q29" s="31" t="s">
        <v>69</v>
      </c>
      <c r="R29" s="36">
        <f t="shared" si="1"/>
        <v>144</v>
      </c>
    </row>
    <row r="30" spans="2:18" x14ac:dyDescent="0.35"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18" t="s">
        <v>77</v>
      </c>
      <c r="P30" s="37">
        <f>SUM(P20:P29)</f>
        <v>3156.1000000000004</v>
      </c>
      <c r="Q30" s="18" t="s">
        <v>77</v>
      </c>
      <c r="R30" s="37">
        <f>SUM(R20:R29)</f>
        <v>1416</v>
      </c>
    </row>
    <row r="31" spans="2:18" x14ac:dyDescent="0.35">
      <c r="B31" s="18" t="s">
        <v>88</v>
      </c>
      <c r="C31" s="38">
        <f>AVERAGE(C20:C29)</f>
        <v>50.3</v>
      </c>
      <c r="D31" s="38">
        <f>AVERAGE(D20:D29)</f>
        <v>72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</row>
    <row r="32" spans="2:18" x14ac:dyDescent="0.35">
      <c r="B32" s="39" t="s">
        <v>106</v>
      </c>
      <c r="C32" s="38">
        <f>P30/C35</f>
        <v>350.67777777777781</v>
      </c>
      <c r="D32" s="38">
        <f>R30/D35</f>
        <v>157.33333333333334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</row>
    <row r="33" spans="2:19" x14ac:dyDescent="0.35">
      <c r="B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</row>
    <row r="34" spans="2:19" x14ac:dyDescent="0.35">
      <c r="B34" s="39" t="s">
        <v>89</v>
      </c>
      <c r="D34" s="48">
        <f>C32/D32</f>
        <v>2.2288841807909603</v>
      </c>
    </row>
    <row r="35" spans="2:19" x14ac:dyDescent="0.35">
      <c r="B35" s="39" t="s">
        <v>90</v>
      </c>
      <c r="C35" s="36">
        <f>G19-1</f>
        <v>9</v>
      </c>
      <c r="D35" s="36">
        <f>I19-1</f>
        <v>9</v>
      </c>
    </row>
    <row r="36" spans="2:19" x14ac:dyDescent="0.35">
      <c r="B36" s="18" t="s">
        <v>94</v>
      </c>
      <c r="C36" s="31"/>
      <c r="D36" s="32">
        <v>2.5000000000000001E-2</v>
      </c>
    </row>
    <row r="37" spans="2:19" x14ac:dyDescent="0.35">
      <c r="B37" s="39" t="s">
        <v>104</v>
      </c>
      <c r="D37" s="47">
        <v>4.0259999999999998</v>
      </c>
    </row>
    <row r="38" spans="2:19" x14ac:dyDescent="0.35">
      <c r="B38" s="39" t="s">
        <v>105</v>
      </c>
      <c r="C38" s="31"/>
      <c r="D38" s="47" t="str">
        <f>IF(D34&lt;D37, "Yes", "No")</f>
        <v>Yes</v>
      </c>
    </row>
    <row r="39" spans="2:19" x14ac:dyDescent="0.35">
      <c r="D39" s="31"/>
    </row>
    <row r="43" spans="2:19" x14ac:dyDescent="0.35">
      <c r="B43" s="19" t="s">
        <v>93</v>
      </c>
    </row>
    <row r="47" spans="2:19" s="40" customFormat="1" ht="72.5" x14ac:dyDescent="0.35">
      <c r="B47" s="41" t="s">
        <v>98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6"/>
      <c r="N47" s="46"/>
      <c r="O47" s="46"/>
      <c r="P47" s="46"/>
      <c r="Q47" s="46"/>
      <c r="R47" s="46"/>
      <c r="S47" s="46"/>
    </row>
    <row r="48" spans="2:19" s="40" customFormat="1" x14ac:dyDescent="0.35">
      <c r="B48" s="43" t="s">
        <v>99</v>
      </c>
      <c r="C48" s="43">
        <v>1</v>
      </c>
      <c r="D48" s="43">
        <v>2</v>
      </c>
      <c r="E48" s="43">
        <v>3</v>
      </c>
      <c r="F48" s="43">
        <v>4</v>
      </c>
      <c r="G48" s="43">
        <v>5</v>
      </c>
      <c r="H48" s="43">
        <v>6</v>
      </c>
      <c r="I48" s="43">
        <v>7</v>
      </c>
      <c r="J48" s="43">
        <v>8</v>
      </c>
      <c r="K48" s="43">
        <v>9</v>
      </c>
      <c r="L48" s="43">
        <v>10</v>
      </c>
      <c r="M48" s="46"/>
      <c r="N48" s="46"/>
      <c r="O48" s="46"/>
      <c r="P48" s="46"/>
      <c r="Q48" s="46"/>
      <c r="R48" s="46"/>
      <c r="S48" s="46"/>
    </row>
    <row r="49" spans="2:19" s="40" customFormat="1" x14ac:dyDescent="0.35">
      <c r="B49" s="43">
        <v>1</v>
      </c>
      <c r="C49" s="44">
        <v>39.863460000000003</v>
      </c>
      <c r="D49" s="44">
        <v>49.5</v>
      </c>
      <c r="E49" s="44">
        <v>53.593240000000002</v>
      </c>
      <c r="F49" s="44">
        <v>55.83296</v>
      </c>
      <c r="G49" s="44">
        <v>57.240079999999999</v>
      </c>
      <c r="H49" s="44">
        <v>58.204419999999999</v>
      </c>
      <c r="I49" s="44">
        <v>58.905949999999997</v>
      </c>
      <c r="J49" s="44">
        <v>59.438980000000001</v>
      </c>
      <c r="K49" s="44">
        <v>59.857590000000002</v>
      </c>
      <c r="L49" s="44">
        <v>60.194980000000001</v>
      </c>
      <c r="M49" s="46"/>
      <c r="N49" s="46"/>
      <c r="O49" s="46"/>
      <c r="P49" s="46"/>
      <c r="Q49" s="46"/>
      <c r="R49" s="46"/>
      <c r="S49" s="46"/>
    </row>
    <row r="50" spans="2:19" s="40" customFormat="1" x14ac:dyDescent="0.35">
      <c r="B50" s="43">
        <v>2</v>
      </c>
      <c r="C50" s="44">
        <v>8.5263200000000001</v>
      </c>
      <c r="D50" s="44">
        <v>9</v>
      </c>
      <c r="E50" s="44">
        <v>9.1617899999999999</v>
      </c>
      <c r="F50" s="44">
        <v>9.2434200000000004</v>
      </c>
      <c r="G50" s="44">
        <v>9.2926300000000008</v>
      </c>
      <c r="H50" s="44">
        <v>9.3255300000000005</v>
      </c>
      <c r="I50" s="44">
        <v>9.3490800000000007</v>
      </c>
      <c r="J50" s="44">
        <v>9.3667700000000007</v>
      </c>
      <c r="K50" s="44">
        <v>9.3805399999999999</v>
      </c>
      <c r="L50" s="44">
        <v>9.3915699999999998</v>
      </c>
      <c r="M50" s="46"/>
      <c r="N50" s="46"/>
      <c r="O50" s="46"/>
      <c r="P50" s="46"/>
      <c r="Q50" s="46"/>
      <c r="R50" s="46"/>
      <c r="S50" s="46"/>
    </row>
    <row r="51" spans="2:19" s="40" customFormat="1" x14ac:dyDescent="0.35">
      <c r="B51" s="43">
        <v>3</v>
      </c>
      <c r="C51" s="44">
        <v>5.5383199999999997</v>
      </c>
      <c r="D51" s="44">
        <v>5.4623799999999996</v>
      </c>
      <c r="E51" s="44">
        <v>5.3907699999999998</v>
      </c>
      <c r="F51" s="44">
        <v>5.3426400000000003</v>
      </c>
      <c r="G51" s="44">
        <v>5.3091600000000003</v>
      </c>
      <c r="H51" s="44">
        <v>5.2847299999999997</v>
      </c>
      <c r="I51" s="44">
        <v>5.2661899999999999</v>
      </c>
      <c r="J51" s="44">
        <v>5.2516699999999998</v>
      </c>
      <c r="K51" s="44">
        <v>5.24</v>
      </c>
      <c r="L51" s="44">
        <v>5.23041</v>
      </c>
      <c r="M51" s="46"/>
      <c r="N51" s="46"/>
      <c r="O51" s="46"/>
      <c r="P51" s="46"/>
      <c r="Q51" s="46"/>
      <c r="R51" s="46"/>
      <c r="S51" s="46"/>
    </row>
    <row r="52" spans="2:19" s="40" customFormat="1" x14ac:dyDescent="0.35">
      <c r="B52" s="43">
        <v>4</v>
      </c>
      <c r="C52" s="44">
        <v>4.5447699999999998</v>
      </c>
      <c r="D52" s="44">
        <v>4.32456</v>
      </c>
      <c r="E52" s="44">
        <v>4.1908599999999998</v>
      </c>
      <c r="F52" s="44">
        <v>4.1072499999999996</v>
      </c>
      <c r="G52" s="44">
        <v>4.0505800000000001</v>
      </c>
      <c r="H52" s="44">
        <v>4.0097500000000004</v>
      </c>
      <c r="I52" s="44">
        <v>3.9789699999999999</v>
      </c>
      <c r="J52" s="44">
        <v>3.9549400000000001</v>
      </c>
      <c r="K52" s="44">
        <v>3.93567</v>
      </c>
      <c r="L52" s="44">
        <v>3.91988</v>
      </c>
      <c r="M52" s="46"/>
      <c r="N52" s="46"/>
      <c r="O52" s="46"/>
      <c r="P52" s="46"/>
      <c r="Q52" s="46"/>
      <c r="R52" s="46"/>
      <c r="S52" s="46"/>
    </row>
    <row r="53" spans="2:19" s="40" customFormat="1" x14ac:dyDescent="0.35">
      <c r="B53" s="43">
        <v>5</v>
      </c>
      <c r="C53" s="44">
        <v>4.0604199999999997</v>
      </c>
      <c r="D53" s="44">
        <v>3.7797200000000002</v>
      </c>
      <c r="E53" s="44">
        <v>3.6194799999999998</v>
      </c>
      <c r="F53" s="44">
        <v>3.5202</v>
      </c>
      <c r="G53" s="44">
        <v>3.4529800000000002</v>
      </c>
      <c r="H53" s="44">
        <v>3.4045100000000001</v>
      </c>
      <c r="I53" s="44">
        <v>3.3679000000000001</v>
      </c>
      <c r="J53" s="44">
        <v>3.33928</v>
      </c>
      <c r="K53" s="44">
        <v>3.3162799999999999</v>
      </c>
      <c r="L53" s="44">
        <v>3.2974000000000001</v>
      </c>
      <c r="M53" s="46"/>
      <c r="N53" s="46"/>
      <c r="O53" s="46"/>
      <c r="P53" s="46"/>
      <c r="Q53" s="46"/>
      <c r="R53" s="46"/>
      <c r="S53" s="46"/>
    </row>
    <row r="54" spans="2:19" s="40" customFormat="1" x14ac:dyDescent="0.35">
      <c r="B54" s="43">
        <v>6</v>
      </c>
      <c r="C54" s="44">
        <v>3.7759499999999999</v>
      </c>
      <c r="D54" s="44">
        <v>3.4632999999999998</v>
      </c>
      <c r="E54" s="44">
        <v>3.2887599999999999</v>
      </c>
      <c r="F54" s="44">
        <v>3.1807599999999998</v>
      </c>
      <c r="G54" s="44">
        <v>3.10751</v>
      </c>
      <c r="H54" s="44">
        <v>3.0545499999999999</v>
      </c>
      <c r="I54" s="44">
        <v>3.0144600000000001</v>
      </c>
      <c r="J54" s="44">
        <v>2.9830399999999999</v>
      </c>
      <c r="K54" s="44">
        <v>2.9577399999999998</v>
      </c>
      <c r="L54" s="44">
        <v>2.9369299999999998</v>
      </c>
      <c r="M54" s="46"/>
      <c r="N54" s="46"/>
      <c r="O54" s="46"/>
      <c r="P54" s="46"/>
      <c r="Q54" s="46"/>
      <c r="R54" s="46"/>
      <c r="S54" s="46"/>
    </row>
    <row r="55" spans="2:19" s="40" customFormat="1" x14ac:dyDescent="0.35">
      <c r="B55" s="43">
        <v>7</v>
      </c>
      <c r="C55" s="44">
        <v>3.5894300000000001</v>
      </c>
      <c r="D55" s="44">
        <v>3.2574399999999999</v>
      </c>
      <c r="E55" s="44">
        <v>3.0740699999999999</v>
      </c>
      <c r="F55" s="44">
        <v>2.9605299999999999</v>
      </c>
      <c r="G55" s="44">
        <v>2.88334</v>
      </c>
      <c r="H55" s="44">
        <v>2.8273899999999998</v>
      </c>
      <c r="I55" s="44">
        <v>2.7849300000000001</v>
      </c>
      <c r="J55" s="44">
        <v>2.7515800000000001</v>
      </c>
      <c r="K55" s="44">
        <v>2.7246800000000002</v>
      </c>
      <c r="L55" s="44">
        <v>2.7025100000000002</v>
      </c>
      <c r="M55" s="46"/>
      <c r="N55" s="46"/>
      <c r="O55" s="46"/>
      <c r="P55" s="46"/>
      <c r="Q55" s="46"/>
      <c r="R55" s="46"/>
      <c r="S55" s="46"/>
    </row>
    <row r="56" spans="2:19" s="40" customFormat="1" x14ac:dyDescent="0.35">
      <c r="B56" s="43">
        <v>8</v>
      </c>
      <c r="C56" s="44">
        <v>3.4579200000000001</v>
      </c>
      <c r="D56" s="44">
        <v>3.1131199999999999</v>
      </c>
      <c r="E56" s="44">
        <v>2.9238</v>
      </c>
      <c r="F56" s="44">
        <v>2.8064300000000002</v>
      </c>
      <c r="G56" s="44">
        <v>2.7264499999999998</v>
      </c>
      <c r="H56" s="44">
        <v>2.6683300000000001</v>
      </c>
      <c r="I56" s="44">
        <v>2.6241300000000001</v>
      </c>
      <c r="J56" s="44">
        <v>2.58935</v>
      </c>
      <c r="K56" s="44">
        <v>2.5612400000000002</v>
      </c>
      <c r="L56" s="44">
        <v>2.5380400000000001</v>
      </c>
      <c r="M56" s="46"/>
      <c r="N56" s="46"/>
      <c r="O56" s="46"/>
      <c r="P56" s="46"/>
      <c r="Q56" s="46"/>
      <c r="R56" s="46"/>
      <c r="S56" s="46"/>
    </row>
    <row r="57" spans="2:19" s="40" customFormat="1" x14ac:dyDescent="0.35">
      <c r="B57" s="43">
        <v>9</v>
      </c>
      <c r="C57" s="44">
        <v>3.3603000000000001</v>
      </c>
      <c r="D57" s="44">
        <v>3.0064500000000001</v>
      </c>
      <c r="E57" s="44">
        <v>2.8128600000000001</v>
      </c>
      <c r="F57" s="44">
        <v>2.6926800000000002</v>
      </c>
      <c r="G57" s="44">
        <v>2.6106099999999999</v>
      </c>
      <c r="H57" s="44">
        <v>2.5508600000000001</v>
      </c>
      <c r="I57" s="44">
        <v>2.5053100000000001</v>
      </c>
      <c r="J57" s="44">
        <v>2.4694099999999999</v>
      </c>
      <c r="K57" s="44">
        <v>2.44034</v>
      </c>
      <c r="L57" s="44">
        <v>2.4163199999999998</v>
      </c>
      <c r="M57" s="46"/>
      <c r="N57" s="46"/>
      <c r="O57" s="46"/>
      <c r="P57" s="46"/>
      <c r="Q57" s="46"/>
      <c r="R57" s="46"/>
      <c r="S57" s="46"/>
    </row>
    <row r="58" spans="2:19" s="40" customFormat="1" x14ac:dyDescent="0.35">
      <c r="B58" s="43">
        <v>10</v>
      </c>
      <c r="C58" s="44">
        <v>3.2850199999999998</v>
      </c>
      <c r="D58" s="44">
        <v>2.9244699999999999</v>
      </c>
      <c r="E58" s="44">
        <v>2.7276699999999998</v>
      </c>
      <c r="F58" s="44">
        <v>2.60534</v>
      </c>
      <c r="G58" s="44">
        <v>2.5216400000000001</v>
      </c>
      <c r="H58" s="44">
        <v>2.4605800000000002</v>
      </c>
      <c r="I58" s="44">
        <v>2.4139699999999999</v>
      </c>
      <c r="J58" s="44">
        <v>2.3771499999999999</v>
      </c>
      <c r="K58" s="44">
        <v>2.3473099999999998</v>
      </c>
      <c r="L58" s="44">
        <v>2.3226</v>
      </c>
      <c r="M58" s="46"/>
      <c r="N58" s="46"/>
      <c r="O58" s="46"/>
      <c r="P58" s="46"/>
      <c r="Q58" s="46"/>
      <c r="R58" s="46"/>
      <c r="S58" s="46"/>
    </row>
    <row r="59" spans="2:19" s="40" customFormat="1" x14ac:dyDescent="0.35">
      <c r="B59" s="43">
        <v>11</v>
      </c>
      <c r="C59" s="44">
        <v>3.2252000000000001</v>
      </c>
      <c r="D59" s="44">
        <v>2.8595100000000002</v>
      </c>
      <c r="E59" s="44">
        <v>2.6602299999999999</v>
      </c>
      <c r="F59" s="44">
        <v>2.5361899999999999</v>
      </c>
      <c r="G59" s="44">
        <v>2.4511799999999999</v>
      </c>
      <c r="H59" s="44">
        <v>2.3890699999999998</v>
      </c>
      <c r="I59" s="44">
        <v>2.3415699999999999</v>
      </c>
      <c r="J59" s="44">
        <v>2.3039999999999998</v>
      </c>
      <c r="K59" s="44">
        <v>2.2734999999999999</v>
      </c>
      <c r="L59" s="44">
        <v>2.24823</v>
      </c>
      <c r="M59" s="46"/>
      <c r="N59" s="46"/>
      <c r="O59" s="46"/>
      <c r="P59" s="46"/>
      <c r="Q59" s="46"/>
      <c r="R59" s="46"/>
      <c r="S59" s="46"/>
    </row>
    <row r="60" spans="2:19" s="40" customFormat="1" x14ac:dyDescent="0.35">
      <c r="B60" s="43">
        <v>12</v>
      </c>
      <c r="C60" s="44">
        <v>3.1765500000000002</v>
      </c>
      <c r="D60" s="44">
        <v>2.8068</v>
      </c>
      <c r="E60" s="44">
        <v>2.6055199999999998</v>
      </c>
      <c r="F60" s="44">
        <v>2.4801000000000002</v>
      </c>
      <c r="G60" s="44">
        <v>2.3940199999999998</v>
      </c>
      <c r="H60" s="44">
        <v>2.3310200000000001</v>
      </c>
      <c r="I60" s="44">
        <v>2.2827799999999998</v>
      </c>
      <c r="J60" s="44">
        <v>2.24457</v>
      </c>
      <c r="K60" s="44">
        <v>2.2135199999999999</v>
      </c>
      <c r="L60" s="44">
        <v>2.1877599999999999</v>
      </c>
      <c r="M60" s="46"/>
      <c r="N60" s="46"/>
      <c r="O60" s="46"/>
      <c r="P60" s="46"/>
      <c r="Q60" s="46"/>
      <c r="R60" s="46"/>
      <c r="S60" s="46"/>
    </row>
    <row r="61" spans="2:19" s="40" customFormat="1" x14ac:dyDescent="0.35">
      <c r="B61" s="43">
        <v>13</v>
      </c>
      <c r="C61" s="44">
        <v>3.1362100000000002</v>
      </c>
      <c r="D61" s="44">
        <v>2.7631700000000001</v>
      </c>
      <c r="E61" s="44">
        <v>2.56027</v>
      </c>
      <c r="F61" s="44">
        <v>2.43371</v>
      </c>
      <c r="G61" s="44">
        <v>2.3467199999999999</v>
      </c>
      <c r="H61" s="44">
        <v>2.2829799999999998</v>
      </c>
      <c r="I61" s="44">
        <v>2.2341000000000002</v>
      </c>
      <c r="J61" s="44">
        <v>2.1953499999999999</v>
      </c>
      <c r="K61" s="44">
        <v>2.1638199999999999</v>
      </c>
      <c r="L61" s="44">
        <v>2.1376300000000001</v>
      </c>
      <c r="M61" s="46"/>
      <c r="N61" s="46"/>
      <c r="O61" s="46"/>
      <c r="P61" s="46"/>
      <c r="Q61" s="46"/>
      <c r="R61" s="46"/>
      <c r="S61" s="46"/>
    </row>
    <row r="62" spans="2:19" s="40" customFormat="1" x14ac:dyDescent="0.35">
      <c r="B62" s="43">
        <v>14</v>
      </c>
      <c r="C62" s="44">
        <v>3.1022099999999999</v>
      </c>
      <c r="D62" s="44">
        <v>2.7264699999999999</v>
      </c>
      <c r="E62" s="44">
        <v>2.5222199999999999</v>
      </c>
      <c r="F62" s="44">
        <v>2.3946900000000002</v>
      </c>
      <c r="G62" s="44">
        <v>2.30694</v>
      </c>
      <c r="H62" s="44">
        <v>2.2425600000000001</v>
      </c>
      <c r="I62" s="44">
        <v>2.19313</v>
      </c>
      <c r="J62" s="44">
        <v>2.1539000000000001</v>
      </c>
      <c r="K62" s="44">
        <v>2.12195</v>
      </c>
      <c r="L62" s="44">
        <v>2.0954000000000002</v>
      </c>
      <c r="M62" s="46"/>
      <c r="N62" s="46"/>
      <c r="O62" s="46"/>
      <c r="P62" s="46"/>
      <c r="Q62" s="46"/>
      <c r="R62" s="46"/>
      <c r="S62" s="46"/>
    </row>
    <row r="63" spans="2:19" s="40" customFormat="1" x14ac:dyDescent="0.35">
      <c r="B63" s="43">
        <v>15</v>
      </c>
      <c r="C63" s="44">
        <v>3.0731899999999999</v>
      </c>
      <c r="D63" s="44">
        <v>2.6951700000000001</v>
      </c>
      <c r="E63" s="44">
        <v>2.4897900000000002</v>
      </c>
      <c r="F63" s="44">
        <v>2.3614299999999999</v>
      </c>
      <c r="G63" s="44">
        <v>2.2730199999999998</v>
      </c>
      <c r="H63" s="44">
        <v>2.2080799999999998</v>
      </c>
      <c r="I63" s="44">
        <v>2.1581800000000002</v>
      </c>
      <c r="J63" s="44">
        <v>2.1185299999999998</v>
      </c>
      <c r="K63" s="44">
        <v>2.0862099999999999</v>
      </c>
      <c r="L63" s="44">
        <v>2.05932</v>
      </c>
      <c r="M63" s="46"/>
      <c r="N63" s="46"/>
      <c r="O63" s="46"/>
      <c r="P63" s="46"/>
      <c r="Q63" s="46"/>
      <c r="R63" s="46"/>
      <c r="S63" s="46"/>
    </row>
    <row r="64" spans="2:19" s="40" customFormat="1" x14ac:dyDescent="0.35">
      <c r="B64" s="43">
        <v>16</v>
      </c>
      <c r="C64" s="44">
        <v>3.0481099999999999</v>
      </c>
      <c r="D64" s="44">
        <v>2.6681699999999999</v>
      </c>
      <c r="E64" s="44">
        <v>2.4618099999999998</v>
      </c>
      <c r="F64" s="44">
        <v>2.3327399999999998</v>
      </c>
      <c r="G64" s="44">
        <v>2.24376</v>
      </c>
      <c r="H64" s="44">
        <v>2.1783299999999999</v>
      </c>
      <c r="I64" s="44">
        <v>2.1280000000000001</v>
      </c>
      <c r="J64" s="44">
        <v>2.0879799999999999</v>
      </c>
      <c r="K64" s="44">
        <v>2.0553300000000001</v>
      </c>
      <c r="L64" s="44">
        <v>2.0281500000000001</v>
      </c>
      <c r="M64" s="46"/>
      <c r="N64" s="46"/>
      <c r="O64" s="46"/>
      <c r="P64" s="46"/>
      <c r="Q64" s="46"/>
      <c r="R64" s="46"/>
      <c r="S64" s="46"/>
    </row>
    <row r="65" spans="2:19" s="40" customFormat="1" x14ac:dyDescent="0.35">
      <c r="B65" s="43">
        <v>17</v>
      </c>
      <c r="C65" s="44">
        <v>3.02623</v>
      </c>
      <c r="D65" s="44">
        <v>2.6446399999999999</v>
      </c>
      <c r="E65" s="44">
        <v>2.43743</v>
      </c>
      <c r="F65" s="44">
        <v>2.30775</v>
      </c>
      <c r="G65" s="44">
        <v>2.2182499999999998</v>
      </c>
      <c r="H65" s="44">
        <v>2.15239</v>
      </c>
      <c r="I65" s="44">
        <v>2.1016900000000001</v>
      </c>
      <c r="J65" s="44">
        <v>2.06134</v>
      </c>
      <c r="K65" s="44">
        <v>2.0283899999999999</v>
      </c>
      <c r="L65" s="44">
        <v>2.0009399999999999</v>
      </c>
      <c r="M65" s="46"/>
      <c r="N65" s="46"/>
      <c r="O65" s="46"/>
      <c r="P65" s="46"/>
      <c r="Q65" s="46"/>
      <c r="R65" s="46"/>
      <c r="S65" s="46"/>
    </row>
    <row r="66" spans="2:19" s="40" customFormat="1" x14ac:dyDescent="0.35">
      <c r="B66" s="43">
        <v>18</v>
      </c>
      <c r="C66" s="44">
        <v>3.00698</v>
      </c>
      <c r="D66" s="44">
        <v>2.6239499999999998</v>
      </c>
      <c r="E66" s="44">
        <v>2.41601</v>
      </c>
      <c r="F66" s="44">
        <v>2.2857699999999999</v>
      </c>
      <c r="G66" s="44">
        <v>2.1958299999999999</v>
      </c>
      <c r="H66" s="44">
        <v>2.1295799999999998</v>
      </c>
      <c r="I66" s="44">
        <v>2.0785399999999998</v>
      </c>
      <c r="J66" s="44">
        <v>2.03789</v>
      </c>
      <c r="K66" s="44">
        <v>2.00467</v>
      </c>
      <c r="L66" s="44">
        <v>1.97698</v>
      </c>
      <c r="M66" s="46"/>
      <c r="N66" s="46"/>
      <c r="O66" s="46"/>
      <c r="P66" s="46"/>
      <c r="Q66" s="46"/>
      <c r="R66" s="46"/>
      <c r="S66" s="46"/>
    </row>
    <row r="67" spans="2:19" s="40" customFormat="1" x14ac:dyDescent="0.35">
      <c r="B67" s="43">
        <v>19</v>
      </c>
      <c r="C67" s="44">
        <v>2.9899</v>
      </c>
      <c r="D67" s="44">
        <v>2.60561</v>
      </c>
      <c r="E67" s="44">
        <v>2.3970199999999999</v>
      </c>
      <c r="F67" s="44">
        <v>2.2663000000000002</v>
      </c>
      <c r="G67" s="44">
        <v>2.1759599999999999</v>
      </c>
      <c r="H67" s="44">
        <v>2.1093600000000001</v>
      </c>
      <c r="I67" s="44">
        <v>2.05802</v>
      </c>
      <c r="J67" s="44">
        <v>2.0171000000000001</v>
      </c>
      <c r="K67" s="44">
        <v>1.9836400000000001</v>
      </c>
      <c r="L67" s="44">
        <v>1.95573</v>
      </c>
      <c r="M67" s="46"/>
      <c r="N67" s="46"/>
      <c r="O67" s="46"/>
      <c r="P67" s="46"/>
      <c r="Q67" s="46"/>
      <c r="R67" s="46"/>
      <c r="S67" s="46"/>
    </row>
    <row r="68" spans="2:19" s="40" customFormat="1" x14ac:dyDescent="0.35">
      <c r="B68" s="43">
        <v>20</v>
      </c>
      <c r="C68" s="44">
        <v>2.97465</v>
      </c>
      <c r="D68" s="44">
        <v>2.5892499999999998</v>
      </c>
      <c r="E68" s="44">
        <v>2.38009</v>
      </c>
      <c r="F68" s="44">
        <v>2.2489300000000001</v>
      </c>
      <c r="G68" s="44">
        <v>2.1582300000000001</v>
      </c>
      <c r="H68" s="44">
        <v>2.0913200000000001</v>
      </c>
      <c r="I68" s="44">
        <v>2.0396999999999998</v>
      </c>
      <c r="J68" s="44">
        <v>1.9985299999999999</v>
      </c>
      <c r="K68" s="44">
        <v>1.96485</v>
      </c>
      <c r="L68" s="44">
        <v>1.9367399999999999</v>
      </c>
      <c r="M68" s="46"/>
      <c r="N68" s="46"/>
      <c r="O68" s="46"/>
      <c r="P68" s="46"/>
      <c r="Q68" s="46"/>
      <c r="R68" s="46"/>
      <c r="S68" s="46"/>
    </row>
    <row r="69" spans="2:19" s="40" customFormat="1" x14ac:dyDescent="0.35">
      <c r="B69" s="43">
        <v>21</v>
      </c>
      <c r="C69" s="44">
        <v>2.96096</v>
      </c>
      <c r="D69" s="44">
        <v>2.57457</v>
      </c>
      <c r="E69" s="44">
        <v>2.3648899999999999</v>
      </c>
      <c r="F69" s="44">
        <v>2.2333400000000001</v>
      </c>
      <c r="G69" s="44">
        <v>2.1423100000000002</v>
      </c>
      <c r="H69" s="44">
        <v>2.0751200000000001</v>
      </c>
      <c r="I69" s="44">
        <v>2.02325</v>
      </c>
      <c r="J69" s="44">
        <v>1.98186</v>
      </c>
      <c r="K69" s="44">
        <v>1.94797</v>
      </c>
      <c r="L69" s="44">
        <v>1.91967</v>
      </c>
      <c r="M69" s="46"/>
      <c r="N69" s="46"/>
      <c r="O69" s="46"/>
      <c r="P69" s="46"/>
      <c r="Q69" s="46"/>
      <c r="R69" s="46"/>
      <c r="S69" s="46"/>
    </row>
    <row r="70" spans="2:19" s="40" customFormat="1" x14ac:dyDescent="0.35">
      <c r="B70" s="43">
        <v>22</v>
      </c>
      <c r="C70" s="44">
        <v>2.9485800000000002</v>
      </c>
      <c r="D70" s="44">
        <v>2.5613100000000002</v>
      </c>
      <c r="E70" s="44">
        <v>2.3511700000000002</v>
      </c>
      <c r="F70" s="44">
        <v>2.2192699999999999</v>
      </c>
      <c r="G70" s="44">
        <v>2.1279400000000002</v>
      </c>
      <c r="H70" s="44">
        <v>2.0605000000000002</v>
      </c>
      <c r="I70" s="44">
        <v>2.0084</v>
      </c>
      <c r="J70" s="44">
        <v>1.9668000000000001</v>
      </c>
      <c r="K70" s="44">
        <v>1.9327300000000001</v>
      </c>
      <c r="L70" s="44">
        <v>1.90425</v>
      </c>
      <c r="M70" s="46"/>
      <c r="N70" s="46"/>
      <c r="O70" s="46"/>
      <c r="P70" s="46"/>
      <c r="Q70" s="46"/>
      <c r="R70" s="46"/>
      <c r="S70" s="46"/>
    </row>
    <row r="71" spans="2:19" s="40" customFormat="1" x14ac:dyDescent="0.35">
      <c r="B71" s="43">
        <v>23</v>
      </c>
      <c r="C71" s="44">
        <v>2.93736</v>
      </c>
      <c r="D71" s="44">
        <v>2.5492900000000001</v>
      </c>
      <c r="E71" s="44">
        <v>2.33873</v>
      </c>
      <c r="F71" s="44">
        <v>2.2065100000000002</v>
      </c>
      <c r="G71" s="44">
        <v>2.1149100000000001</v>
      </c>
      <c r="H71" s="44">
        <v>2.0472299999999999</v>
      </c>
      <c r="I71" s="44">
        <v>1.99492</v>
      </c>
      <c r="J71" s="44">
        <v>1.95312</v>
      </c>
      <c r="K71" s="44">
        <v>1.9188799999999999</v>
      </c>
      <c r="L71" s="44">
        <v>1.89025</v>
      </c>
      <c r="M71" s="46"/>
      <c r="N71" s="46"/>
      <c r="O71" s="46"/>
      <c r="P71" s="46"/>
      <c r="Q71" s="46"/>
      <c r="R71" s="46"/>
      <c r="S71" s="46"/>
    </row>
    <row r="72" spans="2:19" s="40" customFormat="1" x14ac:dyDescent="0.35">
      <c r="B72" s="43">
        <v>24</v>
      </c>
      <c r="C72" s="44">
        <v>2.9271199999999999</v>
      </c>
      <c r="D72" s="44">
        <v>2.5383300000000002</v>
      </c>
      <c r="E72" s="44">
        <v>2.3273899999999998</v>
      </c>
      <c r="F72" s="44">
        <v>2.1948799999999999</v>
      </c>
      <c r="G72" s="44">
        <v>2.10303</v>
      </c>
      <c r="H72" s="44">
        <v>2.0351300000000001</v>
      </c>
      <c r="I72" s="44">
        <v>1.9826299999999999</v>
      </c>
      <c r="J72" s="44">
        <v>1.9406600000000001</v>
      </c>
      <c r="K72" s="44">
        <v>1.90625</v>
      </c>
      <c r="L72" s="44">
        <v>1.87748</v>
      </c>
      <c r="M72" s="46"/>
      <c r="N72" s="46"/>
      <c r="O72" s="46"/>
      <c r="P72" s="46"/>
      <c r="Q72" s="46"/>
      <c r="R72" s="46"/>
      <c r="S72" s="46"/>
    </row>
    <row r="73" spans="2:19" s="40" customFormat="1" x14ac:dyDescent="0.35">
      <c r="B73" s="43">
        <v>25</v>
      </c>
      <c r="C73" s="44">
        <v>2.9177399999999998</v>
      </c>
      <c r="D73" s="44">
        <v>2.5283099999999998</v>
      </c>
      <c r="E73" s="44">
        <v>2.3170199999999999</v>
      </c>
      <c r="F73" s="44">
        <v>2.18424</v>
      </c>
      <c r="G73" s="44">
        <v>2.0921599999999998</v>
      </c>
      <c r="H73" s="44">
        <v>2.02406</v>
      </c>
      <c r="I73" s="44">
        <v>1.9713799999999999</v>
      </c>
      <c r="J73" s="44">
        <v>1.9292499999999999</v>
      </c>
      <c r="K73" s="44">
        <v>1.89469</v>
      </c>
      <c r="L73" s="44">
        <v>1.86578</v>
      </c>
      <c r="M73" s="46"/>
      <c r="N73" s="46"/>
      <c r="O73" s="46"/>
      <c r="P73" s="46"/>
      <c r="Q73" s="46"/>
      <c r="R73" s="46"/>
      <c r="S73" s="46"/>
    </row>
    <row r="74" spans="2:19" s="40" customFormat="1" x14ac:dyDescent="0.35">
      <c r="B74" s="43">
        <v>26</v>
      </c>
      <c r="C74" s="44">
        <v>2.9091300000000002</v>
      </c>
      <c r="D74" s="44">
        <v>2.5190999999999999</v>
      </c>
      <c r="E74" s="44">
        <v>2.30749</v>
      </c>
      <c r="F74" s="44">
        <v>2.1744699999999999</v>
      </c>
      <c r="G74" s="44">
        <v>2.0821800000000001</v>
      </c>
      <c r="H74" s="44">
        <v>2.01389</v>
      </c>
      <c r="I74" s="44">
        <v>1.9610399999999999</v>
      </c>
      <c r="J74" s="44">
        <v>1.91876</v>
      </c>
      <c r="K74" s="44">
        <v>1.8840699999999999</v>
      </c>
      <c r="L74" s="44">
        <v>1.85503</v>
      </c>
      <c r="M74" s="46"/>
      <c r="N74" s="46"/>
      <c r="O74" s="46"/>
      <c r="P74" s="46"/>
      <c r="Q74" s="46"/>
      <c r="R74" s="46"/>
      <c r="S74" s="46"/>
    </row>
    <row r="75" spans="2:19" s="40" customFormat="1" x14ac:dyDescent="0.35">
      <c r="B75" s="43">
        <v>27</v>
      </c>
      <c r="C75" s="44">
        <v>2.9011900000000002</v>
      </c>
      <c r="D75" s="44">
        <v>2.5106099999999998</v>
      </c>
      <c r="E75" s="44">
        <v>2.2987099999999998</v>
      </c>
      <c r="F75" s="44">
        <v>2.1654599999999999</v>
      </c>
      <c r="G75" s="44">
        <v>2.0729799999999998</v>
      </c>
      <c r="H75" s="44">
        <v>2.0045199999999999</v>
      </c>
      <c r="I75" s="44">
        <v>1.9515100000000001</v>
      </c>
      <c r="J75" s="44">
        <v>1.90909</v>
      </c>
      <c r="K75" s="44">
        <v>1.8742700000000001</v>
      </c>
      <c r="L75" s="44">
        <v>1.84511</v>
      </c>
      <c r="M75" s="46"/>
      <c r="N75" s="46"/>
      <c r="O75" s="46"/>
      <c r="P75" s="46"/>
      <c r="Q75" s="46"/>
      <c r="R75" s="46"/>
      <c r="S75" s="46"/>
    </row>
    <row r="76" spans="2:19" s="40" customFormat="1" x14ac:dyDescent="0.35">
      <c r="B76" s="43">
        <v>28</v>
      </c>
      <c r="C76" s="44">
        <v>2.89385</v>
      </c>
      <c r="D76" s="44">
        <v>2.5027599999999999</v>
      </c>
      <c r="E76" s="44">
        <v>2.2906</v>
      </c>
      <c r="F76" s="44">
        <v>2.1571400000000001</v>
      </c>
      <c r="G76" s="44">
        <v>2.06447</v>
      </c>
      <c r="H76" s="44">
        <v>1.9958499999999999</v>
      </c>
      <c r="I76" s="44">
        <v>1.9427000000000001</v>
      </c>
      <c r="J76" s="44">
        <v>1.9001399999999999</v>
      </c>
      <c r="K76" s="44">
        <v>1.8652</v>
      </c>
      <c r="L76" s="44">
        <v>1.8359300000000001</v>
      </c>
      <c r="M76" s="46"/>
      <c r="N76" s="46"/>
      <c r="O76" s="46"/>
      <c r="P76" s="46"/>
      <c r="Q76" s="46"/>
      <c r="R76" s="46"/>
      <c r="S76" s="46"/>
    </row>
    <row r="77" spans="2:19" s="40" customFormat="1" x14ac:dyDescent="0.35">
      <c r="B77" s="43">
        <v>29</v>
      </c>
      <c r="C77" s="44">
        <v>2.8870300000000002</v>
      </c>
      <c r="D77" s="44">
        <v>2.4954800000000001</v>
      </c>
      <c r="E77" s="44">
        <v>2.2830699999999999</v>
      </c>
      <c r="F77" s="44">
        <v>2.14941</v>
      </c>
      <c r="G77" s="44">
        <v>2.0565799999999999</v>
      </c>
      <c r="H77" s="44">
        <v>1.9878100000000001</v>
      </c>
      <c r="I77" s="44">
        <v>1.93452</v>
      </c>
      <c r="J77" s="44">
        <v>1.89184</v>
      </c>
      <c r="K77" s="44">
        <v>1.8567899999999999</v>
      </c>
      <c r="L77" s="44">
        <v>1.82741</v>
      </c>
      <c r="M77" s="46"/>
      <c r="N77" s="46"/>
      <c r="O77" s="46"/>
      <c r="P77" s="46"/>
      <c r="Q77" s="46"/>
      <c r="R77" s="46"/>
      <c r="S77" s="46"/>
    </row>
    <row r="78" spans="2:19" s="40" customFormat="1" x14ac:dyDescent="0.35">
      <c r="B78" s="43">
        <v>30</v>
      </c>
      <c r="C78" s="44">
        <v>2.88069</v>
      </c>
      <c r="D78" s="44">
        <v>2.4887199999999998</v>
      </c>
      <c r="E78" s="44">
        <v>2.2760699999999998</v>
      </c>
      <c r="F78" s="44">
        <v>2.1422300000000001</v>
      </c>
      <c r="G78" s="44">
        <v>2.0492499999999998</v>
      </c>
      <c r="H78" s="44">
        <v>1.9803299999999999</v>
      </c>
      <c r="I78" s="44">
        <v>1.92692</v>
      </c>
      <c r="J78" s="44">
        <v>1.88412</v>
      </c>
      <c r="K78" s="44">
        <v>1.8489599999999999</v>
      </c>
      <c r="L78" s="44">
        <v>1.8194900000000001</v>
      </c>
      <c r="M78" s="46"/>
      <c r="N78" s="46"/>
      <c r="O78" s="46"/>
      <c r="P78" s="46"/>
      <c r="Q78" s="46"/>
      <c r="R78" s="46"/>
      <c r="S78" s="46"/>
    </row>
    <row r="79" spans="2:19" s="40" customFormat="1" x14ac:dyDescent="0.35">
      <c r="B79" s="43">
        <v>40</v>
      </c>
      <c r="C79" s="44">
        <v>2.83535</v>
      </c>
      <c r="D79" s="44">
        <v>2.4403700000000002</v>
      </c>
      <c r="E79" s="44">
        <v>2.2260900000000001</v>
      </c>
      <c r="F79" s="44">
        <v>2.0909499999999999</v>
      </c>
      <c r="G79" s="44">
        <v>1.99682</v>
      </c>
      <c r="H79" s="44">
        <v>1.9268799999999999</v>
      </c>
      <c r="I79" s="44">
        <v>1.87252</v>
      </c>
      <c r="J79" s="44">
        <v>1.8288599999999999</v>
      </c>
      <c r="K79" s="44">
        <v>1.7928999999999999</v>
      </c>
      <c r="L79" s="44">
        <v>1.7626900000000001</v>
      </c>
      <c r="M79" s="46"/>
      <c r="N79" s="46"/>
      <c r="O79" s="46"/>
      <c r="P79" s="46"/>
      <c r="Q79" s="46"/>
      <c r="R79" s="46"/>
      <c r="S79" s="46"/>
    </row>
    <row r="80" spans="2:19" s="40" customFormat="1" x14ac:dyDescent="0.35">
      <c r="B80" s="43">
        <v>60</v>
      </c>
      <c r="C80" s="44">
        <v>2.7910699999999999</v>
      </c>
      <c r="D80" s="44">
        <v>2.3932500000000001</v>
      </c>
      <c r="E80" s="44">
        <v>2.1774100000000001</v>
      </c>
      <c r="F80" s="44">
        <v>2.0409899999999999</v>
      </c>
      <c r="G80" s="44">
        <v>1.9457100000000001</v>
      </c>
      <c r="H80" s="44">
        <v>1.8747199999999999</v>
      </c>
      <c r="I80" s="44">
        <v>1.8193900000000001</v>
      </c>
      <c r="J80" s="44">
        <v>1.7748299999999999</v>
      </c>
      <c r="K80" s="44">
        <v>1.7380199999999999</v>
      </c>
      <c r="L80" s="44">
        <v>1.7070099999999999</v>
      </c>
      <c r="M80" s="46"/>
      <c r="N80" s="46"/>
      <c r="O80" s="46"/>
      <c r="P80" s="46"/>
      <c r="Q80" s="46"/>
      <c r="R80" s="46"/>
      <c r="S80" s="46"/>
    </row>
    <row r="81" spans="2:19" s="40" customFormat="1" x14ac:dyDescent="0.35">
      <c r="B81" s="43">
        <v>120</v>
      </c>
      <c r="C81" s="44">
        <v>2.7478099999999999</v>
      </c>
      <c r="D81" s="44">
        <v>2.34734</v>
      </c>
      <c r="E81" s="44">
        <v>2.1299899999999998</v>
      </c>
      <c r="F81" s="44">
        <v>1.9923</v>
      </c>
      <c r="G81" s="44">
        <v>1.8958699999999999</v>
      </c>
      <c r="H81" s="44">
        <v>1.8238099999999999</v>
      </c>
      <c r="I81" s="44">
        <v>1.7674799999999999</v>
      </c>
      <c r="J81" s="44">
        <v>1.7219599999999999</v>
      </c>
      <c r="K81" s="44">
        <v>1.68425</v>
      </c>
      <c r="L81" s="44">
        <v>1.65238</v>
      </c>
      <c r="M81" s="46"/>
      <c r="N81" s="46"/>
      <c r="O81" s="46"/>
      <c r="P81" s="46"/>
      <c r="Q81" s="46"/>
      <c r="R81" s="46"/>
      <c r="S81" s="46"/>
    </row>
    <row r="82" spans="2:19" s="40" customFormat="1" x14ac:dyDescent="0.35">
      <c r="B82" s="43" t="s">
        <v>100</v>
      </c>
      <c r="C82" s="44">
        <v>2.7055400000000001</v>
      </c>
      <c r="D82" s="44">
        <v>2.3025899999999999</v>
      </c>
      <c r="E82" s="44">
        <v>2.0838000000000001</v>
      </c>
      <c r="F82" s="44">
        <v>1.94486</v>
      </c>
      <c r="G82" s="44">
        <v>1.84727</v>
      </c>
      <c r="H82" s="44">
        <v>1.7741100000000001</v>
      </c>
      <c r="I82" s="44">
        <v>1.71672</v>
      </c>
      <c r="J82" s="44">
        <v>1.6701999999999999</v>
      </c>
      <c r="K82" s="44">
        <v>1.6315200000000001</v>
      </c>
      <c r="L82" s="44">
        <v>1.5987199999999999</v>
      </c>
      <c r="M82" s="46"/>
      <c r="N82" s="46"/>
      <c r="O82" s="46"/>
      <c r="P82" s="46"/>
      <c r="Q82" s="46"/>
      <c r="R82" s="46"/>
      <c r="S82" s="46"/>
    </row>
    <row r="83" spans="2:19" s="40" customFormat="1" x14ac:dyDescent="0.35"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6"/>
      <c r="N83" s="46"/>
      <c r="O83" s="46"/>
      <c r="P83" s="46"/>
      <c r="Q83" s="46"/>
      <c r="R83" s="46"/>
      <c r="S83" s="46"/>
    </row>
    <row r="84" spans="2:19" s="40" customFormat="1" x14ac:dyDescent="0.35">
      <c r="B84" s="41" t="s">
        <v>101</v>
      </c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6"/>
      <c r="N84" s="46"/>
      <c r="O84" s="46"/>
      <c r="P84" s="46"/>
      <c r="Q84" s="46"/>
      <c r="R84" s="46"/>
      <c r="S84" s="46"/>
    </row>
    <row r="85" spans="2:19" s="40" customFormat="1" x14ac:dyDescent="0.35">
      <c r="B85" s="43" t="s">
        <v>99</v>
      </c>
      <c r="C85" s="43">
        <v>12</v>
      </c>
      <c r="D85" s="43">
        <v>15</v>
      </c>
      <c r="E85" s="43">
        <v>20</v>
      </c>
      <c r="F85" s="43">
        <v>24</v>
      </c>
      <c r="G85" s="43">
        <v>30</v>
      </c>
      <c r="H85" s="43">
        <v>40</v>
      </c>
      <c r="I85" s="43">
        <v>60</v>
      </c>
      <c r="J85" s="43">
        <v>120</v>
      </c>
      <c r="K85" s="43" t="s">
        <v>100</v>
      </c>
      <c r="L85" s="42"/>
      <c r="M85" s="46"/>
      <c r="N85" s="46"/>
      <c r="O85" s="46"/>
      <c r="P85" s="46"/>
      <c r="Q85" s="46"/>
      <c r="R85" s="46"/>
      <c r="S85" s="46"/>
    </row>
    <row r="86" spans="2:19" s="40" customFormat="1" x14ac:dyDescent="0.35">
      <c r="B86" s="43">
        <v>1</v>
      </c>
      <c r="C86" s="44">
        <v>60.705210000000001</v>
      </c>
      <c r="D86" s="44">
        <v>61.22034</v>
      </c>
      <c r="E86" s="44">
        <v>61.740290000000002</v>
      </c>
      <c r="F86" s="44">
        <v>62.002049999999997</v>
      </c>
      <c r="G86" s="44">
        <v>62.264969999999998</v>
      </c>
      <c r="H86" s="44">
        <v>62.529049999999998</v>
      </c>
      <c r="I86" s="44">
        <v>62.794280000000001</v>
      </c>
      <c r="J86" s="44">
        <v>63.060639999999999</v>
      </c>
      <c r="K86" s="44">
        <v>63.328119999999998</v>
      </c>
      <c r="L86" s="42"/>
      <c r="M86" s="46"/>
      <c r="N86" s="46"/>
      <c r="O86" s="46"/>
      <c r="P86" s="46"/>
      <c r="Q86" s="46"/>
      <c r="R86" s="46"/>
      <c r="S86" s="46"/>
    </row>
    <row r="87" spans="2:19" s="40" customFormat="1" x14ac:dyDescent="0.35">
      <c r="B87" s="43">
        <v>2</v>
      </c>
      <c r="C87" s="44">
        <v>9.4081299999999999</v>
      </c>
      <c r="D87" s="44">
        <v>9.4247099999999993</v>
      </c>
      <c r="E87" s="44">
        <v>9.4413099999999996</v>
      </c>
      <c r="F87" s="44">
        <v>9.4496199999999995</v>
      </c>
      <c r="G87" s="44">
        <v>9.4579299999999993</v>
      </c>
      <c r="H87" s="44">
        <v>9.4662400000000009</v>
      </c>
      <c r="I87" s="44">
        <v>9.4745600000000003</v>
      </c>
      <c r="J87" s="44">
        <v>9.4828899999999994</v>
      </c>
      <c r="K87" s="44">
        <v>9.4912200000000002</v>
      </c>
      <c r="L87" s="42"/>
      <c r="M87" s="46"/>
      <c r="N87" s="46"/>
      <c r="O87" s="46"/>
      <c r="P87" s="46"/>
      <c r="Q87" s="46"/>
      <c r="R87" s="46"/>
      <c r="S87" s="46"/>
    </row>
    <row r="88" spans="2:19" s="40" customFormat="1" x14ac:dyDescent="0.35">
      <c r="B88" s="43">
        <v>3</v>
      </c>
      <c r="C88" s="44">
        <v>5.2156200000000004</v>
      </c>
      <c r="D88" s="44">
        <v>5.20031</v>
      </c>
      <c r="E88" s="44">
        <v>5.1844799999999998</v>
      </c>
      <c r="F88" s="44">
        <v>5.1763599999999999</v>
      </c>
      <c r="G88" s="44">
        <v>5.1681100000000004</v>
      </c>
      <c r="H88" s="44">
        <v>5.1597200000000001</v>
      </c>
      <c r="I88" s="44">
        <v>5.1511899999999997</v>
      </c>
      <c r="J88" s="44">
        <v>5.1425099999999997</v>
      </c>
      <c r="K88" s="44">
        <v>5.1337000000000002</v>
      </c>
      <c r="L88" s="42"/>
      <c r="M88" s="46"/>
      <c r="N88" s="46"/>
      <c r="O88" s="46"/>
      <c r="P88" s="46"/>
      <c r="Q88" s="46"/>
      <c r="R88" s="46"/>
      <c r="S88" s="46"/>
    </row>
    <row r="89" spans="2:19" s="40" customFormat="1" x14ac:dyDescent="0.35">
      <c r="B89" s="43">
        <v>4</v>
      </c>
      <c r="C89" s="44">
        <v>3.8955299999999999</v>
      </c>
      <c r="D89" s="44">
        <v>3.8703599999999998</v>
      </c>
      <c r="E89" s="44">
        <v>3.8443399999999999</v>
      </c>
      <c r="F89" s="44">
        <v>3.8309899999999999</v>
      </c>
      <c r="G89" s="44">
        <v>3.8174199999999998</v>
      </c>
      <c r="H89" s="44">
        <v>3.8036099999999999</v>
      </c>
      <c r="I89" s="44">
        <v>3.7895699999999999</v>
      </c>
      <c r="J89" s="44">
        <v>3.7752699999999999</v>
      </c>
      <c r="K89" s="44">
        <v>3.7607300000000001</v>
      </c>
      <c r="L89" s="42"/>
      <c r="M89" s="46"/>
      <c r="N89" s="46"/>
      <c r="O89" s="46"/>
      <c r="P89" s="46"/>
      <c r="Q89" s="46"/>
      <c r="R89" s="46"/>
      <c r="S89" s="46"/>
    </row>
    <row r="90" spans="2:19" s="40" customFormat="1" x14ac:dyDescent="0.35">
      <c r="B90" s="43">
        <v>5</v>
      </c>
      <c r="C90" s="44">
        <v>3.26824</v>
      </c>
      <c r="D90" s="44">
        <v>3.2380100000000001</v>
      </c>
      <c r="E90" s="44">
        <v>3.2066499999999998</v>
      </c>
      <c r="F90" s="44">
        <v>3.1905199999999998</v>
      </c>
      <c r="G90" s="44">
        <v>3.17408</v>
      </c>
      <c r="H90" s="44">
        <v>3.1573199999999999</v>
      </c>
      <c r="I90" s="44">
        <v>3.1402299999999999</v>
      </c>
      <c r="J90" s="44">
        <v>3.1227900000000002</v>
      </c>
      <c r="K90" s="44">
        <v>3.105</v>
      </c>
      <c r="L90" s="42"/>
      <c r="M90" s="46"/>
      <c r="N90" s="46"/>
      <c r="O90" s="46"/>
      <c r="P90" s="46"/>
      <c r="Q90" s="46"/>
      <c r="R90" s="46"/>
      <c r="S90" s="46"/>
    </row>
    <row r="91" spans="2:19" s="40" customFormat="1" x14ac:dyDescent="0.35">
      <c r="B91" s="43">
        <v>6</v>
      </c>
      <c r="C91" s="44">
        <v>2.9047200000000002</v>
      </c>
      <c r="D91" s="44">
        <v>2.8712200000000001</v>
      </c>
      <c r="E91" s="44">
        <v>2.8363399999999999</v>
      </c>
      <c r="F91" s="44">
        <v>2.8183400000000001</v>
      </c>
      <c r="G91" s="44">
        <v>2.79996</v>
      </c>
      <c r="H91" s="44">
        <v>2.7811699999999999</v>
      </c>
      <c r="I91" s="44">
        <v>2.7619500000000001</v>
      </c>
      <c r="J91" s="44">
        <v>2.7422900000000001</v>
      </c>
      <c r="K91" s="44">
        <v>2.7221600000000001</v>
      </c>
      <c r="L91" s="42"/>
      <c r="M91" s="46"/>
      <c r="N91" s="46"/>
      <c r="O91" s="46"/>
      <c r="P91" s="46"/>
      <c r="Q91" s="46"/>
      <c r="R91" s="46"/>
      <c r="S91" s="46"/>
    </row>
    <row r="92" spans="2:19" s="40" customFormat="1" x14ac:dyDescent="0.35">
      <c r="B92" s="43">
        <v>7</v>
      </c>
      <c r="C92" s="44">
        <v>2.66811</v>
      </c>
      <c r="D92" s="44">
        <v>2.6322299999999998</v>
      </c>
      <c r="E92" s="44">
        <v>2.5947300000000002</v>
      </c>
      <c r="F92" s="44">
        <v>2.5753300000000001</v>
      </c>
      <c r="G92" s="44">
        <v>2.5554600000000001</v>
      </c>
      <c r="H92" s="44">
        <v>2.5350999999999999</v>
      </c>
      <c r="I92" s="44">
        <v>2.5142199999999999</v>
      </c>
      <c r="J92" s="44">
        <v>2.4927899999999998</v>
      </c>
      <c r="K92" s="44">
        <v>2.47079</v>
      </c>
      <c r="L92" s="42"/>
      <c r="M92" s="46"/>
      <c r="N92" s="46"/>
      <c r="O92" s="46"/>
      <c r="P92" s="46"/>
      <c r="Q92" s="46"/>
      <c r="R92" s="46"/>
      <c r="S92" s="46"/>
    </row>
    <row r="93" spans="2:19" s="40" customFormat="1" x14ac:dyDescent="0.35">
      <c r="B93" s="43">
        <v>8</v>
      </c>
      <c r="C93" s="44">
        <v>2.50196</v>
      </c>
      <c r="D93" s="44">
        <v>2.4642200000000001</v>
      </c>
      <c r="E93" s="44">
        <v>2.4246400000000001</v>
      </c>
      <c r="F93" s="44">
        <v>2.4041000000000001</v>
      </c>
      <c r="G93" s="44">
        <v>2.3830200000000001</v>
      </c>
      <c r="H93" s="44">
        <v>2.3613599999999999</v>
      </c>
      <c r="I93" s="44">
        <v>2.3391000000000002</v>
      </c>
      <c r="J93" s="44">
        <v>2.3161800000000001</v>
      </c>
      <c r="K93" s="44">
        <v>2.29257</v>
      </c>
      <c r="L93" s="42"/>
      <c r="M93" s="46"/>
      <c r="N93" s="46"/>
      <c r="O93" s="46"/>
      <c r="P93" s="46"/>
      <c r="Q93" s="46"/>
      <c r="R93" s="46"/>
      <c r="S93" s="46"/>
    </row>
    <row r="94" spans="2:19" s="40" customFormat="1" x14ac:dyDescent="0.35">
      <c r="B94" s="43">
        <v>9</v>
      </c>
      <c r="C94" s="44">
        <v>2.3788800000000001</v>
      </c>
      <c r="D94" s="44">
        <v>2.33962</v>
      </c>
      <c r="E94" s="44">
        <v>2.2983199999999999</v>
      </c>
      <c r="F94" s="44">
        <v>2.2768299999999999</v>
      </c>
      <c r="G94" s="44">
        <v>2.2547199999999998</v>
      </c>
      <c r="H94" s="44">
        <v>2.2319599999999999</v>
      </c>
      <c r="I94" s="44">
        <v>2.2084899999999998</v>
      </c>
      <c r="J94" s="44">
        <v>2.1842700000000002</v>
      </c>
      <c r="K94" s="44">
        <v>2.15923</v>
      </c>
      <c r="L94" s="42"/>
      <c r="M94" s="46"/>
      <c r="N94" s="46"/>
      <c r="O94" s="46"/>
      <c r="P94" s="46"/>
      <c r="Q94" s="46"/>
      <c r="R94" s="46"/>
      <c r="S94" s="46"/>
    </row>
    <row r="95" spans="2:19" s="40" customFormat="1" x14ac:dyDescent="0.35">
      <c r="B95" s="43">
        <v>10</v>
      </c>
      <c r="C95" s="44">
        <v>2.2840500000000001</v>
      </c>
      <c r="D95" s="44">
        <v>2.2435100000000001</v>
      </c>
      <c r="E95" s="44">
        <v>2.2007400000000001</v>
      </c>
      <c r="F95" s="44">
        <v>2.1784300000000001</v>
      </c>
      <c r="G95" s="44">
        <v>2.15543</v>
      </c>
      <c r="H95" s="44">
        <v>2.1316899999999999</v>
      </c>
      <c r="I95" s="44">
        <v>2.1071599999999999</v>
      </c>
      <c r="J95" s="44">
        <v>2.0817600000000001</v>
      </c>
      <c r="K95" s="44">
        <v>2.0554199999999998</v>
      </c>
      <c r="L95" s="42"/>
      <c r="M95" s="46"/>
      <c r="N95" s="46"/>
      <c r="O95" s="46"/>
      <c r="P95" s="46"/>
      <c r="Q95" s="46"/>
      <c r="R95" s="46"/>
      <c r="S95" s="46"/>
    </row>
    <row r="96" spans="2:19" s="40" customFormat="1" x14ac:dyDescent="0.35">
      <c r="B96" s="43">
        <v>11</v>
      </c>
      <c r="C96" s="44">
        <v>2.2087300000000001</v>
      </c>
      <c r="D96" s="44">
        <v>2.16709</v>
      </c>
      <c r="E96" s="44">
        <v>2.1230500000000001</v>
      </c>
      <c r="F96" s="44">
        <v>2.1000100000000002</v>
      </c>
      <c r="G96" s="44">
        <v>2.0762100000000001</v>
      </c>
      <c r="H96" s="44">
        <v>2.0516100000000002</v>
      </c>
      <c r="I96" s="44">
        <v>2.0261200000000001</v>
      </c>
      <c r="J96" s="44">
        <v>1.9996499999999999</v>
      </c>
      <c r="K96" s="44">
        <v>1.97211</v>
      </c>
      <c r="L96" s="42"/>
      <c r="M96" s="46"/>
      <c r="N96" s="46"/>
      <c r="O96" s="46"/>
      <c r="P96" s="46"/>
      <c r="Q96" s="46"/>
      <c r="R96" s="46"/>
      <c r="S96" s="46"/>
    </row>
    <row r="97" spans="2:19" s="40" customFormat="1" x14ac:dyDescent="0.35">
      <c r="B97" s="43">
        <v>12</v>
      </c>
      <c r="C97" s="44">
        <v>2.14744</v>
      </c>
      <c r="D97" s="44">
        <v>2.1048499999999999</v>
      </c>
      <c r="E97" s="44">
        <v>2.0596800000000002</v>
      </c>
      <c r="F97" s="44">
        <v>2.03599</v>
      </c>
      <c r="G97" s="44">
        <v>2.0114899999999998</v>
      </c>
      <c r="H97" s="44">
        <v>1.9861</v>
      </c>
      <c r="I97" s="44">
        <v>1.95973</v>
      </c>
      <c r="J97" s="44">
        <v>1.93228</v>
      </c>
      <c r="K97" s="44">
        <v>1.90361</v>
      </c>
      <c r="L97" s="42"/>
      <c r="M97" s="46"/>
      <c r="N97" s="46"/>
      <c r="O97" s="46"/>
      <c r="P97" s="46"/>
      <c r="Q97" s="46"/>
      <c r="R97" s="46"/>
      <c r="S97" s="46"/>
    </row>
    <row r="98" spans="2:19" s="40" customFormat="1" x14ac:dyDescent="0.35">
      <c r="B98" s="43">
        <v>13</v>
      </c>
      <c r="C98" s="44">
        <v>2.09659</v>
      </c>
      <c r="D98" s="44">
        <v>2.0531600000000001</v>
      </c>
      <c r="E98" s="44">
        <v>2.00698</v>
      </c>
      <c r="F98" s="44">
        <v>1.98272</v>
      </c>
      <c r="G98" s="44">
        <v>1.95757</v>
      </c>
      <c r="H98" s="44">
        <v>1.93147</v>
      </c>
      <c r="I98" s="44">
        <v>1.90429</v>
      </c>
      <c r="J98" s="44">
        <v>1.87591</v>
      </c>
      <c r="K98" s="44">
        <v>1.8462000000000001</v>
      </c>
      <c r="L98" s="42"/>
      <c r="M98" s="46"/>
      <c r="N98" s="46"/>
      <c r="O98" s="46"/>
      <c r="P98" s="46"/>
      <c r="Q98" s="46"/>
      <c r="R98" s="46"/>
      <c r="S98" s="46"/>
    </row>
    <row r="99" spans="2:19" s="40" customFormat="1" x14ac:dyDescent="0.35">
      <c r="B99" s="43">
        <v>14</v>
      </c>
      <c r="C99" s="44">
        <v>2.0537100000000001</v>
      </c>
      <c r="D99" s="44">
        <v>2.0095299999999998</v>
      </c>
      <c r="E99" s="44">
        <v>1.96245</v>
      </c>
      <c r="F99" s="44">
        <v>1.9376599999999999</v>
      </c>
      <c r="G99" s="44">
        <v>1.9119299999999999</v>
      </c>
      <c r="H99" s="44">
        <v>1.8851599999999999</v>
      </c>
      <c r="I99" s="44">
        <v>1.8572299999999999</v>
      </c>
      <c r="J99" s="44">
        <v>1.8280000000000001</v>
      </c>
      <c r="K99" s="44">
        <v>1.79728</v>
      </c>
      <c r="L99" s="42"/>
      <c r="M99" s="46"/>
      <c r="N99" s="46"/>
      <c r="O99" s="46"/>
      <c r="P99" s="46"/>
      <c r="Q99" s="46"/>
      <c r="R99" s="46"/>
      <c r="S99" s="46"/>
    </row>
    <row r="100" spans="2:19" s="40" customFormat="1" x14ac:dyDescent="0.35">
      <c r="B100" s="43">
        <v>15</v>
      </c>
      <c r="C100" s="44">
        <v>2.0170699999999999</v>
      </c>
      <c r="D100" s="44">
        <v>1.9722200000000001</v>
      </c>
      <c r="E100" s="44">
        <v>1.92431</v>
      </c>
      <c r="F100" s="44">
        <v>1.8990400000000001</v>
      </c>
      <c r="G100" s="44">
        <v>1.87277</v>
      </c>
      <c r="H100" s="44">
        <v>1.8453900000000001</v>
      </c>
      <c r="I100" s="44">
        <v>1.8167599999999999</v>
      </c>
      <c r="J100" s="44">
        <v>1.7867200000000001</v>
      </c>
      <c r="K100" s="44">
        <v>1.75505</v>
      </c>
      <c r="L100" s="42"/>
      <c r="M100" s="46"/>
      <c r="N100" s="46"/>
      <c r="O100" s="46"/>
      <c r="P100" s="46"/>
      <c r="Q100" s="46"/>
      <c r="R100" s="46"/>
      <c r="S100" s="46"/>
    </row>
    <row r="101" spans="2:19" s="40" customFormat="1" x14ac:dyDescent="0.35">
      <c r="B101" s="43">
        <v>16</v>
      </c>
      <c r="C101" s="44">
        <v>1.98539</v>
      </c>
      <c r="D101" s="44">
        <v>1.9399200000000001</v>
      </c>
      <c r="E101" s="44">
        <v>1.89127</v>
      </c>
      <c r="F101" s="44">
        <v>1.8655600000000001</v>
      </c>
      <c r="G101" s="44">
        <v>1.8387899999999999</v>
      </c>
      <c r="H101" s="44">
        <v>1.81084</v>
      </c>
      <c r="I101" s="44">
        <v>1.78156</v>
      </c>
      <c r="J101" s="44">
        <v>1.75075</v>
      </c>
      <c r="K101" s="44">
        <v>1.71817</v>
      </c>
      <c r="L101" s="42"/>
      <c r="M101" s="46"/>
      <c r="N101" s="46"/>
      <c r="O101" s="46"/>
      <c r="P101" s="46"/>
      <c r="Q101" s="46"/>
      <c r="R101" s="46"/>
      <c r="S101" s="46"/>
    </row>
    <row r="102" spans="2:19" s="40" customFormat="1" x14ac:dyDescent="0.35">
      <c r="B102" s="43">
        <v>17</v>
      </c>
      <c r="C102" s="44">
        <v>1.9577199999999999</v>
      </c>
      <c r="D102" s="44">
        <v>1.9116899999999999</v>
      </c>
      <c r="E102" s="44">
        <v>1.86236</v>
      </c>
      <c r="F102" s="44">
        <v>1.8362400000000001</v>
      </c>
      <c r="G102" s="44">
        <v>1.80901</v>
      </c>
      <c r="H102" s="44">
        <v>1.7805299999999999</v>
      </c>
      <c r="I102" s="44">
        <v>1.7506299999999999</v>
      </c>
      <c r="J102" s="44">
        <v>1.71909</v>
      </c>
      <c r="K102" s="44">
        <v>1.68564</v>
      </c>
      <c r="L102" s="42"/>
      <c r="M102" s="46"/>
      <c r="N102" s="46"/>
      <c r="O102" s="46"/>
      <c r="P102" s="46"/>
      <c r="Q102" s="46"/>
      <c r="R102" s="46"/>
      <c r="S102" s="46"/>
    </row>
    <row r="103" spans="2:19" s="40" customFormat="1" x14ac:dyDescent="0.35">
      <c r="B103" s="43">
        <v>18</v>
      </c>
      <c r="C103" s="44">
        <v>1.9333400000000001</v>
      </c>
      <c r="D103" s="44">
        <v>1.8868100000000001</v>
      </c>
      <c r="E103" s="44">
        <v>1.8368500000000001</v>
      </c>
      <c r="F103" s="44">
        <v>1.8103499999999999</v>
      </c>
      <c r="G103" s="44">
        <v>1.7826900000000001</v>
      </c>
      <c r="H103" s="44">
        <v>1.7537100000000001</v>
      </c>
      <c r="I103" s="44">
        <v>1.72322</v>
      </c>
      <c r="J103" s="44">
        <v>1.69099</v>
      </c>
      <c r="K103" s="44">
        <v>1.6567099999999999</v>
      </c>
      <c r="L103" s="42"/>
      <c r="M103" s="46"/>
      <c r="N103" s="46"/>
      <c r="O103" s="46"/>
      <c r="P103" s="46"/>
      <c r="Q103" s="46"/>
      <c r="R103" s="46"/>
      <c r="S103" s="46"/>
    </row>
    <row r="104" spans="2:19" s="40" customFormat="1" x14ac:dyDescent="0.35">
      <c r="B104" s="43">
        <v>19</v>
      </c>
      <c r="C104" s="44">
        <v>1.9117</v>
      </c>
      <c r="D104" s="44">
        <v>1.8647100000000001</v>
      </c>
      <c r="E104" s="44">
        <v>1.81416</v>
      </c>
      <c r="F104" s="44">
        <v>1.78731</v>
      </c>
      <c r="G104" s="44">
        <v>1.7592399999999999</v>
      </c>
      <c r="H104" s="44">
        <v>1.7297899999999999</v>
      </c>
      <c r="I104" s="44">
        <v>1.69876</v>
      </c>
      <c r="J104" s="44">
        <v>1.66587</v>
      </c>
      <c r="K104" s="44">
        <v>1.6307700000000001</v>
      </c>
      <c r="L104" s="42"/>
      <c r="M104" s="46"/>
      <c r="N104" s="46"/>
      <c r="O104" s="46"/>
      <c r="P104" s="46"/>
      <c r="Q104" s="46"/>
      <c r="R104" s="46"/>
      <c r="S104" s="46"/>
    </row>
    <row r="105" spans="2:19" s="40" customFormat="1" x14ac:dyDescent="0.35">
      <c r="B105" s="43">
        <v>20</v>
      </c>
      <c r="C105" s="44">
        <v>1.89236</v>
      </c>
      <c r="D105" s="44">
        <v>1.84494</v>
      </c>
      <c r="E105" s="44">
        <v>1.7938400000000001</v>
      </c>
      <c r="F105" s="44">
        <v>1.76667</v>
      </c>
      <c r="G105" s="44">
        <v>1.7382200000000001</v>
      </c>
      <c r="H105" s="44">
        <v>1.7083299999999999</v>
      </c>
      <c r="I105" s="44">
        <v>1.6767799999999999</v>
      </c>
      <c r="J105" s="44">
        <v>1.6432599999999999</v>
      </c>
      <c r="K105" s="44">
        <v>1.60738</v>
      </c>
      <c r="L105" s="42"/>
      <c r="M105" s="46"/>
      <c r="N105" s="46"/>
      <c r="O105" s="46"/>
      <c r="P105" s="46"/>
      <c r="Q105" s="46"/>
      <c r="R105" s="46"/>
      <c r="S105" s="46"/>
    </row>
    <row r="106" spans="2:19" s="40" customFormat="1" x14ac:dyDescent="0.35">
      <c r="B106" s="43">
        <v>21</v>
      </c>
      <c r="C106" s="44">
        <v>1.87497</v>
      </c>
      <c r="D106" s="44">
        <v>1.8271500000000001</v>
      </c>
      <c r="E106" s="44">
        <v>1.77555</v>
      </c>
      <c r="F106" s="44">
        <v>1.74807</v>
      </c>
      <c r="G106" s="44">
        <v>1.7192700000000001</v>
      </c>
      <c r="H106" s="44">
        <v>1.68896</v>
      </c>
      <c r="I106" s="44">
        <v>1.6569100000000001</v>
      </c>
      <c r="J106" s="44">
        <v>1.6227799999999999</v>
      </c>
      <c r="K106" s="44">
        <v>1.5861499999999999</v>
      </c>
      <c r="L106" s="42"/>
      <c r="M106" s="46"/>
      <c r="N106" s="46"/>
      <c r="O106" s="46"/>
      <c r="P106" s="46"/>
      <c r="Q106" s="46"/>
      <c r="R106" s="46"/>
      <c r="S106" s="46"/>
    </row>
    <row r="107" spans="2:19" s="40" customFormat="1" x14ac:dyDescent="0.35">
      <c r="B107" s="43">
        <v>22</v>
      </c>
      <c r="C107" s="44">
        <v>1.8592500000000001</v>
      </c>
      <c r="D107" s="44">
        <v>1.8110599999999999</v>
      </c>
      <c r="E107" s="44">
        <v>1.7589900000000001</v>
      </c>
      <c r="F107" s="44">
        <v>1.73122</v>
      </c>
      <c r="G107" s="44">
        <v>1.70208</v>
      </c>
      <c r="H107" s="44">
        <v>1.6713800000000001</v>
      </c>
      <c r="I107" s="44">
        <v>1.6388499999999999</v>
      </c>
      <c r="J107" s="44">
        <v>1.60415</v>
      </c>
      <c r="K107" s="44">
        <v>1.5667800000000001</v>
      </c>
      <c r="L107" s="42"/>
      <c r="M107" s="46"/>
      <c r="N107" s="46"/>
      <c r="O107" s="46"/>
      <c r="P107" s="46"/>
      <c r="Q107" s="46"/>
      <c r="R107" s="46"/>
      <c r="S107" s="46"/>
    </row>
    <row r="108" spans="2:19" s="40" customFormat="1" x14ac:dyDescent="0.35">
      <c r="B108" s="43">
        <v>23</v>
      </c>
      <c r="C108" s="44">
        <v>1.84497</v>
      </c>
      <c r="D108" s="44">
        <v>1.79643</v>
      </c>
      <c r="E108" s="44">
        <v>1.7439199999999999</v>
      </c>
      <c r="F108" s="44">
        <v>1.7158800000000001</v>
      </c>
      <c r="G108" s="44">
        <v>1.6864300000000001</v>
      </c>
      <c r="H108" s="44">
        <v>1.6553500000000001</v>
      </c>
      <c r="I108" s="44">
        <v>1.6223700000000001</v>
      </c>
      <c r="J108" s="44">
        <v>1.58711</v>
      </c>
      <c r="K108" s="44">
        <v>1.5490299999999999</v>
      </c>
      <c r="L108" s="42"/>
      <c r="M108" s="46"/>
      <c r="N108" s="46"/>
      <c r="O108" s="46"/>
      <c r="P108" s="46"/>
      <c r="Q108" s="46"/>
      <c r="R108" s="46"/>
      <c r="S108" s="46"/>
    </row>
    <row r="109" spans="2:19" s="40" customFormat="1" x14ac:dyDescent="0.35">
      <c r="B109" s="43">
        <v>24</v>
      </c>
      <c r="C109" s="44">
        <v>1.8319399999999999</v>
      </c>
      <c r="D109" s="44">
        <v>1.78308</v>
      </c>
      <c r="E109" s="44">
        <v>1.7301500000000001</v>
      </c>
      <c r="F109" s="44">
        <v>1.7018500000000001</v>
      </c>
      <c r="G109" s="44">
        <v>1.6720999999999999</v>
      </c>
      <c r="H109" s="44">
        <v>1.6406700000000001</v>
      </c>
      <c r="I109" s="44">
        <v>1.6072599999999999</v>
      </c>
      <c r="J109" s="44">
        <v>1.5714600000000001</v>
      </c>
      <c r="K109" s="44">
        <v>1.5327</v>
      </c>
      <c r="L109" s="42"/>
      <c r="M109" s="46"/>
      <c r="N109" s="46"/>
      <c r="O109" s="46"/>
      <c r="P109" s="46"/>
      <c r="Q109" s="46"/>
      <c r="R109" s="46"/>
      <c r="S109" s="46"/>
    </row>
    <row r="110" spans="2:19" s="40" customFormat="1" x14ac:dyDescent="0.35">
      <c r="B110" s="43">
        <v>25</v>
      </c>
      <c r="C110" s="44">
        <v>1.82</v>
      </c>
      <c r="D110" s="44">
        <v>1.7708299999999999</v>
      </c>
      <c r="E110" s="44">
        <v>1.7175199999999999</v>
      </c>
      <c r="F110" s="44">
        <v>1.6889799999999999</v>
      </c>
      <c r="G110" s="44">
        <v>1.6589499999999999</v>
      </c>
      <c r="H110" s="44">
        <v>1.6271800000000001</v>
      </c>
      <c r="I110" s="44">
        <v>1.59335</v>
      </c>
      <c r="J110" s="44">
        <v>1.5570299999999999</v>
      </c>
      <c r="K110" s="44">
        <v>1.5176000000000001</v>
      </c>
      <c r="L110" s="42"/>
      <c r="M110" s="46"/>
      <c r="N110" s="46"/>
      <c r="O110" s="46"/>
      <c r="P110" s="46"/>
      <c r="Q110" s="46"/>
      <c r="R110" s="46"/>
      <c r="S110" s="46"/>
    </row>
    <row r="111" spans="2:19" s="40" customFormat="1" x14ac:dyDescent="0.35">
      <c r="B111" s="43">
        <v>26</v>
      </c>
      <c r="C111" s="44">
        <v>1.8090200000000001</v>
      </c>
      <c r="D111" s="44">
        <v>1.7595700000000001</v>
      </c>
      <c r="E111" s="44">
        <v>1.7058899999999999</v>
      </c>
      <c r="F111" s="44">
        <v>1.6771199999999999</v>
      </c>
      <c r="G111" s="44">
        <v>1.64682</v>
      </c>
      <c r="H111" s="44">
        <v>1.6147199999999999</v>
      </c>
      <c r="I111" s="44">
        <v>1.5805</v>
      </c>
      <c r="J111" s="44">
        <v>1.5436799999999999</v>
      </c>
      <c r="K111" s="44">
        <v>1.5036</v>
      </c>
      <c r="L111" s="42"/>
      <c r="M111" s="46"/>
      <c r="N111" s="46"/>
      <c r="O111" s="46"/>
      <c r="P111" s="46"/>
      <c r="Q111" s="46"/>
      <c r="R111" s="46"/>
      <c r="S111" s="46"/>
    </row>
    <row r="112" spans="2:19" s="40" customFormat="1" x14ac:dyDescent="0.35">
      <c r="B112" s="43">
        <v>27</v>
      </c>
      <c r="C112" s="44">
        <v>1.7988900000000001</v>
      </c>
      <c r="D112" s="44">
        <v>1.7491699999999999</v>
      </c>
      <c r="E112" s="44">
        <v>1.6951400000000001</v>
      </c>
      <c r="F112" s="44">
        <v>1.6661600000000001</v>
      </c>
      <c r="G112" s="44">
        <v>1.6355999999999999</v>
      </c>
      <c r="H112" s="44">
        <v>1.6032</v>
      </c>
      <c r="I112" s="44">
        <v>1.5685899999999999</v>
      </c>
      <c r="J112" s="44">
        <v>1.53129</v>
      </c>
      <c r="K112" s="44">
        <v>1.49057</v>
      </c>
      <c r="L112" s="42"/>
      <c r="M112" s="46"/>
      <c r="N112" s="46"/>
      <c r="O112" s="46"/>
      <c r="P112" s="46"/>
      <c r="Q112" s="46"/>
      <c r="R112" s="46"/>
      <c r="S112" s="46"/>
    </row>
    <row r="113" spans="2:19" s="40" customFormat="1" x14ac:dyDescent="0.35">
      <c r="B113" s="43">
        <v>28</v>
      </c>
      <c r="C113" s="44">
        <v>1.7895099999999999</v>
      </c>
      <c r="D113" s="44">
        <v>1.7395400000000001</v>
      </c>
      <c r="E113" s="44">
        <v>1.68519</v>
      </c>
      <c r="F113" s="44">
        <v>1.6559999999999999</v>
      </c>
      <c r="G113" s="44">
        <v>1.6251899999999999</v>
      </c>
      <c r="H113" s="44">
        <v>1.5925</v>
      </c>
      <c r="I113" s="44">
        <v>1.5575300000000001</v>
      </c>
      <c r="J113" s="44">
        <v>1.51976</v>
      </c>
      <c r="K113" s="44">
        <v>1.47841</v>
      </c>
      <c r="L113" s="42"/>
      <c r="M113" s="46"/>
      <c r="N113" s="46"/>
      <c r="O113" s="46"/>
      <c r="P113" s="46"/>
      <c r="Q113" s="46"/>
      <c r="R113" s="46"/>
      <c r="S113" s="46"/>
    </row>
    <row r="114" spans="2:19" s="40" customFormat="1" x14ac:dyDescent="0.35">
      <c r="B114" s="43">
        <v>29</v>
      </c>
      <c r="C114" s="44">
        <v>1.78081</v>
      </c>
      <c r="D114" s="44">
        <v>1.7305999999999999</v>
      </c>
      <c r="E114" s="44">
        <v>1.6759299999999999</v>
      </c>
      <c r="F114" s="44">
        <v>1.64655</v>
      </c>
      <c r="G114" s="44">
        <v>1.61551</v>
      </c>
      <c r="H114" s="44">
        <v>1.58253</v>
      </c>
      <c r="I114" s="44">
        <v>1.54721</v>
      </c>
      <c r="J114" s="44">
        <v>1.5089900000000001</v>
      </c>
      <c r="K114" s="44">
        <v>1.4670399999999999</v>
      </c>
      <c r="L114" s="42"/>
      <c r="M114" s="46"/>
      <c r="N114" s="46"/>
      <c r="O114" s="46"/>
      <c r="P114" s="46"/>
      <c r="Q114" s="46"/>
      <c r="R114" s="46"/>
      <c r="S114" s="46"/>
    </row>
    <row r="115" spans="2:19" s="40" customFormat="1" x14ac:dyDescent="0.35">
      <c r="B115" s="43">
        <v>30</v>
      </c>
      <c r="C115" s="44">
        <v>1.7726999999999999</v>
      </c>
      <c r="D115" s="44">
        <v>1.72227</v>
      </c>
      <c r="E115" s="44">
        <v>1.6673100000000001</v>
      </c>
      <c r="F115" s="44">
        <v>1.63774</v>
      </c>
      <c r="G115" s="44">
        <v>1.6064799999999999</v>
      </c>
      <c r="H115" s="44">
        <v>1.5732299999999999</v>
      </c>
      <c r="I115" s="44">
        <v>1.5375700000000001</v>
      </c>
      <c r="J115" s="44">
        <v>1.49891</v>
      </c>
      <c r="K115" s="44">
        <v>1.4563600000000001</v>
      </c>
      <c r="L115" s="42"/>
      <c r="M115" s="46"/>
      <c r="N115" s="46"/>
      <c r="O115" s="46"/>
      <c r="P115" s="46"/>
      <c r="Q115" s="46"/>
      <c r="R115" s="46"/>
      <c r="S115" s="46"/>
    </row>
    <row r="116" spans="2:19" s="40" customFormat="1" x14ac:dyDescent="0.35">
      <c r="B116" s="43">
        <v>40</v>
      </c>
      <c r="C116" s="44">
        <v>1.7145600000000001</v>
      </c>
      <c r="D116" s="44">
        <v>1.6624099999999999</v>
      </c>
      <c r="E116" s="44">
        <v>1.6051500000000001</v>
      </c>
      <c r="F116" s="44">
        <v>1.5741099999999999</v>
      </c>
      <c r="G116" s="44">
        <v>1.54108</v>
      </c>
      <c r="H116" s="44">
        <v>1.50562</v>
      </c>
      <c r="I116" s="44">
        <v>1.46716</v>
      </c>
      <c r="J116" s="44">
        <v>1.42476</v>
      </c>
      <c r="K116" s="44">
        <v>1.3769100000000001</v>
      </c>
      <c r="L116" s="42"/>
      <c r="M116" s="46"/>
      <c r="N116" s="46"/>
      <c r="O116" s="46"/>
      <c r="P116" s="46"/>
      <c r="Q116" s="46"/>
      <c r="R116" s="46"/>
      <c r="S116" s="46"/>
    </row>
    <row r="117" spans="2:19" s="40" customFormat="1" x14ac:dyDescent="0.35">
      <c r="B117" s="43">
        <v>60</v>
      </c>
      <c r="C117" s="44">
        <v>1.65743</v>
      </c>
      <c r="D117" s="44">
        <v>1.60337</v>
      </c>
      <c r="E117" s="44">
        <v>1.54349</v>
      </c>
      <c r="F117" s="44">
        <v>1.5107200000000001</v>
      </c>
      <c r="G117" s="44">
        <v>1.4755400000000001</v>
      </c>
      <c r="H117" s="44">
        <v>1.4373400000000001</v>
      </c>
      <c r="I117" s="44">
        <v>1.3952</v>
      </c>
      <c r="J117" s="44">
        <v>1.3475699999999999</v>
      </c>
      <c r="K117" s="44">
        <v>1.2914600000000001</v>
      </c>
      <c r="L117" s="42"/>
      <c r="M117" s="46"/>
      <c r="N117" s="46"/>
      <c r="O117" s="46"/>
      <c r="P117" s="46"/>
      <c r="Q117" s="46"/>
      <c r="R117" s="46"/>
      <c r="S117" s="46"/>
    </row>
    <row r="118" spans="2:19" s="40" customFormat="1" x14ac:dyDescent="0.35">
      <c r="B118" s="43">
        <v>120</v>
      </c>
      <c r="C118" s="44">
        <v>1.6012</v>
      </c>
      <c r="D118" s="44">
        <v>1.5449999999999999</v>
      </c>
      <c r="E118" s="44">
        <v>1.48207</v>
      </c>
      <c r="F118" s="44">
        <v>1.44723</v>
      </c>
      <c r="G118" s="44">
        <v>1.4093800000000001</v>
      </c>
      <c r="H118" s="44">
        <v>1.3675999999999999</v>
      </c>
      <c r="I118" s="44">
        <v>1.3203400000000001</v>
      </c>
      <c r="J118" s="44">
        <v>1.26457</v>
      </c>
      <c r="K118" s="44">
        <v>1.1925600000000001</v>
      </c>
      <c r="L118" s="42"/>
      <c r="M118" s="46"/>
      <c r="N118" s="46"/>
      <c r="O118" s="46"/>
      <c r="P118" s="46"/>
      <c r="Q118" s="46"/>
      <c r="R118" s="46"/>
      <c r="S118" s="46"/>
    </row>
    <row r="119" spans="2:19" s="40" customFormat="1" x14ac:dyDescent="0.35">
      <c r="B119" s="43" t="s">
        <v>100</v>
      </c>
      <c r="C119" s="44">
        <v>1.5457799999999999</v>
      </c>
      <c r="D119" s="44">
        <v>1.4871399999999999</v>
      </c>
      <c r="E119" s="44">
        <v>1.4206000000000001</v>
      </c>
      <c r="F119" s="44">
        <v>1.3831800000000001</v>
      </c>
      <c r="G119" s="44">
        <v>1.3418699999999999</v>
      </c>
      <c r="H119" s="44">
        <v>1.2951299999999999</v>
      </c>
      <c r="I119" s="44">
        <v>1.2399500000000001</v>
      </c>
      <c r="J119" s="44">
        <v>1.1686000000000001</v>
      </c>
      <c r="K119" s="44">
        <v>1</v>
      </c>
      <c r="L119" s="42"/>
      <c r="M119" s="46"/>
      <c r="N119" s="46"/>
      <c r="O119" s="46"/>
      <c r="P119" s="46"/>
      <c r="Q119" s="46"/>
      <c r="R119" s="46"/>
      <c r="S119" s="46"/>
    </row>
    <row r="120" spans="2:19" s="40" customFormat="1" x14ac:dyDescent="0.35"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6"/>
      <c r="N120" s="46"/>
      <c r="O120" s="46"/>
      <c r="P120" s="46"/>
      <c r="Q120" s="46"/>
      <c r="R120" s="46"/>
      <c r="S120" s="46"/>
    </row>
    <row r="121" spans="2:19" s="40" customFormat="1" ht="58" x14ac:dyDescent="0.35">
      <c r="B121" s="45" t="s">
        <v>95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6"/>
      <c r="N121" s="46"/>
      <c r="O121" s="46"/>
      <c r="P121" s="46"/>
      <c r="Q121" s="46"/>
      <c r="R121" s="46"/>
      <c r="S121" s="46"/>
    </row>
    <row r="122" spans="2:19" s="40" customFormat="1" ht="72.5" x14ac:dyDescent="0.35">
      <c r="B122" s="41" t="s">
        <v>98</v>
      </c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6"/>
      <c r="N122" s="46"/>
      <c r="O122" s="46"/>
      <c r="P122" s="46"/>
      <c r="Q122" s="46"/>
      <c r="R122" s="46"/>
      <c r="S122" s="46"/>
    </row>
    <row r="123" spans="2:19" s="40" customFormat="1" x14ac:dyDescent="0.35">
      <c r="B123" s="43" t="s">
        <v>99</v>
      </c>
      <c r="C123" s="43">
        <v>1</v>
      </c>
      <c r="D123" s="43">
        <v>2</v>
      </c>
      <c r="E123" s="43">
        <v>3</v>
      </c>
      <c r="F123" s="43">
        <v>4</v>
      </c>
      <c r="G123" s="43">
        <v>5</v>
      </c>
      <c r="H123" s="43">
        <v>6</v>
      </c>
      <c r="I123" s="43">
        <v>7</v>
      </c>
      <c r="J123" s="43">
        <v>8</v>
      </c>
      <c r="K123" s="43">
        <v>9</v>
      </c>
      <c r="L123" s="43">
        <v>10</v>
      </c>
      <c r="M123" s="46"/>
      <c r="N123" s="46"/>
      <c r="O123" s="46"/>
      <c r="P123" s="46"/>
      <c r="Q123" s="46"/>
      <c r="R123" s="46"/>
      <c r="S123" s="46"/>
    </row>
    <row r="124" spans="2:19" s="40" customFormat="1" x14ac:dyDescent="0.35">
      <c r="B124" s="43">
        <v>1</v>
      </c>
      <c r="C124" s="44">
        <v>161.44759999999999</v>
      </c>
      <c r="D124" s="44">
        <v>199.5</v>
      </c>
      <c r="E124" s="44">
        <v>215.7073</v>
      </c>
      <c r="F124" s="44">
        <v>224.58320000000001</v>
      </c>
      <c r="G124" s="44">
        <v>230.1619</v>
      </c>
      <c r="H124" s="44">
        <v>233.98599999999999</v>
      </c>
      <c r="I124" s="44">
        <v>236.76840000000001</v>
      </c>
      <c r="J124" s="44">
        <v>238.8827</v>
      </c>
      <c r="K124" s="44">
        <v>240.54329999999999</v>
      </c>
      <c r="L124" s="44">
        <v>241.8817</v>
      </c>
      <c r="M124" s="46"/>
      <c r="N124" s="46"/>
      <c r="O124" s="46"/>
      <c r="P124" s="46"/>
      <c r="Q124" s="46"/>
      <c r="R124" s="46"/>
      <c r="S124" s="46"/>
    </row>
    <row r="125" spans="2:19" s="40" customFormat="1" x14ac:dyDescent="0.35">
      <c r="B125" s="43">
        <v>2</v>
      </c>
      <c r="C125" s="44">
        <v>18.512799999999999</v>
      </c>
      <c r="D125" s="44">
        <v>19</v>
      </c>
      <c r="E125" s="44">
        <v>19.164300000000001</v>
      </c>
      <c r="F125" s="44">
        <v>19.2468</v>
      </c>
      <c r="G125" s="44">
        <v>19.296399999999998</v>
      </c>
      <c r="H125" s="44">
        <v>19.329499999999999</v>
      </c>
      <c r="I125" s="44">
        <v>19.353200000000001</v>
      </c>
      <c r="J125" s="44">
        <v>19.370999999999999</v>
      </c>
      <c r="K125" s="44">
        <v>19.384799999999998</v>
      </c>
      <c r="L125" s="44">
        <v>19.395900000000001</v>
      </c>
      <c r="M125" s="46"/>
      <c r="N125" s="46"/>
      <c r="O125" s="46"/>
      <c r="P125" s="46"/>
      <c r="Q125" s="46"/>
      <c r="R125" s="46"/>
      <c r="S125" s="46"/>
    </row>
    <row r="126" spans="2:19" s="40" customFormat="1" x14ac:dyDescent="0.35">
      <c r="B126" s="43">
        <v>3</v>
      </c>
      <c r="C126" s="44">
        <v>10.128</v>
      </c>
      <c r="D126" s="44">
        <v>9.5520999999999994</v>
      </c>
      <c r="E126" s="44">
        <v>9.2766000000000002</v>
      </c>
      <c r="F126" s="44">
        <v>9.1172000000000004</v>
      </c>
      <c r="G126" s="44">
        <v>9.0135000000000005</v>
      </c>
      <c r="H126" s="44">
        <v>8.9405999999999999</v>
      </c>
      <c r="I126" s="44">
        <v>8.8866999999999994</v>
      </c>
      <c r="J126" s="44">
        <v>8.8452000000000002</v>
      </c>
      <c r="K126" s="44">
        <v>8.8123000000000005</v>
      </c>
      <c r="L126" s="44">
        <v>8.7855000000000008</v>
      </c>
      <c r="M126" s="46"/>
      <c r="N126" s="46"/>
      <c r="O126" s="46"/>
      <c r="P126" s="46"/>
      <c r="Q126" s="46"/>
      <c r="R126" s="46"/>
      <c r="S126" s="46"/>
    </row>
    <row r="127" spans="2:19" s="40" customFormat="1" x14ac:dyDescent="0.35">
      <c r="B127" s="43">
        <v>4</v>
      </c>
      <c r="C127" s="44">
        <v>7.7085999999999997</v>
      </c>
      <c r="D127" s="44">
        <v>6.9443000000000001</v>
      </c>
      <c r="E127" s="44">
        <v>6.5914000000000001</v>
      </c>
      <c r="F127" s="44">
        <v>6.3882000000000003</v>
      </c>
      <c r="G127" s="44">
        <v>6.2561</v>
      </c>
      <c r="H127" s="44">
        <v>6.1631</v>
      </c>
      <c r="I127" s="44">
        <v>6.0941999999999998</v>
      </c>
      <c r="J127" s="44">
        <v>6.0410000000000004</v>
      </c>
      <c r="K127" s="44">
        <v>5.9988000000000001</v>
      </c>
      <c r="L127" s="44">
        <v>5.9644000000000004</v>
      </c>
      <c r="M127" s="46"/>
      <c r="N127" s="46"/>
      <c r="O127" s="46"/>
      <c r="P127" s="46"/>
      <c r="Q127" s="46"/>
      <c r="R127" s="46"/>
      <c r="S127" s="46"/>
    </row>
    <row r="128" spans="2:19" s="40" customFormat="1" x14ac:dyDescent="0.35">
      <c r="B128" s="43">
        <v>5</v>
      </c>
      <c r="C128" s="44">
        <v>6.6078999999999999</v>
      </c>
      <c r="D128" s="44">
        <v>5.7861000000000002</v>
      </c>
      <c r="E128" s="44">
        <v>5.4095000000000004</v>
      </c>
      <c r="F128" s="44">
        <v>5.1921999999999997</v>
      </c>
      <c r="G128" s="44">
        <v>5.0503</v>
      </c>
      <c r="H128" s="44">
        <v>4.9503000000000004</v>
      </c>
      <c r="I128" s="44">
        <v>4.8758999999999997</v>
      </c>
      <c r="J128" s="44">
        <v>4.8182999999999998</v>
      </c>
      <c r="K128" s="44">
        <v>4.7725</v>
      </c>
      <c r="L128" s="44">
        <v>4.7351000000000001</v>
      </c>
      <c r="M128" s="46"/>
      <c r="N128" s="46"/>
      <c r="O128" s="46"/>
      <c r="P128" s="46"/>
      <c r="Q128" s="46"/>
      <c r="R128" s="46"/>
      <c r="S128" s="46"/>
    </row>
    <row r="129" spans="2:19" s="40" customFormat="1" x14ac:dyDescent="0.35">
      <c r="B129" s="43">
        <v>6</v>
      </c>
      <c r="C129" s="44">
        <v>5.9874000000000001</v>
      </c>
      <c r="D129" s="44">
        <v>5.1433</v>
      </c>
      <c r="E129" s="44">
        <v>4.7571000000000003</v>
      </c>
      <c r="F129" s="44">
        <v>4.5336999999999996</v>
      </c>
      <c r="G129" s="44">
        <v>4.3874000000000004</v>
      </c>
      <c r="H129" s="44">
        <v>4.2839</v>
      </c>
      <c r="I129" s="44">
        <v>4.2066999999999997</v>
      </c>
      <c r="J129" s="44">
        <v>4.1467999999999998</v>
      </c>
      <c r="K129" s="44">
        <v>4.0990000000000002</v>
      </c>
      <c r="L129" s="44">
        <v>4.0599999999999996</v>
      </c>
      <c r="M129" s="46"/>
      <c r="N129" s="46"/>
      <c r="O129" s="46"/>
      <c r="P129" s="46"/>
      <c r="Q129" s="46"/>
      <c r="R129" s="46"/>
      <c r="S129" s="46"/>
    </row>
    <row r="130" spans="2:19" s="40" customFormat="1" x14ac:dyDescent="0.35">
      <c r="B130" s="43">
        <v>7</v>
      </c>
      <c r="C130" s="44">
        <v>5.5914000000000001</v>
      </c>
      <c r="D130" s="44">
        <v>4.7374000000000001</v>
      </c>
      <c r="E130" s="44">
        <v>4.3468</v>
      </c>
      <c r="F130" s="44">
        <v>4.1203000000000003</v>
      </c>
      <c r="G130" s="44">
        <v>3.9714999999999998</v>
      </c>
      <c r="H130" s="44">
        <v>3.8660000000000001</v>
      </c>
      <c r="I130" s="44">
        <v>3.7869999999999999</v>
      </c>
      <c r="J130" s="44">
        <v>3.7256999999999998</v>
      </c>
      <c r="K130" s="44">
        <v>3.6766999999999999</v>
      </c>
      <c r="L130" s="44">
        <v>3.6364999999999998</v>
      </c>
      <c r="M130" s="46"/>
      <c r="N130" s="46"/>
      <c r="O130" s="46"/>
      <c r="P130" s="46"/>
      <c r="Q130" s="46"/>
      <c r="R130" s="46"/>
      <c r="S130" s="46"/>
    </row>
    <row r="131" spans="2:19" s="40" customFormat="1" x14ac:dyDescent="0.35">
      <c r="B131" s="43">
        <v>8</v>
      </c>
      <c r="C131" s="44">
        <v>5.3177000000000003</v>
      </c>
      <c r="D131" s="44">
        <v>4.4589999999999996</v>
      </c>
      <c r="E131" s="44">
        <v>4.0662000000000003</v>
      </c>
      <c r="F131" s="44">
        <v>3.8378999999999999</v>
      </c>
      <c r="G131" s="44">
        <v>3.6875</v>
      </c>
      <c r="H131" s="44">
        <v>3.5806</v>
      </c>
      <c r="I131" s="44">
        <v>3.5005000000000002</v>
      </c>
      <c r="J131" s="44">
        <v>3.4380999999999999</v>
      </c>
      <c r="K131" s="44">
        <v>3.3881000000000001</v>
      </c>
      <c r="L131" s="44">
        <v>3.3472</v>
      </c>
      <c r="M131" s="46"/>
      <c r="N131" s="46"/>
      <c r="O131" s="46"/>
      <c r="P131" s="46"/>
      <c r="Q131" s="46"/>
      <c r="R131" s="46"/>
      <c r="S131" s="46"/>
    </row>
    <row r="132" spans="2:19" s="40" customFormat="1" x14ac:dyDescent="0.35">
      <c r="B132" s="43">
        <v>9</v>
      </c>
      <c r="C132" s="44">
        <v>5.1173999999999999</v>
      </c>
      <c r="D132" s="44">
        <v>4.2565</v>
      </c>
      <c r="E132" s="44">
        <v>3.8624999999999998</v>
      </c>
      <c r="F132" s="44">
        <v>3.6331000000000002</v>
      </c>
      <c r="G132" s="44">
        <v>3.4817</v>
      </c>
      <c r="H132" s="44">
        <v>3.3738000000000001</v>
      </c>
      <c r="I132" s="44">
        <v>3.2927</v>
      </c>
      <c r="J132" s="44">
        <v>3.2296</v>
      </c>
      <c r="K132" s="44">
        <v>3.1789000000000001</v>
      </c>
      <c r="L132" s="44">
        <v>3.1373000000000002</v>
      </c>
      <c r="M132" s="46"/>
      <c r="N132" s="46"/>
      <c r="O132" s="46"/>
      <c r="P132" s="46"/>
      <c r="Q132" s="46"/>
      <c r="R132" s="46"/>
      <c r="S132" s="46"/>
    </row>
    <row r="133" spans="2:19" s="40" customFormat="1" x14ac:dyDescent="0.35">
      <c r="B133" s="43">
        <v>10</v>
      </c>
      <c r="C133" s="44">
        <v>4.9645999999999999</v>
      </c>
      <c r="D133" s="44">
        <v>4.1028000000000002</v>
      </c>
      <c r="E133" s="44">
        <v>3.7082999999999999</v>
      </c>
      <c r="F133" s="44">
        <v>3.4780000000000002</v>
      </c>
      <c r="G133" s="44">
        <v>3.3258000000000001</v>
      </c>
      <c r="H133" s="44">
        <v>3.2172000000000001</v>
      </c>
      <c r="I133" s="44">
        <v>3.1355</v>
      </c>
      <c r="J133" s="44">
        <v>3.0716999999999999</v>
      </c>
      <c r="K133" s="44">
        <v>3.0204</v>
      </c>
      <c r="L133" s="44">
        <v>2.9782000000000002</v>
      </c>
      <c r="M133" s="46"/>
      <c r="N133" s="46"/>
      <c r="O133" s="46"/>
      <c r="P133" s="46"/>
      <c r="Q133" s="46"/>
      <c r="R133" s="46"/>
      <c r="S133" s="46"/>
    </row>
    <row r="134" spans="2:19" s="40" customFormat="1" x14ac:dyDescent="0.35">
      <c r="B134" s="43">
        <v>11</v>
      </c>
      <c r="C134" s="44">
        <v>4.8442999999999996</v>
      </c>
      <c r="D134" s="44">
        <v>3.9823</v>
      </c>
      <c r="E134" s="44">
        <v>3.5874000000000001</v>
      </c>
      <c r="F134" s="44">
        <v>3.3567</v>
      </c>
      <c r="G134" s="44">
        <v>3.2039</v>
      </c>
      <c r="H134" s="44">
        <v>3.0945999999999998</v>
      </c>
      <c r="I134" s="44">
        <v>3.0123000000000002</v>
      </c>
      <c r="J134" s="44">
        <v>2.948</v>
      </c>
      <c r="K134" s="44">
        <v>2.8961999999999999</v>
      </c>
      <c r="L134" s="44">
        <v>2.8536000000000001</v>
      </c>
      <c r="M134" s="46"/>
      <c r="N134" s="46"/>
      <c r="O134" s="46"/>
      <c r="P134" s="46"/>
      <c r="Q134" s="46"/>
      <c r="R134" s="46"/>
      <c r="S134" s="46"/>
    </row>
    <row r="135" spans="2:19" s="40" customFormat="1" x14ac:dyDescent="0.35">
      <c r="B135" s="43">
        <v>12</v>
      </c>
      <c r="C135" s="44">
        <v>4.7472000000000003</v>
      </c>
      <c r="D135" s="44">
        <v>3.8853</v>
      </c>
      <c r="E135" s="44">
        <v>3.4903</v>
      </c>
      <c r="F135" s="44">
        <v>3.2591999999999999</v>
      </c>
      <c r="G135" s="44">
        <v>3.1059000000000001</v>
      </c>
      <c r="H135" s="44">
        <v>2.9961000000000002</v>
      </c>
      <c r="I135" s="44">
        <v>2.9134000000000002</v>
      </c>
      <c r="J135" s="44">
        <v>2.8485999999999998</v>
      </c>
      <c r="K135" s="44">
        <v>2.7964000000000002</v>
      </c>
      <c r="L135" s="44">
        <v>2.7534000000000001</v>
      </c>
      <c r="M135" s="46"/>
      <c r="N135" s="46"/>
      <c r="O135" s="46"/>
      <c r="P135" s="46"/>
      <c r="Q135" s="46"/>
      <c r="R135" s="46"/>
      <c r="S135" s="46"/>
    </row>
    <row r="136" spans="2:19" s="40" customFormat="1" x14ac:dyDescent="0.35">
      <c r="B136" s="43">
        <v>13</v>
      </c>
      <c r="C136" s="44">
        <v>4.6672000000000002</v>
      </c>
      <c r="D136" s="44">
        <v>3.8056000000000001</v>
      </c>
      <c r="E136" s="44">
        <v>3.4104999999999999</v>
      </c>
      <c r="F136" s="44">
        <v>3.1791</v>
      </c>
      <c r="G136" s="44">
        <v>3.0253999999999999</v>
      </c>
      <c r="H136" s="44">
        <v>2.9152999999999998</v>
      </c>
      <c r="I136" s="44">
        <v>2.8321000000000001</v>
      </c>
      <c r="J136" s="44">
        <v>2.7669000000000001</v>
      </c>
      <c r="K136" s="44">
        <v>2.7143999999999999</v>
      </c>
      <c r="L136" s="44">
        <v>2.6709999999999998</v>
      </c>
      <c r="M136" s="46"/>
      <c r="N136" s="46"/>
      <c r="O136" s="46"/>
      <c r="P136" s="46"/>
      <c r="Q136" s="46"/>
      <c r="R136" s="46"/>
      <c r="S136" s="46"/>
    </row>
    <row r="137" spans="2:19" s="40" customFormat="1" x14ac:dyDescent="0.35">
      <c r="B137" s="43">
        <v>14</v>
      </c>
      <c r="C137" s="44">
        <v>4.6001000000000003</v>
      </c>
      <c r="D137" s="44">
        <v>3.7389000000000001</v>
      </c>
      <c r="E137" s="44">
        <v>3.3439000000000001</v>
      </c>
      <c r="F137" s="44">
        <v>3.1122000000000001</v>
      </c>
      <c r="G137" s="44">
        <v>2.9582000000000002</v>
      </c>
      <c r="H137" s="44">
        <v>2.8477000000000001</v>
      </c>
      <c r="I137" s="44">
        <v>2.7642000000000002</v>
      </c>
      <c r="J137" s="44">
        <v>2.6987000000000001</v>
      </c>
      <c r="K137" s="44">
        <v>2.6457999999999999</v>
      </c>
      <c r="L137" s="44">
        <v>2.6021999999999998</v>
      </c>
      <c r="M137" s="46"/>
      <c r="N137" s="46"/>
      <c r="O137" s="46"/>
      <c r="P137" s="46"/>
      <c r="Q137" s="46"/>
      <c r="R137" s="46"/>
      <c r="S137" s="46"/>
    </row>
    <row r="138" spans="2:19" s="40" customFormat="1" x14ac:dyDescent="0.35">
      <c r="B138" s="43">
        <v>15</v>
      </c>
      <c r="C138" s="44">
        <v>4.5430999999999999</v>
      </c>
      <c r="D138" s="44">
        <v>3.6823000000000001</v>
      </c>
      <c r="E138" s="44">
        <v>3.2873999999999999</v>
      </c>
      <c r="F138" s="44">
        <v>3.0556000000000001</v>
      </c>
      <c r="G138" s="44">
        <v>2.9013</v>
      </c>
      <c r="H138" s="44">
        <v>2.7905000000000002</v>
      </c>
      <c r="I138" s="44">
        <v>2.7065999999999999</v>
      </c>
      <c r="J138" s="44">
        <v>2.6408</v>
      </c>
      <c r="K138" s="44">
        <v>2.5876000000000001</v>
      </c>
      <c r="L138" s="44">
        <v>2.5436999999999999</v>
      </c>
      <c r="M138" s="46"/>
      <c r="N138" s="46"/>
      <c r="O138" s="46"/>
      <c r="P138" s="46"/>
      <c r="Q138" s="46"/>
      <c r="R138" s="46"/>
      <c r="S138" s="46"/>
    </row>
    <row r="139" spans="2:19" s="40" customFormat="1" x14ac:dyDescent="0.35">
      <c r="B139" s="43">
        <v>16</v>
      </c>
      <c r="C139" s="44">
        <v>4.4939999999999998</v>
      </c>
      <c r="D139" s="44">
        <v>3.6337000000000002</v>
      </c>
      <c r="E139" s="44">
        <v>3.2389000000000001</v>
      </c>
      <c r="F139" s="44">
        <v>3.0068999999999999</v>
      </c>
      <c r="G139" s="44">
        <v>2.8523999999999998</v>
      </c>
      <c r="H139" s="44">
        <v>2.7412999999999998</v>
      </c>
      <c r="I139" s="44">
        <v>2.6572</v>
      </c>
      <c r="J139" s="44">
        <v>2.5911</v>
      </c>
      <c r="K139" s="44">
        <v>2.5377000000000001</v>
      </c>
      <c r="L139" s="44">
        <v>2.4935</v>
      </c>
      <c r="M139" s="46"/>
      <c r="N139" s="46"/>
      <c r="O139" s="46"/>
      <c r="P139" s="46"/>
      <c r="Q139" s="46"/>
      <c r="R139" s="46"/>
      <c r="S139" s="46"/>
    </row>
    <row r="140" spans="2:19" s="40" customFormat="1" x14ac:dyDescent="0.35">
      <c r="B140" s="43">
        <v>17</v>
      </c>
      <c r="C140" s="44">
        <v>4.4512999999999998</v>
      </c>
      <c r="D140" s="44">
        <v>3.5914999999999999</v>
      </c>
      <c r="E140" s="44">
        <v>3.1968000000000001</v>
      </c>
      <c r="F140" s="44">
        <v>2.9647000000000001</v>
      </c>
      <c r="G140" s="44">
        <v>2.81</v>
      </c>
      <c r="H140" s="44">
        <v>2.6987000000000001</v>
      </c>
      <c r="I140" s="44">
        <v>2.6143000000000001</v>
      </c>
      <c r="J140" s="44">
        <v>2.548</v>
      </c>
      <c r="K140" s="44">
        <v>2.4943</v>
      </c>
      <c r="L140" s="44">
        <v>2.4499</v>
      </c>
      <c r="M140" s="46"/>
      <c r="N140" s="46"/>
      <c r="O140" s="46"/>
      <c r="P140" s="46"/>
      <c r="Q140" s="46"/>
      <c r="R140" s="46"/>
      <c r="S140" s="46"/>
    </row>
    <row r="141" spans="2:19" s="40" customFormat="1" x14ac:dyDescent="0.35">
      <c r="B141" s="43">
        <v>18</v>
      </c>
      <c r="C141" s="44">
        <v>4.4138999999999999</v>
      </c>
      <c r="D141" s="44">
        <v>3.5546000000000002</v>
      </c>
      <c r="E141" s="44">
        <v>3.1598999999999999</v>
      </c>
      <c r="F141" s="44">
        <v>2.9277000000000002</v>
      </c>
      <c r="G141" s="44">
        <v>2.7728999999999999</v>
      </c>
      <c r="H141" s="44">
        <v>2.6613000000000002</v>
      </c>
      <c r="I141" s="44">
        <v>2.5767000000000002</v>
      </c>
      <c r="J141" s="44">
        <v>2.5102000000000002</v>
      </c>
      <c r="K141" s="44">
        <v>2.4563000000000001</v>
      </c>
      <c r="L141" s="44">
        <v>2.4117000000000002</v>
      </c>
      <c r="M141" s="46"/>
      <c r="N141" s="46"/>
      <c r="O141" s="46"/>
      <c r="P141" s="46"/>
      <c r="Q141" s="46"/>
      <c r="R141" s="46"/>
      <c r="S141" s="46"/>
    </row>
    <row r="142" spans="2:19" s="40" customFormat="1" x14ac:dyDescent="0.35">
      <c r="B142" s="43">
        <v>19</v>
      </c>
      <c r="C142" s="44">
        <v>4.3807</v>
      </c>
      <c r="D142" s="44">
        <v>3.5219</v>
      </c>
      <c r="E142" s="44">
        <v>3.1274000000000002</v>
      </c>
      <c r="F142" s="44">
        <v>2.8950999999999998</v>
      </c>
      <c r="G142" s="44">
        <v>2.7401</v>
      </c>
      <c r="H142" s="44">
        <v>2.6282999999999999</v>
      </c>
      <c r="I142" s="44">
        <v>2.5434999999999999</v>
      </c>
      <c r="J142" s="44">
        <v>2.4767999999999999</v>
      </c>
      <c r="K142" s="44">
        <v>2.4226999999999999</v>
      </c>
      <c r="L142" s="44">
        <v>2.3778999999999999</v>
      </c>
      <c r="M142" s="46"/>
      <c r="N142" s="46"/>
      <c r="O142" s="46"/>
      <c r="P142" s="46"/>
      <c r="Q142" s="46"/>
      <c r="R142" s="46"/>
      <c r="S142" s="46"/>
    </row>
    <row r="143" spans="2:19" s="40" customFormat="1" x14ac:dyDescent="0.35">
      <c r="B143" s="43">
        <v>20</v>
      </c>
      <c r="C143" s="44">
        <v>4.3512000000000004</v>
      </c>
      <c r="D143" s="44">
        <v>3.4927999999999999</v>
      </c>
      <c r="E143" s="44">
        <v>3.0983999999999998</v>
      </c>
      <c r="F143" s="44">
        <v>2.8660999999999999</v>
      </c>
      <c r="G143" s="44">
        <v>2.7109000000000001</v>
      </c>
      <c r="H143" s="44">
        <v>2.5990000000000002</v>
      </c>
      <c r="I143" s="44">
        <v>2.5139999999999998</v>
      </c>
      <c r="J143" s="44">
        <v>2.4470999999999998</v>
      </c>
      <c r="K143" s="44">
        <v>2.3927999999999998</v>
      </c>
      <c r="L143" s="44">
        <v>2.3479000000000001</v>
      </c>
      <c r="M143" s="46"/>
      <c r="N143" s="46"/>
      <c r="O143" s="46"/>
      <c r="P143" s="46"/>
      <c r="Q143" s="46"/>
      <c r="R143" s="46"/>
      <c r="S143" s="46"/>
    </row>
    <row r="144" spans="2:19" s="40" customFormat="1" x14ac:dyDescent="0.35">
      <c r="B144" s="43">
        <v>21</v>
      </c>
      <c r="C144" s="44">
        <v>4.3247999999999998</v>
      </c>
      <c r="D144" s="44">
        <v>3.4668000000000001</v>
      </c>
      <c r="E144" s="44">
        <v>3.0724999999999998</v>
      </c>
      <c r="F144" s="44">
        <v>2.8401000000000001</v>
      </c>
      <c r="G144" s="44">
        <v>2.6848000000000001</v>
      </c>
      <c r="H144" s="44">
        <v>2.5727000000000002</v>
      </c>
      <c r="I144" s="44">
        <v>2.4876</v>
      </c>
      <c r="J144" s="44">
        <v>2.4205000000000001</v>
      </c>
      <c r="K144" s="44">
        <v>2.3660000000000001</v>
      </c>
      <c r="L144" s="44">
        <v>2.3210000000000002</v>
      </c>
      <c r="M144" s="46"/>
      <c r="N144" s="46"/>
      <c r="O144" s="46"/>
      <c r="P144" s="46"/>
      <c r="Q144" s="46"/>
      <c r="R144" s="46"/>
      <c r="S144" s="46"/>
    </row>
    <row r="145" spans="2:19" s="40" customFormat="1" x14ac:dyDescent="0.35">
      <c r="B145" s="43">
        <v>22</v>
      </c>
      <c r="C145" s="44">
        <v>4.3009000000000004</v>
      </c>
      <c r="D145" s="44">
        <v>3.4434</v>
      </c>
      <c r="E145" s="44">
        <v>3.0491000000000001</v>
      </c>
      <c r="F145" s="44">
        <v>2.8167</v>
      </c>
      <c r="G145" s="44">
        <v>2.6613000000000002</v>
      </c>
      <c r="H145" s="44">
        <v>2.5491000000000001</v>
      </c>
      <c r="I145" s="44">
        <v>2.4638</v>
      </c>
      <c r="J145" s="44">
        <v>2.3965000000000001</v>
      </c>
      <c r="K145" s="44">
        <v>2.3418999999999999</v>
      </c>
      <c r="L145" s="44">
        <v>2.2967</v>
      </c>
      <c r="M145" s="46"/>
      <c r="N145" s="46"/>
      <c r="O145" s="46"/>
      <c r="P145" s="46"/>
      <c r="Q145" s="46"/>
      <c r="R145" s="46"/>
      <c r="S145" s="46"/>
    </row>
    <row r="146" spans="2:19" s="40" customFormat="1" x14ac:dyDescent="0.35">
      <c r="B146" s="43">
        <v>23</v>
      </c>
      <c r="C146" s="44">
        <v>4.2793000000000001</v>
      </c>
      <c r="D146" s="44">
        <v>3.4220999999999999</v>
      </c>
      <c r="E146" s="44">
        <v>3.028</v>
      </c>
      <c r="F146" s="44">
        <v>2.7955000000000001</v>
      </c>
      <c r="G146" s="44">
        <v>2.64</v>
      </c>
      <c r="H146" s="44">
        <v>2.5276999999999998</v>
      </c>
      <c r="I146" s="44">
        <v>2.4422000000000001</v>
      </c>
      <c r="J146" s="44">
        <v>2.3748</v>
      </c>
      <c r="K146" s="44">
        <v>2.3201000000000001</v>
      </c>
      <c r="L146" s="44">
        <v>2.2747000000000002</v>
      </c>
      <c r="M146" s="46"/>
      <c r="N146" s="46"/>
      <c r="O146" s="46"/>
      <c r="P146" s="46"/>
      <c r="Q146" s="46"/>
      <c r="R146" s="46"/>
      <c r="S146" s="46"/>
    </row>
    <row r="147" spans="2:19" s="40" customFormat="1" x14ac:dyDescent="0.35">
      <c r="B147" s="43">
        <v>24</v>
      </c>
      <c r="C147" s="44">
        <v>4.2596999999999996</v>
      </c>
      <c r="D147" s="44">
        <v>3.4028</v>
      </c>
      <c r="E147" s="44">
        <v>3.0087999999999999</v>
      </c>
      <c r="F147" s="44">
        <v>2.7763</v>
      </c>
      <c r="G147" s="44">
        <v>2.6206999999999998</v>
      </c>
      <c r="H147" s="44">
        <v>2.5082</v>
      </c>
      <c r="I147" s="44">
        <v>2.4226000000000001</v>
      </c>
      <c r="J147" s="44">
        <v>2.3551000000000002</v>
      </c>
      <c r="K147" s="44">
        <v>2.3001999999999998</v>
      </c>
      <c r="L147" s="44">
        <v>2.2547000000000001</v>
      </c>
      <c r="M147" s="46"/>
      <c r="N147" s="46"/>
      <c r="O147" s="46"/>
      <c r="P147" s="46"/>
      <c r="Q147" s="46"/>
      <c r="R147" s="46"/>
      <c r="S147" s="46"/>
    </row>
    <row r="148" spans="2:19" s="40" customFormat="1" x14ac:dyDescent="0.35">
      <c r="B148" s="43">
        <v>25</v>
      </c>
      <c r="C148" s="44">
        <v>4.2416999999999998</v>
      </c>
      <c r="D148" s="44">
        <v>3.3852000000000002</v>
      </c>
      <c r="E148" s="44">
        <v>2.9912000000000001</v>
      </c>
      <c r="F148" s="44">
        <v>2.7587000000000002</v>
      </c>
      <c r="G148" s="44">
        <v>2.6030000000000002</v>
      </c>
      <c r="H148" s="44">
        <v>2.4904000000000002</v>
      </c>
      <c r="I148" s="44">
        <v>2.4047000000000001</v>
      </c>
      <c r="J148" s="44">
        <v>2.3371</v>
      </c>
      <c r="K148" s="44">
        <v>2.2820999999999998</v>
      </c>
      <c r="L148" s="44">
        <v>2.2364999999999999</v>
      </c>
      <c r="M148" s="46"/>
      <c r="N148" s="46"/>
      <c r="O148" s="46"/>
      <c r="P148" s="46"/>
      <c r="Q148" s="46"/>
      <c r="R148" s="46"/>
      <c r="S148" s="46"/>
    </row>
    <row r="149" spans="2:19" s="40" customFormat="1" x14ac:dyDescent="0.35">
      <c r="B149" s="43">
        <v>26</v>
      </c>
      <c r="C149" s="44">
        <v>4.2252000000000001</v>
      </c>
      <c r="D149" s="44">
        <v>3.3690000000000002</v>
      </c>
      <c r="E149" s="44">
        <v>2.9752000000000001</v>
      </c>
      <c r="F149" s="44">
        <v>2.7425999999999999</v>
      </c>
      <c r="G149" s="44">
        <v>2.5868000000000002</v>
      </c>
      <c r="H149" s="44">
        <v>2.4741</v>
      </c>
      <c r="I149" s="44">
        <v>2.3883000000000001</v>
      </c>
      <c r="J149" s="44">
        <v>2.3205</v>
      </c>
      <c r="K149" s="44">
        <v>2.2654999999999998</v>
      </c>
      <c r="L149" s="44">
        <v>2.2197</v>
      </c>
      <c r="M149" s="46"/>
      <c r="N149" s="46"/>
      <c r="O149" s="46"/>
      <c r="P149" s="46"/>
      <c r="Q149" s="46"/>
      <c r="R149" s="46"/>
      <c r="S149" s="46"/>
    </row>
    <row r="150" spans="2:19" s="40" customFormat="1" x14ac:dyDescent="0.35">
      <c r="B150" s="43">
        <v>27</v>
      </c>
      <c r="C150" s="44">
        <v>4.21</v>
      </c>
      <c r="D150" s="44">
        <v>3.3540999999999999</v>
      </c>
      <c r="E150" s="44">
        <v>2.9603999999999999</v>
      </c>
      <c r="F150" s="44">
        <v>2.7277999999999998</v>
      </c>
      <c r="G150" s="44">
        <v>2.5718999999999999</v>
      </c>
      <c r="H150" s="44">
        <v>2.4590999999999998</v>
      </c>
      <c r="I150" s="44">
        <v>2.3732000000000002</v>
      </c>
      <c r="J150" s="44">
        <v>2.3052999999999999</v>
      </c>
      <c r="K150" s="44">
        <v>1.7305999999999999</v>
      </c>
      <c r="L150" s="44">
        <v>1.6717</v>
      </c>
      <c r="M150" s="46"/>
      <c r="N150" s="46"/>
      <c r="O150" s="46"/>
      <c r="P150" s="46"/>
      <c r="Q150" s="46"/>
      <c r="R150" s="46"/>
      <c r="S150" s="46"/>
    </row>
    <row r="151" spans="2:19" s="40" customFormat="1" x14ac:dyDescent="0.35">
      <c r="B151" s="43">
        <v>28</v>
      </c>
      <c r="C151" s="44">
        <v>4.1959999999999997</v>
      </c>
      <c r="D151" s="44">
        <v>3.3403999999999998</v>
      </c>
      <c r="E151" s="44">
        <v>2.9466999999999999</v>
      </c>
      <c r="F151" s="44">
        <v>2.7141000000000002</v>
      </c>
      <c r="G151" s="44">
        <v>2.5581</v>
      </c>
      <c r="H151" s="44">
        <v>2.4453</v>
      </c>
      <c r="I151" s="44">
        <v>2.3593000000000002</v>
      </c>
      <c r="J151" s="44">
        <v>2.2913000000000001</v>
      </c>
      <c r="K151" s="44">
        <v>2.2360000000000002</v>
      </c>
      <c r="L151" s="44">
        <v>2.19</v>
      </c>
      <c r="M151" s="46"/>
      <c r="N151" s="46"/>
      <c r="O151" s="46"/>
      <c r="P151" s="46"/>
      <c r="Q151" s="46"/>
      <c r="R151" s="46"/>
      <c r="S151" s="46"/>
    </row>
    <row r="152" spans="2:19" s="40" customFormat="1" x14ac:dyDescent="0.35">
      <c r="B152" s="43">
        <v>29</v>
      </c>
      <c r="C152" s="44">
        <v>4.1829999999999998</v>
      </c>
      <c r="D152" s="44">
        <v>3.3277000000000001</v>
      </c>
      <c r="E152" s="44">
        <v>2.9340000000000002</v>
      </c>
      <c r="F152" s="44">
        <v>2.7014</v>
      </c>
      <c r="G152" s="44">
        <v>2.5453999999999999</v>
      </c>
      <c r="H152" s="44">
        <v>2.4323999999999999</v>
      </c>
      <c r="I152" s="44">
        <v>2.3462999999999998</v>
      </c>
      <c r="J152" s="44">
        <v>2.2783000000000002</v>
      </c>
      <c r="K152" s="44">
        <v>2.2229000000000001</v>
      </c>
      <c r="L152" s="44">
        <v>2.1768000000000001</v>
      </c>
      <c r="M152" s="46"/>
      <c r="N152" s="46"/>
      <c r="O152" s="46"/>
      <c r="P152" s="46"/>
      <c r="Q152" s="46"/>
      <c r="R152" s="46"/>
      <c r="S152" s="46"/>
    </row>
    <row r="153" spans="2:19" s="40" customFormat="1" x14ac:dyDescent="0.35">
      <c r="B153" s="43">
        <v>30</v>
      </c>
      <c r="C153" s="44">
        <v>4.1708999999999996</v>
      </c>
      <c r="D153" s="44">
        <v>3.3157999999999999</v>
      </c>
      <c r="E153" s="44">
        <v>2.9222999999999999</v>
      </c>
      <c r="F153" s="44">
        <v>2.6896</v>
      </c>
      <c r="G153" s="44">
        <v>2.5335999999999999</v>
      </c>
      <c r="H153" s="44">
        <v>2.4205000000000001</v>
      </c>
      <c r="I153" s="44">
        <v>2.3342999999999998</v>
      </c>
      <c r="J153" s="44">
        <v>2.2662</v>
      </c>
      <c r="K153" s="44">
        <v>2.2107000000000001</v>
      </c>
      <c r="L153" s="44">
        <v>2.1646000000000001</v>
      </c>
      <c r="M153" s="46"/>
      <c r="N153" s="46"/>
      <c r="O153" s="46"/>
      <c r="P153" s="46"/>
      <c r="Q153" s="46"/>
      <c r="R153" s="46"/>
      <c r="S153" s="46"/>
    </row>
    <row r="154" spans="2:19" s="40" customFormat="1" x14ac:dyDescent="0.35">
      <c r="B154" s="43">
        <v>40</v>
      </c>
      <c r="C154" s="44">
        <v>4.0846999999999998</v>
      </c>
      <c r="D154" s="44">
        <v>3.2317</v>
      </c>
      <c r="E154" s="44">
        <v>2.8386999999999998</v>
      </c>
      <c r="F154" s="44">
        <v>2.6059999999999999</v>
      </c>
      <c r="G154" s="44">
        <v>2.4495</v>
      </c>
      <c r="H154" s="44">
        <v>2.3359000000000001</v>
      </c>
      <c r="I154" s="44">
        <v>2.2490000000000001</v>
      </c>
      <c r="J154" s="44">
        <v>2.1802000000000001</v>
      </c>
      <c r="K154" s="44">
        <v>2.1240000000000001</v>
      </c>
      <c r="L154" s="44">
        <v>2.0771999999999999</v>
      </c>
      <c r="M154" s="46"/>
      <c r="N154" s="46"/>
      <c r="O154" s="46"/>
      <c r="P154" s="46"/>
      <c r="Q154" s="46"/>
      <c r="R154" s="46"/>
      <c r="S154" s="46"/>
    </row>
    <row r="155" spans="2:19" s="40" customFormat="1" x14ac:dyDescent="0.35">
      <c r="B155" s="43">
        <v>60</v>
      </c>
      <c r="C155" s="44">
        <v>4.0011999999999999</v>
      </c>
      <c r="D155" s="44">
        <v>3.1503999999999999</v>
      </c>
      <c r="E155" s="44">
        <v>2.7581000000000002</v>
      </c>
      <c r="F155" s="44">
        <v>2.5251999999999999</v>
      </c>
      <c r="G155" s="44">
        <v>2.3683000000000001</v>
      </c>
      <c r="H155" s="44">
        <v>2.2541000000000002</v>
      </c>
      <c r="I155" s="44">
        <v>2.1665000000000001</v>
      </c>
      <c r="J155" s="44">
        <v>2.097</v>
      </c>
      <c r="K155" s="44">
        <v>2.0400999999999998</v>
      </c>
      <c r="L155" s="44">
        <v>1.9925999999999999</v>
      </c>
      <c r="M155" s="46"/>
      <c r="N155" s="46"/>
      <c r="O155" s="46"/>
      <c r="P155" s="46"/>
      <c r="Q155" s="46"/>
      <c r="R155" s="46"/>
      <c r="S155" s="46"/>
    </row>
    <row r="156" spans="2:19" s="40" customFormat="1" x14ac:dyDescent="0.35">
      <c r="B156" s="43">
        <v>120</v>
      </c>
      <c r="C156" s="44">
        <v>3.9201000000000001</v>
      </c>
      <c r="D156" s="44">
        <v>3.0718000000000001</v>
      </c>
      <c r="E156" s="44">
        <v>2.6802000000000001</v>
      </c>
      <c r="F156" s="44">
        <v>2.4472</v>
      </c>
      <c r="G156" s="44">
        <v>2.2898999999999998</v>
      </c>
      <c r="H156" s="44">
        <v>2.1749999999999998</v>
      </c>
      <c r="I156" s="44">
        <v>2.0868000000000002</v>
      </c>
      <c r="J156" s="44">
        <v>2.0164</v>
      </c>
      <c r="K156" s="44">
        <v>1.9588000000000001</v>
      </c>
      <c r="L156" s="44">
        <v>1.9105000000000001</v>
      </c>
      <c r="M156" s="46"/>
      <c r="N156" s="46"/>
      <c r="O156" s="46"/>
      <c r="P156" s="46"/>
      <c r="Q156" s="46"/>
      <c r="R156" s="46"/>
      <c r="S156" s="46"/>
    </row>
    <row r="157" spans="2:19" s="40" customFormat="1" x14ac:dyDescent="0.35">
      <c r="B157" s="43" t="s">
        <v>100</v>
      </c>
      <c r="C157" s="44">
        <v>3.8414999999999999</v>
      </c>
      <c r="D157" s="44">
        <v>2.9956999999999998</v>
      </c>
      <c r="E157" s="44">
        <v>2.6049000000000002</v>
      </c>
      <c r="F157" s="44">
        <v>2.3719000000000001</v>
      </c>
      <c r="G157" s="44">
        <v>2.2141000000000002</v>
      </c>
      <c r="H157" s="44">
        <v>2.0985999999999998</v>
      </c>
      <c r="I157" s="44">
        <v>2.0095999999999998</v>
      </c>
      <c r="J157" s="44">
        <v>1.9383999999999999</v>
      </c>
      <c r="K157" s="44">
        <v>1.8798999999999999</v>
      </c>
      <c r="L157" s="44">
        <v>1.8307</v>
      </c>
      <c r="M157" s="46"/>
      <c r="N157" s="46"/>
      <c r="O157" s="46"/>
      <c r="P157" s="46"/>
      <c r="Q157" s="46"/>
      <c r="R157" s="46"/>
      <c r="S157" s="46"/>
    </row>
    <row r="158" spans="2:19" s="40" customFormat="1" x14ac:dyDescent="0.35"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6"/>
      <c r="N158" s="46"/>
      <c r="O158" s="46"/>
      <c r="P158" s="46"/>
      <c r="Q158" s="46"/>
      <c r="R158" s="46"/>
      <c r="S158" s="46"/>
    </row>
    <row r="159" spans="2:19" s="40" customFormat="1" x14ac:dyDescent="0.35">
      <c r="B159" s="43" t="s">
        <v>99</v>
      </c>
      <c r="C159" s="43">
        <v>12</v>
      </c>
      <c r="D159" s="43">
        <v>15</v>
      </c>
      <c r="E159" s="43">
        <v>20</v>
      </c>
      <c r="F159" s="43">
        <v>24</v>
      </c>
      <c r="G159" s="43">
        <v>30</v>
      </c>
      <c r="H159" s="43">
        <v>40</v>
      </c>
      <c r="I159" s="43">
        <v>60</v>
      </c>
      <c r="J159" s="43">
        <v>120</v>
      </c>
      <c r="K159" s="43" t="s">
        <v>100</v>
      </c>
      <c r="L159" s="42"/>
      <c r="M159" s="46"/>
      <c r="N159" s="46"/>
      <c r="O159" s="46"/>
      <c r="P159" s="46"/>
      <c r="Q159" s="46"/>
      <c r="R159" s="46"/>
      <c r="S159" s="46"/>
    </row>
    <row r="160" spans="2:19" s="40" customFormat="1" x14ac:dyDescent="0.35">
      <c r="B160" s="43">
        <v>1</v>
      </c>
      <c r="C160" s="44">
        <v>243.90600000000001</v>
      </c>
      <c r="D160" s="44">
        <v>245.94990000000001</v>
      </c>
      <c r="E160" s="44">
        <v>248.01310000000001</v>
      </c>
      <c r="F160" s="44">
        <v>249.05179999999999</v>
      </c>
      <c r="G160" s="44">
        <v>250.0951</v>
      </c>
      <c r="H160" s="44">
        <v>251.14320000000001</v>
      </c>
      <c r="I160" s="44">
        <v>252.19569999999999</v>
      </c>
      <c r="J160" s="44">
        <v>253.25290000000001</v>
      </c>
      <c r="K160" s="44">
        <v>254.31440000000001</v>
      </c>
      <c r="L160" s="42"/>
      <c r="M160" s="46"/>
      <c r="N160" s="46"/>
      <c r="O160" s="46"/>
      <c r="P160" s="46"/>
      <c r="Q160" s="46"/>
      <c r="R160" s="46"/>
      <c r="S160" s="46"/>
    </row>
    <row r="161" spans="2:19" s="40" customFormat="1" x14ac:dyDescent="0.35">
      <c r="B161" s="43">
        <v>2</v>
      </c>
      <c r="C161" s="44">
        <v>19.412500000000001</v>
      </c>
      <c r="D161" s="44">
        <v>19.429099999999998</v>
      </c>
      <c r="E161" s="44">
        <v>19.445799999999998</v>
      </c>
      <c r="F161" s="44">
        <v>19.4541</v>
      </c>
      <c r="G161" s="44">
        <v>19.462399999999999</v>
      </c>
      <c r="H161" s="44">
        <v>19.470700000000001</v>
      </c>
      <c r="I161" s="44">
        <v>19.479099999999999</v>
      </c>
      <c r="J161" s="44">
        <v>19.487400000000001</v>
      </c>
      <c r="K161" s="44">
        <v>19.495699999999999</v>
      </c>
      <c r="L161" s="42"/>
      <c r="M161" s="46"/>
      <c r="N161" s="46"/>
      <c r="O161" s="46"/>
      <c r="P161" s="46"/>
      <c r="Q161" s="46"/>
      <c r="R161" s="46"/>
      <c r="S161" s="46"/>
    </row>
    <row r="162" spans="2:19" s="40" customFormat="1" x14ac:dyDescent="0.35">
      <c r="B162" s="43">
        <v>3</v>
      </c>
      <c r="C162" s="44">
        <v>8.7446000000000002</v>
      </c>
      <c r="D162" s="44">
        <v>8.7028999999999996</v>
      </c>
      <c r="E162" s="44">
        <v>8.6601999999999997</v>
      </c>
      <c r="F162" s="44">
        <v>8.6385000000000005</v>
      </c>
      <c r="G162" s="44">
        <v>8.6166</v>
      </c>
      <c r="H162" s="44">
        <v>8.5944000000000003</v>
      </c>
      <c r="I162" s="44">
        <v>8.5719999999999992</v>
      </c>
      <c r="J162" s="44">
        <v>8.5494000000000003</v>
      </c>
      <c r="K162" s="44">
        <v>8.5264000000000006</v>
      </c>
      <c r="L162" s="42"/>
      <c r="M162" s="46"/>
      <c r="N162" s="46"/>
      <c r="O162" s="46"/>
      <c r="P162" s="46"/>
      <c r="Q162" s="46"/>
      <c r="R162" s="46"/>
      <c r="S162" s="46"/>
    </row>
    <row r="163" spans="2:19" s="40" customFormat="1" x14ac:dyDescent="0.35">
      <c r="B163" s="43">
        <v>4</v>
      </c>
      <c r="C163" s="44">
        <v>5.9116999999999997</v>
      </c>
      <c r="D163" s="44">
        <v>5.8578000000000001</v>
      </c>
      <c r="E163" s="44">
        <v>5.8025000000000002</v>
      </c>
      <c r="F163" s="44">
        <v>5.7744</v>
      </c>
      <c r="G163" s="44">
        <v>5.7458999999999998</v>
      </c>
      <c r="H163" s="44">
        <v>5.7169999999999996</v>
      </c>
      <c r="I163" s="44">
        <v>5.6877000000000004</v>
      </c>
      <c r="J163" s="44">
        <v>5.6581000000000001</v>
      </c>
      <c r="K163" s="44">
        <v>5.6280999999999999</v>
      </c>
      <c r="L163" s="42"/>
      <c r="M163" s="46"/>
      <c r="N163" s="46"/>
      <c r="O163" s="46"/>
      <c r="P163" s="46"/>
      <c r="Q163" s="46"/>
      <c r="R163" s="46"/>
      <c r="S163" s="46"/>
    </row>
    <row r="164" spans="2:19" s="40" customFormat="1" x14ac:dyDescent="0.35">
      <c r="B164" s="43">
        <v>5</v>
      </c>
      <c r="C164" s="44">
        <v>4.6776999999999997</v>
      </c>
      <c r="D164" s="44">
        <v>4.6188000000000002</v>
      </c>
      <c r="E164" s="44">
        <v>4.5580999999999996</v>
      </c>
      <c r="F164" s="44">
        <v>4.5271999999999997</v>
      </c>
      <c r="G164" s="44">
        <v>4.4957000000000003</v>
      </c>
      <c r="H164" s="44">
        <v>4.4638</v>
      </c>
      <c r="I164" s="44">
        <v>4.4314</v>
      </c>
      <c r="J164" s="44">
        <v>4.3985000000000003</v>
      </c>
      <c r="K164" s="44">
        <v>4.3650000000000002</v>
      </c>
      <c r="L164" s="42"/>
      <c r="M164" s="46"/>
      <c r="N164" s="46"/>
      <c r="O164" s="46"/>
      <c r="P164" s="46"/>
      <c r="Q164" s="46"/>
      <c r="R164" s="46"/>
      <c r="S164" s="46"/>
    </row>
    <row r="165" spans="2:19" s="40" customFormat="1" x14ac:dyDescent="0.35">
      <c r="B165" s="43">
        <v>6</v>
      </c>
      <c r="C165" s="44">
        <v>3.9998999999999998</v>
      </c>
      <c r="D165" s="44">
        <v>3.9380999999999999</v>
      </c>
      <c r="E165" s="44">
        <v>3.8742000000000001</v>
      </c>
      <c r="F165" s="44">
        <v>3.8414999999999999</v>
      </c>
      <c r="G165" s="44">
        <v>3.8081999999999998</v>
      </c>
      <c r="H165" s="44">
        <v>3.7743000000000002</v>
      </c>
      <c r="I165" s="44">
        <v>3.7397999999999998</v>
      </c>
      <c r="J165" s="44">
        <v>3.7046999999999999</v>
      </c>
      <c r="K165" s="44">
        <v>3.6688999999999998</v>
      </c>
      <c r="L165" s="42"/>
      <c r="M165" s="46"/>
      <c r="N165" s="46"/>
      <c r="O165" s="46"/>
      <c r="P165" s="46"/>
      <c r="Q165" s="46"/>
      <c r="R165" s="46"/>
      <c r="S165" s="46"/>
    </row>
    <row r="166" spans="2:19" s="40" customFormat="1" x14ac:dyDescent="0.35">
      <c r="B166" s="43">
        <v>7</v>
      </c>
      <c r="C166" s="44">
        <v>3.5747</v>
      </c>
      <c r="D166" s="44">
        <v>3.5106999999999999</v>
      </c>
      <c r="E166" s="44">
        <v>3.4445000000000001</v>
      </c>
      <c r="F166" s="44">
        <v>3.4104999999999999</v>
      </c>
      <c r="G166" s="44">
        <v>3.3757999999999999</v>
      </c>
      <c r="H166" s="44">
        <v>3.3403999999999998</v>
      </c>
      <c r="I166" s="44">
        <v>3.3043</v>
      </c>
      <c r="J166" s="44">
        <v>3.2673999999999999</v>
      </c>
      <c r="K166" s="44">
        <v>3.2298</v>
      </c>
      <c r="L166" s="42"/>
      <c r="M166" s="46"/>
      <c r="N166" s="46"/>
      <c r="O166" s="46"/>
      <c r="P166" s="46"/>
      <c r="Q166" s="46"/>
      <c r="R166" s="46"/>
      <c r="S166" s="46"/>
    </row>
    <row r="167" spans="2:19" s="40" customFormat="1" x14ac:dyDescent="0.35">
      <c r="B167" s="43">
        <v>8</v>
      </c>
      <c r="C167" s="44">
        <v>3.2839</v>
      </c>
      <c r="D167" s="44">
        <v>3.2183999999999999</v>
      </c>
      <c r="E167" s="44">
        <v>3.1503000000000001</v>
      </c>
      <c r="F167" s="44">
        <v>3.1152000000000002</v>
      </c>
      <c r="G167" s="44">
        <v>3.0794000000000001</v>
      </c>
      <c r="H167" s="44">
        <v>3.0428000000000002</v>
      </c>
      <c r="I167" s="44">
        <v>3.0053000000000001</v>
      </c>
      <c r="J167" s="44">
        <v>2.9668999999999999</v>
      </c>
      <c r="K167" s="44">
        <v>2.9276</v>
      </c>
      <c r="L167" s="42"/>
      <c r="M167" s="46"/>
      <c r="N167" s="46"/>
      <c r="O167" s="46"/>
      <c r="P167" s="46"/>
      <c r="Q167" s="46"/>
      <c r="R167" s="46"/>
      <c r="S167" s="46"/>
    </row>
    <row r="168" spans="2:19" s="40" customFormat="1" x14ac:dyDescent="0.35">
      <c r="B168" s="43">
        <v>9</v>
      </c>
      <c r="C168" s="44">
        <v>3.0729000000000002</v>
      </c>
      <c r="D168" s="44">
        <v>3.0061</v>
      </c>
      <c r="E168" s="44">
        <v>2.9365000000000001</v>
      </c>
      <c r="F168" s="44">
        <v>2.9005000000000001</v>
      </c>
      <c r="G168" s="44">
        <v>2.8637000000000001</v>
      </c>
      <c r="H168" s="44">
        <v>2.8258999999999999</v>
      </c>
      <c r="I168" s="44">
        <v>2.7871999999999999</v>
      </c>
      <c r="J168" s="44">
        <v>2.7475000000000001</v>
      </c>
      <c r="K168" s="44">
        <v>2.7067000000000001</v>
      </c>
      <c r="L168" s="42"/>
      <c r="M168" s="46"/>
      <c r="N168" s="46"/>
      <c r="O168" s="46"/>
      <c r="P168" s="46"/>
      <c r="Q168" s="46"/>
      <c r="R168" s="46"/>
      <c r="S168" s="46"/>
    </row>
    <row r="169" spans="2:19" s="40" customFormat="1" x14ac:dyDescent="0.35">
      <c r="B169" s="43">
        <v>10</v>
      </c>
      <c r="C169" s="44">
        <v>2.9129999999999998</v>
      </c>
      <c r="D169" s="44">
        <v>2.8450000000000002</v>
      </c>
      <c r="E169" s="44">
        <v>2.774</v>
      </c>
      <c r="F169" s="44">
        <v>2.7372000000000001</v>
      </c>
      <c r="G169" s="44">
        <v>2.6996000000000002</v>
      </c>
      <c r="H169" s="44">
        <v>2.6608999999999998</v>
      </c>
      <c r="I169" s="44">
        <v>2.6211000000000002</v>
      </c>
      <c r="J169" s="44">
        <v>2.5800999999999998</v>
      </c>
      <c r="K169" s="44">
        <v>2.5379</v>
      </c>
      <c r="L169" s="42"/>
      <c r="M169" s="46"/>
      <c r="N169" s="46"/>
      <c r="O169" s="46"/>
      <c r="P169" s="46"/>
      <c r="Q169" s="46"/>
      <c r="R169" s="46"/>
      <c r="S169" s="46"/>
    </row>
    <row r="170" spans="2:19" s="40" customFormat="1" x14ac:dyDescent="0.35">
      <c r="B170" s="43">
        <v>11</v>
      </c>
      <c r="C170" s="44">
        <v>2.7875999999999999</v>
      </c>
      <c r="D170" s="44">
        <v>2.7185999999999999</v>
      </c>
      <c r="E170" s="44">
        <v>2.6463999999999999</v>
      </c>
      <c r="F170" s="44">
        <v>2.609</v>
      </c>
      <c r="G170" s="44">
        <v>2.5705</v>
      </c>
      <c r="H170" s="44">
        <v>2.5308999999999999</v>
      </c>
      <c r="I170" s="44">
        <v>2.4901</v>
      </c>
      <c r="J170" s="44">
        <v>2.448</v>
      </c>
      <c r="K170" s="44">
        <v>2.4045000000000001</v>
      </c>
      <c r="L170" s="42"/>
      <c r="M170" s="46"/>
      <c r="N170" s="46"/>
      <c r="O170" s="46"/>
      <c r="P170" s="46"/>
      <c r="Q170" s="46"/>
      <c r="R170" s="46"/>
      <c r="S170" s="46"/>
    </row>
    <row r="171" spans="2:19" s="40" customFormat="1" x14ac:dyDescent="0.35">
      <c r="B171" s="43">
        <v>12</v>
      </c>
      <c r="C171" s="44">
        <v>2.6865999999999999</v>
      </c>
      <c r="D171" s="44">
        <v>2.6168999999999998</v>
      </c>
      <c r="E171" s="44">
        <v>2.5436000000000001</v>
      </c>
      <c r="F171" s="44">
        <v>2.5055000000000001</v>
      </c>
      <c r="G171" s="44">
        <v>2.4662999999999999</v>
      </c>
      <c r="H171" s="44">
        <v>2.4258999999999999</v>
      </c>
      <c r="I171" s="44">
        <v>2.3841999999999999</v>
      </c>
      <c r="J171" s="44">
        <v>2.3410000000000002</v>
      </c>
      <c r="K171" s="44">
        <v>2.2961999999999998</v>
      </c>
      <c r="L171" s="42"/>
      <c r="M171" s="46"/>
      <c r="N171" s="46"/>
      <c r="O171" s="46"/>
      <c r="P171" s="46"/>
      <c r="Q171" s="46"/>
      <c r="R171" s="46"/>
      <c r="S171" s="46"/>
    </row>
    <row r="172" spans="2:19" s="40" customFormat="1" x14ac:dyDescent="0.35">
      <c r="B172" s="43">
        <v>13</v>
      </c>
      <c r="C172" s="44">
        <v>2.6036999999999999</v>
      </c>
      <c r="D172" s="44">
        <v>2.5331000000000001</v>
      </c>
      <c r="E172" s="44">
        <v>2.4588999999999999</v>
      </c>
      <c r="F172" s="44">
        <v>2.4201999999999999</v>
      </c>
      <c r="G172" s="44">
        <v>2.3803000000000001</v>
      </c>
      <c r="H172" s="44">
        <v>2.3391999999999999</v>
      </c>
      <c r="I172" s="44">
        <v>2.2966000000000002</v>
      </c>
      <c r="J172" s="44">
        <v>2.2524000000000002</v>
      </c>
      <c r="K172" s="44">
        <v>2.2063999999999999</v>
      </c>
      <c r="L172" s="42"/>
      <c r="M172" s="46"/>
      <c r="N172" s="46"/>
      <c r="O172" s="46"/>
      <c r="P172" s="46"/>
      <c r="Q172" s="46"/>
      <c r="R172" s="46"/>
      <c r="S172" s="46"/>
    </row>
    <row r="173" spans="2:19" s="40" customFormat="1" x14ac:dyDescent="0.35">
      <c r="B173" s="43">
        <v>14</v>
      </c>
      <c r="C173" s="44">
        <v>2.5341999999999998</v>
      </c>
      <c r="D173" s="44">
        <v>2.4630000000000001</v>
      </c>
      <c r="E173" s="44">
        <v>2.3879000000000001</v>
      </c>
      <c r="F173" s="44">
        <v>2.3487</v>
      </c>
      <c r="G173" s="44">
        <v>2.3081999999999998</v>
      </c>
      <c r="H173" s="44">
        <v>2.2664</v>
      </c>
      <c r="I173" s="44">
        <v>2.2229000000000001</v>
      </c>
      <c r="J173" s="44">
        <v>2.1778</v>
      </c>
      <c r="K173" s="44">
        <v>2.1307</v>
      </c>
      <c r="L173" s="42"/>
      <c r="M173" s="46"/>
      <c r="N173" s="46"/>
      <c r="O173" s="46"/>
      <c r="P173" s="46"/>
      <c r="Q173" s="46"/>
      <c r="R173" s="46"/>
      <c r="S173" s="46"/>
    </row>
    <row r="174" spans="2:19" s="40" customFormat="1" x14ac:dyDescent="0.35">
      <c r="B174" s="43">
        <v>15</v>
      </c>
      <c r="C174" s="44">
        <v>2.4752999999999998</v>
      </c>
      <c r="D174" s="44">
        <v>2.4034</v>
      </c>
      <c r="E174" s="44">
        <v>2.3275000000000001</v>
      </c>
      <c r="F174" s="44">
        <v>2.2877999999999998</v>
      </c>
      <c r="G174" s="44">
        <v>2.2467999999999999</v>
      </c>
      <c r="H174" s="44">
        <v>2.2042999999999999</v>
      </c>
      <c r="I174" s="44">
        <v>2.1600999999999999</v>
      </c>
      <c r="J174" s="44">
        <v>2.1141000000000001</v>
      </c>
      <c r="K174" s="44">
        <v>2.0657999999999999</v>
      </c>
      <c r="L174" s="42"/>
      <c r="M174" s="46"/>
      <c r="N174" s="46"/>
      <c r="O174" s="46"/>
      <c r="P174" s="46"/>
      <c r="Q174" s="46"/>
      <c r="R174" s="46"/>
      <c r="S174" s="46"/>
    </row>
    <row r="175" spans="2:19" s="40" customFormat="1" x14ac:dyDescent="0.35">
      <c r="B175" s="43">
        <v>16</v>
      </c>
      <c r="C175" s="44">
        <v>2.4247000000000001</v>
      </c>
      <c r="D175" s="44">
        <v>2.3521999999999998</v>
      </c>
      <c r="E175" s="44">
        <v>2.2755999999999998</v>
      </c>
      <c r="F175" s="44">
        <v>2.2353999999999998</v>
      </c>
      <c r="G175" s="44">
        <v>2.1938</v>
      </c>
      <c r="H175" s="44">
        <v>2.1507000000000001</v>
      </c>
      <c r="I175" s="44">
        <v>2.1057999999999999</v>
      </c>
      <c r="J175" s="44">
        <v>2.0589</v>
      </c>
      <c r="K175" s="44">
        <v>2.0095999999999998</v>
      </c>
      <c r="L175" s="42"/>
      <c r="M175" s="46"/>
      <c r="N175" s="46"/>
      <c r="O175" s="46"/>
      <c r="P175" s="46"/>
      <c r="Q175" s="46"/>
      <c r="R175" s="46"/>
      <c r="S175" s="46"/>
    </row>
    <row r="176" spans="2:19" s="40" customFormat="1" x14ac:dyDescent="0.35">
      <c r="B176" s="43">
        <v>17</v>
      </c>
      <c r="C176" s="44">
        <v>2.3807</v>
      </c>
      <c r="D176" s="44">
        <v>2.3077000000000001</v>
      </c>
      <c r="E176" s="44">
        <v>2.2303999999999999</v>
      </c>
      <c r="F176" s="44">
        <v>2.1898</v>
      </c>
      <c r="G176" s="44">
        <v>2.1476999999999999</v>
      </c>
      <c r="H176" s="44">
        <v>2.1040000000000001</v>
      </c>
      <c r="I176" s="44">
        <v>2.0583999999999998</v>
      </c>
      <c r="J176" s="44">
        <v>2.0106999999999999</v>
      </c>
      <c r="K176" s="44">
        <v>1.9603999999999999</v>
      </c>
      <c r="L176" s="42"/>
      <c r="M176" s="46"/>
      <c r="N176" s="46"/>
      <c r="O176" s="46"/>
      <c r="P176" s="46"/>
      <c r="Q176" s="46"/>
      <c r="R176" s="46"/>
      <c r="S176" s="46"/>
    </row>
    <row r="177" spans="2:19" s="40" customFormat="1" x14ac:dyDescent="0.35">
      <c r="B177" s="43">
        <v>18</v>
      </c>
      <c r="C177" s="44">
        <v>2.3420999999999998</v>
      </c>
      <c r="D177" s="44">
        <v>2.2686000000000002</v>
      </c>
      <c r="E177" s="44">
        <v>2.1905999999999999</v>
      </c>
      <c r="F177" s="44">
        <v>2.1497000000000002</v>
      </c>
      <c r="G177" s="44">
        <v>2.1071</v>
      </c>
      <c r="H177" s="44">
        <v>2.0629</v>
      </c>
      <c r="I177" s="44">
        <v>2.0165999999999999</v>
      </c>
      <c r="J177" s="44">
        <v>1.9681</v>
      </c>
      <c r="K177" s="44">
        <v>1.9168000000000001</v>
      </c>
      <c r="L177" s="42"/>
      <c r="M177" s="46"/>
      <c r="N177" s="46"/>
      <c r="O177" s="46"/>
      <c r="P177" s="46"/>
      <c r="Q177" s="46"/>
      <c r="R177" s="46"/>
      <c r="S177" s="46"/>
    </row>
    <row r="178" spans="2:19" s="40" customFormat="1" x14ac:dyDescent="0.35">
      <c r="B178" s="43">
        <v>19</v>
      </c>
      <c r="C178" s="44">
        <v>2.3079999999999998</v>
      </c>
      <c r="D178" s="44">
        <v>2.2341000000000002</v>
      </c>
      <c r="E178" s="44">
        <v>2.1555</v>
      </c>
      <c r="F178" s="44">
        <v>2.1141000000000001</v>
      </c>
      <c r="G178" s="44">
        <v>2.0712000000000002</v>
      </c>
      <c r="H178" s="44">
        <v>2.0264000000000002</v>
      </c>
      <c r="I178" s="44">
        <v>1.9795</v>
      </c>
      <c r="J178" s="44">
        <v>1.9301999999999999</v>
      </c>
      <c r="K178" s="44">
        <v>1.8779999999999999</v>
      </c>
      <c r="L178" s="42"/>
      <c r="M178" s="46"/>
      <c r="N178" s="46"/>
      <c r="O178" s="46"/>
      <c r="P178" s="46"/>
      <c r="Q178" s="46"/>
      <c r="R178" s="46"/>
      <c r="S178" s="46"/>
    </row>
    <row r="179" spans="2:19" s="40" customFormat="1" x14ac:dyDescent="0.35">
      <c r="B179" s="43">
        <v>20</v>
      </c>
      <c r="C179" s="44">
        <v>2.2776000000000001</v>
      </c>
      <c r="D179" s="44">
        <v>2.2033</v>
      </c>
      <c r="E179" s="44">
        <v>2.1242000000000001</v>
      </c>
      <c r="F179" s="44">
        <v>2.0825</v>
      </c>
      <c r="G179" s="44">
        <v>2.0390999999999999</v>
      </c>
      <c r="H179" s="44">
        <v>1.9938</v>
      </c>
      <c r="I179" s="44">
        <v>1.9463999999999999</v>
      </c>
      <c r="J179" s="44">
        <v>1.8963000000000001</v>
      </c>
      <c r="K179" s="44">
        <v>1.8431999999999999</v>
      </c>
      <c r="L179" s="42"/>
      <c r="M179" s="46"/>
      <c r="N179" s="46"/>
      <c r="O179" s="46"/>
      <c r="P179" s="46"/>
      <c r="Q179" s="46"/>
      <c r="R179" s="46"/>
      <c r="S179" s="46"/>
    </row>
    <row r="180" spans="2:19" s="40" customFormat="1" x14ac:dyDescent="0.35">
      <c r="B180" s="43">
        <v>21</v>
      </c>
      <c r="C180" s="44">
        <v>2.2504</v>
      </c>
      <c r="D180" s="44">
        <v>2.1757</v>
      </c>
      <c r="E180" s="44">
        <v>2.0960000000000001</v>
      </c>
      <c r="F180" s="44">
        <v>2.0539999999999998</v>
      </c>
      <c r="G180" s="44">
        <v>2.0102000000000002</v>
      </c>
      <c r="H180" s="44">
        <v>1.9644999999999999</v>
      </c>
      <c r="I180" s="44">
        <v>1.9165000000000001</v>
      </c>
      <c r="J180" s="44">
        <v>1.8656999999999999</v>
      </c>
      <c r="K180" s="44">
        <v>1.8117000000000001</v>
      </c>
      <c r="L180" s="42"/>
      <c r="M180" s="46"/>
      <c r="N180" s="46"/>
      <c r="O180" s="46"/>
      <c r="P180" s="46"/>
      <c r="Q180" s="46"/>
      <c r="R180" s="46"/>
      <c r="S180" s="46"/>
    </row>
    <row r="181" spans="2:19" s="40" customFormat="1" x14ac:dyDescent="0.35">
      <c r="B181" s="43">
        <v>22</v>
      </c>
      <c r="C181" s="44">
        <v>2.2258</v>
      </c>
      <c r="D181" s="44">
        <v>2.1507999999999998</v>
      </c>
      <c r="E181" s="44">
        <v>2.0707</v>
      </c>
      <c r="F181" s="44">
        <v>2.0283000000000002</v>
      </c>
      <c r="G181" s="44">
        <v>1.9842</v>
      </c>
      <c r="H181" s="44">
        <v>1.9379999999999999</v>
      </c>
      <c r="I181" s="44">
        <v>1.8894</v>
      </c>
      <c r="J181" s="44">
        <v>1.8380000000000001</v>
      </c>
      <c r="K181" s="44">
        <v>1.7830999999999999</v>
      </c>
      <c r="L181" s="42"/>
      <c r="M181" s="46"/>
      <c r="N181" s="46"/>
      <c r="O181" s="46"/>
      <c r="P181" s="46"/>
      <c r="Q181" s="46"/>
      <c r="R181" s="46"/>
      <c r="S181" s="46"/>
    </row>
    <row r="182" spans="2:19" s="40" customFormat="1" x14ac:dyDescent="0.35">
      <c r="B182" s="43">
        <v>23</v>
      </c>
      <c r="C182" s="44">
        <v>2.2035999999999998</v>
      </c>
      <c r="D182" s="44">
        <v>2.1282000000000001</v>
      </c>
      <c r="E182" s="44">
        <v>2.0476000000000001</v>
      </c>
      <c r="F182" s="44">
        <v>2.0049999999999999</v>
      </c>
      <c r="G182" s="44">
        <v>1.9604999999999999</v>
      </c>
      <c r="H182" s="44">
        <v>1.9138999999999999</v>
      </c>
      <c r="I182" s="44">
        <v>1.8648</v>
      </c>
      <c r="J182" s="44">
        <v>1.8128</v>
      </c>
      <c r="K182" s="44">
        <v>1.7569999999999999</v>
      </c>
      <c r="L182" s="42"/>
      <c r="M182" s="46"/>
      <c r="N182" s="46"/>
      <c r="O182" s="46"/>
      <c r="P182" s="46"/>
      <c r="Q182" s="46"/>
      <c r="R182" s="46"/>
      <c r="S182" s="46"/>
    </row>
    <row r="183" spans="2:19" s="40" customFormat="1" x14ac:dyDescent="0.35">
      <c r="B183" s="43">
        <v>24</v>
      </c>
      <c r="C183" s="44">
        <v>2.1833999999999998</v>
      </c>
      <c r="D183" s="44">
        <v>2.1076999999999999</v>
      </c>
      <c r="E183" s="44">
        <v>2.0266999999999999</v>
      </c>
      <c r="F183" s="44">
        <v>1.9838</v>
      </c>
      <c r="G183" s="44">
        <v>1.9390000000000001</v>
      </c>
      <c r="H183" s="44">
        <v>1.8919999999999999</v>
      </c>
      <c r="I183" s="44">
        <v>1.8424</v>
      </c>
      <c r="J183" s="44">
        <v>1.7896000000000001</v>
      </c>
      <c r="K183" s="44">
        <v>1.7330000000000001</v>
      </c>
      <c r="L183" s="42"/>
      <c r="M183" s="46"/>
      <c r="N183" s="46"/>
      <c r="O183" s="46"/>
      <c r="P183" s="46"/>
      <c r="Q183" s="46"/>
      <c r="R183" s="46"/>
      <c r="S183" s="46"/>
    </row>
    <row r="184" spans="2:19" s="40" customFormat="1" x14ac:dyDescent="0.35">
      <c r="B184" s="43">
        <v>25</v>
      </c>
      <c r="C184" s="44">
        <v>2.1648999999999998</v>
      </c>
      <c r="D184" s="44">
        <v>2.0889000000000002</v>
      </c>
      <c r="E184" s="44">
        <v>2.0074999999999998</v>
      </c>
      <c r="F184" s="44">
        <v>1.9642999999999999</v>
      </c>
      <c r="G184" s="44">
        <v>1.9192</v>
      </c>
      <c r="H184" s="44">
        <v>1.8717999999999999</v>
      </c>
      <c r="I184" s="44">
        <v>1.8217000000000001</v>
      </c>
      <c r="J184" s="44">
        <v>1.7684</v>
      </c>
      <c r="K184" s="44">
        <v>1.7110000000000001</v>
      </c>
      <c r="L184" s="42"/>
      <c r="M184" s="46"/>
      <c r="N184" s="46"/>
      <c r="O184" s="46"/>
      <c r="P184" s="46"/>
      <c r="Q184" s="46"/>
      <c r="R184" s="46"/>
      <c r="S184" s="46"/>
    </row>
    <row r="185" spans="2:19" s="40" customFormat="1" x14ac:dyDescent="0.35">
      <c r="B185" s="43">
        <v>26</v>
      </c>
      <c r="C185" s="44">
        <v>2.1478999999999999</v>
      </c>
      <c r="D185" s="44">
        <v>2.0716000000000001</v>
      </c>
      <c r="E185" s="44">
        <v>1.9898</v>
      </c>
      <c r="F185" s="44">
        <v>1.9463999999999999</v>
      </c>
      <c r="G185" s="44">
        <v>1.901</v>
      </c>
      <c r="H185" s="44">
        <v>1.8532999999999999</v>
      </c>
      <c r="I185" s="44">
        <v>1.8027</v>
      </c>
      <c r="J185" s="44">
        <v>1.7487999999999999</v>
      </c>
      <c r="K185" s="44">
        <v>1.6906000000000001</v>
      </c>
      <c r="L185" s="42"/>
      <c r="M185" s="46"/>
      <c r="N185" s="46"/>
      <c r="O185" s="46"/>
      <c r="P185" s="46"/>
      <c r="Q185" s="46"/>
      <c r="R185" s="46"/>
      <c r="S185" s="46"/>
    </row>
    <row r="186" spans="2:19" s="40" customFormat="1" x14ac:dyDescent="0.35">
      <c r="B186" s="43">
        <v>27</v>
      </c>
      <c r="C186" s="44">
        <v>2.1322999999999999</v>
      </c>
      <c r="D186" s="44">
        <v>2.0558000000000001</v>
      </c>
      <c r="E186" s="44">
        <v>1.9736</v>
      </c>
      <c r="F186" s="44">
        <v>1.9298999999999999</v>
      </c>
      <c r="G186" s="44">
        <v>1.8842000000000001</v>
      </c>
      <c r="H186" s="44">
        <v>1.8361000000000001</v>
      </c>
      <c r="I186" s="44">
        <v>1.7850999999999999</v>
      </c>
      <c r="J186" s="44">
        <v>1.7305999999999999</v>
      </c>
      <c r="K186" s="44">
        <v>1.6717</v>
      </c>
      <c r="L186" s="42"/>
      <c r="M186" s="46"/>
      <c r="N186" s="46"/>
      <c r="O186" s="46"/>
      <c r="P186" s="46"/>
      <c r="Q186" s="46"/>
      <c r="R186" s="46"/>
      <c r="S186" s="46"/>
    </row>
    <row r="187" spans="2:19" s="40" customFormat="1" x14ac:dyDescent="0.35">
      <c r="B187" s="43">
        <v>28</v>
      </c>
      <c r="C187" s="44">
        <v>2.1179000000000001</v>
      </c>
      <c r="D187" s="44">
        <v>2.0411000000000001</v>
      </c>
      <c r="E187" s="44">
        <v>1.9585999999999999</v>
      </c>
      <c r="F187" s="44">
        <v>1.9147000000000001</v>
      </c>
      <c r="G187" s="44">
        <v>1.8687</v>
      </c>
      <c r="H187" s="44">
        <v>1.8203</v>
      </c>
      <c r="I187" s="44">
        <v>1.7688999999999999</v>
      </c>
      <c r="J187" s="44">
        <v>1.7138</v>
      </c>
      <c r="K187" s="44">
        <v>1.6540999999999999</v>
      </c>
      <c r="L187" s="42"/>
      <c r="M187" s="46"/>
      <c r="N187" s="46"/>
      <c r="O187" s="46"/>
      <c r="P187" s="46"/>
      <c r="Q187" s="46"/>
      <c r="R187" s="46"/>
      <c r="S187" s="46"/>
    </row>
    <row r="188" spans="2:19" s="40" customFormat="1" x14ac:dyDescent="0.35">
      <c r="B188" s="43">
        <v>29</v>
      </c>
      <c r="C188" s="44">
        <v>2.1044999999999998</v>
      </c>
      <c r="D188" s="44">
        <v>2.0274999999999999</v>
      </c>
      <c r="E188" s="44">
        <v>1.9446000000000001</v>
      </c>
      <c r="F188" s="44">
        <v>1.9005000000000001</v>
      </c>
      <c r="G188" s="44">
        <v>1.8543000000000001</v>
      </c>
      <c r="H188" s="44">
        <v>1.8055000000000001</v>
      </c>
      <c r="I188" s="44">
        <v>1.7537</v>
      </c>
      <c r="J188" s="44">
        <v>1.6980999999999999</v>
      </c>
      <c r="K188" s="44">
        <v>1.6375999999999999</v>
      </c>
      <c r="L188" s="42"/>
      <c r="M188" s="46"/>
      <c r="N188" s="46"/>
      <c r="O188" s="46"/>
      <c r="P188" s="46"/>
      <c r="Q188" s="46"/>
      <c r="R188" s="46"/>
      <c r="S188" s="46"/>
    </row>
    <row r="189" spans="2:19" s="40" customFormat="1" x14ac:dyDescent="0.35">
      <c r="B189" s="43">
        <v>30</v>
      </c>
      <c r="C189" s="44">
        <v>2.0920999999999998</v>
      </c>
      <c r="D189" s="44">
        <v>2.0148000000000001</v>
      </c>
      <c r="E189" s="44">
        <v>1.9317</v>
      </c>
      <c r="F189" s="44">
        <v>1.8874</v>
      </c>
      <c r="G189" s="44">
        <v>1.8409</v>
      </c>
      <c r="H189" s="44">
        <v>1.7918000000000001</v>
      </c>
      <c r="I189" s="44">
        <v>1.7396</v>
      </c>
      <c r="J189" s="44">
        <v>1.6835</v>
      </c>
      <c r="K189" s="44">
        <v>1.6223000000000001</v>
      </c>
      <c r="L189" s="42"/>
      <c r="M189" s="46"/>
      <c r="N189" s="46"/>
      <c r="O189" s="46"/>
      <c r="P189" s="46"/>
      <c r="Q189" s="46"/>
      <c r="R189" s="46"/>
      <c r="S189" s="46"/>
    </row>
    <row r="190" spans="2:19" s="40" customFormat="1" x14ac:dyDescent="0.35">
      <c r="B190" s="43">
        <v>40</v>
      </c>
      <c r="C190" s="44">
        <v>2.0034999999999998</v>
      </c>
      <c r="D190" s="44">
        <v>1.9245000000000001</v>
      </c>
      <c r="E190" s="44">
        <v>1.8389</v>
      </c>
      <c r="F190" s="44">
        <v>1.7928999999999999</v>
      </c>
      <c r="G190" s="44">
        <v>1.7444</v>
      </c>
      <c r="H190" s="44">
        <v>1.6928000000000001</v>
      </c>
      <c r="I190" s="44">
        <v>1.6373</v>
      </c>
      <c r="J190" s="44">
        <v>1.5766</v>
      </c>
      <c r="K190" s="44">
        <v>1.5088999999999999</v>
      </c>
      <c r="L190" s="42"/>
      <c r="M190" s="46"/>
      <c r="N190" s="46"/>
      <c r="O190" s="46"/>
      <c r="P190" s="46"/>
      <c r="Q190" s="46"/>
      <c r="R190" s="46"/>
      <c r="S190" s="46"/>
    </row>
    <row r="191" spans="2:19" s="40" customFormat="1" x14ac:dyDescent="0.35">
      <c r="B191" s="43">
        <v>60</v>
      </c>
      <c r="C191" s="44">
        <v>1.9174</v>
      </c>
      <c r="D191" s="44">
        <v>1.8364</v>
      </c>
      <c r="E191" s="44">
        <v>1.748</v>
      </c>
      <c r="F191" s="44">
        <v>1.7000999999999999</v>
      </c>
      <c r="G191" s="44">
        <v>1.6491</v>
      </c>
      <c r="H191" s="44">
        <v>1.5943000000000001</v>
      </c>
      <c r="I191" s="44">
        <v>1.5343</v>
      </c>
      <c r="J191" s="44">
        <v>1.4673</v>
      </c>
      <c r="K191" s="44">
        <v>1.3893</v>
      </c>
      <c r="L191" s="42"/>
      <c r="M191" s="46"/>
      <c r="N191" s="46"/>
      <c r="O191" s="46"/>
      <c r="P191" s="46"/>
      <c r="Q191" s="46"/>
      <c r="R191" s="46"/>
      <c r="S191" s="46"/>
    </row>
    <row r="192" spans="2:19" s="40" customFormat="1" x14ac:dyDescent="0.35">
      <c r="B192" s="43">
        <v>120</v>
      </c>
      <c r="C192" s="44">
        <v>1.8337000000000001</v>
      </c>
      <c r="D192" s="44">
        <v>1.7504999999999999</v>
      </c>
      <c r="E192" s="44">
        <v>1.6587000000000001</v>
      </c>
      <c r="F192" s="44">
        <v>1.6084000000000001</v>
      </c>
      <c r="G192" s="44">
        <v>1.5543</v>
      </c>
      <c r="H192" s="44">
        <v>1.4952000000000001</v>
      </c>
      <c r="I192" s="44">
        <v>1.429</v>
      </c>
      <c r="J192" s="44">
        <v>1.3519000000000001</v>
      </c>
      <c r="K192" s="44">
        <v>1.2539</v>
      </c>
      <c r="L192" s="42"/>
      <c r="M192" s="46"/>
      <c r="N192" s="46"/>
      <c r="O192" s="46"/>
      <c r="P192" s="46"/>
      <c r="Q192" s="46"/>
      <c r="R192" s="46"/>
      <c r="S192" s="46"/>
    </row>
    <row r="193" spans="2:19" s="40" customFormat="1" x14ac:dyDescent="0.35">
      <c r="B193" s="43" t="s">
        <v>100</v>
      </c>
      <c r="C193" s="44">
        <v>1.7522</v>
      </c>
      <c r="D193" s="44">
        <v>1.6664000000000001</v>
      </c>
      <c r="E193" s="44">
        <v>1.5705</v>
      </c>
      <c r="F193" s="44">
        <v>1.5173000000000001</v>
      </c>
      <c r="G193" s="44">
        <v>1.4591000000000001</v>
      </c>
      <c r="H193" s="44">
        <v>1.3939999999999999</v>
      </c>
      <c r="I193" s="44">
        <v>1.3180000000000001</v>
      </c>
      <c r="J193" s="44">
        <v>1.2214</v>
      </c>
      <c r="K193" s="44">
        <v>1</v>
      </c>
      <c r="L193" s="42"/>
      <c r="M193" s="46"/>
      <c r="N193" s="46"/>
      <c r="O193" s="46"/>
      <c r="P193" s="46"/>
      <c r="Q193" s="46"/>
      <c r="R193" s="46"/>
      <c r="S193" s="46"/>
    </row>
    <row r="194" spans="2:19" s="40" customFormat="1" x14ac:dyDescent="0.35"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6"/>
      <c r="N194" s="46"/>
      <c r="O194" s="46"/>
      <c r="P194" s="46"/>
      <c r="Q194" s="46"/>
      <c r="R194" s="46"/>
      <c r="S194" s="46"/>
    </row>
    <row r="195" spans="2:19" s="40" customFormat="1" ht="58" x14ac:dyDescent="0.35">
      <c r="B195" s="45" t="s">
        <v>96</v>
      </c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6"/>
      <c r="N195" s="46"/>
      <c r="O195" s="46"/>
      <c r="P195" s="46"/>
      <c r="Q195" s="46"/>
      <c r="R195" s="46"/>
      <c r="S195" s="46"/>
    </row>
    <row r="196" spans="2:19" s="40" customFormat="1" ht="72.5" x14ac:dyDescent="0.35">
      <c r="B196" s="41" t="s">
        <v>98</v>
      </c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6"/>
      <c r="N196" s="46"/>
      <c r="O196" s="46"/>
      <c r="P196" s="46"/>
      <c r="Q196" s="46"/>
      <c r="R196" s="46"/>
      <c r="S196" s="46"/>
    </row>
    <row r="197" spans="2:19" s="40" customFormat="1" x14ac:dyDescent="0.35">
      <c r="B197" s="43" t="s">
        <v>99</v>
      </c>
      <c r="C197" s="43">
        <v>1</v>
      </c>
      <c r="D197" s="43">
        <v>2</v>
      </c>
      <c r="E197" s="43">
        <v>3</v>
      </c>
      <c r="F197" s="43">
        <v>4</v>
      </c>
      <c r="G197" s="43">
        <v>5</v>
      </c>
      <c r="H197" s="43">
        <v>6</v>
      </c>
      <c r="I197" s="43">
        <v>7</v>
      </c>
      <c r="J197" s="43">
        <v>8</v>
      </c>
      <c r="K197" s="43">
        <v>9</v>
      </c>
      <c r="L197" s="43">
        <v>10</v>
      </c>
      <c r="M197" s="46"/>
      <c r="N197" s="46"/>
      <c r="O197" s="46"/>
      <c r="P197" s="46"/>
      <c r="Q197" s="46"/>
      <c r="R197" s="46"/>
      <c r="S197" s="46"/>
    </row>
    <row r="198" spans="2:19" s="40" customFormat="1" x14ac:dyDescent="0.35">
      <c r="B198" s="43">
        <v>1</v>
      </c>
      <c r="C198" s="44">
        <v>647.78899999999999</v>
      </c>
      <c r="D198" s="44">
        <v>799.5</v>
      </c>
      <c r="E198" s="44">
        <v>864.16300000000001</v>
      </c>
      <c r="F198" s="44">
        <v>899.58330000000001</v>
      </c>
      <c r="G198" s="44">
        <v>921.84789999999998</v>
      </c>
      <c r="H198" s="44">
        <v>937.11109999999996</v>
      </c>
      <c r="I198" s="44">
        <v>948.21690000000001</v>
      </c>
      <c r="J198" s="44">
        <v>956.65620000000001</v>
      </c>
      <c r="K198" s="44">
        <v>963.28459999999995</v>
      </c>
      <c r="L198" s="44">
        <v>968.62739999999997</v>
      </c>
      <c r="M198" s="46"/>
      <c r="N198" s="46"/>
      <c r="O198" s="46"/>
      <c r="P198" s="46"/>
      <c r="Q198" s="46"/>
      <c r="R198" s="46"/>
      <c r="S198" s="46"/>
    </row>
    <row r="199" spans="2:19" s="40" customFormat="1" x14ac:dyDescent="0.35">
      <c r="B199" s="43">
        <v>2</v>
      </c>
      <c r="C199" s="44">
        <v>38.506300000000003</v>
      </c>
      <c r="D199" s="44">
        <v>39</v>
      </c>
      <c r="E199" s="44">
        <v>39.165500000000002</v>
      </c>
      <c r="F199" s="44">
        <v>39.248399999999997</v>
      </c>
      <c r="G199" s="44">
        <v>39.298200000000001</v>
      </c>
      <c r="H199" s="44">
        <v>39.331499999999998</v>
      </c>
      <c r="I199" s="44">
        <v>39.355200000000004</v>
      </c>
      <c r="J199" s="44">
        <v>39.372999999999998</v>
      </c>
      <c r="K199" s="44">
        <v>39.386899999999997</v>
      </c>
      <c r="L199" s="44">
        <v>39.398000000000003</v>
      </c>
      <c r="M199" s="46"/>
      <c r="N199" s="46"/>
      <c r="O199" s="46"/>
      <c r="P199" s="46"/>
      <c r="Q199" s="46"/>
      <c r="R199" s="46"/>
      <c r="S199" s="46"/>
    </row>
    <row r="200" spans="2:19" s="40" customFormat="1" x14ac:dyDescent="0.35">
      <c r="B200" s="43">
        <v>3</v>
      </c>
      <c r="C200" s="44">
        <v>17.4434</v>
      </c>
      <c r="D200" s="44">
        <v>16.0441</v>
      </c>
      <c r="E200" s="44">
        <v>15.4392</v>
      </c>
      <c r="F200" s="44">
        <v>15.101000000000001</v>
      </c>
      <c r="G200" s="44">
        <v>14.8848</v>
      </c>
      <c r="H200" s="44">
        <v>14.7347</v>
      </c>
      <c r="I200" s="44">
        <v>14.6244</v>
      </c>
      <c r="J200" s="44">
        <v>14.539899999999999</v>
      </c>
      <c r="K200" s="44">
        <v>14.473100000000001</v>
      </c>
      <c r="L200" s="44">
        <v>14.418900000000001</v>
      </c>
      <c r="M200" s="46"/>
      <c r="N200" s="46"/>
      <c r="O200" s="46"/>
      <c r="P200" s="46"/>
      <c r="Q200" s="46"/>
      <c r="R200" s="46"/>
      <c r="S200" s="46"/>
    </row>
    <row r="201" spans="2:19" s="40" customFormat="1" x14ac:dyDescent="0.35">
      <c r="B201" s="43">
        <v>4</v>
      </c>
      <c r="C201" s="44">
        <v>12.2179</v>
      </c>
      <c r="D201" s="44">
        <v>10.649100000000001</v>
      </c>
      <c r="E201" s="44">
        <v>9.9792000000000005</v>
      </c>
      <c r="F201" s="44">
        <v>9.6044999999999998</v>
      </c>
      <c r="G201" s="44">
        <v>9.3644999999999996</v>
      </c>
      <c r="H201" s="44">
        <v>9.1973000000000003</v>
      </c>
      <c r="I201" s="44">
        <v>9.0740999999999996</v>
      </c>
      <c r="J201" s="44">
        <v>8.9795999999999996</v>
      </c>
      <c r="K201" s="44">
        <v>8.9047000000000001</v>
      </c>
      <c r="L201" s="44">
        <v>8.8438999999999997</v>
      </c>
      <c r="M201" s="46"/>
      <c r="N201" s="46"/>
      <c r="O201" s="46"/>
      <c r="P201" s="46"/>
      <c r="Q201" s="46"/>
      <c r="R201" s="46"/>
      <c r="S201" s="46"/>
    </row>
    <row r="202" spans="2:19" s="40" customFormat="1" x14ac:dyDescent="0.35">
      <c r="B202" s="43">
        <v>5</v>
      </c>
      <c r="C202" s="44">
        <v>10.007</v>
      </c>
      <c r="D202" s="44">
        <v>8.4336000000000002</v>
      </c>
      <c r="E202" s="44">
        <v>7.7636000000000003</v>
      </c>
      <c r="F202" s="44">
        <v>7.3879000000000001</v>
      </c>
      <c r="G202" s="44">
        <v>7.1463999999999999</v>
      </c>
      <c r="H202" s="44">
        <v>6.9776999999999996</v>
      </c>
      <c r="I202" s="44">
        <v>6.8531000000000004</v>
      </c>
      <c r="J202" s="44">
        <v>6.7572000000000001</v>
      </c>
      <c r="K202" s="44">
        <v>6.6810999999999998</v>
      </c>
      <c r="L202" s="44">
        <v>6.6192000000000002</v>
      </c>
      <c r="M202" s="46"/>
      <c r="N202" s="46"/>
      <c r="O202" s="46"/>
      <c r="P202" s="46"/>
      <c r="Q202" s="46"/>
      <c r="R202" s="46"/>
      <c r="S202" s="46"/>
    </row>
    <row r="203" spans="2:19" s="40" customFormat="1" x14ac:dyDescent="0.35">
      <c r="B203" s="43">
        <v>6</v>
      </c>
      <c r="C203" s="44">
        <v>8.8131000000000004</v>
      </c>
      <c r="D203" s="44">
        <v>7.2599</v>
      </c>
      <c r="E203" s="44">
        <v>6.5987999999999998</v>
      </c>
      <c r="F203" s="44">
        <v>6.2271999999999998</v>
      </c>
      <c r="G203" s="44">
        <v>5.9875999999999996</v>
      </c>
      <c r="H203" s="44">
        <v>5.8197999999999999</v>
      </c>
      <c r="I203" s="44">
        <v>5.6955</v>
      </c>
      <c r="J203" s="44">
        <v>5.5995999999999997</v>
      </c>
      <c r="K203" s="44">
        <v>5.5233999999999996</v>
      </c>
      <c r="L203" s="44">
        <v>5.4612999999999996</v>
      </c>
      <c r="M203" s="46"/>
      <c r="N203" s="46"/>
      <c r="O203" s="46"/>
      <c r="P203" s="46"/>
      <c r="Q203" s="46"/>
      <c r="R203" s="46"/>
      <c r="S203" s="46"/>
    </row>
    <row r="204" spans="2:19" s="40" customFormat="1" x14ac:dyDescent="0.35">
      <c r="B204" s="43">
        <v>7</v>
      </c>
      <c r="C204" s="44">
        <v>8.0726999999999993</v>
      </c>
      <c r="D204" s="44">
        <v>6.5415000000000001</v>
      </c>
      <c r="E204" s="44">
        <v>5.8898000000000001</v>
      </c>
      <c r="F204" s="44">
        <v>5.5225999999999997</v>
      </c>
      <c r="G204" s="44">
        <v>5.2851999999999997</v>
      </c>
      <c r="H204" s="44">
        <v>5.1185999999999998</v>
      </c>
      <c r="I204" s="44">
        <v>4.9949000000000003</v>
      </c>
      <c r="J204" s="44">
        <v>4.8993000000000002</v>
      </c>
      <c r="K204" s="44">
        <v>4.8231999999999999</v>
      </c>
      <c r="L204" s="44">
        <v>4.7610999999999999</v>
      </c>
      <c r="M204" s="46"/>
      <c r="N204" s="46"/>
      <c r="O204" s="46"/>
      <c r="P204" s="46"/>
      <c r="Q204" s="46"/>
      <c r="R204" s="46"/>
      <c r="S204" s="46"/>
    </row>
    <row r="205" spans="2:19" s="40" customFormat="1" x14ac:dyDescent="0.35">
      <c r="B205" s="43">
        <v>8</v>
      </c>
      <c r="C205" s="44">
        <v>7.5709</v>
      </c>
      <c r="D205" s="44">
        <v>6.0594999999999999</v>
      </c>
      <c r="E205" s="44">
        <v>5.4160000000000004</v>
      </c>
      <c r="F205" s="44">
        <v>5.0526</v>
      </c>
      <c r="G205" s="44">
        <v>4.8173000000000004</v>
      </c>
      <c r="H205" s="44">
        <v>4.6516999999999999</v>
      </c>
      <c r="I205" s="44">
        <v>4.5286</v>
      </c>
      <c r="J205" s="44">
        <v>4.4333</v>
      </c>
      <c r="K205" s="44">
        <v>4.3571999999999997</v>
      </c>
      <c r="L205" s="44">
        <v>4.2950999999999997</v>
      </c>
      <c r="M205" s="46"/>
      <c r="N205" s="46"/>
      <c r="O205" s="46"/>
      <c r="P205" s="46"/>
      <c r="Q205" s="46"/>
      <c r="R205" s="46"/>
      <c r="S205" s="46"/>
    </row>
    <row r="206" spans="2:19" s="40" customFormat="1" x14ac:dyDescent="0.35">
      <c r="B206" s="43">
        <v>9</v>
      </c>
      <c r="C206" s="44">
        <v>7.2092999999999998</v>
      </c>
      <c r="D206" s="44">
        <v>5.7146999999999997</v>
      </c>
      <c r="E206" s="44">
        <v>5.0781000000000001</v>
      </c>
      <c r="F206" s="44">
        <v>4.7180999999999997</v>
      </c>
      <c r="G206" s="44">
        <v>4.4843999999999999</v>
      </c>
      <c r="H206" s="44">
        <v>4.3197000000000001</v>
      </c>
      <c r="I206" s="44">
        <v>4.1970000000000001</v>
      </c>
      <c r="J206" s="44">
        <v>4.1020000000000003</v>
      </c>
      <c r="K206" s="44">
        <v>4.0259999999999998</v>
      </c>
      <c r="L206" s="44">
        <v>3.9639000000000002</v>
      </c>
      <c r="M206" s="46"/>
      <c r="N206" s="46"/>
      <c r="O206" s="46"/>
      <c r="P206" s="46"/>
      <c r="Q206" s="46"/>
      <c r="R206" s="46"/>
      <c r="S206" s="46"/>
    </row>
    <row r="207" spans="2:19" s="40" customFormat="1" x14ac:dyDescent="0.35">
      <c r="B207" s="43">
        <v>10</v>
      </c>
      <c r="C207" s="44">
        <v>6.9367000000000001</v>
      </c>
      <c r="D207" s="44">
        <v>5.4564000000000004</v>
      </c>
      <c r="E207" s="44">
        <v>4.8255999999999997</v>
      </c>
      <c r="F207" s="44">
        <v>4.4683000000000002</v>
      </c>
      <c r="G207" s="44">
        <v>4.2361000000000004</v>
      </c>
      <c r="H207" s="44">
        <v>4.0720999999999998</v>
      </c>
      <c r="I207" s="44">
        <v>3.9498000000000002</v>
      </c>
      <c r="J207" s="44">
        <v>3.8549000000000002</v>
      </c>
      <c r="K207" s="44">
        <v>3.7789999999999999</v>
      </c>
      <c r="L207" s="44">
        <v>3.7168000000000001</v>
      </c>
      <c r="M207" s="46"/>
      <c r="N207" s="46"/>
      <c r="O207" s="46"/>
      <c r="P207" s="46"/>
      <c r="Q207" s="46"/>
      <c r="R207" s="46"/>
      <c r="S207" s="46"/>
    </row>
    <row r="208" spans="2:19" s="40" customFormat="1" x14ac:dyDescent="0.35">
      <c r="B208" s="43">
        <v>11</v>
      </c>
      <c r="C208" s="44">
        <v>6.7241</v>
      </c>
      <c r="D208" s="44">
        <v>5.2558999999999996</v>
      </c>
      <c r="E208" s="44">
        <v>4.63</v>
      </c>
      <c r="F208" s="44">
        <v>4.2751000000000001</v>
      </c>
      <c r="G208" s="44">
        <v>4.0439999999999996</v>
      </c>
      <c r="H208" s="44">
        <v>3.8807</v>
      </c>
      <c r="I208" s="44">
        <v>3.7585999999999999</v>
      </c>
      <c r="J208" s="44">
        <v>3.6638000000000002</v>
      </c>
      <c r="K208" s="44">
        <v>3.5878999999999999</v>
      </c>
      <c r="L208" s="44">
        <v>3.5257000000000001</v>
      </c>
      <c r="M208" s="46"/>
      <c r="N208" s="46"/>
      <c r="O208" s="46"/>
      <c r="P208" s="46"/>
      <c r="Q208" s="46"/>
      <c r="R208" s="46"/>
      <c r="S208" s="46"/>
    </row>
    <row r="209" spans="2:19" s="40" customFormat="1" x14ac:dyDescent="0.35">
      <c r="B209" s="43">
        <v>12</v>
      </c>
      <c r="C209" s="44">
        <v>6.5537999999999998</v>
      </c>
      <c r="D209" s="44">
        <v>5.0959000000000003</v>
      </c>
      <c r="E209" s="44">
        <v>4.4741999999999997</v>
      </c>
      <c r="F209" s="44">
        <v>4.1212</v>
      </c>
      <c r="G209" s="44">
        <v>3.8910999999999998</v>
      </c>
      <c r="H209" s="44">
        <v>3.7282999999999999</v>
      </c>
      <c r="I209" s="44">
        <v>3.6065</v>
      </c>
      <c r="J209" s="44">
        <v>3.5118</v>
      </c>
      <c r="K209" s="44">
        <v>3.4358</v>
      </c>
      <c r="L209" s="44">
        <v>3.3736000000000002</v>
      </c>
      <c r="M209" s="46"/>
      <c r="N209" s="46"/>
      <c r="O209" s="46"/>
      <c r="P209" s="46"/>
      <c r="Q209" s="46"/>
      <c r="R209" s="46"/>
      <c r="S209" s="46"/>
    </row>
    <row r="210" spans="2:19" s="40" customFormat="1" x14ac:dyDescent="0.35">
      <c r="B210" s="43">
        <v>13</v>
      </c>
      <c r="C210" s="44">
        <v>6.4142999999999999</v>
      </c>
      <c r="D210" s="44">
        <v>4.9653</v>
      </c>
      <c r="E210" s="44">
        <v>4.3472</v>
      </c>
      <c r="F210" s="44">
        <v>3.9958999999999998</v>
      </c>
      <c r="G210" s="44">
        <v>3.7667000000000002</v>
      </c>
      <c r="H210" s="44">
        <v>3.6042999999999998</v>
      </c>
      <c r="I210" s="44">
        <v>3.4826999999999999</v>
      </c>
      <c r="J210" s="44">
        <v>3.3879999999999999</v>
      </c>
      <c r="K210" s="44">
        <v>3.3119999999999998</v>
      </c>
      <c r="L210" s="44">
        <v>3.2496999999999998</v>
      </c>
      <c r="M210" s="46"/>
      <c r="N210" s="46"/>
      <c r="O210" s="46"/>
      <c r="P210" s="46"/>
      <c r="Q210" s="46"/>
      <c r="R210" s="46"/>
      <c r="S210" s="46"/>
    </row>
    <row r="211" spans="2:19" s="40" customFormat="1" x14ac:dyDescent="0.35">
      <c r="B211" s="43">
        <v>14</v>
      </c>
      <c r="C211" s="44">
        <v>6.2979000000000003</v>
      </c>
      <c r="D211" s="44">
        <v>4.8567</v>
      </c>
      <c r="E211" s="44">
        <v>4.2416999999999998</v>
      </c>
      <c r="F211" s="44">
        <v>3.8919000000000001</v>
      </c>
      <c r="G211" s="44">
        <v>3.6634000000000002</v>
      </c>
      <c r="H211" s="44">
        <v>3.5013999999999998</v>
      </c>
      <c r="I211" s="44">
        <v>3.3799000000000001</v>
      </c>
      <c r="J211" s="44">
        <v>3.2852999999999999</v>
      </c>
      <c r="K211" s="44">
        <v>3.2092999999999998</v>
      </c>
      <c r="L211" s="44">
        <v>3.1469</v>
      </c>
      <c r="M211" s="46"/>
      <c r="N211" s="46"/>
      <c r="O211" s="46"/>
      <c r="P211" s="46"/>
      <c r="Q211" s="46"/>
      <c r="R211" s="46"/>
      <c r="S211" s="46"/>
    </row>
    <row r="212" spans="2:19" s="40" customFormat="1" x14ac:dyDescent="0.35">
      <c r="B212" s="43">
        <v>15</v>
      </c>
      <c r="C212" s="44">
        <v>6.1994999999999996</v>
      </c>
      <c r="D212" s="44">
        <v>4.7649999999999997</v>
      </c>
      <c r="E212" s="44">
        <v>4.1528</v>
      </c>
      <c r="F212" s="44">
        <v>3.8043</v>
      </c>
      <c r="G212" s="44">
        <v>3.5764</v>
      </c>
      <c r="H212" s="44">
        <v>3.4146999999999998</v>
      </c>
      <c r="I212" s="44">
        <v>3.2934000000000001</v>
      </c>
      <c r="J212" s="44">
        <v>3.1987000000000001</v>
      </c>
      <c r="K212" s="44">
        <v>3.1227</v>
      </c>
      <c r="L212" s="44">
        <v>3.0602</v>
      </c>
      <c r="M212" s="46"/>
      <c r="N212" s="46"/>
      <c r="O212" s="46"/>
      <c r="P212" s="46"/>
      <c r="Q212" s="46"/>
      <c r="R212" s="46"/>
      <c r="S212" s="46"/>
    </row>
    <row r="213" spans="2:19" s="40" customFormat="1" x14ac:dyDescent="0.35">
      <c r="B213" s="43">
        <v>16</v>
      </c>
      <c r="C213" s="44">
        <v>6.1151</v>
      </c>
      <c r="D213" s="44">
        <v>4.6867000000000001</v>
      </c>
      <c r="E213" s="44">
        <v>4.0768000000000004</v>
      </c>
      <c r="F213" s="44">
        <v>3.7294</v>
      </c>
      <c r="G213" s="44">
        <v>3.5021</v>
      </c>
      <c r="H213" s="44">
        <v>3.3405999999999998</v>
      </c>
      <c r="I213" s="44">
        <v>3.2193999999999998</v>
      </c>
      <c r="J213" s="44">
        <v>3.1248</v>
      </c>
      <c r="K213" s="44">
        <v>3.0488</v>
      </c>
      <c r="L213" s="44">
        <v>2.9862000000000002</v>
      </c>
      <c r="M213" s="46"/>
      <c r="N213" s="46"/>
      <c r="O213" s="46"/>
      <c r="P213" s="46"/>
      <c r="Q213" s="46"/>
      <c r="R213" s="46"/>
      <c r="S213" s="46"/>
    </row>
    <row r="214" spans="2:19" s="40" customFormat="1" x14ac:dyDescent="0.35">
      <c r="B214" s="43">
        <v>17</v>
      </c>
      <c r="C214" s="44">
        <v>6.0419999999999998</v>
      </c>
      <c r="D214" s="44">
        <v>4.6189</v>
      </c>
      <c r="E214" s="44">
        <v>4.0111999999999997</v>
      </c>
      <c r="F214" s="44">
        <v>3.6648000000000001</v>
      </c>
      <c r="G214" s="44">
        <v>3.4379</v>
      </c>
      <c r="H214" s="44">
        <v>3.2766999999999999</v>
      </c>
      <c r="I214" s="44">
        <v>3.1556000000000002</v>
      </c>
      <c r="J214" s="44">
        <v>3.0609999999999999</v>
      </c>
      <c r="K214" s="44">
        <v>2.9849000000000001</v>
      </c>
      <c r="L214" s="44">
        <v>2.9222000000000001</v>
      </c>
      <c r="M214" s="46"/>
      <c r="N214" s="46"/>
      <c r="O214" s="46"/>
      <c r="P214" s="46"/>
      <c r="Q214" s="46"/>
      <c r="R214" s="46"/>
      <c r="S214" s="46"/>
    </row>
    <row r="215" spans="2:19" s="40" customFormat="1" x14ac:dyDescent="0.35">
      <c r="B215" s="43">
        <v>18</v>
      </c>
      <c r="C215" s="44">
        <v>5.9781000000000004</v>
      </c>
      <c r="D215" s="44">
        <v>4.5597000000000003</v>
      </c>
      <c r="E215" s="44">
        <v>3.9539</v>
      </c>
      <c r="F215" s="44">
        <v>3.6082999999999998</v>
      </c>
      <c r="G215" s="44">
        <v>3.3820000000000001</v>
      </c>
      <c r="H215" s="44">
        <v>3.2208999999999999</v>
      </c>
      <c r="I215" s="44">
        <v>3.0998999999999999</v>
      </c>
      <c r="J215" s="44">
        <v>3.0053000000000001</v>
      </c>
      <c r="K215" s="44">
        <v>2.9291</v>
      </c>
      <c r="L215" s="44">
        <v>2.8664000000000001</v>
      </c>
      <c r="M215" s="46"/>
      <c r="N215" s="46"/>
      <c r="O215" s="46"/>
      <c r="P215" s="46"/>
      <c r="Q215" s="46"/>
      <c r="R215" s="46"/>
      <c r="S215" s="46"/>
    </row>
    <row r="216" spans="2:19" s="40" customFormat="1" x14ac:dyDescent="0.35">
      <c r="B216" s="43">
        <v>19</v>
      </c>
      <c r="C216" s="44">
        <v>5.9215999999999998</v>
      </c>
      <c r="D216" s="44">
        <v>4.5075000000000003</v>
      </c>
      <c r="E216" s="44">
        <v>3.9034</v>
      </c>
      <c r="F216" s="44">
        <v>3.5587</v>
      </c>
      <c r="G216" s="44">
        <v>3.3327</v>
      </c>
      <c r="H216" s="44">
        <v>3.1718000000000002</v>
      </c>
      <c r="I216" s="44">
        <v>3.0508999999999999</v>
      </c>
      <c r="J216" s="44">
        <v>2.9563000000000001</v>
      </c>
      <c r="K216" s="44">
        <v>2.8801000000000001</v>
      </c>
      <c r="L216" s="44">
        <v>2.8172000000000001</v>
      </c>
      <c r="M216" s="46"/>
      <c r="N216" s="46"/>
      <c r="O216" s="46"/>
      <c r="P216" s="46"/>
      <c r="Q216" s="46"/>
      <c r="R216" s="46"/>
      <c r="S216" s="46"/>
    </row>
    <row r="217" spans="2:19" s="40" customFormat="1" x14ac:dyDescent="0.35">
      <c r="B217" s="43">
        <v>20</v>
      </c>
      <c r="C217" s="44">
        <v>5.8715000000000002</v>
      </c>
      <c r="D217" s="44">
        <v>4.4612999999999996</v>
      </c>
      <c r="E217" s="44">
        <v>3.8586999999999998</v>
      </c>
      <c r="F217" s="44">
        <v>3.5146999999999999</v>
      </c>
      <c r="G217" s="44">
        <v>3.2890999999999999</v>
      </c>
      <c r="H217" s="44">
        <v>3.1282999999999999</v>
      </c>
      <c r="I217" s="44">
        <v>3.0074000000000001</v>
      </c>
      <c r="J217" s="44">
        <v>2.9127999999999998</v>
      </c>
      <c r="K217" s="44">
        <v>2.8365</v>
      </c>
      <c r="L217" s="44">
        <v>2.7736999999999998</v>
      </c>
      <c r="M217" s="46"/>
      <c r="N217" s="46"/>
      <c r="O217" s="46"/>
      <c r="P217" s="46"/>
      <c r="Q217" s="46"/>
      <c r="R217" s="46"/>
      <c r="S217" s="46"/>
    </row>
    <row r="218" spans="2:19" s="40" customFormat="1" x14ac:dyDescent="0.35">
      <c r="B218" s="43">
        <v>21</v>
      </c>
      <c r="C218" s="44">
        <v>5.8266</v>
      </c>
      <c r="D218" s="44">
        <v>4.4199000000000002</v>
      </c>
      <c r="E218" s="44">
        <v>3.8188</v>
      </c>
      <c r="F218" s="44">
        <v>3.4754</v>
      </c>
      <c r="G218" s="44">
        <v>3.2501000000000002</v>
      </c>
      <c r="H218" s="44">
        <v>3.0895000000000001</v>
      </c>
      <c r="I218" s="44">
        <v>2.9685999999999999</v>
      </c>
      <c r="J218" s="44">
        <v>2.8740000000000001</v>
      </c>
      <c r="K218" s="44">
        <v>2.7976999999999999</v>
      </c>
      <c r="L218" s="44">
        <v>2.7347999999999999</v>
      </c>
      <c r="M218" s="46"/>
      <c r="N218" s="46"/>
      <c r="O218" s="46"/>
      <c r="P218" s="46"/>
      <c r="Q218" s="46"/>
      <c r="R218" s="46"/>
      <c r="S218" s="46"/>
    </row>
    <row r="219" spans="2:19" s="40" customFormat="1" x14ac:dyDescent="0.35">
      <c r="B219" s="43">
        <v>22</v>
      </c>
      <c r="C219" s="44">
        <v>5.7862999999999998</v>
      </c>
      <c r="D219" s="44">
        <v>4.3827999999999996</v>
      </c>
      <c r="E219" s="44">
        <v>3.7829000000000002</v>
      </c>
      <c r="F219" s="44">
        <v>3.4401000000000002</v>
      </c>
      <c r="G219" s="44">
        <v>3.2151000000000001</v>
      </c>
      <c r="H219" s="44">
        <v>3.0546000000000002</v>
      </c>
      <c r="I219" s="44">
        <v>2.9338000000000002</v>
      </c>
      <c r="J219" s="44">
        <v>2.8391999999999999</v>
      </c>
      <c r="K219" s="44">
        <v>2.7627999999999999</v>
      </c>
      <c r="L219" s="44">
        <v>2.6998000000000002</v>
      </c>
      <c r="M219" s="46"/>
      <c r="N219" s="46"/>
      <c r="O219" s="46"/>
      <c r="P219" s="46"/>
      <c r="Q219" s="46"/>
      <c r="R219" s="46"/>
      <c r="S219" s="46"/>
    </row>
    <row r="220" spans="2:19" s="40" customFormat="1" x14ac:dyDescent="0.35">
      <c r="B220" s="43">
        <v>23</v>
      </c>
      <c r="C220" s="44">
        <v>5.7497999999999996</v>
      </c>
      <c r="D220" s="44">
        <v>4.3491999999999997</v>
      </c>
      <c r="E220" s="44">
        <v>3.7505000000000002</v>
      </c>
      <c r="F220" s="44">
        <v>3.4083000000000001</v>
      </c>
      <c r="G220" s="44">
        <v>3.1835</v>
      </c>
      <c r="H220" s="44">
        <v>3.0232000000000001</v>
      </c>
      <c r="I220" s="44">
        <v>2.9022999999999999</v>
      </c>
      <c r="J220" s="44">
        <v>2.8077000000000001</v>
      </c>
      <c r="K220" s="44">
        <v>2.7313000000000001</v>
      </c>
      <c r="L220" s="44">
        <v>2.6682000000000001</v>
      </c>
      <c r="M220" s="46"/>
      <c r="N220" s="46"/>
      <c r="O220" s="46"/>
      <c r="P220" s="46"/>
      <c r="Q220" s="46"/>
      <c r="R220" s="46"/>
      <c r="S220" s="46"/>
    </row>
    <row r="221" spans="2:19" s="40" customFormat="1" x14ac:dyDescent="0.35">
      <c r="B221" s="43">
        <v>24</v>
      </c>
      <c r="C221" s="44">
        <v>5.7165999999999997</v>
      </c>
      <c r="D221" s="44">
        <v>4.3186999999999998</v>
      </c>
      <c r="E221" s="44">
        <v>3.7210999999999999</v>
      </c>
      <c r="F221" s="44">
        <v>3.3794</v>
      </c>
      <c r="G221" s="44">
        <v>3.1547999999999998</v>
      </c>
      <c r="H221" s="44">
        <v>2.9946000000000002</v>
      </c>
      <c r="I221" s="44">
        <v>2.8738000000000001</v>
      </c>
      <c r="J221" s="44">
        <v>2.7791000000000001</v>
      </c>
      <c r="K221" s="44">
        <v>2.7027000000000001</v>
      </c>
      <c r="L221" s="44">
        <v>2.6396000000000002</v>
      </c>
      <c r="M221" s="46"/>
      <c r="N221" s="46"/>
      <c r="O221" s="46"/>
      <c r="P221" s="46"/>
      <c r="Q221" s="46"/>
      <c r="R221" s="46"/>
      <c r="S221" s="46"/>
    </row>
    <row r="222" spans="2:19" s="40" customFormat="1" x14ac:dyDescent="0.35">
      <c r="B222" s="43">
        <v>25</v>
      </c>
      <c r="C222" s="44">
        <v>5.6863999999999999</v>
      </c>
      <c r="D222" s="44">
        <v>4.2908999999999997</v>
      </c>
      <c r="E222" s="44">
        <v>3.6943000000000001</v>
      </c>
      <c r="F222" s="44">
        <v>3.3530000000000002</v>
      </c>
      <c r="G222" s="44">
        <v>3.1286999999999998</v>
      </c>
      <c r="H222" s="44">
        <v>2.9685000000000001</v>
      </c>
      <c r="I222" s="44">
        <v>2.8477999999999999</v>
      </c>
      <c r="J222" s="44">
        <v>2.7530999999999999</v>
      </c>
      <c r="K222" s="44">
        <v>2.6766000000000001</v>
      </c>
      <c r="L222" s="44">
        <v>2.6135000000000002</v>
      </c>
      <c r="M222" s="46"/>
      <c r="N222" s="46"/>
      <c r="O222" s="46"/>
      <c r="P222" s="46"/>
      <c r="Q222" s="46"/>
      <c r="R222" s="46"/>
      <c r="S222" s="46"/>
    </row>
    <row r="223" spans="2:19" s="40" customFormat="1" x14ac:dyDescent="0.35">
      <c r="B223" s="43">
        <v>26</v>
      </c>
      <c r="C223" s="44">
        <v>5.6585999999999999</v>
      </c>
      <c r="D223" s="44">
        <v>4.2655000000000003</v>
      </c>
      <c r="E223" s="44">
        <v>3.6697000000000002</v>
      </c>
      <c r="F223" s="44">
        <v>3.3289</v>
      </c>
      <c r="G223" s="44">
        <v>3.1048</v>
      </c>
      <c r="H223" s="44">
        <v>2.9447000000000001</v>
      </c>
      <c r="I223" s="44">
        <v>2.8239999999999998</v>
      </c>
      <c r="J223" s="44">
        <v>2.7292999999999998</v>
      </c>
      <c r="K223" s="44">
        <v>2.6528</v>
      </c>
      <c r="L223" s="44">
        <v>1.8779999999999999</v>
      </c>
      <c r="M223" s="46"/>
      <c r="N223" s="46"/>
      <c r="O223" s="46"/>
      <c r="P223" s="46"/>
      <c r="Q223" s="46"/>
      <c r="R223" s="46"/>
      <c r="S223" s="46"/>
    </row>
    <row r="224" spans="2:19" s="40" customFormat="1" x14ac:dyDescent="0.35">
      <c r="B224" s="43">
        <v>27</v>
      </c>
      <c r="C224" s="44">
        <v>5.6330999999999998</v>
      </c>
      <c r="D224" s="44">
        <v>4.2420999999999998</v>
      </c>
      <c r="E224" s="44">
        <v>3.6472000000000002</v>
      </c>
      <c r="F224" s="44">
        <v>3.3067000000000002</v>
      </c>
      <c r="G224" s="44">
        <v>3.0828000000000002</v>
      </c>
      <c r="H224" s="44">
        <v>2.9228000000000001</v>
      </c>
      <c r="I224" s="44">
        <v>2.8020999999999998</v>
      </c>
      <c r="J224" s="44">
        <v>2.7073999999999998</v>
      </c>
      <c r="K224" s="44">
        <v>2.6309</v>
      </c>
      <c r="L224" s="44">
        <v>2.5676000000000001</v>
      </c>
      <c r="M224" s="46"/>
      <c r="N224" s="46"/>
      <c r="O224" s="46"/>
      <c r="P224" s="46"/>
      <c r="Q224" s="46"/>
      <c r="R224" s="46"/>
      <c r="S224" s="46"/>
    </row>
    <row r="225" spans="2:19" s="40" customFormat="1" x14ac:dyDescent="0.35">
      <c r="B225" s="43">
        <v>28</v>
      </c>
      <c r="C225" s="44">
        <v>5.6096000000000004</v>
      </c>
      <c r="D225" s="44">
        <v>4.2205000000000004</v>
      </c>
      <c r="E225" s="44">
        <v>3.6263999999999998</v>
      </c>
      <c r="F225" s="44">
        <v>3.2863000000000002</v>
      </c>
      <c r="G225" s="44">
        <v>3.0626000000000002</v>
      </c>
      <c r="H225" s="44">
        <v>2.9026999999999998</v>
      </c>
      <c r="I225" s="44">
        <v>2.782</v>
      </c>
      <c r="J225" s="44">
        <v>2.6871999999999998</v>
      </c>
      <c r="K225" s="44">
        <v>2.6105999999999998</v>
      </c>
      <c r="L225" s="44">
        <v>2.5472999999999999</v>
      </c>
      <c r="M225" s="46"/>
      <c r="N225" s="46"/>
      <c r="O225" s="46"/>
      <c r="P225" s="46"/>
      <c r="Q225" s="46"/>
      <c r="R225" s="46"/>
      <c r="S225" s="46"/>
    </row>
    <row r="226" spans="2:19" s="40" customFormat="1" x14ac:dyDescent="0.35">
      <c r="B226" s="43">
        <v>29</v>
      </c>
      <c r="C226" s="44">
        <v>5.5877999999999997</v>
      </c>
      <c r="D226" s="44">
        <v>4.2005999999999997</v>
      </c>
      <c r="E226" s="44">
        <v>3.6072000000000002</v>
      </c>
      <c r="F226" s="44">
        <v>3.2673999999999999</v>
      </c>
      <c r="G226" s="44">
        <v>3.0438000000000001</v>
      </c>
      <c r="H226" s="44">
        <v>2.8839999999999999</v>
      </c>
      <c r="I226" s="44">
        <v>2.7633000000000001</v>
      </c>
      <c r="J226" s="44">
        <v>2.6686000000000001</v>
      </c>
      <c r="K226" s="44">
        <v>2.5918999999999999</v>
      </c>
      <c r="L226" s="44">
        <v>2.5286</v>
      </c>
      <c r="M226" s="46"/>
      <c r="N226" s="46"/>
      <c r="O226" s="46"/>
      <c r="P226" s="46"/>
      <c r="Q226" s="46"/>
      <c r="R226" s="46"/>
      <c r="S226" s="46"/>
    </row>
    <row r="227" spans="2:19" s="40" customFormat="1" x14ac:dyDescent="0.35">
      <c r="B227" s="43">
        <v>30</v>
      </c>
      <c r="C227" s="44">
        <v>5.5674999999999999</v>
      </c>
      <c r="D227" s="44">
        <v>4.1821000000000002</v>
      </c>
      <c r="E227" s="44">
        <v>3.5893999999999999</v>
      </c>
      <c r="F227" s="44">
        <v>3.2498999999999998</v>
      </c>
      <c r="G227" s="44">
        <v>3.0265</v>
      </c>
      <c r="H227" s="44">
        <v>2.8666999999999998</v>
      </c>
      <c r="I227" s="44">
        <v>2.746</v>
      </c>
      <c r="J227" s="44">
        <v>2.6513</v>
      </c>
      <c r="K227" s="44">
        <v>2.5746000000000002</v>
      </c>
      <c r="L227" s="44">
        <v>2.5112000000000001</v>
      </c>
      <c r="M227" s="46"/>
      <c r="N227" s="46"/>
      <c r="O227" s="46"/>
      <c r="P227" s="46"/>
      <c r="Q227" s="46"/>
      <c r="R227" s="46"/>
      <c r="S227" s="46"/>
    </row>
    <row r="228" spans="2:19" s="40" customFormat="1" x14ac:dyDescent="0.35">
      <c r="B228" s="43">
        <v>40</v>
      </c>
      <c r="C228" s="44">
        <v>5.4238999999999997</v>
      </c>
      <c r="D228" s="44">
        <v>4.0510000000000002</v>
      </c>
      <c r="E228" s="44">
        <v>3.4632999999999998</v>
      </c>
      <c r="F228" s="44">
        <v>3.1261000000000001</v>
      </c>
      <c r="G228" s="44">
        <v>2.9037000000000002</v>
      </c>
      <c r="H228" s="44">
        <v>2.7444000000000002</v>
      </c>
      <c r="I228" s="44">
        <v>2.6238000000000001</v>
      </c>
      <c r="J228" s="44">
        <v>2.5289000000000001</v>
      </c>
      <c r="K228" s="44">
        <v>2.4519000000000002</v>
      </c>
      <c r="L228" s="44">
        <v>2.3881999999999999</v>
      </c>
      <c r="M228" s="46"/>
      <c r="N228" s="46"/>
      <c r="O228" s="46"/>
      <c r="P228" s="46"/>
      <c r="Q228" s="46"/>
      <c r="R228" s="46"/>
      <c r="S228" s="46"/>
    </row>
    <row r="229" spans="2:19" s="40" customFormat="1" x14ac:dyDescent="0.35">
      <c r="B229" s="43">
        <v>60</v>
      </c>
      <c r="C229" s="44">
        <v>5.2855999999999996</v>
      </c>
      <c r="D229" s="44">
        <v>3.9253</v>
      </c>
      <c r="E229" s="44">
        <v>3.3424999999999998</v>
      </c>
      <c r="F229" s="44">
        <v>3.0076999999999998</v>
      </c>
      <c r="G229" s="44">
        <v>2.7863000000000002</v>
      </c>
      <c r="H229" s="44">
        <v>2.6274000000000002</v>
      </c>
      <c r="I229" s="44">
        <v>2.5068000000000001</v>
      </c>
      <c r="J229" s="44">
        <v>2.4117000000000002</v>
      </c>
      <c r="K229" s="44">
        <v>2.3344</v>
      </c>
      <c r="L229" s="44">
        <v>2.2702</v>
      </c>
      <c r="M229" s="46"/>
      <c r="N229" s="46"/>
      <c r="O229" s="46"/>
      <c r="P229" s="46"/>
      <c r="Q229" s="46"/>
      <c r="R229" s="46"/>
      <c r="S229" s="46"/>
    </row>
    <row r="230" spans="2:19" s="40" customFormat="1" x14ac:dyDescent="0.35">
      <c r="B230" s="43">
        <v>120</v>
      </c>
      <c r="C230" s="44">
        <v>5.1523000000000003</v>
      </c>
      <c r="D230" s="44">
        <v>3.8046000000000002</v>
      </c>
      <c r="E230" s="44">
        <v>3.2269000000000001</v>
      </c>
      <c r="F230" s="44">
        <v>2.8942999999999999</v>
      </c>
      <c r="G230" s="44">
        <v>2.6739999999999999</v>
      </c>
      <c r="H230" s="44">
        <v>2.5154000000000001</v>
      </c>
      <c r="I230" s="44">
        <v>2.3948</v>
      </c>
      <c r="J230" s="44">
        <v>2.2993999999999999</v>
      </c>
      <c r="K230" s="44">
        <v>2.2216999999999998</v>
      </c>
      <c r="L230" s="44">
        <v>2.157</v>
      </c>
      <c r="M230" s="46"/>
      <c r="N230" s="46"/>
      <c r="O230" s="46"/>
      <c r="P230" s="46"/>
      <c r="Q230" s="46"/>
      <c r="R230" s="46"/>
      <c r="S230" s="46"/>
    </row>
    <row r="231" spans="2:19" s="40" customFormat="1" x14ac:dyDescent="0.35">
      <c r="B231" s="43" t="s">
        <v>100</v>
      </c>
      <c r="C231" s="44">
        <v>5.0239000000000003</v>
      </c>
      <c r="D231" s="44">
        <v>3.6888999999999998</v>
      </c>
      <c r="E231" s="44">
        <v>3.1160999999999999</v>
      </c>
      <c r="F231" s="44">
        <v>2.7858000000000001</v>
      </c>
      <c r="G231" s="44">
        <v>2.5665</v>
      </c>
      <c r="H231" s="44">
        <v>2.4081999999999999</v>
      </c>
      <c r="I231" s="44">
        <v>2.2875000000000001</v>
      </c>
      <c r="J231" s="44">
        <v>2.1918000000000002</v>
      </c>
      <c r="K231" s="44">
        <v>2.1135999999999999</v>
      </c>
      <c r="L231" s="44">
        <v>2.0482999999999998</v>
      </c>
      <c r="M231" s="46"/>
      <c r="N231" s="46"/>
      <c r="O231" s="46"/>
      <c r="P231" s="46"/>
      <c r="Q231" s="46"/>
      <c r="R231" s="46"/>
      <c r="S231" s="46"/>
    </row>
    <row r="232" spans="2:19" s="40" customFormat="1" x14ac:dyDescent="0.35"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6"/>
      <c r="N232" s="46"/>
      <c r="O232" s="46"/>
      <c r="P232" s="46"/>
      <c r="Q232" s="46"/>
      <c r="R232" s="46"/>
      <c r="S232" s="46"/>
    </row>
    <row r="233" spans="2:19" s="40" customFormat="1" x14ac:dyDescent="0.35">
      <c r="B233" s="43" t="s">
        <v>99</v>
      </c>
      <c r="C233" s="43">
        <v>12</v>
      </c>
      <c r="D233" s="43">
        <v>15</v>
      </c>
      <c r="E233" s="43">
        <v>20</v>
      </c>
      <c r="F233" s="43">
        <v>24</v>
      </c>
      <c r="G233" s="43">
        <v>30</v>
      </c>
      <c r="H233" s="43">
        <v>40</v>
      </c>
      <c r="I233" s="43">
        <v>60</v>
      </c>
      <c r="J233" s="43">
        <v>120</v>
      </c>
      <c r="K233" s="43" t="s">
        <v>100</v>
      </c>
      <c r="L233" s="42"/>
      <c r="M233" s="46"/>
      <c r="N233" s="46"/>
      <c r="O233" s="46"/>
      <c r="P233" s="46"/>
      <c r="Q233" s="46"/>
      <c r="R233" s="46"/>
      <c r="S233" s="46"/>
    </row>
    <row r="234" spans="2:19" s="40" customFormat="1" x14ac:dyDescent="0.35">
      <c r="B234" s="43">
        <v>1</v>
      </c>
      <c r="C234" s="44">
        <v>976.7079</v>
      </c>
      <c r="D234" s="44">
        <v>984.86680000000001</v>
      </c>
      <c r="E234" s="44">
        <v>993.1028</v>
      </c>
      <c r="F234" s="44">
        <v>997.24919999999997</v>
      </c>
      <c r="G234" s="44">
        <v>1001.414</v>
      </c>
      <c r="H234" s="44">
        <v>1005.598</v>
      </c>
      <c r="I234" s="44">
        <v>1009.8</v>
      </c>
      <c r="J234" s="44">
        <v>1014.02</v>
      </c>
      <c r="K234" s="44">
        <v>1018.258</v>
      </c>
      <c r="L234" s="42"/>
      <c r="M234" s="46"/>
      <c r="N234" s="46"/>
      <c r="O234" s="46"/>
      <c r="P234" s="46"/>
      <c r="Q234" s="46"/>
      <c r="R234" s="46"/>
      <c r="S234" s="46"/>
    </row>
    <row r="235" spans="2:19" s="40" customFormat="1" x14ac:dyDescent="0.35">
      <c r="B235" s="43">
        <v>2</v>
      </c>
      <c r="C235" s="44">
        <v>39.4146</v>
      </c>
      <c r="D235" s="44">
        <v>39.4313</v>
      </c>
      <c r="E235" s="44">
        <v>39.447899999999997</v>
      </c>
      <c r="F235" s="44">
        <v>39.456200000000003</v>
      </c>
      <c r="G235" s="44">
        <v>39.465000000000003</v>
      </c>
      <c r="H235" s="44">
        <v>39.472999999999999</v>
      </c>
      <c r="I235" s="44">
        <v>39.481000000000002</v>
      </c>
      <c r="J235" s="44">
        <v>39.49</v>
      </c>
      <c r="K235" s="44">
        <v>39.497999999999998</v>
      </c>
      <c r="L235" s="42"/>
      <c r="M235" s="46"/>
      <c r="N235" s="46"/>
      <c r="O235" s="46"/>
      <c r="P235" s="46"/>
      <c r="Q235" s="46"/>
      <c r="R235" s="46"/>
      <c r="S235" s="46"/>
    </row>
    <row r="236" spans="2:19" s="40" customFormat="1" x14ac:dyDescent="0.35">
      <c r="B236" s="43">
        <v>3</v>
      </c>
      <c r="C236" s="44">
        <v>14.336600000000001</v>
      </c>
      <c r="D236" s="44">
        <v>14.252700000000001</v>
      </c>
      <c r="E236" s="44">
        <v>14.167400000000001</v>
      </c>
      <c r="F236" s="44">
        <v>14.1241</v>
      </c>
      <c r="G236" s="44">
        <v>14.081</v>
      </c>
      <c r="H236" s="44">
        <v>14.037000000000001</v>
      </c>
      <c r="I236" s="44">
        <v>13.992000000000001</v>
      </c>
      <c r="J236" s="44">
        <v>13.946999999999999</v>
      </c>
      <c r="K236" s="44">
        <v>13.901999999999999</v>
      </c>
      <c r="L236" s="42"/>
      <c r="M236" s="46"/>
      <c r="N236" s="46"/>
      <c r="O236" s="46"/>
      <c r="P236" s="46"/>
      <c r="Q236" s="46"/>
      <c r="R236" s="46"/>
      <c r="S236" s="46"/>
    </row>
    <row r="237" spans="2:19" s="40" customFormat="1" x14ac:dyDescent="0.35">
      <c r="B237" s="43">
        <v>4</v>
      </c>
      <c r="C237" s="44">
        <v>8.7512000000000008</v>
      </c>
      <c r="D237" s="44">
        <v>8.6564999999999994</v>
      </c>
      <c r="E237" s="44">
        <v>8.5599000000000007</v>
      </c>
      <c r="F237" s="44">
        <v>8.5108999999999995</v>
      </c>
      <c r="G237" s="44">
        <v>8.4610000000000003</v>
      </c>
      <c r="H237" s="44">
        <v>8.4109999999999996</v>
      </c>
      <c r="I237" s="44">
        <v>8.36</v>
      </c>
      <c r="J237" s="44">
        <v>8.3089999999999993</v>
      </c>
      <c r="K237" s="44">
        <v>8.2569999999999997</v>
      </c>
      <c r="L237" s="42"/>
      <c r="M237" s="46"/>
      <c r="N237" s="46"/>
      <c r="O237" s="46"/>
      <c r="P237" s="46"/>
      <c r="Q237" s="46"/>
      <c r="R237" s="46"/>
      <c r="S237" s="46"/>
    </row>
    <row r="238" spans="2:19" s="40" customFormat="1" x14ac:dyDescent="0.35">
      <c r="B238" s="43">
        <v>5</v>
      </c>
      <c r="C238" s="44">
        <v>6.5244999999999997</v>
      </c>
      <c r="D238" s="44">
        <v>6.4276999999999997</v>
      </c>
      <c r="E238" s="44">
        <v>6.3285999999999998</v>
      </c>
      <c r="F238" s="44">
        <v>6.2779999999999996</v>
      </c>
      <c r="G238" s="44">
        <v>6.2270000000000003</v>
      </c>
      <c r="H238" s="44">
        <v>6.1749999999999998</v>
      </c>
      <c r="I238" s="44">
        <v>6.1230000000000002</v>
      </c>
      <c r="J238" s="44">
        <v>6.069</v>
      </c>
      <c r="K238" s="44">
        <v>6.0149999999999997</v>
      </c>
      <c r="L238" s="42"/>
      <c r="M238" s="46"/>
      <c r="N238" s="46"/>
      <c r="O238" s="46"/>
      <c r="P238" s="46"/>
      <c r="Q238" s="46"/>
      <c r="R238" s="46"/>
      <c r="S238" s="46"/>
    </row>
    <row r="239" spans="2:19" s="40" customFormat="1" x14ac:dyDescent="0.35">
      <c r="B239" s="43">
        <v>6</v>
      </c>
      <c r="C239" s="44">
        <v>5.3662000000000001</v>
      </c>
      <c r="D239" s="44">
        <v>5.2686999999999999</v>
      </c>
      <c r="E239" s="44">
        <v>5.1684000000000001</v>
      </c>
      <c r="F239" s="44">
        <v>5.1172000000000004</v>
      </c>
      <c r="G239" s="44">
        <v>5.0650000000000004</v>
      </c>
      <c r="H239" s="44">
        <v>5.0119999999999996</v>
      </c>
      <c r="I239" s="44">
        <v>4.9589999999999996</v>
      </c>
      <c r="J239" s="44">
        <v>4.9039999999999999</v>
      </c>
      <c r="K239" s="44">
        <v>4.8490000000000002</v>
      </c>
      <c r="L239" s="42"/>
      <c r="M239" s="46"/>
      <c r="N239" s="46"/>
      <c r="O239" s="46"/>
      <c r="P239" s="46"/>
      <c r="Q239" s="46"/>
      <c r="R239" s="46"/>
      <c r="S239" s="46"/>
    </row>
    <row r="240" spans="2:19" s="40" customFormat="1" x14ac:dyDescent="0.35">
      <c r="B240" s="43">
        <v>7</v>
      </c>
      <c r="C240" s="44">
        <v>4.6657999999999999</v>
      </c>
      <c r="D240" s="44">
        <v>4.5678000000000001</v>
      </c>
      <c r="E240" s="44">
        <v>4.4667000000000003</v>
      </c>
      <c r="F240" s="44">
        <v>4.415</v>
      </c>
      <c r="G240" s="44">
        <v>4.3620000000000001</v>
      </c>
      <c r="H240" s="44">
        <v>4.3090000000000002</v>
      </c>
      <c r="I240" s="44">
        <v>4.2539999999999996</v>
      </c>
      <c r="J240" s="44">
        <v>4.1989999999999998</v>
      </c>
      <c r="K240" s="44">
        <v>4.1420000000000003</v>
      </c>
      <c r="L240" s="42"/>
      <c r="M240" s="46"/>
      <c r="N240" s="46"/>
      <c r="O240" s="46"/>
      <c r="P240" s="46"/>
      <c r="Q240" s="46"/>
      <c r="R240" s="46"/>
      <c r="S240" s="46"/>
    </row>
    <row r="241" spans="2:19" s="40" customFormat="1" x14ac:dyDescent="0.35">
      <c r="B241" s="43">
        <v>8</v>
      </c>
      <c r="C241" s="44">
        <v>4.1997</v>
      </c>
      <c r="D241" s="44">
        <v>4.1012000000000004</v>
      </c>
      <c r="E241" s="44">
        <v>3.9994999999999998</v>
      </c>
      <c r="F241" s="44">
        <v>3.9472</v>
      </c>
      <c r="G241" s="44">
        <v>3.8940000000000001</v>
      </c>
      <c r="H241" s="44">
        <v>3.84</v>
      </c>
      <c r="I241" s="44">
        <v>3.7839999999999998</v>
      </c>
      <c r="J241" s="44">
        <v>3.7280000000000002</v>
      </c>
      <c r="K241" s="44">
        <v>3.67</v>
      </c>
      <c r="L241" s="42"/>
      <c r="M241" s="46"/>
      <c r="N241" s="46"/>
      <c r="O241" s="46"/>
      <c r="P241" s="46"/>
      <c r="Q241" s="46"/>
      <c r="R241" s="46"/>
      <c r="S241" s="46"/>
    </row>
    <row r="242" spans="2:19" s="40" customFormat="1" x14ac:dyDescent="0.35">
      <c r="B242" s="43">
        <v>9</v>
      </c>
      <c r="C242" s="44">
        <v>3.8681999999999999</v>
      </c>
      <c r="D242" s="44">
        <v>3.7694000000000001</v>
      </c>
      <c r="E242" s="44">
        <v>3.6669</v>
      </c>
      <c r="F242" s="44">
        <v>3.6141999999999999</v>
      </c>
      <c r="G242" s="44">
        <v>3.56</v>
      </c>
      <c r="H242" s="44">
        <v>3.5049999999999999</v>
      </c>
      <c r="I242" s="44">
        <v>3.4489999999999998</v>
      </c>
      <c r="J242" s="44">
        <v>3.3919999999999999</v>
      </c>
      <c r="K242" s="44">
        <v>3.3330000000000002</v>
      </c>
      <c r="L242" s="42"/>
      <c r="M242" s="46"/>
      <c r="N242" s="46"/>
      <c r="O242" s="46"/>
      <c r="P242" s="46"/>
      <c r="Q242" s="46"/>
      <c r="R242" s="46"/>
      <c r="S242" s="46"/>
    </row>
    <row r="243" spans="2:19" s="40" customFormat="1" x14ac:dyDescent="0.35">
      <c r="B243" s="43">
        <v>10</v>
      </c>
      <c r="C243" s="44">
        <v>3.6208999999999998</v>
      </c>
      <c r="D243" s="44">
        <v>3.5217000000000001</v>
      </c>
      <c r="E243" s="44">
        <v>3.4184999999999999</v>
      </c>
      <c r="F243" s="44">
        <v>3.3654000000000002</v>
      </c>
      <c r="G243" s="44">
        <v>3.3109999999999999</v>
      </c>
      <c r="H243" s="44">
        <v>3.2549999999999999</v>
      </c>
      <c r="I243" s="44">
        <v>3.198</v>
      </c>
      <c r="J243" s="44">
        <v>3.14</v>
      </c>
      <c r="K243" s="44">
        <v>3.08</v>
      </c>
      <c r="L243" s="42"/>
      <c r="M243" s="46"/>
      <c r="N243" s="46"/>
      <c r="O243" s="46"/>
      <c r="P243" s="46"/>
      <c r="Q243" s="46"/>
      <c r="R243" s="46"/>
      <c r="S243" s="46"/>
    </row>
    <row r="244" spans="2:19" s="40" customFormat="1" x14ac:dyDescent="0.35">
      <c r="B244" s="43">
        <v>11</v>
      </c>
      <c r="C244" s="44">
        <v>3.4296000000000002</v>
      </c>
      <c r="D244" s="44">
        <v>3.3298999999999999</v>
      </c>
      <c r="E244" s="44">
        <v>3.2261000000000002</v>
      </c>
      <c r="F244" s="44">
        <v>3.1724999999999999</v>
      </c>
      <c r="G244" s="44">
        <v>3.1179999999999999</v>
      </c>
      <c r="H244" s="44">
        <v>3.0609999999999999</v>
      </c>
      <c r="I244" s="44">
        <v>3.004</v>
      </c>
      <c r="J244" s="44">
        <v>2.944</v>
      </c>
      <c r="K244" s="44">
        <v>2.883</v>
      </c>
      <c r="L244" s="42"/>
      <c r="M244" s="46"/>
      <c r="N244" s="46"/>
      <c r="O244" s="46"/>
      <c r="P244" s="46"/>
      <c r="Q244" s="46"/>
      <c r="R244" s="46"/>
      <c r="S244" s="46"/>
    </row>
    <row r="245" spans="2:19" s="40" customFormat="1" x14ac:dyDescent="0.35">
      <c r="B245" s="43">
        <v>12</v>
      </c>
      <c r="C245" s="44">
        <v>3.2772999999999999</v>
      </c>
      <c r="D245" s="44">
        <v>3.1772</v>
      </c>
      <c r="E245" s="44">
        <v>3.0728</v>
      </c>
      <c r="F245" s="44">
        <v>3.0186999999999999</v>
      </c>
      <c r="G245" s="44">
        <v>2.9630000000000001</v>
      </c>
      <c r="H245" s="44">
        <v>2.9060000000000001</v>
      </c>
      <c r="I245" s="44">
        <v>2.8479999999999999</v>
      </c>
      <c r="J245" s="44">
        <v>2.7869999999999999</v>
      </c>
      <c r="K245" s="44">
        <v>2.7250000000000001</v>
      </c>
      <c r="L245" s="42"/>
      <c r="M245" s="46"/>
      <c r="N245" s="46"/>
      <c r="O245" s="46"/>
      <c r="P245" s="46"/>
      <c r="Q245" s="46"/>
      <c r="R245" s="46"/>
      <c r="S245" s="46"/>
    </row>
    <row r="246" spans="2:19" s="40" customFormat="1" x14ac:dyDescent="0.35">
      <c r="B246" s="43">
        <v>13</v>
      </c>
      <c r="C246" s="44">
        <v>3.1532</v>
      </c>
      <c r="D246" s="44">
        <v>3.0527000000000002</v>
      </c>
      <c r="E246" s="44">
        <v>2.9477000000000002</v>
      </c>
      <c r="F246" s="44">
        <v>2.8932000000000002</v>
      </c>
      <c r="G246" s="44">
        <v>2.8370000000000002</v>
      </c>
      <c r="H246" s="44">
        <v>2.78</v>
      </c>
      <c r="I246" s="44">
        <v>2.72</v>
      </c>
      <c r="J246" s="44">
        <v>2.6589999999999998</v>
      </c>
      <c r="K246" s="44">
        <v>2.5950000000000002</v>
      </c>
      <c r="L246" s="42"/>
      <c r="M246" s="46"/>
      <c r="N246" s="46"/>
      <c r="O246" s="46"/>
      <c r="P246" s="46"/>
      <c r="Q246" s="46"/>
      <c r="R246" s="46"/>
      <c r="S246" s="46"/>
    </row>
    <row r="247" spans="2:19" s="40" customFormat="1" x14ac:dyDescent="0.35">
      <c r="B247" s="43">
        <v>14</v>
      </c>
      <c r="C247" s="44">
        <v>3.0501999999999998</v>
      </c>
      <c r="D247" s="44">
        <v>2.9493</v>
      </c>
      <c r="E247" s="44">
        <v>2.8437000000000001</v>
      </c>
      <c r="F247" s="44">
        <v>2.7888000000000002</v>
      </c>
      <c r="G247" s="44">
        <v>2.7320000000000002</v>
      </c>
      <c r="H247" s="44">
        <v>2.6739999999999999</v>
      </c>
      <c r="I247" s="44">
        <v>2.6139999999999999</v>
      </c>
      <c r="J247" s="44">
        <v>2.552</v>
      </c>
      <c r="K247" s="44">
        <v>2.4870000000000001</v>
      </c>
      <c r="L247" s="42"/>
      <c r="M247" s="46"/>
      <c r="N247" s="46"/>
      <c r="O247" s="46"/>
      <c r="P247" s="46"/>
      <c r="Q247" s="46"/>
      <c r="R247" s="46"/>
      <c r="S247" s="46"/>
    </row>
    <row r="248" spans="2:19" s="40" customFormat="1" x14ac:dyDescent="0.35">
      <c r="B248" s="43">
        <v>15</v>
      </c>
      <c r="C248" s="44">
        <v>2.9632999999999998</v>
      </c>
      <c r="D248" s="44">
        <v>2.8620999999999999</v>
      </c>
      <c r="E248" s="44">
        <v>2.7559</v>
      </c>
      <c r="F248" s="44">
        <v>2.7006000000000001</v>
      </c>
      <c r="G248" s="44">
        <v>2.6440000000000001</v>
      </c>
      <c r="H248" s="44">
        <v>2.585</v>
      </c>
      <c r="I248" s="44">
        <v>2.524</v>
      </c>
      <c r="J248" s="44">
        <v>2.4609999999999999</v>
      </c>
      <c r="K248" s="44">
        <v>2.395</v>
      </c>
      <c r="L248" s="42"/>
      <c r="M248" s="46"/>
      <c r="N248" s="46"/>
      <c r="O248" s="46"/>
      <c r="P248" s="46"/>
      <c r="Q248" s="46"/>
      <c r="R248" s="46"/>
      <c r="S248" s="46"/>
    </row>
    <row r="249" spans="2:19" s="40" customFormat="1" x14ac:dyDescent="0.35">
      <c r="B249" s="43">
        <v>16</v>
      </c>
      <c r="C249" s="44">
        <v>2.8889999999999998</v>
      </c>
      <c r="D249" s="44">
        <v>2.7875000000000001</v>
      </c>
      <c r="E249" s="44">
        <v>2.6808000000000001</v>
      </c>
      <c r="F249" s="44">
        <v>2.6252</v>
      </c>
      <c r="G249" s="44">
        <v>2.5680000000000001</v>
      </c>
      <c r="H249" s="44">
        <v>2.5089999999999999</v>
      </c>
      <c r="I249" s="44">
        <v>2.4470000000000001</v>
      </c>
      <c r="J249" s="44">
        <v>2.383</v>
      </c>
      <c r="K249" s="44">
        <v>2.3159999999999998</v>
      </c>
      <c r="L249" s="42"/>
      <c r="M249" s="46"/>
      <c r="N249" s="46"/>
      <c r="O249" s="46"/>
      <c r="P249" s="46"/>
      <c r="Q249" s="46"/>
      <c r="R249" s="46"/>
      <c r="S249" s="46"/>
    </row>
    <row r="250" spans="2:19" s="40" customFormat="1" x14ac:dyDescent="0.35">
      <c r="B250" s="43">
        <v>17</v>
      </c>
      <c r="C250" s="44">
        <v>2.8249</v>
      </c>
      <c r="D250" s="44">
        <v>2.7229999999999999</v>
      </c>
      <c r="E250" s="44">
        <v>2.6158000000000001</v>
      </c>
      <c r="F250" s="44">
        <v>2.5598000000000001</v>
      </c>
      <c r="G250" s="44">
        <v>2.5019999999999998</v>
      </c>
      <c r="H250" s="44">
        <v>2.4420000000000002</v>
      </c>
      <c r="I250" s="44">
        <v>2.38</v>
      </c>
      <c r="J250" s="44">
        <v>2.3149999999999999</v>
      </c>
      <c r="K250" s="44">
        <v>2.2469999999999999</v>
      </c>
      <c r="L250" s="42"/>
      <c r="M250" s="46"/>
      <c r="N250" s="46"/>
      <c r="O250" s="46"/>
      <c r="P250" s="46"/>
      <c r="Q250" s="46"/>
      <c r="R250" s="46"/>
      <c r="S250" s="46"/>
    </row>
    <row r="251" spans="2:19" s="40" customFormat="1" x14ac:dyDescent="0.35">
      <c r="B251" s="43">
        <v>18</v>
      </c>
      <c r="C251" s="44">
        <v>2.7688999999999999</v>
      </c>
      <c r="D251" s="44">
        <v>2.6667000000000001</v>
      </c>
      <c r="E251" s="44">
        <v>2.5590000000000002</v>
      </c>
      <c r="F251" s="44">
        <v>2.5026999999999999</v>
      </c>
      <c r="G251" s="44">
        <v>2.4449999999999998</v>
      </c>
      <c r="H251" s="44">
        <v>2.3839999999999999</v>
      </c>
      <c r="I251" s="44">
        <v>2.3210000000000002</v>
      </c>
      <c r="J251" s="44">
        <v>2.2559999999999998</v>
      </c>
      <c r="K251" s="44">
        <v>2.1869999999999998</v>
      </c>
      <c r="L251" s="42"/>
      <c r="M251" s="46"/>
      <c r="N251" s="46"/>
      <c r="O251" s="46"/>
      <c r="P251" s="46"/>
      <c r="Q251" s="46"/>
      <c r="R251" s="46"/>
      <c r="S251" s="46"/>
    </row>
    <row r="252" spans="2:19" s="40" customFormat="1" x14ac:dyDescent="0.35">
      <c r="B252" s="43">
        <v>19</v>
      </c>
      <c r="C252" s="44">
        <v>2.7195999999999998</v>
      </c>
      <c r="D252" s="44">
        <v>2.6171000000000002</v>
      </c>
      <c r="E252" s="44">
        <v>2.5089000000000001</v>
      </c>
      <c r="F252" s="44">
        <v>2.4523000000000001</v>
      </c>
      <c r="G252" s="44">
        <v>2.3940000000000001</v>
      </c>
      <c r="H252" s="44">
        <v>2.3330000000000002</v>
      </c>
      <c r="I252" s="44">
        <v>2.27</v>
      </c>
      <c r="J252" s="44">
        <v>2.2029999999999998</v>
      </c>
      <c r="K252" s="44">
        <v>2.133</v>
      </c>
      <c r="L252" s="42"/>
      <c r="M252" s="46"/>
      <c r="N252" s="46"/>
      <c r="O252" s="46"/>
      <c r="P252" s="46"/>
      <c r="Q252" s="46"/>
      <c r="R252" s="46"/>
      <c r="S252" s="46"/>
    </row>
    <row r="253" spans="2:19" s="40" customFormat="1" x14ac:dyDescent="0.35">
      <c r="B253" s="43">
        <v>20</v>
      </c>
      <c r="C253" s="44">
        <v>2.6758000000000002</v>
      </c>
      <c r="D253" s="44">
        <v>2.5731000000000002</v>
      </c>
      <c r="E253" s="44">
        <v>2.4645000000000001</v>
      </c>
      <c r="F253" s="44">
        <v>2.4076</v>
      </c>
      <c r="G253" s="44">
        <v>2.3490000000000002</v>
      </c>
      <c r="H253" s="44">
        <v>2.2869999999999999</v>
      </c>
      <c r="I253" s="44">
        <v>2.2229999999999999</v>
      </c>
      <c r="J253" s="44">
        <v>2.1560000000000001</v>
      </c>
      <c r="K253" s="44">
        <v>2.085</v>
      </c>
      <c r="L253" s="42"/>
      <c r="M253" s="46"/>
      <c r="N253" s="46"/>
      <c r="O253" s="46"/>
      <c r="P253" s="46"/>
      <c r="Q253" s="46"/>
      <c r="R253" s="46"/>
      <c r="S253" s="46"/>
    </row>
    <row r="254" spans="2:19" s="40" customFormat="1" x14ac:dyDescent="0.35">
      <c r="B254" s="43">
        <v>21</v>
      </c>
      <c r="C254" s="44">
        <v>2.6368</v>
      </c>
      <c r="D254" s="44">
        <v>2.5337999999999998</v>
      </c>
      <c r="E254" s="44">
        <v>2.4247000000000001</v>
      </c>
      <c r="F254" s="44">
        <v>2.3675000000000002</v>
      </c>
      <c r="G254" s="44">
        <v>2.3079999999999998</v>
      </c>
      <c r="H254" s="44">
        <v>2.246</v>
      </c>
      <c r="I254" s="44">
        <v>2.1819999999999999</v>
      </c>
      <c r="J254" s="44">
        <v>2.1139999999999999</v>
      </c>
      <c r="K254" s="44">
        <v>2.0419999999999998</v>
      </c>
      <c r="L254" s="42"/>
      <c r="M254" s="46"/>
      <c r="N254" s="46"/>
      <c r="O254" s="46"/>
      <c r="P254" s="46"/>
      <c r="Q254" s="46"/>
      <c r="R254" s="46"/>
      <c r="S254" s="46"/>
    </row>
    <row r="255" spans="2:19" s="40" customFormat="1" x14ac:dyDescent="0.35">
      <c r="B255" s="43">
        <v>22</v>
      </c>
      <c r="C255" s="44">
        <v>2.6017000000000001</v>
      </c>
      <c r="D255" s="44">
        <v>2.4984000000000002</v>
      </c>
      <c r="E255" s="44">
        <v>2.3889999999999998</v>
      </c>
      <c r="F255" s="44">
        <v>2.3315000000000001</v>
      </c>
      <c r="G255" s="44">
        <v>2.2719999999999998</v>
      </c>
      <c r="H255" s="44">
        <v>2.21</v>
      </c>
      <c r="I255" s="44">
        <v>2.145</v>
      </c>
      <c r="J255" s="44">
        <v>2.0760000000000001</v>
      </c>
      <c r="K255" s="44">
        <v>2.0030000000000001</v>
      </c>
      <c r="L255" s="42"/>
      <c r="M255" s="46"/>
      <c r="N255" s="46"/>
      <c r="O255" s="46"/>
      <c r="P255" s="46"/>
      <c r="Q255" s="46"/>
      <c r="R255" s="46"/>
      <c r="S255" s="46"/>
    </row>
    <row r="256" spans="2:19" s="40" customFormat="1" x14ac:dyDescent="0.35">
      <c r="B256" s="43">
        <v>23</v>
      </c>
      <c r="C256" s="44">
        <v>2.5699000000000001</v>
      </c>
      <c r="D256" s="44">
        <v>2.4664999999999999</v>
      </c>
      <c r="E256" s="44">
        <v>2.3567</v>
      </c>
      <c r="F256" s="44">
        <v>2.2989000000000002</v>
      </c>
      <c r="G256" s="44">
        <v>2.2389999999999999</v>
      </c>
      <c r="H256" s="44">
        <v>2.1760000000000002</v>
      </c>
      <c r="I256" s="44">
        <v>2.1110000000000002</v>
      </c>
      <c r="J256" s="44">
        <v>2.0409999999999999</v>
      </c>
      <c r="K256" s="44">
        <v>1.968</v>
      </c>
      <c r="L256" s="42"/>
      <c r="M256" s="46"/>
      <c r="N256" s="46"/>
      <c r="O256" s="46"/>
      <c r="P256" s="46"/>
      <c r="Q256" s="46"/>
      <c r="R256" s="46"/>
      <c r="S256" s="46"/>
    </row>
    <row r="257" spans="2:19" s="40" customFormat="1" x14ac:dyDescent="0.35">
      <c r="B257" s="43">
        <v>24</v>
      </c>
      <c r="C257" s="44">
        <v>2.5411000000000001</v>
      </c>
      <c r="D257" s="44">
        <v>2.4373999999999998</v>
      </c>
      <c r="E257" s="44">
        <v>2.3273000000000001</v>
      </c>
      <c r="F257" s="44">
        <v>2.2692999999999999</v>
      </c>
      <c r="G257" s="44">
        <v>2.2090000000000001</v>
      </c>
      <c r="H257" s="44">
        <v>2.1459999999999999</v>
      </c>
      <c r="I257" s="44">
        <v>2.08</v>
      </c>
      <c r="J257" s="44">
        <v>2.0099999999999998</v>
      </c>
      <c r="K257" s="44">
        <v>1.9350000000000001</v>
      </c>
      <c r="L257" s="42"/>
      <c r="M257" s="46"/>
      <c r="N257" s="46"/>
      <c r="O257" s="46"/>
      <c r="P257" s="46"/>
      <c r="Q257" s="46"/>
      <c r="R257" s="46"/>
      <c r="S257" s="46"/>
    </row>
    <row r="258" spans="2:19" s="40" customFormat="1" x14ac:dyDescent="0.35">
      <c r="B258" s="43">
        <v>25</v>
      </c>
      <c r="C258" s="44">
        <v>2.5148999999999999</v>
      </c>
      <c r="D258" s="44">
        <v>2.411</v>
      </c>
      <c r="E258" s="44">
        <v>2.3005</v>
      </c>
      <c r="F258" s="44">
        <v>2.2422</v>
      </c>
      <c r="G258" s="44">
        <v>2.1819999999999999</v>
      </c>
      <c r="H258" s="44">
        <v>2.1179999999999999</v>
      </c>
      <c r="I258" s="44">
        <v>2.052</v>
      </c>
      <c r="J258" s="44">
        <v>1.9810000000000001</v>
      </c>
      <c r="K258" s="44">
        <v>1.9059999999999999</v>
      </c>
      <c r="L258" s="42"/>
      <c r="M258" s="46"/>
      <c r="N258" s="46"/>
      <c r="O258" s="46"/>
      <c r="P258" s="46"/>
      <c r="Q258" s="46"/>
      <c r="R258" s="46"/>
      <c r="S258" s="46"/>
    </row>
    <row r="259" spans="2:19" s="40" customFormat="1" x14ac:dyDescent="0.35">
      <c r="B259" s="43">
        <v>26</v>
      </c>
      <c r="C259" s="44">
        <v>2.4908000000000001</v>
      </c>
      <c r="D259" s="44">
        <v>2.3866999999999998</v>
      </c>
      <c r="E259" s="44">
        <v>2.2759</v>
      </c>
      <c r="F259" s="44">
        <v>2.2174</v>
      </c>
      <c r="G259" s="44">
        <v>2.157</v>
      </c>
      <c r="H259" s="44">
        <v>2.093</v>
      </c>
      <c r="I259" s="44">
        <v>2.0259999999999998</v>
      </c>
      <c r="J259" s="44">
        <v>1.954</v>
      </c>
      <c r="K259" s="44">
        <v>1.8779999999999999</v>
      </c>
      <c r="L259" s="42"/>
      <c r="M259" s="46"/>
      <c r="N259" s="46"/>
      <c r="O259" s="46"/>
      <c r="P259" s="46"/>
      <c r="Q259" s="46"/>
      <c r="R259" s="46"/>
      <c r="S259" s="46"/>
    </row>
    <row r="260" spans="2:19" s="40" customFormat="1" x14ac:dyDescent="0.35">
      <c r="B260" s="43">
        <v>27</v>
      </c>
      <c r="C260" s="44">
        <v>2.4687999999999999</v>
      </c>
      <c r="D260" s="44">
        <v>2.3643999999999998</v>
      </c>
      <c r="E260" s="44">
        <v>2.2532999999999999</v>
      </c>
      <c r="F260" s="44">
        <v>2.1945999999999999</v>
      </c>
      <c r="G260" s="44">
        <v>2.133</v>
      </c>
      <c r="H260" s="44">
        <v>2.069</v>
      </c>
      <c r="I260" s="44">
        <v>2.0019999999999998</v>
      </c>
      <c r="J260" s="44">
        <v>1.93</v>
      </c>
      <c r="K260" s="44">
        <v>1.853</v>
      </c>
      <c r="L260" s="42"/>
      <c r="M260" s="46"/>
      <c r="N260" s="46"/>
      <c r="O260" s="46"/>
      <c r="P260" s="46"/>
      <c r="Q260" s="46"/>
      <c r="R260" s="46"/>
      <c r="S260" s="46"/>
    </row>
    <row r="261" spans="2:19" s="40" customFormat="1" x14ac:dyDescent="0.35">
      <c r="B261" s="43">
        <v>28</v>
      </c>
      <c r="C261" s="44">
        <v>2.4483999999999999</v>
      </c>
      <c r="D261" s="44">
        <v>2.3437999999999999</v>
      </c>
      <c r="E261" s="44">
        <v>2.2324000000000002</v>
      </c>
      <c r="F261" s="44">
        <v>2.1735000000000002</v>
      </c>
      <c r="G261" s="44">
        <v>2.1120000000000001</v>
      </c>
      <c r="H261" s="44">
        <v>2.048</v>
      </c>
      <c r="I261" s="44">
        <v>1.98</v>
      </c>
      <c r="J261" s="44">
        <v>1.907</v>
      </c>
      <c r="K261" s="44">
        <v>1.829</v>
      </c>
      <c r="L261" s="42"/>
      <c r="M261" s="46"/>
      <c r="N261" s="46"/>
      <c r="O261" s="46"/>
      <c r="P261" s="46"/>
      <c r="Q261" s="46"/>
      <c r="R261" s="46"/>
      <c r="S261" s="46"/>
    </row>
    <row r="262" spans="2:19" s="40" customFormat="1" x14ac:dyDescent="0.35">
      <c r="B262" s="43">
        <v>29</v>
      </c>
      <c r="C262" s="44">
        <v>2.4295</v>
      </c>
      <c r="D262" s="44">
        <v>2.3248000000000002</v>
      </c>
      <c r="E262" s="44">
        <v>2.2130999999999998</v>
      </c>
      <c r="F262" s="44">
        <v>2.1539999999999999</v>
      </c>
      <c r="G262" s="44">
        <v>2.0920000000000001</v>
      </c>
      <c r="H262" s="44">
        <v>2.028</v>
      </c>
      <c r="I262" s="44">
        <v>1.9590000000000001</v>
      </c>
      <c r="J262" s="44">
        <v>1.8859999999999999</v>
      </c>
      <c r="K262" s="44">
        <v>1.8069999999999999</v>
      </c>
      <c r="L262" s="42"/>
      <c r="M262" s="46"/>
      <c r="N262" s="46"/>
      <c r="O262" s="46"/>
      <c r="P262" s="46"/>
      <c r="Q262" s="46"/>
      <c r="R262" s="46"/>
      <c r="S262" s="46"/>
    </row>
    <row r="263" spans="2:19" s="40" customFormat="1" x14ac:dyDescent="0.35">
      <c r="B263" s="43">
        <v>30</v>
      </c>
      <c r="C263" s="44">
        <v>2.4119999999999999</v>
      </c>
      <c r="D263" s="44">
        <v>2.3071999999999999</v>
      </c>
      <c r="E263" s="44">
        <v>2.1951999999999998</v>
      </c>
      <c r="F263" s="44">
        <v>2.1358999999999999</v>
      </c>
      <c r="G263" s="44">
        <v>2.0739999999999998</v>
      </c>
      <c r="H263" s="44">
        <v>2.0089999999999999</v>
      </c>
      <c r="I263" s="44">
        <v>1.94</v>
      </c>
      <c r="J263" s="44">
        <v>1.8660000000000001</v>
      </c>
      <c r="K263" s="44">
        <v>1.7869999999999999</v>
      </c>
      <c r="L263" s="42"/>
      <c r="M263" s="46"/>
      <c r="N263" s="46"/>
      <c r="O263" s="46"/>
      <c r="P263" s="46"/>
      <c r="Q263" s="46"/>
      <c r="R263" s="46"/>
      <c r="S263" s="46"/>
    </row>
    <row r="264" spans="2:19" s="40" customFormat="1" x14ac:dyDescent="0.35">
      <c r="B264" s="43">
        <v>40</v>
      </c>
      <c r="C264" s="44">
        <v>2.2881999999999998</v>
      </c>
      <c r="D264" s="44">
        <v>2.1819000000000002</v>
      </c>
      <c r="E264" s="44">
        <v>2.0676999999999999</v>
      </c>
      <c r="F264" s="44">
        <v>2.0068999999999999</v>
      </c>
      <c r="G264" s="44">
        <v>1.9430000000000001</v>
      </c>
      <c r="H264" s="44">
        <v>1.875</v>
      </c>
      <c r="I264" s="44">
        <v>1.8029999999999999</v>
      </c>
      <c r="J264" s="44">
        <v>1.724</v>
      </c>
      <c r="K264" s="44">
        <v>1.637</v>
      </c>
      <c r="L264" s="42"/>
      <c r="M264" s="46"/>
      <c r="N264" s="46"/>
      <c r="O264" s="46"/>
      <c r="P264" s="46"/>
      <c r="Q264" s="46"/>
      <c r="R264" s="46"/>
      <c r="S264" s="46"/>
    </row>
    <row r="265" spans="2:19" s="40" customFormat="1" x14ac:dyDescent="0.35">
      <c r="B265" s="43">
        <v>60</v>
      </c>
      <c r="C265" s="44">
        <v>2.1692</v>
      </c>
      <c r="D265" s="44">
        <v>2.0613000000000001</v>
      </c>
      <c r="E265" s="44">
        <v>1.9444999999999999</v>
      </c>
      <c r="F265" s="44">
        <v>1.8816999999999999</v>
      </c>
      <c r="G265" s="44">
        <v>1.8149999999999999</v>
      </c>
      <c r="H265" s="44">
        <v>1.744</v>
      </c>
      <c r="I265" s="44">
        <v>1.667</v>
      </c>
      <c r="J265" s="44">
        <v>1.581</v>
      </c>
      <c r="K265" s="44">
        <v>1.482</v>
      </c>
      <c r="L265" s="42"/>
      <c r="M265" s="46"/>
      <c r="N265" s="46"/>
      <c r="O265" s="46"/>
      <c r="P265" s="46"/>
      <c r="Q265" s="46"/>
      <c r="R265" s="46"/>
      <c r="S265" s="46"/>
    </row>
    <row r="266" spans="2:19" s="40" customFormat="1" x14ac:dyDescent="0.35">
      <c r="B266" s="43">
        <v>120</v>
      </c>
      <c r="C266" s="44">
        <v>2.0548000000000002</v>
      </c>
      <c r="D266" s="44">
        <v>1.9450000000000001</v>
      </c>
      <c r="E266" s="44">
        <v>1.8249</v>
      </c>
      <c r="F266" s="44">
        <v>1.7597</v>
      </c>
      <c r="G266" s="44">
        <v>1.69</v>
      </c>
      <c r="H266" s="44">
        <v>1.6140000000000001</v>
      </c>
      <c r="I266" s="44">
        <v>1.53</v>
      </c>
      <c r="J266" s="44">
        <v>1.4330000000000001</v>
      </c>
      <c r="K266" s="44">
        <v>1.31</v>
      </c>
      <c r="L266" s="42"/>
      <c r="M266" s="46"/>
      <c r="N266" s="46"/>
      <c r="O266" s="46"/>
      <c r="P266" s="46"/>
      <c r="Q266" s="46"/>
      <c r="R266" s="46"/>
      <c r="S266" s="46"/>
    </row>
    <row r="267" spans="2:19" s="40" customFormat="1" x14ac:dyDescent="0.35">
      <c r="B267" s="43" t="s">
        <v>100</v>
      </c>
      <c r="C267" s="44">
        <v>1.9447000000000001</v>
      </c>
      <c r="D267" s="44">
        <v>1.8326</v>
      </c>
      <c r="E267" s="44">
        <v>1.7084999999999999</v>
      </c>
      <c r="F267" s="44">
        <v>1.6402000000000001</v>
      </c>
      <c r="G267" s="44">
        <v>1.5660000000000001</v>
      </c>
      <c r="H267" s="44">
        <v>1.484</v>
      </c>
      <c r="I267" s="44">
        <v>1.3879999999999999</v>
      </c>
      <c r="J267" s="44">
        <v>1.268</v>
      </c>
      <c r="K267" s="44">
        <v>1</v>
      </c>
      <c r="L267" s="42"/>
      <c r="M267" s="46"/>
      <c r="N267" s="46"/>
      <c r="O267" s="46"/>
      <c r="P267" s="46"/>
      <c r="Q267" s="46"/>
      <c r="R267" s="46"/>
      <c r="S267" s="46"/>
    </row>
    <row r="268" spans="2:19" s="40" customFormat="1" x14ac:dyDescent="0.35"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6"/>
      <c r="N268" s="46"/>
      <c r="O268" s="46"/>
      <c r="P268" s="46"/>
      <c r="Q268" s="46"/>
      <c r="R268" s="46"/>
      <c r="S268" s="46"/>
    </row>
    <row r="269" spans="2:19" s="40" customFormat="1" ht="58" x14ac:dyDescent="0.35">
      <c r="B269" s="45" t="s">
        <v>97</v>
      </c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6"/>
      <c r="N269" s="46"/>
      <c r="O269" s="46"/>
      <c r="P269" s="46"/>
      <c r="Q269" s="46"/>
      <c r="R269" s="46"/>
      <c r="S269" s="46"/>
    </row>
    <row r="270" spans="2:19" s="40" customFormat="1" ht="58" x14ac:dyDescent="0.35">
      <c r="B270" s="41" t="s">
        <v>102</v>
      </c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6"/>
      <c r="N270" s="46"/>
      <c r="O270" s="46"/>
      <c r="P270" s="46"/>
      <c r="Q270" s="46"/>
      <c r="R270" s="46"/>
      <c r="S270" s="46"/>
    </row>
    <row r="271" spans="2:19" s="40" customFormat="1" x14ac:dyDescent="0.35">
      <c r="B271" s="43" t="s">
        <v>103</v>
      </c>
      <c r="C271" s="43">
        <v>1</v>
      </c>
      <c r="D271" s="43">
        <v>2</v>
      </c>
      <c r="E271" s="43">
        <v>3</v>
      </c>
      <c r="F271" s="43">
        <v>4</v>
      </c>
      <c r="G271" s="43">
        <v>5</v>
      </c>
      <c r="H271" s="43">
        <v>6</v>
      </c>
      <c r="I271" s="43">
        <v>7</v>
      </c>
      <c r="J271" s="43">
        <v>8</v>
      </c>
      <c r="K271" s="43">
        <v>9</v>
      </c>
      <c r="L271" s="43">
        <v>10</v>
      </c>
      <c r="M271" s="46"/>
      <c r="N271" s="46"/>
      <c r="O271" s="46"/>
      <c r="P271" s="46"/>
      <c r="Q271" s="46"/>
      <c r="R271" s="46"/>
      <c r="S271" s="46"/>
    </row>
    <row r="272" spans="2:19" s="40" customFormat="1" x14ac:dyDescent="0.35">
      <c r="B272" s="43">
        <v>1</v>
      </c>
      <c r="C272" s="44">
        <v>4052.181</v>
      </c>
      <c r="D272" s="44">
        <v>4999.5</v>
      </c>
      <c r="E272" s="44">
        <v>5403.3519999999999</v>
      </c>
      <c r="F272" s="44">
        <v>5624.5829999999996</v>
      </c>
      <c r="G272" s="44">
        <v>5763.65</v>
      </c>
      <c r="H272" s="44">
        <v>5858.9859999999999</v>
      </c>
      <c r="I272" s="44">
        <v>5928.3559999999998</v>
      </c>
      <c r="J272" s="44">
        <v>5981.07</v>
      </c>
      <c r="K272" s="44">
        <v>6022.473</v>
      </c>
      <c r="L272" s="44">
        <v>6055.8469999999998</v>
      </c>
      <c r="M272" s="46"/>
      <c r="N272" s="46"/>
      <c r="O272" s="46"/>
      <c r="P272" s="46"/>
      <c r="Q272" s="46"/>
      <c r="R272" s="46"/>
      <c r="S272" s="46"/>
    </row>
    <row r="273" spans="2:19" s="40" customFormat="1" x14ac:dyDescent="0.35">
      <c r="B273" s="43">
        <v>2</v>
      </c>
      <c r="C273" s="44">
        <v>98.503</v>
      </c>
      <c r="D273" s="44">
        <v>99</v>
      </c>
      <c r="E273" s="44">
        <v>99.165999999999997</v>
      </c>
      <c r="F273" s="44">
        <v>99.248999999999995</v>
      </c>
      <c r="G273" s="44">
        <v>99.299000000000007</v>
      </c>
      <c r="H273" s="44">
        <v>99.332999999999998</v>
      </c>
      <c r="I273" s="44">
        <v>99.355999999999995</v>
      </c>
      <c r="J273" s="44">
        <v>99.373999999999995</v>
      </c>
      <c r="K273" s="44">
        <v>99.388000000000005</v>
      </c>
      <c r="L273" s="44">
        <v>99.399000000000001</v>
      </c>
      <c r="M273" s="46"/>
      <c r="N273" s="46"/>
      <c r="O273" s="46"/>
      <c r="P273" s="46"/>
      <c r="Q273" s="46"/>
      <c r="R273" s="46"/>
      <c r="S273" s="46"/>
    </row>
    <row r="274" spans="2:19" s="40" customFormat="1" x14ac:dyDescent="0.35">
      <c r="B274" s="43">
        <v>3</v>
      </c>
      <c r="C274" s="44">
        <v>34.116</v>
      </c>
      <c r="D274" s="44">
        <v>30.817</v>
      </c>
      <c r="E274" s="44">
        <v>29.457000000000001</v>
      </c>
      <c r="F274" s="44">
        <v>28.71</v>
      </c>
      <c r="G274" s="44">
        <v>28.236999999999998</v>
      </c>
      <c r="H274" s="44">
        <v>27.911000000000001</v>
      </c>
      <c r="I274" s="44">
        <v>27.672000000000001</v>
      </c>
      <c r="J274" s="44">
        <v>27.489000000000001</v>
      </c>
      <c r="K274" s="44">
        <v>27.344999999999999</v>
      </c>
      <c r="L274" s="44">
        <v>27.228999999999999</v>
      </c>
      <c r="M274" s="46"/>
      <c r="N274" s="46"/>
      <c r="O274" s="46"/>
      <c r="P274" s="46"/>
      <c r="Q274" s="46"/>
      <c r="R274" s="46"/>
      <c r="S274" s="46"/>
    </row>
    <row r="275" spans="2:19" s="40" customFormat="1" x14ac:dyDescent="0.35">
      <c r="B275" s="43">
        <v>4</v>
      </c>
      <c r="C275" s="44">
        <v>21.198</v>
      </c>
      <c r="D275" s="44">
        <v>18</v>
      </c>
      <c r="E275" s="44">
        <v>16.693999999999999</v>
      </c>
      <c r="F275" s="44">
        <v>15.977</v>
      </c>
      <c r="G275" s="44">
        <v>15.522</v>
      </c>
      <c r="H275" s="44">
        <v>15.207000000000001</v>
      </c>
      <c r="I275" s="44">
        <v>14.976000000000001</v>
      </c>
      <c r="J275" s="44">
        <v>14.798999999999999</v>
      </c>
      <c r="K275" s="44">
        <v>14.659000000000001</v>
      </c>
      <c r="L275" s="44">
        <v>14.545999999999999</v>
      </c>
      <c r="M275" s="46"/>
      <c r="N275" s="46"/>
      <c r="O275" s="46"/>
      <c r="P275" s="46"/>
      <c r="Q275" s="46"/>
      <c r="R275" s="46"/>
      <c r="S275" s="46"/>
    </row>
    <row r="276" spans="2:19" s="40" customFormat="1" x14ac:dyDescent="0.35">
      <c r="B276" s="43">
        <v>5</v>
      </c>
      <c r="C276" s="44">
        <v>16.257999999999999</v>
      </c>
      <c r="D276" s="44">
        <v>13.273999999999999</v>
      </c>
      <c r="E276" s="44">
        <v>12.06</v>
      </c>
      <c r="F276" s="44">
        <v>11.391999999999999</v>
      </c>
      <c r="G276" s="44">
        <v>10.967000000000001</v>
      </c>
      <c r="H276" s="44">
        <v>10.672000000000001</v>
      </c>
      <c r="I276" s="44">
        <v>10.456</v>
      </c>
      <c r="J276" s="44">
        <v>10.289</v>
      </c>
      <c r="K276" s="44">
        <v>10.157999999999999</v>
      </c>
      <c r="L276" s="44">
        <v>10.051</v>
      </c>
      <c r="M276" s="46"/>
      <c r="N276" s="46"/>
      <c r="O276" s="46"/>
      <c r="P276" s="46"/>
      <c r="Q276" s="46"/>
      <c r="R276" s="46"/>
      <c r="S276" s="46"/>
    </row>
    <row r="277" spans="2:19" s="40" customFormat="1" x14ac:dyDescent="0.35">
      <c r="B277" s="43">
        <v>6</v>
      </c>
      <c r="C277" s="44">
        <v>13.744999999999999</v>
      </c>
      <c r="D277" s="44">
        <v>10.925000000000001</v>
      </c>
      <c r="E277" s="44">
        <v>9.7799999999999994</v>
      </c>
      <c r="F277" s="44">
        <v>9.1479999999999997</v>
      </c>
      <c r="G277" s="44">
        <v>8.7460000000000004</v>
      </c>
      <c r="H277" s="44">
        <v>8.4659999999999993</v>
      </c>
      <c r="I277" s="44">
        <v>8.26</v>
      </c>
      <c r="J277" s="44">
        <v>8.1020000000000003</v>
      </c>
      <c r="K277" s="44">
        <v>7.976</v>
      </c>
      <c r="L277" s="44">
        <v>7.8739999999999997</v>
      </c>
      <c r="M277" s="46"/>
      <c r="N277" s="46"/>
      <c r="O277" s="46"/>
      <c r="P277" s="46"/>
      <c r="Q277" s="46"/>
      <c r="R277" s="46"/>
      <c r="S277" s="46"/>
    </row>
    <row r="278" spans="2:19" s="40" customFormat="1" x14ac:dyDescent="0.35">
      <c r="B278" s="43">
        <v>7</v>
      </c>
      <c r="C278" s="44">
        <v>12.246</v>
      </c>
      <c r="D278" s="44">
        <v>9.5470000000000006</v>
      </c>
      <c r="E278" s="44">
        <v>8.4510000000000005</v>
      </c>
      <c r="F278" s="44">
        <v>7.8470000000000004</v>
      </c>
      <c r="G278" s="44">
        <v>7.46</v>
      </c>
      <c r="H278" s="44">
        <v>7.1909999999999998</v>
      </c>
      <c r="I278" s="44">
        <v>6.9930000000000003</v>
      </c>
      <c r="J278" s="44">
        <v>6.84</v>
      </c>
      <c r="K278" s="44">
        <v>6.7190000000000003</v>
      </c>
      <c r="L278" s="44">
        <v>6.62</v>
      </c>
      <c r="M278" s="46"/>
      <c r="N278" s="46"/>
      <c r="O278" s="46"/>
      <c r="P278" s="46"/>
      <c r="Q278" s="46"/>
      <c r="R278" s="46"/>
      <c r="S278" s="46"/>
    </row>
    <row r="279" spans="2:19" s="40" customFormat="1" x14ac:dyDescent="0.35">
      <c r="B279" s="43">
        <v>8</v>
      </c>
      <c r="C279" s="44">
        <v>11.259</v>
      </c>
      <c r="D279" s="44">
        <v>8.6489999999999991</v>
      </c>
      <c r="E279" s="44">
        <v>7.5910000000000002</v>
      </c>
      <c r="F279" s="44">
        <v>7.0060000000000002</v>
      </c>
      <c r="G279" s="44">
        <v>6.6319999999999997</v>
      </c>
      <c r="H279" s="44">
        <v>6.3710000000000004</v>
      </c>
      <c r="I279" s="44">
        <v>6.1779999999999999</v>
      </c>
      <c r="J279" s="44">
        <v>6.0289999999999999</v>
      </c>
      <c r="K279" s="44">
        <v>5.9109999999999996</v>
      </c>
      <c r="L279" s="44">
        <v>5.8140000000000001</v>
      </c>
      <c r="M279" s="46"/>
      <c r="N279" s="46"/>
      <c r="O279" s="46"/>
      <c r="P279" s="46"/>
      <c r="Q279" s="46"/>
      <c r="R279" s="46"/>
      <c r="S279" s="46"/>
    </row>
    <row r="280" spans="2:19" s="40" customFormat="1" x14ac:dyDescent="0.35">
      <c r="B280" s="43">
        <v>9</v>
      </c>
      <c r="C280" s="44">
        <v>10.561</v>
      </c>
      <c r="D280" s="44">
        <v>8.0220000000000002</v>
      </c>
      <c r="E280" s="44">
        <v>6.992</v>
      </c>
      <c r="F280" s="44">
        <v>6.4219999999999997</v>
      </c>
      <c r="G280" s="44">
        <v>6.0570000000000004</v>
      </c>
      <c r="H280" s="44">
        <v>5.8019999999999996</v>
      </c>
      <c r="I280" s="44">
        <v>5.6130000000000004</v>
      </c>
      <c r="J280" s="44">
        <v>5.4669999999999996</v>
      </c>
      <c r="K280" s="44">
        <v>5.351</v>
      </c>
      <c r="L280" s="44">
        <v>5.2569999999999997</v>
      </c>
      <c r="M280" s="46"/>
      <c r="N280" s="46"/>
      <c r="O280" s="46"/>
      <c r="P280" s="46"/>
      <c r="Q280" s="46"/>
      <c r="R280" s="46"/>
      <c r="S280" s="46"/>
    </row>
    <row r="281" spans="2:19" s="40" customFormat="1" x14ac:dyDescent="0.35">
      <c r="B281" s="43">
        <v>10</v>
      </c>
      <c r="C281" s="44">
        <v>10.044</v>
      </c>
      <c r="D281" s="44">
        <v>7.5590000000000002</v>
      </c>
      <c r="E281" s="44">
        <v>6.5519999999999996</v>
      </c>
      <c r="F281" s="44">
        <v>5.9939999999999998</v>
      </c>
      <c r="G281" s="44">
        <v>5.6360000000000001</v>
      </c>
      <c r="H281" s="44">
        <v>5.3860000000000001</v>
      </c>
      <c r="I281" s="44">
        <v>5.2</v>
      </c>
      <c r="J281" s="44">
        <v>5.0570000000000004</v>
      </c>
      <c r="K281" s="44">
        <v>4.9420000000000002</v>
      </c>
      <c r="L281" s="44">
        <v>4.8490000000000002</v>
      </c>
      <c r="M281" s="46"/>
      <c r="N281" s="46"/>
      <c r="O281" s="46"/>
      <c r="P281" s="46"/>
      <c r="Q281" s="46"/>
      <c r="R281" s="46"/>
      <c r="S281" s="46"/>
    </row>
    <row r="282" spans="2:19" s="40" customFormat="1" x14ac:dyDescent="0.35">
      <c r="B282" s="43">
        <v>11</v>
      </c>
      <c r="C282" s="44">
        <v>9.6460000000000008</v>
      </c>
      <c r="D282" s="44">
        <v>7.2060000000000004</v>
      </c>
      <c r="E282" s="44">
        <v>6.2169999999999996</v>
      </c>
      <c r="F282" s="44">
        <v>5.6680000000000001</v>
      </c>
      <c r="G282" s="44">
        <v>5.3159999999999998</v>
      </c>
      <c r="H282" s="44">
        <v>5.069</v>
      </c>
      <c r="I282" s="44">
        <v>4.8860000000000001</v>
      </c>
      <c r="J282" s="44">
        <v>4.7439999999999998</v>
      </c>
      <c r="K282" s="44">
        <v>4.6319999999999997</v>
      </c>
      <c r="L282" s="44">
        <v>4.5389999999999997</v>
      </c>
      <c r="M282" s="46"/>
      <c r="N282" s="46"/>
      <c r="O282" s="46"/>
      <c r="P282" s="46"/>
      <c r="Q282" s="46"/>
      <c r="R282" s="46"/>
      <c r="S282" s="46"/>
    </row>
    <row r="283" spans="2:19" s="40" customFormat="1" x14ac:dyDescent="0.35">
      <c r="B283" s="43">
        <v>12</v>
      </c>
      <c r="C283" s="44">
        <v>9.33</v>
      </c>
      <c r="D283" s="44">
        <v>6.9269999999999996</v>
      </c>
      <c r="E283" s="44">
        <v>5.9530000000000003</v>
      </c>
      <c r="F283" s="44">
        <v>5.4119999999999999</v>
      </c>
      <c r="G283" s="44">
        <v>5.0640000000000001</v>
      </c>
      <c r="H283" s="44">
        <v>4.8209999999999997</v>
      </c>
      <c r="I283" s="44">
        <v>4.6399999999999997</v>
      </c>
      <c r="J283" s="44">
        <v>4.4989999999999997</v>
      </c>
      <c r="K283" s="44">
        <v>4.3879999999999999</v>
      </c>
      <c r="L283" s="44">
        <v>4.2960000000000003</v>
      </c>
      <c r="M283" s="46"/>
      <c r="N283" s="46"/>
      <c r="O283" s="46"/>
      <c r="P283" s="46"/>
      <c r="Q283" s="46"/>
      <c r="R283" s="46"/>
      <c r="S283" s="46"/>
    </row>
    <row r="284" spans="2:19" s="40" customFormat="1" x14ac:dyDescent="0.35">
      <c r="B284" s="43">
        <v>13</v>
      </c>
      <c r="C284" s="44">
        <v>9.0739999999999998</v>
      </c>
      <c r="D284" s="44">
        <v>6.7009999999999996</v>
      </c>
      <c r="E284" s="44">
        <v>5.7389999999999999</v>
      </c>
      <c r="F284" s="44">
        <v>5.2050000000000001</v>
      </c>
      <c r="G284" s="44">
        <v>4.8620000000000001</v>
      </c>
      <c r="H284" s="44">
        <v>4.62</v>
      </c>
      <c r="I284" s="44">
        <v>4.4409999999999998</v>
      </c>
      <c r="J284" s="44">
        <v>4.3019999999999996</v>
      </c>
      <c r="K284" s="44">
        <v>4.1909999999999998</v>
      </c>
      <c r="L284" s="44">
        <v>4.0999999999999996</v>
      </c>
      <c r="M284" s="46"/>
      <c r="N284" s="46"/>
      <c r="O284" s="46"/>
      <c r="P284" s="46"/>
      <c r="Q284" s="46"/>
      <c r="R284" s="46"/>
      <c r="S284" s="46"/>
    </row>
    <row r="285" spans="2:19" s="40" customFormat="1" x14ac:dyDescent="0.35">
      <c r="B285" s="43">
        <v>14</v>
      </c>
      <c r="C285" s="44">
        <v>8.8620000000000001</v>
      </c>
      <c r="D285" s="44">
        <v>6.5149999999999997</v>
      </c>
      <c r="E285" s="44">
        <v>5.5640000000000001</v>
      </c>
      <c r="F285" s="44">
        <v>5.0350000000000001</v>
      </c>
      <c r="G285" s="44">
        <v>4.6950000000000003</v>
      </c>
      <c r="H285" s="44">
        <v>4.4560000000000004</v>
      </c>
      <c r="I285" s="44">
        <v>4.2779999999999996</v>
      </c>
      <c r="J285" s="44">
        <v>4.1399999999999997</v>
      </c>
      <c r="K285" s="44">
        <v>4.03</v>
      </c>
      <c r="L285" s="44">
        <v>3.9390000000000001</v>
      </c>
      <c r="M285" s="46"/>
      <c r="N285" s="46"/>
      <c r="O285" s="46"/>
      <c r="P285" s="46"/>
      <c r="Q285" s="46"/>
      <c r="R285" s="46"/>
      <c r="S285" s="46"/>
    </row>
    <row r="286" spans="2:19" s="40" customFormat="1" x14ac:dyDescent="0.35">
      <c r="B286" s="43">
        <v>15</v>
      </c>
      <c r="C286" s="44">
        <v>8.6829999999999998</v>
      </c>
      <c r="D286" s="44">
        <v>6.359</v>
      </c>
      <c r="E286" s="44">
        <v>5.4169999999999998</v>
      </c>
      <c r="F286" s="44">
        <v>4.8929999999999998</v>
      </c>
      <c r="G286" s="44">
        <v>4.556</v>
      </c>
      <c r="H286" s="44">
        <v>4.3179999999999996</v>
      </c>
      <c r="I286" s="44">
        <v>4.1420000000000003</v>
      </c>
      <c r="J286" s="44">
        <v>4.0039999999999996</v>
      </c>
      <c r="K286" s="44">
        <v>3.895</v>
      </c>
      <c r="L286" s="44">
        <v>3.8050000000000002</v>
      </c>
      <c r="M286" s="46"/>
      <c r="N286" s="46"/>
      <c r="O286" s="46"/>
      <c r="P286" s="46"/>
      <c r="Q286" s="46"/>
      <c r="R286" s="46"/>
      <c r="S286" s="46"/>
    </row>
    <row r="287" spans="2:19" s="40" customFormat="1" x14ac:dyDescent="0.35">
      <c r="B287" s="43">
        <v>16</v>
      </c>
      <c r="C287" s="44">
        <v>8.5310000000000006</v>
      </c>
      <c r="D287" s="44">
        <v>6.226</v>
      </c>
      <c r="E287" s="44">
        <v>5.2919999999999998</v>
      </c>
      <c r="F287" s="44">
        <v>4.7729999999999997</v>
      </c>
      <c r="G287" s="44">
        <v>4.4370000000000003</v>
      </c>
      <c r="H287" s="44">
        <v>4.202</v>
      </c>
      <c r="I287" s="44">
        <v>4.0259999999999998</v>
      </c>
      <c r="J287" s="44">
        <v>3.89</v>
      </c>
      <c r="K287" s="44">
        <v>3.78</v>
      </c>
      <c r="L287" s="44">
        <v>3.6909999999999998</v>
      </c>
      <c r="M287" s="46"/>
      <c r="N287" s="46"/>
      <c r="O287" s="46"/>
      <c r="P287" s="46"/>
      <c r="Q287" s="46"/>
      <c r="R287" s="46"/>
      <c r="S287" s="46"/>
    </row>
    <row r="288" spans="2:19" s="40" customFormat="1" x14ac:dyDescent="0.35">
      <c r="B288" s="43">
        <v>17</v>
      </c>
      <c r="C288" s="44">
        <v>8.4</v>
      </c>
      <c r="D288" s="44">
        <v>6.1120000000000001</v>
      </c>
      <c r="E288" s="44">
        <v>5.1849999999999996</v>
      </c>
      <c r="F288" s="44">
        <v>4.6689999999999996</v>
      </c>
      <c r="G288" s="44">
        <v>4.3360000000000003</v>
      </c>
      <c r="H288" s="44">
        <v>4.1020000000000003</v>
      </c>
      <c r="I288" s="44">
        <v>3.927</v>
      </c>
      <c r="J288" s="44">
        <v>3.7909999999999999</v>
      </c>
      <c r="K288" s="44">
        <v>3.6819999999999999</v>
      </c>
      <c r="L288" s="44">
        <v>3.593</v>
      </c>
      <c r="M288" s="46"/>
      <c r="N288" s="46"/>
      <c r="O288" s="46"/>
      <c r="P288" s="46"/>
      <c r="Q288" s="46"/>
      <c r="R288" s="46"/>
      <c r="S288" s="46"/>
    </row>
    <row r="289" spans="2:19" s="40" customFormat="1" x14ac:dyDescent="0.35">
      <c r="B289" s="43">
        <v>18</v>
      </c>
      <c r="C289" s="44">
        <v>8.2850000000000001</v>
      </c>
      <c r="D289" s="44">
        <v>6.0129999999999999</v>
      </c>
      <c r="E289" s="44">
        <v>5.0919999999999996</v>
      </c>
      <c r="F289" s="44">
        <v>4.5789999999999997</v>
      </c>
      <c r="G289" s="44">
        <v>4.2480000000000002</v>
      </c>
      <c r="H289" s="44">
        <v>4.0149999999999997</v>
      </c>
      <c r="I289" s="44">
        <v>3.8410000000000002</v>
      </c>
      <c r="J289" s="44">
        <v>3.7050000000000001</v>
      </c>
      <c r="K289" s="44">
        <v>3.597</v>
      </c>
      <c r="L289" s="44">
        <v>3.508</v>
      </c>
      <c r="M289" s="46"/>
      <c r="N289" s="46"/>
      <c r="O289" s="46"/>
      <c r="P289" s="46"/>
      <c r="Q289" s="46"/>
      <c r="R289" s="46"/>
      <c r="S289" s="46"/>
    </row>
    <row r="290" spans="2:19" s="40" customFormat="1" x14ac:dyDescent="0.35">
      <c r="B290" s="43">
        <v>19</v>
      </c>
      <c r="C290" s="44">
        <v>8.1850000000000005</v>
      </c>
      <c r="D290" s="44">
        <v>5.9260000000000002</v>
      </c>
      <c r="E290" s="44">
        <v>5.01</v>
      </c>
      <c r="F290" s="44">
        <v>4.5</v>
      </c>
      <c r="G290" s="44">
        <v>4.1710000000000003</v>
      </c>
      <c r="H290" s="44">
        <v>3.9390000000000001</v>
      </c>
      <c r="I290" s="44">
        <v>3.7650000000000001</v>
      </c>
      <c r="J290" s="44">
        <v>3.6309999999999998</v>
      </c>
      <c r="K290" s="44">
        <v>3.5230000000000001</v>
      </c>
      <c r="L290" s="44">
        <v>3.4340000000000002</v>
      </c>
      <c r="M290" s="46"/>
      <c r="N290" s="46"/>
      <c r="O290" s="46"/>
      <c r="P290" s="46"/>
      <c r="Q290" s="46"/>
      <c r="R290" s="46"/>
      <c r="S290" s="46"/>
    </row>
    <row r="291" spans="2:19" s="40" customFormat="1" x14ac:dyDescent="0.35">
      <c r="B291" s="43">
        <v>20</v>
      </c>
      <c r="C291" s="44">
        <v>8.0960000000000001</v>
      </c>
      <c r="D291" s="44">
        <v>5.8490000000000002</v>
      </c>
      <c r="E291" s="44">
        <v>4.9379999999999997</v>
      </c>
      <c r="F291" s="44">
        <v>4.431</v>
      </c>
      <c r="G291" s="44">
        <v>4.1029999999999998</v>
      </c>
      <c r="H291" s="44">
        <v>3.871</v>
      </c>
      <c r="I291" s="44">
        <v>3.6989999999999998</v>
      </c>
      <c r="J291" s="44">
        <v>3.5640000000000001</v>
      </c>
      <c r="K291" s="44">
        <v>3.4569999999999999</v>
      </c>
      <c r="L291" s="44">
        <v>3.3679999999999999</v>
      </c>
      <c r="M291" s="46"/>
      <c r="N291" s="46"/>
      <c r="O291" s="46"/>
      <c r="P291" s="46"/>
      <c r="Q291" s="46"/>
      <c r="R291" s="46"/>
      <c r="S291" s="46"/>
    </row>
    <row r="292" spans="2:19" s="40" customFormat="1" x14ac:dyDescent="0.35">
      <c r="B292" s="43">
        <v>21</v>
      </c>
      <c r="C292" s="44">
        <v>8.0169999999999995</v>
      </c>
      <c r="D292" s="44">
        <v>5.78</v>
      </c>
      <c r="E292" s="44">
        <v>4.8739999999999997</v>
      </c>
      <c r="F292" s="44">
        <v>4.3689999999999998</v>
      </c>
      <c r="G292" s="44">
        <v>4.0419999999999998</v>
      </c>
      <c r="H292" s="44">
        <v>3.8119999999999998</v>
      </c>
      <c r="I292" s="44">
        <v>3.64</v>
      </c>
      <c r="J292" s="44">
        <v>3.5059999999999998</v>
      </c>
      <c r="K292" s="44">
        <v>3.3980000000000001</v>
      </c>
      <c r="L292" s="44">
        <v>3.31</v>
      </c>
      <c r="M292" s="46"/>
      <c r="N292" s="46"/>
      <c r="O292" s="46"/>
      <c r="P292" s="46"/>
      <c r="Q292" s="46"/>
      <c r="R292" s="46"/>
      <c r="S292" s="46"/>
    </row>
    <row r="293" spans="2:19" s="40" customFormat="1" x14ac:dyDescent="0.35">
      <c r="B293" s="43">
        <v>22</v>
      </c>
      <c r="C293" s="44">
        <v>7.9450000000000003</v>
      </c>
      <c r="D293" s="44">
        <v>5.7190000000000003</v>
      </c>
      <c r="E293" s="44">
        <v>4.8170000000000002</v>
      </c>
      <c r="F293" s="44">
        <v>4.3129999999999997</v>
      </c>
      <c r="G293" s="44">
        <v>3.988</v>
      </c>
      <c r="H293" s="44">
        <v>3.758</v>
      </c>
      <c r="I293" s="44">
        <v>3.5870000000000002</v>
      </c>
      <c r="J293" s="44">
        <v>3.4529999999999998</v>
      </c>
      <c r="K293" s="44">
        <v>3.3460000000000001</v>
      </c>
      <c r="L293" s="44">
        <v>3.258</v>
      </c>
      <c r="M293" s="46"/>
      <c r="N293" s="46"/>
      <c r="O293" s="46"/>
      <c r="P293" s="46"/>
      <c r="Q293" s="46"/>
      <c r="R293" s="46"/>
      <c r="S293" s="46"/>
    </row>
    <row r="294" spans="2:19" s="40" customFormat="1" x14ac:dyDescent="0.35">
      <c r="B294" s="43">
        <v>23</v>
      </c>
      <c r="C294" s="44">
        <v>7.8810000000000002</v>
      </c>
      <c r="D294" s="44">
        <v>5.6639999999999997</v>
      </c>
      <c r="E294" s="44">
        <v>4.7649999999999997</v>
      </c>
      <c r="F294" s="44">
        <v>4.2640000000000002</v>
      </c>
      <c r="G294" s="44">
        <v>3.9390000000000001</v>
      </c>
      <c r="H294" s="44">
        <v>3.71</v>
      </c>
      <c r="I294" s="44">
        <v>3.5390000000000001</v>
      </c>
      <c r="J294" s="44">
        <v>3.4060000000000001</v>
      </c>
      <c r="K294" s="44">
        <v>3.2989999999999999</v>
      </c>
      <c r="L294" s="44">
        <v>3.2109999999999999</v>
      </c>
      <c r="M294" s="46"/>
      <c r="N294" s="46"/>
      <c r="O294" s="46"/>
      <c r="P294" s="46"/>
      <c r="Q294" s="46"/>
      <c r="R294" s="46"/>
      <c r="S294" s="46"/>
    </row>
    <row r="295" spans="2:19" s="40" customFormat="1" x14ac:dyDescent="0.35">
      <c r="B295" s="43">
        <v>24</v>
      </c>
      <c r="C295" s="44">
        <v>7.8230000000000004</v>
      </c>
      <c r="D295" s="44">
        <v>5.6139999999999999</v>
      </c>
      <c r="E295" s="44">
        <v>4.718</v>
      </c>
      <c r="F295" s="44">
        <v>4.218</v>
      </c>
      <c r="G295" s="44">
        <v>3.895</v>
      </c>
      <c r="H295" s="44">
        <v>3.6669999999999998</v>
      </c>
      <c r="I295" s="44">
        <v>3.496</v>
      </c>
      <c r="J295" s="44">
        <v>3.363</v>
      </c>
      <c r="K295" s="44">
        <v>3.2559999999999998</v>
      </c>
      <c r="L295" s="44">
        <v>3.1680000000000001</v>
      </c>
      <c r="M295" s="46"/>
      <c r="N295" s="46"/>
      <c r="O295" s="46"/>
      <c r="P295" s="46"/>
      <c r="Q295" s="46"/>
      <c r="R295" s="46"/>
      <c r="S295" s="46"/>
    </row>
    <row r="296" spans="2:19" s="40" customFormat="1" x14ac:dyDescent="0.35">
      <c r="B296" s="43">
        <v>25</v>
      </c>
      <c r="C296" s="44">
        <v>7.77</v>
      </c>
      <c r="D296" s="44">
        <v>5.5679999999999996</v>
      </c>
      <c r="E296" s="44">
        <v>4.6749999999999998</v>
      </c>
      <c r="F296" s="44">
        <v>4.1769999999999996</v>
      </c>
      <c r="G296" s="44">
        <v>3.855</v>
      </c>
      <c r="H296" s="44">
        <v>3.6269999999999998</v>
      </c>
      <c r="I296" s="44">
        <v>3.4569999999999999</v>
      </c>
      <c r="J296" s="44">
        <v>3.3239999999999998</v>
      </c>
      <c r="K296" s="44">
        <v>3.2170000000000001</v>
      </c>
      <c r="L296" s="44">
        <v>3.129</v>
      </c>
      <c r="M296" s="46"/>
      <c r="N296" s="46"/>
      <c r="O296" s="46"/>
      <c r="P296" s="46"/>
      <c r="Q296" s="46"/>
      <c r="R296" s="46"/>
      <c r="S296" s="46"/>
    </row>
    <row r="297" spans="2:19" s="40" customFormat="1" x14ac:dyDescent="0.35">
      <c r="B297" s="43">
        <v>26</v>
      </c>
      <c r="C297" s="44">
        <v>7.7210000000000001</v>
      </c>
      <c r="D297" s="44">
        <v>5.5259999999999998</v>
      </c>
      <c r="E297" s="44">
        <v>4.6369999999999996</v>
      </c>
      <c r="F297" s="44">
        <v>4.1399999999999997</v>
      </c>
      <c r="G297" s="44">
        <v>3.8180000000000001</v>
      </c>
      <c r="H297" s="44">
        <v>3.5910000000000002</v>
      </c>
      <c r="I297" s="44">
        <v>3.4209999999999998</v>
      </c>
      <c r="J297" s="44">
        <v>3.2879999999999998</v>
      </c>
      <c r="K297" s="44">
        <v>3.1819999999999999</v>
      </c>
      <c r="L297" s="44">
        <v>3.0939999999999999</v>
      </c>
      <c r="M297" s="46"/>
      <c r="N297" s="46"/>
      <c r="O297" s="46"/>
      <c r="P297" s="46"/>
      <c r="Q297" s="46"/>
      <c r="R297" s="46"/>
      <c r="S297" s="46"/>
    </row>
    <row r="298" spans="2:19" s="40" customFormat="1" x14ac:dyDescent="0.35">
      <c r="B298" s="43">
        <v>27</v>
      </c>
      <c r="C298" s="44">
        <v>7.6769999999999996</v>
      </c>
      <c r="D298" s="44">
        <v>5.4880000000000004</v>
      </c>
      <c r="E298" s="44">
        <v>4.601</v>
      </c>
      <c r="F298" s="44">
        <v>4.1059999999999999</v>
      </c>
      <c r="G298" s="44">
        <v>3.7850000000000001</v>
      </c>
      <c r="H298" s="44">
        <v>3.5579999999999998</v>
      </c>
      <c r="I298" s="44">
        <v>3.3879999999999999</v>
      </c>
      <c r="J298" s="44">
        <v>3.2559999999999998</v>
      </c>
      <c r="K298" s="44">
        <v>3.149</v>
      </c>
      <c r="L298" s="44">
        <v>3.0619999999999998</v>
      </c>
      <c r="M298" s="46"/>
      <c r="N298" s="46"/>
      <c r="O298" s="46"/>
      <c r="P298" s="46"/>
      <c r="Q298" s="46"/>
      <c r="R298" s="46"/>
      <c r="S298" s="46"/>
    </row>
    <row r="299" spans="2:19" s="40" customFormat="1" x14ac:dyDescent="0.35">
      <c r="B299" s="43">
        <v>28</v>
      </c>
      <c r="C299" s="44">
        <v>7.6360000000000001</v>
      </c>
      <c r="D299" s="44">
        <v>5.4530000000000003</v>
      </c>
      <c r="E299" s="44">
        <v>4.5679999999999996</v>
      </c>
      <c r="F299" s="44">
        <v>4.0739999999999998</v>
      </c>
      <c r="G299" s="44">
        <v>3.754</v>
      </c>
      <c r="H299" s="44">
        <v>3.528</v>
      </c>
      <c r="I299" s="44">
        <v>3.3580000000000001</v>
      </c>
      <c r="J299" s="44">
        <v>3.226</v>
      </c>
      <c r="K299" s="44">
        <v>3.12</v>
      </c>
      <c r="L299" s="44">
        <v>3.032</v>
      </c>
      <c r="M299" s="46"/>
      <c r="N299" s="46"/>
      <c r="O299" s="46"/>
      <c r="P299" s="46"/>
      <c r="Q299" s="46"/>
      <c r="R299" s="46"/>
      <c r="S299" s="46"/>
    </row>
    <row r="300" spans="2:19" s="40" customFormat="1" x14ac:dyDescent="0.35">
      <c r="B300" s="43">
        <v>29</v>
      </c>
      <c r="C300" s="44">
        <v>7.5979999999999999</v>
      </c>
      <c r="D300" s="44">
        <v>5.42</v>
      </c>
      <c r="E300" s="44">
        <v>4.5380000000000003</v>
      </c>
      <c r="F300" s="44">
        <v>4.0449999999999999</v>
      </c>
      <c r="G300" s="44">
        <v>3.7250000000000001</v>
      </c>
      <c r="H300" s="44">
        <v>3.4990000000000001</v>
      </c>
      <c r="I300" s="44">
        <v>3.33</v>
      </c>
      <c r="J300" s="44">
        <v>3.198</v>
      </c>
      <c r="K300" s="44">
        <v>3.0920000000000001</v>
      </c>
      <c r="L300" s="44">
        <v>3.0049999999999999</v>
      </c>
      <c r="M300" s="46"/>
      <c r="N300" s="46"/>
      <c r="O300" s="46"/>
      <c r="P300" s="46"/>
      <c r="Q300" s="46"/>
      <c r="R300" s="46"/>
      <c r="S300" s="46"/>
    </row>
    <row r="301" spans="2:19" s="40" customFormat="1" x14ac:dyDescent="0.35">
      <c r="B301" s="43">
        <v>30</v>
      </c>
      <c r="C301" s="44">
        <v>7.5620000000000003</v>
      </c>
      <c r="D301" s="44">
        <v>5.39</v>
      </c>
      <c r="E301" s="44">
        <v>4.51</v>
      </c>
      <c r="F301" s="44">
        <v>4.0179999999999998</v>
      </c>
      <c r="G301" s="44">
        <v>3.6989999999999998</v>
      </c>
      <c r="H301" s="44">
        <v>3.4729999999999999</v>
      </c>
      <c r="I301" s="44">
        <v>3.3039999999999998</v>
      </c>
      <c r="J301" s="44">
        <v>3.173</v>
      </c>
      <c r="K301" s="44">
        <v>3.0670000000000002</v>
      </c>
      <c r="L301" s="44">
        <v>2.9790000000000001</v>
      </c>
      <c r="M301" s="46"/>
      <c r="N301" s="46"/>
      <c r="O301" s="46"/>
      <c r="P301" s="46"/>
      <c r="Q301" s="46"/>
      <c r="R301" s="46"/>
      <c r="S301" s="46"/>
    </row>
    <row r="302" spans="2:19" s="40" customFormat="1" x14ac:dyDescent="0.35">
      <c r="B302" s="43">
        <v>40</v>
      </c>
      <c r="C302" s="44">
        <v>7.3140000000000001</v>
      </c>
      <c r="D302" s="44">
        <v>5.1790000000000003</v>
      </c>
      <c r="E302" s="44">
        <v>4.3129999999999997</v>
      </c>
      <c r="F302" s="44">
        <v>3.8279999999999998</v>
      </c>
      <c r="G302" s="44">
        <v>3.5139999999999998</v>
      </c>
      <c r="H302" s="44">
        <v>3.2909999999999999</v>
      </c>
      <c r="I302" s="44">
        <v>3.1240000000000001</v>
      </c>
      <c r="J302" s="44">
        <v>2.9929999999999999</v>
      </c>
      <c r="K302" s="44">
        <v>2.8879999999999999</v>
      </c>
      <c r="L302" s="44">
        <v>2.8010000000000002</v>
      </c>
      <c r="M302" s="46"/>
      <c r="N302" s="46"/>
      <c r="O302" s="46"/>
      <c r="P302" s="46"/>
      <c r="Q302" s="46"/>
      <c r="R302" s="46"/>
      <c r="S302" s="46"/>
    </row>
    <row r="303" spans="2:19" s="40" customFormat="1" x14ac:dyDescent="0.35">
      <c r="B303" s="43">
        <v>60</v>
      </c>
      <c r="C303" s="44">
        <v>7.077</v>
      </c>
      <c r="D303" s="44">
        <v>4.9770000000000003</v>
      </c>
      <c r="E303" s="44">
        <v>4.1260000000000003</v>
      </c>
      <c r="F303" s="44">
        <v>3.649</v>
      </c>
      <c r="G303" s="44">
        <v>3.339</v>
      </c>
      <c r="H303" s="44">
        <v>3.1190000000000002</v>
      </c>
      <c r="I303" s="44">
        <v>2.9529999999999998</v>
      </c>
      <c r="J303" s="44">
        <v>2.823</v>
      </c>
      <c r="K303" s="44">
        <v>2.718</v>
      </c>
      <c r="L303" s="44">
        <v>2.6320000000000001</v>
      </c>
      <c r="M303" s="46"/>
      <c r="N303" s="46"/>
      <c r="O303" s="46"/>
      <c r="P303" s="46"/>
      <c r="Q303" s="46"/>
      <c r="R303" s="46"/>
      <c r="S303" s="46"/>
    </row>
    <row r="304" spans="2:19" s="40" customFormat="1" x14ac:dyDescent="0.35">
      <c r="B304" s="43">
        <v>120</v>
      </c>
      <c r="C304" s="44">
        <v>6.851</v>
      </c>
      <c r="D304" s="44">
        <v>4.7869999999999999</v>
      </c>
      <c r="E304" s="44">
        <v>3.9489999999999998</v>
      </c>
      <c r="F304" s="44">
        <v>3.48</v>
      </c>
      <c r="G304" s="44">
        <v>3.1739999999999999</v>
      </c>
      <c r="H304" s="44">
        <v>2.956</v>
      </c>
      <c r="I304" s="44">
        <v>2.7919999999999998</v>
      </c>
      <c r="J304" s="44">
        <v>2.6629999999999998</v>
      </c>
      <c r="K304" s="44">
        <v>2.5590000000000002</v>
      </c>
      <c r="L304" s="44">
        <v>2.472</v>
      </c>
      <c r="M304" s="46"/>
      <c r="N304" s="46"/>
      <c r="O304" s="46"/>
      <c r="P304" s="46"/>
      <c r="Q304" s="46"/>
      <c r="R304" s="46"/>
      <c r="S304" s="46"/>
    </row>
    <row r="305" spans="2:19" s="40" customFormat="1" x14ac:dyDescent="0.35">
      <c r="B305" s="43" t="s">
        <v>100</v>
      </c>
      <c r="C305" s="44">
        <v>6.6349999999999998</v>
      </c>
      <c r="D305" s="44">
        <v>4.6050000000000004</v>
      </c>
      <c r="E305" s="44">
        <v>3.782</v>
      </c>
      <c r="F305" s="44">
        <v>3.319</v>
      </c>
      <c r="G305" s="44">
        <v>3.0169999999999999</v>
      </c>
      <c r="H305" s="44">
        <v>2.802</v>
      </c>
      <c r="I305" s="44">
        <v>2.6389999999999998</v>
      </c>
      <c r="J305" s="44">
        <v>2.5110000000000001</v>
      </c>
      <c r="K305" s="44">
        <v>2.407</v>
      </c>
      <c r="L305" s="44">
        <v>2.3210000000000002</v>
      </c>
      <c r="M305" s="46"/>
      <c r="N305" s="46"/>
      <c r="O305" s="46"/>
      <c r="P305" s="46"/>
      <c r="Q305" s="46"/>
      <c r="R305" s="46"/>
      <c r="S305" s="46"/>
    </row>
    <row r="306" spans="2:19" s="40" customFormat="1" x14ac:dyDescent="0.35">
      <c r="B306" s="41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6"/>
      <c r="N306" s="46"/>
      <c r="O306" s="46"/>
      <c r="P306" s="46"/>
      <c r="Q306" s="46"/>
      <c r="R306" s="46"/>
      <c r="S306" s="46"/>
    </row>
    <row r="307" spans="2:19" s="40" customFormat="1" x14ac:dyDescent="0.35">
      <c r="B307" s="43" t="s">
        <v>99</v>
      </c>
      <c r="C307" s="43">
        <v>12</v>
      </c>
      <c r="D307" s="43">
        <v>15</v>
      </c>
      <c r="E307" s="43">
        <v>20</v>
      </c>
      <c r="F307" s="43">
        <v>24</v>
      </c>
      <c r="G307" s="43">
        <v>30</v>
      </c>
      <c r="H307" s="43">
        <v>40</v>
      </c>
      <c r="I307" s="43">
        <v>60</v>
      </c>
      <c r="J307" s="43">
        <v>120</v>
      </c>
      <c r="K307" s="43" t="s">
        <v>100</v>
      </c>
      <c r="L307" s="42"/>
      <c r="M307" s="46"/>
      <c r="N307" s="46"/>
      <c r="O307" s="46"/>
      <c r="P307" s="46"/>
      <c r="Q307" s="46"/>
      <c r="R307" s="46"/>
      <c r="S307" s="46"/>
    </row>
    <row r="308" spans="2:19" s="40" customFormat="1" x14ac:dyDescent="0.35">
      <c r="B308" s="43">
        <v>1</v>
      </c>
      <c r="C308" s="44">
        <v>6106.3209999999999</v>
      </c>
      <c r="D308" s="44">
        <v>6157.2849999999999</v>
      </c>
      <c r="E308" s="44">
        <v>6208.73</v>
      </c>
      <c r="F308" s="44">
        <v>6234.6310000000003</v>
      </c>
      <c r="G308" s="44">
        <v>6260.6490000000003</v>
      </c>
      <c r="H308" s="44">
        <v>6286.7820000000002</v>
      </c>
      <c r="I308" s="44">
        <v>6313.03</v>
      </c>
      <c r="J308" s="44">
        <v>6339.3909999999996</v>
      </c>
      <c r="K308" s="44">
        <v>6365.8639999999996</v>
      </c>
      <c r="L308" s="42"/>
      <c r="M308" s="46"/>
      <c r="N308" s="46"/>
      <c r="O308" s="46"/>
      <c r="P308" s="46"/>
      <c r="Q308" s="46"/>
      <c r="R308" s="46"/>
      <c r="S308" s="46"/>
    </row>
    <row r="309" spans="2:19" s="40" customFormat="1" x14ac:dyDescent="0.35">
      <c r="B309" s="43">
        <v>2</v>
      </c>
      <c r="C309" s="44">
        <v>99.415999999999997</v>
      </c>
      <c r="D309" s="44">
        <v>99.433000000000007</v>
      </c>
      <c r="E309" s="44">
        <v>99.448999999999998</v>
      </c>
      <c r="F309" s="44">
        <v>99.457999999999998</v>
      </c>
      <c r="G309" s="44">
        <v>99.465999999999994</v>
      </c>
      <c r="H309" s="44">
        <v>99.474000000000004</v>
      </c>
      <c r="I309" s="44">
        <v>99.481999999999999</v>
      </c>
      <c r="J309" s="44">
        <v>99.491</v>
      </c>
      <c r="K309" s="44">
        <v>99.498999999999995</v>
      </c>
      <c r="L309" s="42"/>
      <c r="M309" s="46"/>
      <c r="N309" s="46"/>
      <c r="O309" s="46"/>
      <c r="P309" s="46"/>
      <c r="Q309" s="46"/>
      <c r="R309" s="46"/>
      <c r="S309" s="46"/>
    </row>
    <row r="310" spans="2:19" s="40" customFormat="1" x14ac:dyDescent="0.35">
      <c r="B310" s="43">
        <v>3</v>
      </c>
      <c r="C310" s="44">
        <v>27.052</v>
      </c>
      <c r="D310" s="44">
        <v>26.872</v>
      </c>
      <c r="E310" s="44">
        <v>26.69</v>
      </c>
      <c r="F310" s="44">
        <v>26.597999999999999</v>
      </c>
      <c r="G310" s="44">
        <v>26.504999999999999</v>
      </c>
      <c r="H310" s="44">
        <v>26.411000000000001</v>
      </c>
      <c r="I310" s="44">
        <v>26.315999999999999</v>
      </c>
      <c r="J310" s="44">
        <v>26.221</v>
      </c>
      <c r="K310" s="44">
        <v>26.125</v>
      </c>
      <c r="L310" s="42"/>
      <c r="M310" s="46"/>
      <c r="N310" s="46"/>
      <c r="O310" s="46"/>
      <c r="P310" s="46"/>
      <c r="Q310" s="46"/>
      <c r="R310" s="46"/>
      <c r="S310" s="46"/>
    </row>
    <row r="311" spans="2:19" s="40" customFormat="1" x14ac:dyDescent="0.35">
      <c r="B311" s="43">
        <v>4</v>
      </c>
      <c r="C311" s="44">
        <v>14.374000000000001</v>
      </c>
      <c r="D311" s="44">
        <v>14.198</v>
      </c>
      <c r="E311" s="44">
        <v>14.02</v>
      </c>
      <c r="F311" s="44">
        <v>13.929</v>
      </c>
      <c r="G311" s="44">
        <v>13.837999999999999</v>
      </c>
      <c r="H311" s="44">
        <v>13.744999999999999</v>
      </c>
      <c r="I311" s="44">
        <v>13.651999999999999</v>
      </c>
      <c r="J311" s="44">
        <v>13.558</v>
      </c>
      <c r="K311" s="44">
        <v>13.462999999999999</v>
      </c>
      <c r="L311" s="42"/>
      <c r="M311" s="46"/>
      <c r="N311" s="46"/>
      <c r="O311" s="46"/>
      <c r="P311" s="46"/>
      <c r="Q311" s="46"/>
      <c r="R311" s="46"/>
      <c r="S311" s="46"/>
    </row>
    <row r="312" spans="2:19" s="40" customFormat="1" x14ac:dyDescent="0.35">
      <c r="B312" s="43">
        <v>5</v>
      </c>
      <c r="C312" s="44">
        <v>9.8879999999999999</v>
      </c>
      <c r="D312" s="44">
        <v>9.7219999999999995</v>
      </c>
      <c r="E312" s="44">
        <v>9.5530000000000008</v>
      </c>
      <c r="F312" s="44">
        <v>9.4659999999999993</v>
      </c>
      <c r="G312" s="44">
        <v>9.3789999999999996</v>
      </c>
      <c r="H312" s="44">
        <v>9.2910000000000004</v>
      </c>
      <c r="I312" s="44">
        <v>9.202</v>
      </c>
      <c r="J312" s="44">
        <v>9.1120000000000001</v>
      </c>
      <c r="K312" s="44">
        <v>9.02</v>
      </c>
      <c r="L312" s="42"/>
      <c r="M312" s="46"/>
      <c r="N312" s="46"/>
      <c r="O312" s="46"/>
      <c r="P312" s="46"/>
      <c r="Q312" s="46"/>
      <c r="R312" s="46"/>
      <c r="S312" s="46"/>
    </row>
    <row r="313" spans="2:19" s="40" customFormat="1" x14ac:dyDescent="0.35">
      <c r="B313" s="43">
        <v>6</v>
      </c>
      <c r="C313" s="44">
        <v>7.718</v>
      </c>
      <c r="D313" s="44">
        <v>7.5590000000000002</v>
      </c>
      <c r="E313" s="44">
        <v>7.3959999999999999</v>
      </c>
      <c r="F313" s="44">
        <v>7.3129999999999997</v>
      </c>
      <c r="G313" s="44">
        <v>7.2290000000000001</v>
      </c>
      <c r="H313" s="44">
        <v>7.1429999999999998</v>
      </c>
      <c r="I313" s="44">
        <v>7.0570000000000004</v>
      </c>
      <c r="J313" s="44">
        <v>6.9690000000000003</v>
      </c>
      <c r="K313" s="44">
        <v>6.88</v>
      </c>
      <c r="L313" s="42"/>
      <c r="M313" s="46"/>
      <c r="N313" s="46"/>
      <c r="O313" s="46"/>
      <c r="P313" s="46"/>
      <c r="Q313" s="46"/>
      <c r="R313" s="46"/>
      <c r="S313" s="46"/>
    </row>
    <row r="314" spans="2:19" s="40" customFormat="1" x14ac:dyDescent="0.35">
      <c r="B314" s="43">
        <v>7</v>
      </c>
      <c r="C314" s="44">
        <v>6.4690000000000003</v>
      </c>
      <c r="D314" s="44">
        <v>6.3140000000000001</v>
      </c>
      <c r="E314" s="44">
        <v>6.1550000000000002</v>
      </c>
      <c r="F314" s="44">
        <v>6.0739999999999998</v>
      </c>
      <c r="G314" s="44">
        <v>5.992</v>
      </c>
      <c r="H314" s="44">
        <v>5.9080000000000004</v>
      </c>
      <c r="I314" s="44">
        <v>5.8239999999999998</v>
      </c>
      <c r="J314" s="44">
        <v>5.7370000000000001</v>
      </c>
      <c r="K314" s="44">
        <v>5.65</v>
      </c>
      <c r="L314" s="42"/>
      <c r="M314" s="46"/>
      <c r="N314" s="46"/>
      <c r="O314" s="46"/>
      <c r="P314" s="46"/>
      <c r="Q314" s="46"/>
      <c r="R314" s="46"/>
      <c r="S314" s="46"/>
    </row>
    <row r="315" spans="2:19" s="40" customFormat="1" x14ac:dyDescent="0.35">
      <c r="B315" s="43">
        <v>8</v>
      </c>
      <c r="C315" s="44">
        <v>5.6669999999999998</v>
      </c>
      <c r="D315" s="44">
        <v>5.5149999999999997</v>
      </c>
      <c r="E315" s="44">
        <v>5.359</v>
      </c>
      <c r="F315" s="44">
        <v>5.2789999999999999</v>
      </c>
      <c r="G315" s="44">
        <v>5.1980000000000004</v>
      </c>
      <c r="H315" s="44">
        <v>5.1159999999999997</v>
      </c>
      <c r="I315" s="44">
        <v>5.032</v>
      </c>
      <c r="J315" s="44">
        <v>4.9459999999999997</v>
      </c>
      <c r="K315" s="44">
        <v>4.859</v>
      </c>
      <c r="L315" s="42"/>
      <c r="M315" s="46"/>
      <c r="N315" s="46"/>
      <c r="O315" s="46"/>
      <c r="P315" s="46"/>
      <c r="Q315" s="46"/>
      <c r="R315" s="46"/>
      <c r="S315" s="46"/>
    </row>
    <row r="316" spans="2:19" s="40" customFormat="1" x14ac:dyDescent="0.35">
      <c r="B316" s="43">
        <v>9</v>
      </c>
      <c r="C316" s="44">
        <v>5.1109999999999998</v>
      </c>
      <c r="D316" s="44">
        <v>4.9619999999999997</v>
      </c>
      <c r="E316" s="44">
        <v>4.8079999999999998</v>
      </c>
      <c r="F316" s="44">
        <v>4.7290000000000001</v>
      </c>
      <c r="G316" s="44">
        <v>4.649</v>
      </c>
      <c r="H316" s="44">
        <v>4.5670000000000002</v>
      </c>
      <c r="I316" s="44">
        <v>4.4829999999999997</v>
      </c>
      <c r="J316" s="44">
        <v>4.3979999999999997</v>
      </c>
      <c r="K316" s="44">
        <v>4.3109999999999999</v>
      </c>
      <c r="L316" s="42"/>
      <c r="M316" s="46"/>
      <c r="N316" s="46"/>
      <c r="O316" s="46"/>
      <c r="P316" s="46"/>
      <c r="Q316" s="46"/>
      <c r="R316" s="46"/>
      <c r="S316" s="46"/>
    </row>
    <row r="317" spans="2:19" s="40" customFormat="1" x14ac:dyDescent="0.35">
      <c r="B317" s="43">
        <v>10</v>
      </c>
      <c r="C317" s="44">
        <v>4.7060000000000004</v>
      </c>
      <c r="D317" s="44">
        <v>4.5579999999999998</v>
      </c>
      <c r="E317" s="44">
        <v>4.4050000000000002</v>
      </c>
      <c r="F317" s="44">
        <v>4.327</v>
      </c>
      <c r="G317" s="44">
        <v>4.2469999999999999</v>
      </c>
      <c r="H317" s="44">
        <v>4.165</v>
      </c>
      <c r="I317" s="44">
        <v>4.0819999999999999</v>
      </c>
      <c r="J317" s="44">
        <v>3.996</v>
      </c>
      <c r="K317" s="44">
        <v>3.9089999999999998</v>
      </c>
      <c r="L317" s="42"/>
      <c r="M317" s="46"/>
      <c r="N317" s="46"/>
      <c r="O317" s="46"/>
      <c r="P317" s="46"/>
      <c r="Q317" s="46"/>
      <c r="R317" s="46"/>
      <c r="S317" s="46"/>
    </row>
    <row r="318" spans="2:19" s="40" customFormat="1" x14ac:dyDescent="0.35">
      <c r="B318" s="43">
        <v>11</v>
      </c>
      <c r="C318" s="44">
        <v>4.3970000000000002</v>
      </c>
      <c r="D318" s="44">
        <v>4.2510000000000003</v>
      </c>
      <c r="E318" s="44">
        <v>4.0990000000000002</v>
      </c>
      <c r="F318" s="44">
        <v>4.0209999999999999</v>
      </c>
      <c r="G318" s="44">
        <v>3.9409999999999998</v>
      </c>
      <c r="H318" s="44">
        <v>3.86</v>
      </c>
      <c r="I318" s="44">
        <v>3.7759999999999998</v>
      </c>
      <c r="J318" s="44">
        <v>3.69</v>
      </c>
      <c r="K318" s="44">
        <v>3.6019999999999999</v>
      </c>
      <c r="L318" s="42"/>
      <c r="M318" s="46"/>
      <c r="N318" s="46"/>
      <c r="O318" s="46"/>
      <c r="P318" s="46"/>
      <c r="Q318" s="46"/>
      <c r="R318" s="46"/>
      <c r="S318" s="46"/>
    </row>
    <row r="319" spans="2:19" s="40" customFormat="1" x14ac:dyDescent="0.35">
      <c r="B319" s="43">
        <v>12</v>
      </c>
      <c r="C319" s="44">
        <v>4.1550000000000002</v>
      </c>
      <c r="D319" s="44">
        <v>4.01</v>
      </c>
      <c r="E319" s="44">
        <v>3.8580000000000001</v>
      </c>
      <c r="F319" s="44">
        <v>3.78</v>
      </c>
      <c r="G319" s="44">
        <v>3.7010000000000001</v>
      </c>
      <c r="H319" s="44">
        <v>3.6190000000000002</v>
      </c>
      <c r="I319" s="44">
        <v>3.5350000000000001</v>
      </c>
      <c r="J319" s="44">
        <v>3.4489999999999998</v>
      </c>
      <c r="K319" s="44">
        <v>3.3610000000000002</v>
      </c>
      <c r="L319" s="42"/>
      <c r="M319" s="46"/>
      <c r="N319" s="46"/>
      <c r="O319" s="46"/>
      <c r="P319" s="46"/>
      <c r="Q319" s="46"/>
      <c r="R319" s="46"/>
      <c r="S319" s="46"/>
    </row>
    <row r="320" spans="2:19" s="40" customFormat="1" x14ac:dyDescent="0.35">
      <c r="B320" s="43">
        <v>13</v>
      </c>
      <c r="C320" s="44">
        <v>3.8149999999999999</v>
      </c>
      <c r="D320" s="44">
        <v>3.665</v>
      </c>
      <c r="E320" s="44">
        <v>3.5870000000000002</v>
      </c>
      <c r="F320" s="44">
        <v>3.5070000000000001</v>
      </c>
      <c r="G320" s="44">
        <v>3.4249999999999998</v>
      </c>
      <c r="H320" s="44">
        <v>3.3410000000000002</v>
      </c>
      <c r="I320" s="44">
        <v>3.2549999999999999</v>
      </c>
      <c r="J320" s="44">
        <v>3.165</v>
      </c>
      <c r="K320" s="42"/>
      <c r="L320" s="42"/>
      <c r="M320" s="46"/>
      <c r="N320" s="46"/>
      <c r="O320" s="46"/>
      <c r="P320" s="46"/>
      <c r="Q320" s="46"/>
      <c r="R320" s="46"/>
      <c r="S320" s="46"/>
    </row>
    <row r="321" spans="2:19" s="40" customFormat="1" x14ac:dyDescent="0.35">
      <c r="B321" s="43">
        <v>14</v>
      </c>
      <c r="C321" s="44">
        <v>3.8</v>
      </c>
      <c r="D321" s="44">
        <v>3.6560000000000001</v>
      </c>
      <c r="E321" s="44">
        <v>3.5049999999999999</v>
      </c>
      <c r="F321" s="44">
        <v>3.427</v>
      </c>
      <c r="G321" s="44">
        <v>3.3479999999999999</v>
      </c>
      <c r="H321" s="44">
        <v>3.266</v>
      </c>
      <c r="I321" s="44">
        <v>3.181</v>
      </c>
      <c r="J321" s="44">
        <v>3.0939999999999999</v>
      </c>
      <c r="K321" s="44">
        <v>3.004</v>
      </c>
      <c r="L321" s="42"/>
      <c r="M321" s="46"/>
      <c r="N321" s="46"/>
      <c r="O321" s="46"/>
      <c r="P321" s="46"/>
      <c r="Q321" s="46"/>
      <c r="R321" s="46"/>
      <c r="S321" s="46"/>
    </row>
    <row r="322" spans="2:19" s="40" customFormat="1" x14ac:dyDescent="0.35">
      <c r="B322" s="43">
        <v>15</v>
      </c>
      <c r="C322" s="44">
        <v>3.6659999999999999</v>
      </c>
      <c r="D322" s="44">
        <v>3.5219999999999998</v>
      </c>
      <c r="E322" s="44">
        <v>3.3719999999999999</v>
      </c>
      <c r="F322" s="44">
        <v>3.294</v>
      </c>
      <c r="G322" s="44">
        <v>3.214</v>
      </c>
      <c r="H322" s="44">
        <v>3.1320000000000001</v>
      </c>
      <c r="I322" s="44">
        <v>3.0470000000000002</v>
      </c>
      <c r="J322" s="44">
        <v>2.9590000000000001</v>
      </c>
      <c r="K322" s="44">
        <v>2.8679999999999999</v>
      </c>
      <c r="L322" s="42"/>
      <c r="M322" s="46"/>
      <c r="N322" s="46"/>
      <c r="O322" s="46"/>
      <c r="P322" s="46"/>
      <c r="Q322" s="46"/>
      <c r="R322" s="46"/>
      <c r="S322" s="46"/>
    </row>
    <row r="323" spans="2:19" s="40" customFormat="1" x14ac:dyDescent="0.35">
      <c r="B323" s="43">
        <v>16</v>
      </c>
      <c r="C323" s="44">
        <v>3.5529999999999999</v>
      </c>
      <c r="D323" s="44">
        <v>3.4089999999999998</v>
      </c>
      <c r="E323" s="44">
        <v>3.2589999999999999</v>
      </c>
      <c r="F323" s="44">
        <v>3.181</v>
      </c>
      <c r="G323" s="44">
        <v>3.101</v>
      </c>
      <c r="H323" s="44">
        <v>3.0179999999999998</v>
      </c>
      <c r="I323" s="44">
        <v>2.9329999999999998</v>
      </c>
      <c r="J323" s="44">
        <v>2.8450000000000002</v>
      </c>
      <c r="K323" s="44">
        <v>2.7530000000000001</v>
      </c>
      <c r="L323" s="42"/>
      <c r="M323" s="46"/>
      <c r="N323" s="46"/>
      <c r="O323" s="46"/>
      <c r="P323" s="46"/>
      <c r="Q323" s="46"/>
      <c r="R323" s="46"/>
      <c r="S323" s="46"/>
    </row>
    <row r="324" spans="2:19" s="40" customFormat="1" x14ac:dyDescent="0.35">
      <c r="B324" s="43">
        <v>17</v>
      </c>
      <c r="C324" s="44">
        <v>3.4550000000000001</v>
      </c>
      <c r="D324" s="44">
        <v>3.3119999999999998</v>
      </c>
      <c r="E324" s="44">
        <v>3.1619999999999999</v>
      </c>
      <c r="F324" s="44">
        <v>3.0840000000000001</v>
      </c>
      <c r="G324" s="44">
        <v>3.0030000000000001</v>
      </c>
      <c r="H324" s="44">
        <v>2.92</v>
      </c>
      <c r="I324" s="44">
        <v>2.835</v>
      </c>
      <c r="J324" s="44">
        <v>2.746</v>
      </c>
      <c r="K324" s="44">
        <v>2.653</v>
      </c>
      <c r="L324" s="42"/>
      <c r="M324" s="46"/>
      <c r="N324" s="46"/>
      <c r="O324" s="46"/>
      <c r="P324" s="46"/>
      <c r="Q324" s="46"/>
      <c r="R324" s="46"/>
      <c r="S324" s="46"/>
    </row>
    <row r="325" spans="2:19" s="40" customFormat="1" x14ac:dyDescent="0.35">
      <c r="B325" s="43">
        <v>18</v>
      </c>
      <c r="C325" s="44">
        <v>3.371</v>
      </c>
      <c r="D325" s="44">
        <v>3.2269999999999999</v>
      </c>
      <c r="E325" s="44">
        <v>3.077</v>
      </c>
      <c r="F325" s="44">
        <v>2.9990000000000001</v>
      </c>
      <c r="G325" s="44">
        <v>2.919</v>
      </c>
      <c r="H325" s="44">
        <v>2.835</v>
      </c>
      <c r="I325" s="44">
        <v>2.7490000000000001</v>
      </c>
      <c r="J325" s="44">
        <v>2.66</v>
      </c>
      <c r="K325" s="44">
        <v>2.5659999999999998</v>
      </c>
      <c r="L325" s="42"/>
      <c r="M325" s="46"/>
      <c r="N325" s="46"/>
      <c r="O325" s="46"/>
      <c r="P325" s="46"/>
      <c r="Q325" s="46"/>
      <c r="R325" s="46"/>
      <c r="S325" s="46"/>
    </row>
    <row r="326" spans="2:19" s="40" customFormat="1" x14ac:dyDescent="0.35">
      <c r="B326" s="43">
        <v>19</v>
      </c>
      <c r="C326" s="44">
        <v>3.2970000000000002</v>
      </c>
      <c r="D326" s="44">
        <v>3.153</v>
      </c>
      <c r="E326" s="44">
        <v>3.0030000000000001</v>
      </c>
      <c r="F326" s="44">
        <v>2.9249999999999998</v>
      </c>
      <c r="G326" s="44">
        <v>2.8439999999999999</v>
      </c>
      <c r="H326" s="44">
        <v>2.7610000000000001</v>
      </c>
      <c r="I326" s="44">
        <v>2.6739999999999999</v>
      </c>
      <c r="J326" s="44">
        <v>2.5840000000000001</v>
      </c>
      <c r="K326" s="44">
        <v>2.4889999999999999</v>
      </c>
      <c r="L326" s="42"/>
      <c r="M326" s="46"/>
      <c r="N326" s="46"/>
      <c r="O326" s="46"/>
      <c r="P326" s="46"/>
      <c r="Q326" s="46"/>
      <c r="R326" s="46"/>
      <c r="S326" s="46"/>
    </row>
    <row r="327" spans="2:19" s="40" customFormat="1" x14ac:dyDescent="0.35">
      <c r="B327" s="43">
        <v>20</v>
      </c>
      <c r="C327" s="44">
        <v>3.2309999999999999</v>
      </c>
      <c r="D327" s="44">
        <v>3.0880000000000001</v>
      </c>
      <c r="E327" s="44">
        <v>2.9380000000000002</v>
      </c>
      <c r="F327" s="44">
        <v>2.859</v>
      </c>
      <c r="G327" s="44">
        <v>2.778</v>
      </c>
      <c r="H327" s="44">
        <v>2.6949999999999998</v>
      </c>
      <c r="I327" s="44">
        <v>2.6080000000000001</v>
      </c>
      <c r="J327" s="44">
        <v>2.5169999999999999</v>
      </c>
      <c r="K327" s="44">
        <v>2.4209999999999998</v>
      </c>
      <c r="L327" s="42"/>
      <c r="M327" s="46"/>
      <c r="N327" s="46"/>
      <c r="O327" s="46"/>
      <c r="P327" s="46"/>
      <c r="Q327" s="46"/>
      <c r="R327" s="46"/>
      <c r="S327" s="46"/>
    </row>
    <row r="328" spans="2:19" s="40" customFormat="1" x14ac:dyDescent="0.35">
      <c r="B328" s="43">
        <v>21</v>
      </c>
      <c r="C328" s="44">
        <v>3.173</v>
      </c>
      <c r="D328" s="44">
        <v>3.03</v>
      </c>
      <c r="E328" s="44">
        <v>2.88</v>
      </c>
      <c r="F328" s="44">
        <v>2.8010000000000002</v>
      </c>
      <c r="G328" s="44">
        <v>2.72</v>
      </c>
      <c r="H328" s="44">
        <v>2.6360000000000001</v>
      </c>
      <c r="I328" s="44">
        <v>2.548</v>
      </c>
      <c r="J328" s="44">
        <v>2.4569999999999999</v>
      </c>
      <c r="K328" s="44">
        <v>2.36</v>
      </c>
      <c r="L328" s="42"/>
      <c r="M328" s="46"/>
      <c r="N328" s="46"/>
      <c r="O328" s="46"/>
      <c r="P328" s="46"/>
      <c r="Q328" s="46"/>
      <c r="R328" s="46"/>
      <c r="S328" s="46"/>
    </row>
    <row r="329" spans="2:19" s="40" customFormat="1" x14ac:dyDescent="0.35">
      <c r="B329" s="43">
        <v>22</v>
      </c>
      <c r="C329" s="44">
        <v>3.121</v>
      </c>
      <c r="D329" s="44">
        <v>2.9780000000000002</v>
      </c>
      <c r="E329" s="44">
        <v>2.827</v>
      </c>
      <c r="F329" s="44">
        <v>2.7490000000000001</v>
      </c>
      <c r="G329" s="44">
        <v>2.6669999999999998</v>
      </c>
      <c r="H329" s="44">
        <v>2.5830000000000002</v>
      </c>
      <c r="I329" s="44">
        <v>2.4950000000000001</v>
      </c>
      <c r="J329" s="44">
        <v>2.403</v>
      </c>
      <c r="K329" s="44">
        <v>2.3050000000000002</v>
      </c>
      <c r="L329" s="42"/>
      <c r="M329" s="46"/>
      <c r="N329" s="46"/>
      <c r="O329" s="46"/>
      <c r="P329" s="46"/>
      <c r="Q329" s="46"/>
      <c r="R329" s="46"/>
      <c r="S329" s="46"/>
    </row>
    <row r="330" spans="2:19" s="40" customFormat="1" x14ac:dyDescent="0.35">
      <c r="B330" s="43">
        <v>23</v>
      </c>
      <c r="C330" s="44">
        <v>3.0739999999999998</v>
      </c>
      <c r="D330" s="44">
        <v>2.931</v>
      </c>
      <c r="E330" s="44">
        <v>2.7810000000000001</v>
      </c>
      <c r="F330" s="44">
        <v>2.702</v>
      </c>
      <c r="G330" s="44">
        <v>2.62</v>
      </c>
      <c r="H330" s="44">
        <v>2.5350000000000001</v>
      </c>
      <c r="I330" s="44">
        <v>2.4470000000000001</v>
      </c>
      <c r="J330" s="44">
        <v>2.3540000000000001</v>
      </c>
      <c r="K330" s="44">
        <v>2.2559999999999998</v>
      </c>
      <c r="L330" s="42"/>
      <c r="M330" s="46"/>
      <c r="N330" s="46"/>
      <c r="O330" s="46"/>
      <c r="P330" s="46"/>
      <c r="Q330" s="46"/>
      <c r="R330" s="46"/>
      <c r="S330" s="46"/>
    </row>
    <row r="331" spans="2:19" s="40" customFormat="1" x14ac:dyDescent="0.35">
      <c r="B331" s="43">
        <v>24</v>
      </c>
      <c r="C331" s="44">
        <v>3.032</v>
      </c>
      <c r="D331" s="44">
        <v>2.8889999999999998</v>
      </c>
      <c r="E331" s="44">
        <v>2.738</v>
      </c>
      <c r="F331" s="44">
        <v>2.6589999999999998</v>
      </c>
      <c r="G331" s="44">
        <v>2.577</v>
      </c>
      <c r="H331" s="44">
        <v>2.492</v>
      </c>
      <c r="I331" s="44">
        <v>2.403</v>
      </c>
      <c r="J331" s="44">
        <v>2.31</v>
      </c>
      <c r="K331" s="44">
        <v>2.2109999999999999</v>
      </c>
      <c r="L331" s="42"/>
      <c r="M331" s="46"/>
      <c r="N331" s="46"/>
      <c r="O331" s="46"/>
      <c r="P331" s="46"/>
      <c r="Q331" s="46"/>
      <c r="R331" s="46"/>
      <c r="S331" s="46"/>
    </row>
    <row r="332" spans="2:19" s="40" customFormat="1" x14ac:dyDescent="0.35">
      <c r="B332" s="43">
        <v>25</v>
      </c>
      <c r="C332" s="44">
        <v>2.9929999999999999</v>
      </c>
      <c r="D332" s="44">
        <v>2.85</v>
      </c>
      <c r="E332" s="44">
        <v>2.6989999999999998</v>
      </c>
      <c r="F332" s="44">
        <v>2.62</v>
      </c>
      <c r="G332" s="44">
        <v>2.5379999999999998</v>
      </c>
      <c r="H332" s="44">
        <v>2.4529999999999998</v>
      </c>
      <c r="I332" s="44">
        <v>2.3639999999999999</v>
      </c>
      <c r="J332" s="44">
        <v>2.27</v>
      </c>
      <c r="K332" s="44">
        <v>2.169</v>
      </c>
      <c r="L332" s="42"/>
      <c r="M332" s="46"/>
      <c r="N332" s="46"/>
      <c r="O332" s="46"/>
      <c r="P332" s="46"/>
      <c r="Q332" s="46"/>
      <c r="R332" s="46"/>
      <c r="S332" s="46"/>
    </row>
    <row r="333" spans="2:19" s="40" customFormat="1" x14ac:dyDescent="0.35">
      <c r="B333" s="43">
        <v>26</v>
      </c>
      <c r="C333" s="44">
        <v>2.9580000000000002</v>
      </c>
      <c r="D333" s="44">
        <v>2.8149999999999999</v>
      </c>
      <c r="E333" s="44">
        <v>2.6640000000000001</v>
      </c>
      <c r="F333" s="44">
        <v>2.585</v>
      </c>
      <c r="G333" s="44">
        <v>2.5030000000000001</v>
      </c>
      <c r="H333" s="44">
        <v>2.4169999999999998</v>
      </c>
      <c r="I333" s="44">
        <v>2.327</v>
      </c>
      <c r="J333" s="44">
        <v>2.2330000000000001</v>
      </c>
      <c r="K333" s="44">
        <v>2.1309999999999998</v>
      </c>
      <c r="L333" s="42"/>
      <c r="M333" s="46"/>
      <c r="N333" s="46"/>
      <c r="O333" s="46"/>
      <c r="P333" s="46"/>
      <c r="Q333" s="46"/>
      <c r="R333" s="46"/>
      <c r="S333" s="46"/>
    </row>
    <row r="334" spans="2:19" s="40" customFormat="1" x14ac:dyDescent="0.35">
      <c r="B334" s="43">
        <v>27</v>
      </c>
      <c r="C334" s="44">
        <v>2.9260000000000002</v>
      </c>
      <c r="D334" s="44">
        <v>2.7829999999999999</v>
      </c>
      <c r="E334" s="44">
        <v>2.6320000000000001</v>
      </c>
      <c r="F334" s="44">
        <v>2.552</v>
      </c>
      <c r="G334" s="44">
        <v>2.4700000000000002</v>
      </c>
      <c r="H334" s="44">
        <v>2.3839999999999999</v>
      </c>
      <c r="I334" s="44">
        <v>2.294</v>
      </c>
      <c r="J334" s="44">
        <v>2.198</v>
      </c>
      <c r="K334" s="44">
        <v>2.097</v>
      </c>
      <c r="L334" s="42"/>
      <c r="M334" s="46"/>
      <c r="N334" s="46"/>
      <c r="O334" s="46"/>
      <c r="P334" s="46"/>
      <c r="Q334" s="46"/>
      <c r="R334" s="46"/>
      <c r="S334" s="46"/>
    </row>
    <row r="335" spans="2:19" s="40" customFormat="1" x14ac:dyDescent="0.35">
      <c r="B335" s="43">
        <v>28</v>
      </c>
      <c r="C335" s="44">
        <v>2.8959999999999999</v>
      </c>
      <c r="D335" s="44">
        <v>2.7530000000000001</v>
      </c>
      <c r="E335" s="44">
        <v>2.6019999999999999</v>
      </c>
      <c r="F335" s="44">
        <v>2.5219999999999998</v>
      </c>
      <c r="G335" s="44">
        <v>2.44</v>
      </c>
      <c r="H335" s="44">
        <v>2.3540000000000001</v>
      </c>
      <c r="I335" s="44">
        <v>2.2629999999999999</v>
      </c>
      <c r="J335" s="44">
        <v>2.1669999999999998</v>
      </c>
      <c r="K335" s="44">
        <v>2.0640000000000001</v>
      </c>
      <c r="L335" s="42"/>
      <c r="M335" s="46"/>
      <c r="N335" s="46"/>
      <c r="O335" s="46"/>
      <c r="P335" s="46"/>
      <c r="Q335" s="46"/>
      <c r="R335" s="46"/>
      <c r="S335" s="46"/>
    </row>
    <row r="336" spans="2:19" s="40" customFormat="1" x14ac:dyDescent="0.35">
      <c r="B336" s="43">
        <v>29</v>
      </c>
      <c r="C336" s="44">
        <v>2.8679999999999999</v>
      </c>
      <c r="D336" s="44">
        <v>2.726</v>
      </c>
      <c r="E336" s="44">
        <v>2.5739999999999998</v>
      </c>
      <c r="F336" s="44">
        <v>2.4950000000000001</v>
      </c>
      <c r="G336" s="44">
        <v>2.4119999999999999</v>
      </c>
      <c r="H336" s="44">
        <v>2.3250000000000002</v>
      </c>
      <c r="I336" s="44">
        <v>2.234</v>
      </c>
      <c r="J336" s="44">
        <v>2.1379999999999999</v>
      </c>
      <c r="K336" s="44">
        <v>2.0339999999999998</v>
      </c>
      <c r="L336" s="42"/>
      <c r="M336" s="46"/>
      <c r="N336" s="46"/>
      <c r="O336" s="46"/>
      <c r="P336" s="46"/>
      <c r="Q336" s="46"/>
      <c r="R336" s="46"/>
      <c r="S336" s="46"/>
    </row>
    <row r="337" spans="2:19" s="40" customFormat="1" x14ac:dyDescent="0.35">
      <c r="B337" s="43">
        <v>30</v>
      </c>
      <c r="C337" s="44">
        <v>2.843</v>
      </c>
      <c r="D337" s="44">
        <v>2.7</v>
      </c>
      <c r="E337" s="44">
        <v>2.5489999999999999</v>
      </c>
      <c r="F337" s="44">
        <v>2.4689999999999999</v>
      </c>
      <c r="G337" s="44">
        <v>2.3860000000000001</v>
      </c>
      <c r="H337" s="44">
        <v>2.2989999999999999</v>
      </c>
      <c r="I337" s="44">
        <v>2.2080000000000002</v>
      </c>
      <c r="J337" s="44">
        <v>2.1110000000000002</v>
      </c>
      <c r="K337" s="44">
        <v>2.0059999999999998</v>
      </c>
      <c r="L337" s="42"/>
      <c r="M337" s="46"/>
      <c r="N337" s="46"/>
      <c r="O337" s="46"/>
      <c r="P337" s="46"/>
      <c r="Q337" s="46"/>
      <c r="R337" s="46"/>
      <c r="S337" s="46"/>
    </row>
    <row r="338" spans="2:19" s="40" customFormat="1" x14ac:dyDescent="0.35">
      <c r="B338" s="43">
        <v>40</v>
      </c>
      <c r="C338" s="44">
        <v>2.665</v>
      </c>
      <c r="D338" s="44">
        <v>2.5219999999999998</v>
      </c>
      <c r="E338" s="44">
        <v>2.3690000000000002</v>
      </c>
      <c r="F338" s="44">
        <v>2.2879999999999998</v>
      </c>
      <c r="G338" s="44">
        <v>2.2029999999999998</v>
      </c>
      <c r="H338" s="44">
        <v>2.1139999999999999</v>
      </c>
      <c r="I338" s="44">
        <v>2.0190000000000001</v>
      </c>
      <c r="J338" s="44">
        <v>1.917</v>
      </c>
      <c r="K338" s="44">
        <v>1.8049999999999999</v>
      </c>
      <c r="L338" s="42"/>
      <c r="M338" s="46"/>
      <c r="N338" s="46"/>
      <c r="O338" s="46"/>
      <c r="P338" s="46"/>
      <c r="Q338" s="46"/>
      <c r="R338" s="46"/>
      <c r="S338" s="46"/>
    </row>
    <row r="339" spans="2:19" s="40" customFormat="1" x14ac:dyDescent="0.35">
      <c r="B339" s="43">
        <v>60</v>
      </c>
      <c r="C339" s="44">
        <v>2.496</v>
      </c>
      <c r="D339" s="44">
        <v>2.3519999999999999</v>
      </c>
      <c r="E339" s="44">
        <v>2.198</v>
      </c>
      <c r="F339" s="44">
        <v>2.1150000000000002</v>
      </c>
      <c r="G339" s="44">
        <v>2.028</v>
      </c>
      <c r="H339" s="44">
        <v>1.9359999999999999</v>
      </c>
      <c r="I339" s="44">
        <v>1.8360000000000001</v>
      </c>
      <c r="J339" s="44">
        <v>1.726</v>
      </c>
      <c r="K339" s="44">
        <v>1.601</v>
      </c>
      <c r="L339" s="42"/>
      <c r="M339" s="46"/>
      <c r="N339" s="46"/>
      <c r="O339" s="46"/>
      <c r="P339" s="46"/>
      <c r="Q339" s="46"/>
      <c r="R339" s="46"/>
      <c r="S339" s="46"/>
    </row>
    <row r="340" spans="2:19" s="40" customFormat="1" x14ac:dyDescent="0.35">
      <c r="B340" s="43">
        <v>120</v>
      </c>
      <c r="C340" s="44">
        <v>2.3359999999999999</v>
      </c>
      <c r="D340" s="44">
        <v>2.1920000000000002</v>
      </c>
      <c r="E340" s="44">
        <v>2.0350000000000001</v>
      </c>
      <c r="F340" s="44">
        <v>1.95</v>
      </c>
      <c r="G340" s="44">
        <v>1.86</v>
      </c>
      <c r="H340" s="44">
        <v>1.7629999999999999</v>
      </c>
      <c r="I340" s="44">
        <v>1.6559999999999999</v>
      </c>
      <c r="J340" s="44">
        <v>1.5329999999999999</v>
      </c>
      <c r="K340" s="44">
        <v>1.381</v>
      </c>
      <c r="L340" s="42"/>
      <c r="M340" s="46"/>
      <c r="N340" s="46"/>
      <c r="O340" s="46"/>
      <c r="P340" s="46"/>
      <c r="Q340" s="46"/>
      <c r="R340" s="46"/>
      <c r="S340" s="46"/>
    </row>
    <row r="341" spans="2:19" s="40" customFormat="1" x14ac:dyDescent="0.35">
      <c r="B341" s="43" t="s">
        <v>100</v>
      </c>
      <c r="C341" s="44">
        <v>2.1850000000000001</v>
      </c>
      <c r="D341" s="44">
        <v>2.0390000000000001</v>
      </c>
      <c r="E341" s="44">
        <v>1.8779999999999999</v>
      </c>
      <c r="F341" s="44">
        <v>1.7909999999999999</v>
      </c>
      <c r="G341" s="44">
        <v>1.696</v>
      </c>
      <c r="H341" s="44">
        <v>1.5920000000000001</v>
      </c>
      <c r="I341" s="44">
        <v>1.4730000000000001</v>
      </c>
      <c r="J341" s="44">
        <v>1.325</v>
      </c>
      <c r="K341" s="44">
        <v>1</v>
      </c>
      <c r="L341" s="42"/>
      <c r="M341" s="46"/>
      <c r="N341" s="46"/>
      <c r="O341" s="46"/>
      <c r="P341" s="46"/>
      <c r="Q341" s="46"/>
      <c r="R341" s="46"/>
      <c r="S341" s="46"/>
    </row>
    <row r="342" spans="2:19" s="40" customFormat="1" x14ac:dyDescent="0.35"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6"/>
      <c r="N342" s="46"/>
      <c r="O342" s="46"/>
      <c r="P342" s="46"/>
      <c r="Q342" s="46"/>
      <c r="R342" s="46"/>
      <c r="S342" s="46"/>
    </row>
    <row r="343" spans="2:19" s="40" customFormat="1" x14ac:dyDescent="0.35"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6"/>
      <c r="N343" s="46"/>
      <c r="O343" s="46"/>
      <c r="P343" s="46"/>
      <c r="Q343" s="46"/>
      <c r="R343" s="46"/>
      <c r="S343" s="46"/>
    </row>
    <row r="344" spans="2:19" s="40" customFormat="1" x14ac:dyDescent="0.35"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</row>
    <row r="345" spans="2:19" x14ac:dyDescent="0.35"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</row>
    <row r="346" spans="2:19" x14ac:dyDescent="0.35"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</row>
    <row r="347" spans="2:19" x14ac:dyDescent="0.35"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</row>
    <row r="348" spans="2:19" x14ac:dyDescent="0.35"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</row>
    <row r="349" spans="2:19" x14ac:dyDescent="0.35"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</row>
    <row r="350" spans="2:19" x14ac:dyDescent="0.35"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</row>
    <row r="351" spans="2:19" x14ac:dyDescent="0.35"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</row>
    <row r="352" spans="2:19" x14ac:dyDescent="0.35"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</row>
    <row r="353" spans="2:19" x14ac:dyDescent="0.35"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</row>
    <row r="354" spans="2:19" x14ac:dyDescent="0.35"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</row>
    <row r="355" spans="2:19" x14ac:dyDescent="0.35"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</row>
  </sheetData>
  <hyperlinks>
    <hyperlink ref="B43" r:id="rId1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9"/>
  <sheetViews>
    <sheetView tabSelected="1" zoomScaleNormal="100" workbookViewId="0"/>
  </sheetViews>
  <sheetFormatPr defaultColWidth="18.54296875" defaultRowHeight="14.5" x14ac:dyDescent="0.35"/>
  <cols>
    <col min="1" max="1" width="4.26953125" style="49" customWidth="1"/>
    <col min="2" max="1025" width="18.54296875" style="49"/>
    <col min="1026" max="16384" width="18.54296875" style="1"/>
  </cols>
  <sheetData>
    <row r="1" spans="1:1025" x14ac:dyDescent="0.35">
      <c r="A1"/>
    </row>
    <row r="2" spans="1:1025" x14ac:dyDescent="0.35">
      <c r="A2" s="54"/>
      <c r="H2" s="54"/>
    </row>
    <row r="3" spans="1:1025" s="56" customFormat="1" x14ac:dyDescent="0.35">
      <c r="A3" s="55"/>
      <c r="B3" s="72" t="s">
        <v>113</v>
      </c>
      <c r="C3" s="72" t="s">
        <v>52</v>
      </c>
      <c r="D3" s="72" t="s">
        <v>53</v>
      </c>
      <c r="E3" s="72" t="s">
        <v>22</v>
      </c>
      <c r="G3" s="49"/>
    </row>
    <row r="4" spans="1:1025" x14ac:dyDescent="0.35">
      <c r="A4" s="54"/>
      <c r="B4" s="73" t="s">
        <v>24</v>
      </c>
      <c r="C4" s="73">
        <v>163</v>
      </c>
      <c r="D4" s="73">
        <v>154</v>
      </c>
      <c r="E4" s="73">
        <f>SUM(C4:D4)</f>
        <v>317</v>
      </c>
    </row>
    <row r="5" spans="1:1025" x14ac:dyDescent="0.35">
      <c r="A5" s="54"/>
      <c r="B5" s="73" t="s">
        <v>25</v>
      </c>
      <c r="C5" s="73">
        <f>C6-C4</f>
        <v>64</v>
      </c>
      <c r="D5" s="73">
        <f>D6-D4</f>
        <v>108</v>
      </c>
      <c r="E5" s="73">
        <f>SUM(C5:D5)</f>
        <v>172</v>
      </c>
    </row>
    <row r="6" spans="1:1025" x14ac:dyDescent="0.35">
      <c r="A6" s="54"/>
      <c r="B6" s="73" t="s">
        <v>22</v>
      </c>
      <c r="C6" s="73">
        <v>227</v>
      </c>
      <c r="D6" s="73">
        <v>262</v>
      </c>
      <c r="E6" s="73">
        <v>489</v>
      </c>
      <c r="F6" s="54"/>
    </row>
    <row r="7" spans="1:1025" x14ac:dyDescent="0.35">
      <c r="A7" s="54"/>
      <c r="F7" s="54"/>
      <c r="G7" s="54"/>
      <c r="H7" s="5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</row>
    <row r="8" spans="1:1025" x14ac:dyDescent="0.35">
      <c r="A8" s="54"/>
      <c r="B8" s="62" t="s">
        <v>111</v>
      </c>
      <c r="C8" s="63" t="s">
        <v>52</v>
      </c>
      <c r="D8" s="63" t="s">
        <v>53</v>
      </c>
      <c r="E8" s="67" t="s">
        <v>23</v>
      </c>
      <c r="F8" s="54"/>
      <c r="G8" s="82" t="s">
        <v>117</v>
      </c>
      <c r="H8" s="82" t="s">
        <v>118</v>
      </c>
      <c r="I8" s="82" t="s">
        <v>119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</row>
    <row r="9" spans="1:1025" x14ac:dyDescent="0.35">
      <c r="A9" s="54"/>
      <c r="B9" s="64" t="s">
        <v>24</v>
      </c>
      <c r="C9" s="60">
        <f>C4/C6</f>
        <v>0.7180616740088106</v>
      </c>
      <c r="D9" s="60">
        <f>D4/D6</f>
        <v>0.58778625954198471</v>
      </c>
      <c r="E9" s="68">
        <f>E4/E6</f>
        <v>0.6482617586912065</v>
      </c>
      <c r="F9" s="54"/>
      <c r="G9" s="83">
        <f>C9-E9</f>
        <v>6.97999153176041E-2</v>
      </c>
      <c r="H9" s="83">
        <f>D9-E9</f>
        <v>-6.047549914922179E-2</v>
      </c>
      <c r="I9" s="83">
        <f>C9-D9</f>
        <v>0.13027541446682589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</row>
    <row r="10" spans="1:1025" x14ac:dyDescent="0.35">
      <c r="A10" s="54"/>
      <c r="B10" s="64" t="s">
        <v>25</v>
      </c>
      <c r="C10" s="61">
        <f>C5/C6</f>
        <v>0.28193832599118945</v>
      </c>
      <c r="D10" s="61">
        <f>D5/D6</f>
        <v>0.41221374045801529</v>
      </c>
      <c r="E10" s="69">
        <f>E5/E6</f>
        <v>0.35173824130879344</v>
      </c>
      <c r="F10" s="54"/>
      <c r="G10" s="84" t="s">
        <v>121</v>
      </c>
      <c r="H10" s="84" t="s">
        <v>120</v>
      </c>
      <c r="I10" s="8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</row>
    <row r="11" spans="1:1025" x14ac:dyDescent="0.35">
      <c r="A11" s="54"/>
      <c r="B11" s="65" t="s">
        <v>22</v>
      </c>
      <c r="C11" s="66">
        <f t="shared" ref="C11:D11" si="0">SUM(C9:C10)</f>
        <v>1</v>
      </c>
      <c r="D11" s="66">
        <f t="shared" si="0"/>
        <v>1</v>
      </c>
      <c r="E11" s="70">
        <f>SUM(E9:E10)</f>
        <v>1</v>
      </c>
      <c r="F11" s="54"/>
      <c r="G11" s="54"/>
      <c r="H11" s="5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</row>
    <row r="12" spans="1:1025" x14ac:dyDescent="0.35">
      <c r="A12" s="54"/>
      <c r="F12" s="54"/>
      <c r="G12" s="54"/>
      <c r="H12" s="5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</row>
    <row r="13" spans="1:1025" s="56" customFormat="1" x14ac:dyDescent="0.35">
      <c r="A13" s="55"/>
      <c r="B13" s="72" t="s">
        <v>112</v>
      </c>
      <c r="C13" s="72" t="s">
        <v>52</v>
      </c>
      <c r="D13" s="72" t="s">
        <v>53</v>
      </c>
      <c r="E13" s="72" t="s">
        <v>22</v>
      </c>
      <c r="F13" s="55"/>
      <c r="G13" s="55"/>
      <c r="H13" s="55"/>
    </row>
    <row r="14" spans="1:1025" x14ac:dyDescent="0.35">
      <c r="A14" s="54"/>
      <c r="B14" s="73" t="s">
        <v>24</v>
      </c>
      <c r="C14" s="74">
        <f>C6*E9</f>
        <v>147.15541922290387</v>
      </c>
      <c r="D14" s="74">
        <f>D6*E9</f>
        <v>169.8445807770961</v>
      </c>
      <c r="E14" s="73">
        <f>SUM(C14:D14)</f>
        <v>317</v>
      </c>
      <c r="F14" s="54"/>
      <c r="G14" s="54"/>
      <c r="H14" s="5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</row>
    <row r="15" spans="1:1025" x14ac:dyDescent="0.35">
      <c r="A15" s="54"/>
      <c r="B15" s="73" t="s">
        <v>25</v>
      </c>
      <c r="C15" s="74">
        <f>C6*E10</f>
        <v>79.844580777096112</v>
      </c>
      <c r="D15" s="74">
        <f>D6*E10</f>
        <v>92.155419222903888</v>
      </c>
      <c r="E15" s="73">
        <f>SUM(C15:D15)</f>
        <v>172</v>
      </c>
      <c r="F15" s="54"/>
      <c r="G15" s="54"/>
      <c r="H15" s="5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</row>
    <row r="16" spans="1:1025" x14ac:dyDescent="0.35">
      <c r="A16" s="54"/>
      <c r="B16" s="73" t="s">
        <v>22</v>
      </c>
      <c r="C16" s="73">
        <f>SUM(C14:C15)</f>
        <v>227</v>
      </c>
      <c r="D16" s="73">
        <f>SUM(D14:D15)</f>
        <v>262</v>
      </c>
      <c r="E16" s="73">
        <f>SUM(C16:D16)</f>
        <v>489</v>
      </c>
      <c r="F16" s="54"/>
      <c r="G16" s="54"/>
      <c r="H16" s="5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</row>
    <row r="17" spans="1:1025" x14ac:dyDescent="0.35">
      <c r="A17" s="54"/>
      <c r="B17" s="59"/>
      <c r="C17" s="59"/>
      <c r="D17" s="59"/>
      <c r="E17" s="59"/>
      <c r="F17" s="54"/>
      <c r="G17" s="54"/>
      <c r="H17" s="5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  <row r="18" spans="1:1025" x14ac:dyDescent="0.35">
      <c r="A18" s="54"/>
      <c r="F18" s="54"/>
      <c r="G18" s="54"/>
      <c r="H18" s="5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spans="1:1025" x14ac:dyDescent="0.35">
      <c r="A19" s="54"/>
      <c r="F19" s="54"/>
      <c r="G19" s="54"/>
      <c r="H19" s="5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spans="1:1025" x14ac:dyDescent="0.35">
      <c r="A20" s="54"/>
      <c r="F20" s="54"/>
      <c r="G20" s="54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spans="1:1025" x14ac:dyDescent="0.35">
      <c r="A21" s="54"/>
      <c r="F21" s="54"/>
      <c r="G21" s="54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spans="1:1025" s="56" customFormat="1" x14ac:dyDescent="0.35">
      <c r="A22" s="55"/>
      <c r="B22" s="72" t="s">
        <v>26</v>
      </c>
      <c r="C22" s="72" t="s">
        <v>52</v>
      </c>
      <c r="D22" s="72" t="s">
        <v>53</v>
      </c>
      <c r="E22" s="72" t="s">
        <v>22</v>
      </c>
      <c r="F22" s="55"/>
      <c r="G22" s="55"/>
      <c r="H22" s="55"/>
    </row>
    <row r="23" spans="1:1025" x14ac:dyDescent="0.35">
      <c r="A23" s="54"/>
      <c r="B23" s="73" t="s">
        <v>24</v>
      </c>
      <c r="C23" s="73">
        <f>(C4-C14)^2/C14</f>
        <v>1.7060244286460469</v>
      </c>
      <c r="D23" s="73">
        <f>(D4-D14)^2/D14</f>
        <v>1.4781204019185163</v>
      </c>
      <c r="E23" s="73">
        <f>SUM(C23:D23)</f>
        <v>3.1841448305645632</v>
      </c>
      <c r="F23" s="54"/>
      <c r="G23" s="54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</row>
    <row r="24" spans="1:1025" x14ac:dyDescent="0.35">
      <c r="A24" s="54"/>
      <c r="B24" s="73" t="s">
        <v>25</v>
      </c>
      <c r="C24" s="73">
        <f>(C5-C15)^2/C15</f>
        <v>3.1442426969813715</v>
      </c>
      <c r="D24" s="73">
        <f>(D5-D15)^2/D15</f>
        <v>2.7242102756288982</v>
      </c>
      <c r="E24" s="73">
        <f>SUM(C24:D24)</f>
        <v>5.8684529726102692</v>
      </c>
      <c r="F24" s="54"/>
      <c r="G24" s="54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</row>
    <row r="25" spans="1:1025" x14ac:dyDescent="0.35">
      <c r="A25" s="54"/>
      <c r="B25" s="73" t="s">
        <v>22</v>
      </c>
      <c r="C25" s="73">
        <f>SUM(C23:C24)</f>
        <v>4.8502671256274184</v>
      </c>
      <c r="D25" s="73">
        <f>SUM(D23:D24)</f>
        <v>4.2023306775474145</v>
      </c>
      <c r="E25" s="71">
        <f>SUM(C25:D25)</f>
        <v>9.0525978031748338</v>
      </c>
      <c r="F25" s="54"/>
      <c r="G25" s="54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</row>
    <row r="26" spans="1:1025" x14ac:dyDescent="0.35">
      <c r="A26" s="54"/>
      <c r="B26" s="57"/>
      <c r="C26" s="54"/>
      <c r="D26" s="54"/>
      <c r="E26" s="54"/>
      <c r="F26" s="1"/>
      <c r="G26" s="54"/>
      <c r="H26" s="54"/>
    </row>
    <row r="27" spans="1:1025" x14ac:dyDescent="0.35">
      <c r="A27" s="54"/>
      <c r="B27" s="57"/>
      <c r="C27" s="54"/>
      <c r="D27" s="54"/>
      <c r="E27" s="54"/>
      <c r="F27" s="1"/>
      <c r="G27" s="54"/>
      <c r="H27" s="54"/>
    </row>
    <row r="28" spans="1:1025" x14ac:dyDescent="0.35">
      <c r="A28" s="54"/>
      <c r="C28" s="54"/>
      <c r="D28" s="54"/>
      <c r="E28" s="54"/>
      <c r="F28" s="1"/>
      <c r="G28" s="54"/>
      <c r="H28" s="54"/>
    </row>
    <row r="29" spans="1:1025" x14ac:dyDescent="0.35">
      <c r="A29" s="54"/>
      <c r="B29" s="57" t="s">
        <v>114</v>
      </c>
      <c r="C29" s="54"/>
      <c r="D29" s="54"/>
      <c r="E29" s="71">
        <f>(2-1)*(2-1)</f>
        <v>1</v>
      </c>
      <c r="F29" s="1"/>
      <c r="G29" s="54"/>
      <c r="H29" s="54"/>
    </row>
    <row r="30" spans="1:1025" x14ac:dyDescent="0.35">
      <c r="A30" s="54"/>
      <c r="B30" s="1"/>
      <c r="C30" s="54"/>
      <c r="D30" s="54"/>
      <c r="E30" s="54"/>
      <c r="F30" s="1"/>
      <c r="G30" s="54"/>
      <c r="H30" s="54"/>
    </row>
    <row r="31" spans="1:1025" x14ac:dyDescent="0.35">
      <c r="B31" s="49" t="s">
        <v>115</v>
      </c>
      <c r="E31" s="71">
        <f>CHITEST(C4:D5,C14:D15)</f>
        <v>2.6232183024964789E-3</v>
      </c>
    </row>
    <row r="33" spans="2:13" x14ac:dyDescent="0.35">
      <c r="B33" s="58" t="s">
        <v>107</v>
      </c>
    </row>
    <row r="34" spans="2:13" x14ac:dyDescent="0.35">
      <c r="B34" s="58"/>
    </row>
    <row r="45" spans="2:13" ht="21.5" thickBot="1" x14ac:dyDescent="0.4">
      <c r="B45" s="50" t="s">
        <v>108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ht="15" thickBot="1" x14ac:dyDescent="0.4">
      <c r="B46" s="5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ht="15" thickBot="1" x14ac:dyDescent="0.4">
      <c r="B47" s="52"/>
      <c r="C47" s="77" t="s">
        <v>109</v>
      </c>
      <c r="D47" s="78"/>
      <c r="E47" s="78"/>
      <c r="F47" s="78"/>
      <c r="G47" s="78"/>
      <c r="H47" s="78"/>
      <c r="I47" s="78"/>
      <c r="J47" s="78"/>
      <c r="K47" s="78"/>
      <c r="L47" s="78"/>
      <c r="M47" s="79"/>
    </row>
    <row r="48" spans="2:13" ht="15" thickBot="1" x14ac:dyDescent="0.4">
      <c r="B48" s="52" t="s">
        <v>110</v>
      </c>
      <c r="C48" s="52">
        <v>0.995</v>
      </c>
      <c r="D48" s="52">
        <v>0.97499999999999998</v>
      </c>
      <c r="E48" s="52">
        <v>0.2</v>
      </c>
      <c r="F48" s="52">
        <v>0.1</v>
      </c>
      <c r="G48" s="52">
        <v>0.05</v>
      </c>
      <c r="H48" s="52">
        <v>2.5000000000000001E-2</v>
      </c>
      <c r="I48" s="52">
        <v>0.02</v>
      </c>
      <c r="J48" s="52">
        <v>0.01</v>
      </c>
      <c r="K48" s="52">
        <v>5.0000000000000001E-3</v>
      </c>
      <c r="L48" s="52">
        <v>2E-3</v>
      </c>
      <c r="M48" s="52">
        <v>1E-3</v>
      </c>
    </row>
    <row r="49" spans="2:13" ht="15" thickBot="1" x14ac:dyDescent="0.4">
      <c r="B49" s="52">
        <v>1</v>
      </c>
      <c r="C49" s="53">
        <v>3.93E-5</v>
      </c>
      <c r="D49" s="53">
        <v>9.8200000000000002E-4</v>
      </c>
      <c r="E49" s="53">
        <v>1.6419999999999999</v>
      </c>
      <c r="F49" s="53">
        <v>2.706</v>
      </c>
      <c r="G49" s="53">
        <v>3.8410000000000002</v>
      </c>
      <c r="H49" s="53">
        <v>5.024</v>
      </c>
      <c r="I49" s="53">
        <v>5.4119999999999999</v>
      </c>
      <c r="J49" s="53">
        <v>6.6349999999999998</v>
      </c>
      <c r="K49" s="53">
        <v>7.8789999999999996</v>
      </c>
      <c r="L49" s="53">
        <v>9.5500000000000007</v>
      </c>
      <c r="M49" s="53">
        <v>10.827999999999999</v>
      </c>
    </row>
    <row r="50" spans="2:13" ht="15" thickBot="1" x14ac:dyDescent="0.4">
      <c r="B50" s="52">
        <v>2</v>
      </c>
      <c r="C50" s="53">
        <v>0.01</v>
      </c>
      <c r="D50" s="53">
        <v>5.0599999999999999E-2</v>
      </c>
      <c r="E50" s="53">
        <v>3.2189999999999999</v>
      </c>
      <c r="F50" s="53">
        <v>4.6050000000000004</v>
      </c>
      <c r="G50" s="53">
        <v>5.9909999999999997</v>
      </c>
      <c r="H50" s="53">
        <v>7.3780000000000001</v>
      </c>
      <c r="I50" s="53">
        <v>7.8239999999999998</v>
      </c>
      <c r="J50" s="53">
        <v>9.2100000000000009</v>
      </c>
      <c r="K50" s="53">
        <v>10.597</v>
      </c>
      <c r="L50" s="53">
        <v>12.429</v>
      </c>
      <c r="M50" s="53">
        <v>13.816000000000001</v>
      </c>
    </row>
    <row r="51" spans="2:13" ht="15" thickBot="1" x14ac:dyDescent="0.4">
      <c r="B51" s="52">
        <v>3</v>
      </c>
      <c r="C51" s="53">
        <v>7.17E-2</v>
      </c>
      <c r="D51" s="53">
        <v>0.216</v>
      </c>
      <c r="E51" s="53">
        <v>4.6420000000000003</v>
      </c>
      <c r="F51" s="53">
        <v>6.2510000000000003</v>
      </c>
      <c r="G51" s="53">
        <v>7.8150000000000004</v>
      </c>
      <c r="H51" s="53">
        <v>9.3480000000000008</v>
      </c>
      <c r="I51" s="53">
        <v>9.8369999999999997</v>
      </c>
      <c r="J51" s="53">
        <v>11.345000000000001</v>
      </c>
      <c r="K51" s="53">
        <v>12.837999999999999</v>
      </c>
      <c r="L51" s="53">
        <v>14.795999999999999</v>
      </c>
      <c r="M51" s="53">
        <v>16.265999999999998</v>
      </c>
    </row>
    <row r="52" spans="2:13" ht="15" thickBot="1" x14ac:dyDescent="0.4">
      <c r="B52" s="52">
        <v>4</v>
      </c>
      <c r="C52" s="53">
        <v>0.20699999999999999</v>
      </c>
      <c r="D52" s="53">
        <v>0.48399999999999999</v>
      </c>
      <c r="E52" s="53">
        <v>5.9889999999999999</v>
      </c>
      <c r="F52" s="53">
        <v>7.7789999999999999</v>
      </c>
      <c r="G52" s="53">
        <v>9.4879999999999995</v>
      </c>
      <c r="H52" s="53">
        <v>11.143000000000001</v>
      </c>
      <c r="I52" s="53">
        <v>11.667999999999999</v>
      </c>
      <c r="J52" s="53">
        <v>13.276999999999999</v>
      </c>
      <c r="K52" s="53">
        <v>14.86</v>
      </c>
      <c r="L52" s="53">
        <v>16.923999999999999</v>
      </c>
      <c r="M52" s="53">
        <v>18.466999999999999</v>
      </c>
    </row>
    <row r="53" spans="2:13" ht="15" thickBot="1" x14ac:dyDescent="0.4">
      <c r="B53" s="52">
        <v>5</v>
      </c>
      <c r="C53" s="53">
        <v>0.41199999999999998</v>
      </c>
      <c r="D53" s="53">
        <v>0.83099999999999996</v>
      </c>
      <c r="E53" s="53">
        <v>7.2889999999999997</v>
      </c>
      <c r="F53" s="53">
        <v>9.2360000000000007</v>
      </c>
      <c r="G53" s="53">
        <v>11.07</v>
      </c>
      <c r="H53" s="53">
        <v>12.833</v>
      </c>
      <c r="I53" s="53">
        <v>13.388</v>
      </c>
      <c r="J53" s="53">
        <v>15.086</v>
      </c>
      <c r="K53" s="53">
        <v>16.75</v>
      </c>
      <c r="L53" s="53">
        <v>18.907</v>
      </c>
      <c r="M53" s="53">
        <v>20.515000000000001</v>
      </c>
    </row>
    <row r="54" spans="2:13" ht="15" thickBot="1" x14ac:dyDescent="0.4">
      <c r="B54" s="52">
        <v>6</v>
      </c>
      <c r="C54" s="53">
        <v>0.67600000000000005</v>
      </c>
      <c r="D54" s="53">
        <v>1.2370000000000001</v>
      </c>
      <c r="E54" s="53">
        <v>8.5579999999999998</v>
      </c>
      <c r="F54" s="53">
        <v>10.645</v>
      </c>
      <c r="G54" s="53">
        <v>12.592000000000001</v>
      </c>
      <c r="H54" s="53">
        <v>14.449</v>
      </c>
      <c r="I54" s="53">
        <v>15.032999999999999</v>
      </c>
      <c r="J54" s="53">
        <v>16.812000000000001</v>
      </c>
      <c r="K54" s="53">
        <v>18.547999999999998</v>
      </c>
      <c r="L54" s="53">
        <v>20.791</v>
      </c>
      <c r="M54" s="53">
        <v>22.457999999999998</v>
      </c>
    </row>
    <row r="55" spans="2:13" ht="15" thickBot="1" x14ac:dyDescent="0.4">
      <c r="B55" s="52">
        <v>7</v>
      </c>
      <c r="C55" s="53">
        <v>0.98899999999999999</v>
      </c>
      <c r="D55" s="53">
        <v>1.69</v>
      </c>
      <c r="E55" s="53">
        <v>9.8030000000000008</v>
      </c>
      <c r="F55" s="53">
        <v>12.016999999999999</v>
      </c>
      <c r="G55" s="53">
        <v>14.067</v>
      </c>
      <c r="H55" s="53">
        <v>16.013000000000002</v>
      </c>
      <c r="I55" s="53">
        <v>16.622</v>
      </c>
      <c r="J55" s="53">
        <v>18.475000000000001</v>
      </c>
      <c r="K55" s="53">
        <v>20.277999999999999</v>
      </c>
      <c r="L55" s="53">
        <v>22.600999999999999</v>
      </c>
      <c r="M55" s="53">
        <v>24.321999999999999</v>
      </c>
    </row>
    <row r="56" spans="2:13" ht="15" thickBot="1" x14ac:dyDescent="0.4">
      <c r="B56" s="52">
        <v>8</v>
      </c>
      <c r="C56" s="53">
        <v>1.3440000000000001</v>
      </c>
      <c r="D56" s="53">
        <v>2.1800000000000002</v>
      </c>
      <c r="E56" s="53">
        <v>11.03</v>
      </c>
      <c r="F56" s="53">
        <v>13.362</v>
      </c>
      <c r="G56" s="53">
        <v>15.507</v>
      </c>
      <c r="H56" s="53">
        <v>17.535</v>
      </c>
      <c r="I56" s="53">
        <v>18.167999999999999</v>
      </c>
      <c r="J56" s="53">
        <v>20.09</v>
      </c>
      <c r="K56" s="53">
        <v>21.954999999999998</v>
      </c>
      <c r="L56" s="53">
        <v>24.352</v>
      </c>
      <c r="M56" s="53">
        <v>26.123999999999999</v>
      </c>
    </row>
    <row r="57" spans="2:13" ht="15" thickBot="1" x14ac:dyDescent="0.4">
      <c r="B57" s="52">
        <v>9</v>
      </c>
      <c r="C57" s="53">
        <v>1.7350000000000001</v>
      </c>
      <c r="D57" s="53">
        <v>2.7</v>
      </c>
      <c r="E57" s="53">
        <v>12.242000000000001</v>
      </c>
      <c r="F57" s="53">
        <v>14.683999999999999</v>
      </c>
      <c r="G57" s="53">
        <v>16.919</v>
      </c>
      <c r="H57" s="53">
        <v>19.023</v>
      </c>
      <c r="I57" s="53">
        <v>19.678999999999998</v>
      </c>
      <c r="J57" s="53">
        <v>21.666</v>
      </c>
      <c r="K57" s="53">
        <v>23.588999999999999</v>
      </c>
      <c r="L57" s="53">
        <v>26.056000000000001</v>
      </c>
      <c r="M57" s="53">
        <v>27.876999999999999</v>
      </c>
    </row>
    <row r="58" spans="2:13" ht="15" thickBot="1" x14ac:dyDescent="0.4">
      <c r="B58" s="52">
        <v>10</v>
      </c>
      <c r="C58" s="53">
        <v>2.1560000000000001</v>
      </c>
      <c r="D58" s="53">
        <v>3.2469999999999999</v>
      </c>
      <c r="E58" s="53">
        <v>13.442</v>
      </c>
      <c r="F58" s="53">
        <v>15.987</v>
      </c>
      <c r="G58" s="53">
        <v>18.306999999999999</v>
      </c>
      <c r="H58" s="53">
        <v>20.483000000000001</v>
      </c>
      <c r="I58" s="53">
        <v>21.161000000000001</v>
      </c>
      <c r="J58" s="53">
        <v>23.209</v>
      </c>
      <c r="K58" s="53">
        <v>25.187999999999999</v>
      </c>
      <c r="L58" s="53">
        <v>27.722000000000001</v>
      </c>
      <c r="M58" s="53">
        <v>29.588000000000001</v>
      </c>
    </row>
    <row r="59" spans="2:13" ht="15" thickBot="1" x14ac:dyDescent="0.4">
      <c r="B59" s="52">
        <v>11</v>
      </c>
      <c r="C59" s="53">
        <v>2.6030000000000002</v>
      </c>
      <c r="D59" s="53">
        <v>3.8159999999999998</v>
      </c>
      <c r="E59" s="53">
        <v>14.631</v>
      </c>
      <c r="F59" s="53">
        <v>17.274999999999999</v>
      </c>
      <c r="G59" s="53">
        <v>19.675000000000001</v>
      </c>
      <c r="H59" s="53">
        <v>21.92</v>
      </c>
      <c r="I59" s="53">
        <v>22.617999999999999</v>
      </c>
      <c r="J59" s="53">
        <v>24.725000000000001</v>
      </c>
      <c r="K59" s="53">
        <v>26.757000000000001</v>
      </c>
      <c r="L59" s="53">
        <v>29.353999999999999</v>
      </c>
      <c r="M59" s="53">
        <v>31.263999999999999</v>
      </c>
    </row>
    <row r="60" spans="2:13" ht="15" thickBot="1" x14ac:dyDescent="0.4">
      <c r="B60" s="52">
        <v>12</v>
      </c>
      <c r="C60" s="53">
        <v>3.0739999999999998</v>
      </c>
      <c r="D60" s="53">
        <v>4.4039999999999999</v>
      </c>
      <c r="E60" s="53">
        <v>15.811999999999999</v>
      </c>
      <c r="F60" s="53">
        <v>18.548999999999999</v>
      </c>
      <c r="G60" s="53">
        <v>21.026</v>
      </c>
      <c r="H60" s="53">
        <v>23.337</v>
      </c>
      <c r="I60" s="53">
        <v>24.053999999999998</v>
      </c>
      <c r="J60" s="53">
        <v>26.216999999999999</v>
      </c>
      <c r="K60" s="53">
        <v>28.3</v>
      </c>
      <c r="L60" s="53">
        <v>30.957000000000001</v>
      </c>
      <c r="M60" s="53">
        <v>32.908999999999999</v>
      </c>
    </row>
    <row r="61" spans="2:13" ht="15" thickBot="1" x14ac:dyDescent="0.4">
      <c r="B61" s="52">
        <v>13</v>
      </c>
      <c r="C61" s="53">
        <v>3.5649999999999999</v>
      </c>
      <c r="D61" s="53">
        <v>5.0090000000000003</v>
      </c>
      <c r="E61" s="53">
        <v>16.984999999999999</v>
      </c>
      <c r="F61" s="53">
        <v>19.812000000000001</v>
      </c>
      <c r="G61" s="53">
        <v>22.361999999999998</v>
      </c>
      <c r="H61" s="53">
        <v>24.736000000000001</v>
      </c>
      <c r="I61" s="53">
        <v>25.472000000000001</v>
      </c>
      <c r="J61" s="53">
        <v>27.687999999999999</v>
      </c>
      <c r="K61" s="53">
        <v>29.818999999999999</v>
      </c>
      <c r="L61" s="53">
        <v>32.534999999999997</v>
      </c>
      <c r="M61" s="53">
        <v>34.527999999999999</v>
      </c>
    </row>
    <row r="62" spans="2:13" ht="15" thickBot="1" x14ac:dyDescent="0.4">
      <c r="B62" s="52">
        <v>14</v>
      </c>
      <c r="C62" s="53">
        <v>4.0750000000000002</v>
      </c>
      <c r="D62" s="53">
        <v>5.6289999999999996</v>
      </c>
      <c r="E62" s="53">
        <v>18.151</v>
      </c>
      <c r="F62" s="53">
        <v>21.064</v>
      </c>
      <c r="G62" s="53">
        <v>23.684999999999999</v>
      </c>
      <c r="H62" s="53">
        <v>26.119</v>
      </c>
      <c r="I62" s="53">
        <v>26.873000000000001</v>
      </c>
      <c r="J62" s="53">
        <v>29.140999999999998</v>
      </c>
      <c r="K62" s="53">
        <v>31.318999999999999</v>
      </c>
      <c r="L62" s="53">
        <v>34.091000000000001</v>
      </c>
      <c r="M62" s="53">
        <v>36.122999999999998</v>
      </c>
    </row>
    <row r="63" spans="2:13" ht="15" thickBot="1" x14ac:dyDescent="0.4">
      <c r="B63" s="52">
        <v>15</v>
      </c>
      <c r="C63" s="53">
        <v>4.601</v>
      </c>
      <c r="D63" s="53">
        <v>6.2619999999999996</v>
      </c>
      <c r="E63" s="53">
        <v>19.311</v>
      </c>
      <c r="F63" s="53">
        <v>22.306999999999999</v>
      </c>
      <c r="G63" s="53">
        <v>24.995999999999999</v>
      </c>
      <c r="H63" s="53">
        <v>27.488</v>
      </c>
      <c r="I63" s="53">
        <v>28.259</v>
      </c>
      <c r="J63" s="53">
        <v>30.577999999999999</v>
      </c>
      <c r="K63" s="53">
        <v>32.801000000000002</v>
      </c>
      <c r="L63" s="53">
        <v>35.628</v>
      </c>
      <c r="M63" s="53">
        <v>37.697000000000003</v>
      </c>
    </row>
    <row r="64" spans="2:13" ht="15" thickBot="1" x14ac:dyDescent="0.4">
      <c r="B64" s="52">
        <v>16</v>
      </c>
      <c r="C64" s="53">
        <v>5.1420000000000003</v>
      </c>
      <c r="D64" s="53">
        <v>6.9080000000000004</v>
      </c>
      <c r="E64" s="53">
        <v>20.465</v>
      </c>
      <c r="F64" s="53">
        <v>23.542000000000002</v>
      </c>
      <c r="G64" s="53">
        <v>26.295999999999999</v>
      </c>
      <c r="H64" s="53">
        <v>28.844999999999999</v>
      </c>
      <c r="I64" s="53">
        <v>29.632999999999999</v>
      </c>
      <c r="J64" s="53">
        <v>32</v>
      </c>
      <c r="K64" s="53">
        <v>34.267000000000003</v>
      </c>
      <c r="L64" s="53">
        <v>37.146000000000001</v>
      </c>
      <c r="M64" s="53">
        <v>39.252000000000002</v>
      </c>
    </row>
    <row r="65" spans="2:13" ht="15" thickBot="1" x14ac:dyDescent="0.4">
      <c r="B65" s="52">
        <v>17</v>
      </c>
      <c r="C65" s="53">
        <v>5.6970000000000001</v>
      </c>
      <c r="D65" s="53">
        <v>7.5640000000000001</v>
      </c>
      <c r="E65" s="53">
        <v>21.614999999999998</v>
      </c>
      <c r="F65" s="53">
        <v>24.768999999999998</v>
      </c>
      <c r="G65" s="53">
        <v>27.587</v>
      </c>
      <c r="H65" s="53">
        <v>30.190999999999999</v>
      </c>
      <c r="I65" s="53">
        <v>30.995000000000001</v>
      </c>
      <c r="J65" s="53">
        <v>33.408999999999999</v>
      </c>
      <c r="K65" s="53">
        <v>35.718000000000004</v>
      </c>
      <c r="L65" s="53">
        <v>38.648000000000003</v>
      </c>
      <c r="M65" s="53">
        <v>40.79</v>
      </c>
    </row>
    <row r="66" spans="2:13" ht="15" thickBot="1" x14ac:dyDescent="0.4">
      <c r="B66" s="52">
        <v>18</v>
      </c>
      <c r="C66" s="53">
        <v>6.2649999999999997</v>
      </c>
      <c r="D66" s="53">
        <v>8.2309999999999999</v>
      </c>
      <c r="E66" s="53">
        <v>22.76</v>
      </c>
      <c r="F66" s="53">
        <v>25.989000000000001</v>
      </c>
      <c r="G66" s="53">
        <v>28.869</v>
      </c>
      <c r="H66" s="53">
        <v>31.526</v>
      </c>
      <c r="I66" s="53">
        <v>32.345999999999997</v>
      </c>
      <c r="J66" s="53">
        <v>34.805</v>
      </c>
      <c r="K66" s="53">
        <v>37.155999999999999</v>
      </c>
      <c r="L66" s="53">
        <v>40.136000000000003</v>
      </c>
      <c r="M66" s="53">
        <v>42.311999999999998</v>
      </c>
    </row>
    <row r="67" spans="2:13" ht="15" thickBot="1" x14ac:dyDescent="0.4">
      <c r="B67" s="52">
        <v>19</v>
      </c>
      <c r="C67" s="53">
        <v>6.8440000000000003</v>
      </c>
      <c r="D67" s="53">
        <v>8.907</v>
      </c>
      <c r="E67" s="53">
        <v>23.9</v>
      </c>
      <c r="F67" s="53">
        <v>27.204000000000001</v>
      </c>
      <c r="G67" s="53">
        <v>30.143999999999998</v>
      </c>
      <c r="H67" s="53">
        <v>32.851999999999997</v>
      </c>
      <c r="I67" s="53">
        <v>33.686999999999998</v>
      </c>
      <c r="J67" s="53">
        <v>36.191000000000003</v>
      </c>
      <c r="K67" s="53">
        <v>38.582000000000001</v>
      </c>
      <c r="L67" s="53">
        <v>41.61</v>
      </c>
      <c r="M67" s="53">
        <v>43.82</v>
      </c>
    </row>
    <row r="68" spans="2:13" ht="15" thickBot="1" x14ac:dyDescent="0.4">
      <c r="B68" s="52">
        <v>20</v>
      </c>
      <c r="C68" s="53">
        <v>7.4340000000000002</v>
      </c>
      <c r="D68" s="53">
        <v>9.5909999999999993</v>
      </c>
      <c r="E68" s="53">
        <v>25.038</v>
      </c>
      <c r="F68" s="53">
        <v>28.411999999999999</v>
      </c>
      <c r="G68" s="53">
        <v>31.41</v>
      </c>
      <c r="H68" s="53">
        <v>34.17</v>
      </c>
      <c r="I68" s="53">
        <v>35.020000000000003</v>
      </c>
      <c r="J68" s="53">
        <v>37.566000000000003</v>
      </c>
      <c r="K68" s="53">
        <v>39.997</v>
      </c>
      <c r="L68" s="53">
        <v>43.072000000000003</v>
      </c>
      <c r="M68" s="53">
        <v>45.314999999999998</v>
      </c>
    </row>
    <row r="69" spans="2:13" ht="15" thickBot="1" x14ac:dyDescent="0.4">
      <c r="B69" s="52">
        <v>21</v>
      </c>
      <c r="C69" s="53">
        <v>8.0340000000000007</v>
      </c>
      <c r="D69" s="53">
        <v>10.282999999999999</v>
      </c>
      <c r="E69" s="53">
        <v>26.170999999999999</v>
      </c>
      <c r="F69" s="53">
        <v>29.614999999999998</v>
      </c>
      <c r="G69" s="53">
        <v>32.670999999999999</v>
      </c>
      <c r="H69" s="53">
        <v>35.478999999999999</v>
      </c>
      <c r="I69" s="53">
        <v>36.343000000000004</v>
      </c>
      <c r="J69" s="53">
        <v>38.932000000000002</v>
      </c>
      <c r="K69" s="53">
        <v>41.401000000000003</v>
      </c>
      <c r="L69" s="53">
        <v>44.521999999999998</v>
      </c>
      <c r="M69" s="53">
        <v>46.796999999999997</v>
      </c>
    </row>
    <row r="70" spans="2:13" ht="15" thickBot="1" x14ac:dyDescent="0.4">
      <c r="B70" s="52">
        <v>22</v>
      </c>
      <c r="C70" s="53">
        <v>8.6430000000000007</v>
      </c>
      <c r="D70" s="53">
        <v>10.981999999999999</v>
      </c>
      <c r="E70" s="53">
        <v>27.300999999999998</v>
      </c>
      <c r="F70" s="53">
        <v>30.812999999999999</v>
      </c>
      <c r="G70" s="53">
        <v>33.923999999999999</v>
      </c>
      <c r="H70" s="53">
        <v>36.780999999999999</v>
      </c>
      <c r="I70" s="53">
        <v>37.658999999999999</v>
      </c>
      <c r="J70" s="53">
        <v>40.289000000000001</v>
      </c>
      <c r="K70" s="53">
        <v>42.795999999999999</v>
      </c>
      <c r="L70" s="53">
        <v>45.962000000000003</v>
      </c>
      <c r="M70" s="53">
        <v>48.268000000000001</v>
      </c>
    </row>
    <row r="71" spans="2:13" ht="15" thickBot="1" x14ac:dyDescent="0.4">
      <c r="B71" s="52">
        <v>23</v>
      </c>
      <c r="C71" s="53">
        <v>9.26</v>
      </c>
      <c r="D71" s="53">
        <v>11.689</v>
      </c>
      <c r="E71" s="53">
        <v>28.428999999999998</v>
      </c>
      <c r="F71" s="53">
        <v>32.006999999999998</v>
      </c>
      <c r="G71" s="53">
        <v>35.171999999999997</v>
      </c>
      <c r="H71" s="53">
        <v>38.076000000000001</v>
      </c>
      <c r="I71" s="53">
        <v>38.968000000000004</v>
      </c>
      <c r="J71" s="53">
        <v>41.637999999999998</v>
      </c>
      <c r="K71" s="53">
        <v>44.180999999999997</v>
      </c>
      <c r="L71" s="53">
        <v>47.390999999999998</v>
      </c>
      <c r="M71" s="53">
        <v>49.728000000000002</v>
      </c>
    </row>
    <row r="72" spans="2:13" ht="15" thickBot="1" x14ac:dyDescent="0.4">
      <c r="B72" s="52">
        <v>24</v>
      </c>
      <c r="C72" s="53">
        <v>9.8859999999999992</v>
      </c>
      <c r="D72" s="53">
        <v>12.401</v>
      </c>
      <c r="E72" s="53">
        <v>29.553000000000001</v>
      </c>
      <c r="F72" s="53">
        <v>33.195999999999998</v>
      </c>
      <c r="G72" s="53">
        <v>36.414999999999999</v>
      </c>
      <c r="H72" s="53">
        <v>39.363999999999997</v>
      </c>
      <c r="I72" s="53">
        <v>40.270000000000003</v>
      </c>
      <c r="J72" s="53">
        <v>42.98</v>
      </c>
      <c r="K72" s="53">
        <v>45.558999999999997</v>
      </c>
      <c r="L72" s="53">
        <v>48.811999999999998</v>
      </c>
      <c r="M72" s="53">
        <v>51.179000000000002</v>
      </c>
    </row>
    <row r="73" spans="2:13" ht="15" thickBot="1" x14ac:dyDescent="0.4">
      <c r="B73" s="52">
        <v>25</v>
      </c>
      <c r="C73" s="53">
        <v>10.52</v>
      </c>
      <c r="D73" s="53">
        <v>13.12</v>
      </c>
      <c r="E73" s="53">
        <v>30.675000000000001</v>
      </c>
      <c r="F73" s="53">
        <v>34.381999999999998</v>
      </c>
      <c r="G73" s="53">
        <v>37.652000000000001</v>
      </c>
      <c r="H73" s="53">
        <v>40.646000000000001</v>
      </c>
      <c r="I73" s="53">
        <v>41.566000000000003</v>
      </c>
      <c r="J73" s="53">
        <v>44.314</v>
      </c>
      <c r="K73" s="53">
        <v>46.927999999999997</v>
      </c>
      <c r="L73" s="53">
        <v>50.222999999999999</v>
      </c>
      <c r="M73" s="53">
        <v>52.62</v>
      </c>
    </row>
    <row r="74" spans="2:13" ht="15" thickBot="1" x14ac:dyDescent="0.4">
      <c r="B74" s="52">
        <v>26</v>
      </c>
      <c r="C74" s="53">
        <v>11.16</v>
      </c>
      <c r="D74" s="53">
        <v>13.843999999999999</v>
      </c>
      <c r="E74" s="53">
        <v>31.795000000000002</v>
      </c>
      <c r="F74" s="53">
        <v>35.563000000000002</v>
      </c>
      <c r="G74" s="53">
        <v>38.884999999999998</v>
      </c>
      <c r="H74" s="53">
        <v>41.923000000000002</v>
      </c>
      <c r="I74" s="53">
        <v>42.856000000000002</v>
      </c>
      <c r="J74" s="53">
        <v>45.642000000000003</v>
      </c>
      <c r="K74" s="53">
        <v>48.29</v>
      </c>
      <c r="L74" s="53">
        <v>51.627000000000002</v>
      </c>
      <c r="M74" s="53">
        <v>54.052</v>
      </c>
    </row>
    <row r="75" spans="2:13" ht="15" thickBot="1" x14ac:dyDescent="0.4">
      <c r="B75" s="52">
        <v>27</v>
      </c>
      <c r="C75" s="53">
        <v>11.808</v>
      </c>
      <c r="D75" s="53">
        <v>14.573</v>
      </c>
      <c r="E75" s="53">
        <v>32.911999999999999</v>
      </c>
      <c r="F75" s="53">
        <v>36.741</v>
      </c>
      <c r="G75" s="53">
        <v>40.113</v>
      </c>
      <c r="H75" s="53">
        <v>43.195</v>
      </c>
      <c r="I75" s="53">
        <v>44.14</v>
      </c>
      <c r="J75" s="53">
        <v>46.963000000000001</v>
      </c>
      <c r="K75" s="53">
        <v>49.645000000000003</v>
      </c>
      <c r="L75" s="53">
        <v>53.023000000000003</v>
      </c>
      <c r="M75" s="53">
        <v>55.475999999999999</v>
      </c>
    </row>
    <row r="76" spans="2:13" ht="15" thickBot="1" x14ac:dyDescent="0.4">
      <c r="B76" s="52">
        <v>28</v>
      </c>
      <c r="C76" s="53">
        <v>12.461</v>
      </c>
      <c r="D76" s="53">
        <v>15.308</v>
      </c>
      <c r="E76" s="53">
        <v>34.027000000000001</v>
      </c>
      <c r="F76" s="53">
        <v>37.915999999999997</v>
      </c>
      <c r="G76" s="53">
        <v>41.337000000000003</v>
      </c>
      <c r="H76" s="53">
        <v>44.460999999999999</v>
      </c>
      <c r="I76" s="53">
        <v>45.418999999999997</v>
      </c>
      <c r="J76" s="53">
        <v>48.277999999999999</v>
      </c>
      <c r="K76" s="53">
        <v>50.993000000000002</v>
      </c>
      <c r="L76" s="53">
        <v>54.411000000000001</v>
      </c>
      <c r="M76" s="53">
        <v>56.892000000000003</v>
      </c>
    </row>
    <row r="77" spans="2:13" ht="15" thickBot="1" x14ac:dyDescent="0.4">
      <c r="B77" s="52">
        <v>29</v>
      </c>
      <c r="C77" s="53">
        <v>13.121</v>
      </c>
      <c r="D77" s="53">
        <v>16.047000000000001</v>
      </c>
      <c r="E77" s="53">
        <v>35.139000000000003</v>
      </c>
      <c r="F77" s="53">
        <v>39.087000000000003</v>
      </c>
      <c r="G77" s="53">
        <v>42.557000000000002</v>
      </c>
      <c r="H77" s="53">
        <v>45.722000000000001</v>
      </c>
      <c r="I77" s="53">
        <v>46.692999999999998</v>
      </c>
      <c r="J77" s="53">
        <v>49.588000000000001</v>
      </c>
      <c r="K77" s="53">
        <v>52.335999999999999</v>
      </c>
      <c r="L77" s="53">
        <v>55.792000000000002</v>
      </c>
      <c r="M77" s="53">
        <v>58.301000000000002</v>
      </c>
    </row>
    <row r="78" spans="2:13" ht="15" thickBot="1" x14ac:dyDescent="0.4">
      <c r="B78" s="52">
        <v>30</v>
      </c>
      <c r="C78" s="53">
        <v>13.787000000000001</v>
      </c>
      <c r="D78" s="53">
        <v>16.791</v>
      </c>
      <c r="E78" s="53">
        <v>36.25</v>
      </c>
      <c r="F78" s="53">
        <v>40.256</v>
      </c>
      <c r="G78" s="53">
        <v>43.773000000000003</v>
      </c>
      <c r="H78" s="53">
        <v>46.978999999999999</v>
      </c>
      <c r="I78" s="53">
        <v>47.962000000000003</v>
      </c>
      <c r="J78" s="53">
        <v>50.892000000000003</v>
      </c>
      <c r="K78" s="53">
        <v>53.671999999999997</v>
      </c>
      <c r="L78" s="53">
        <v>57.167000000000002</v>
      </c>
      <c r="M78" s="53">
        <v>59.703000000000003</v>
      </c>
    </row>
    <row r="79" spans="2:13" ht="15" thickBot="1" x14ac:dyDescent="0.4">
      <c r="B79" s="52">
        <v>31</v>
      </c>
      <c r="C79" s="53">
        <v>14.458</v>
      </c>
      <c r="D79" s="53">
        <v>17.539000000000001</v>
      </c>
      <c r="E79" s="53">
        <v>37.359000000000002</v>
      </c>
      <c r="F79" s="53">
        <v>41.421999999999997</v>
      </c>
      <c r="G79" s="53">
        <v>44.984999999999999</v>
      </c>
      <c r="H79" s="53">
        <v>48.231999999999999</v>
      </c>
      <c r="I79" s="53">
        <v>49.225999999999999</v>
      </c>
      <c r="J79" s="53">
        <v>52.191000000000003</v>
      </c>
      <c r="K79" s="53">
        <v>55.003</v>
      </c>
      <c r="L79" s="53">
        <v>58.536000000000001</v>
      </c>
      <c r="M79" s="53">
        <v>61.097999999999999</v>
      </c>
    </row>
    <row r="80" spans="2:13" ht="15" thickBot="1" x14ac:dyDescent="0.4">
      <c r="B80" s="52">
        <v>32</v>
      </c>
      <c r="C80" s="53">
        <v>15.134</v>
      </c>
      <c r="D80" s="53">
        <v>18.291</v>
      </c>
      <c r="E80" s="53">
        <v>38.466000000000001</v>
      </c>
      <c r="F80" s="53">
        <v>42.585000000000001</v>
      </c>
      <c r="G80" s="53">
        <v>46.194000000000003</v>
      </c>
      <c r="H80" s="53">
        <v>49.48</v>
      </c>
      <c r="I80" s="53">
        <v>50.487000000000002</v>
      </c>
      <c r="J80" s="53">
        <v>53.485999999999997</v>
      </c>
      <c r="K80" s="53">
        <v>56.328000000000003</v>
      </c>
      <c r="L80" s="53">
        <v>59.899000000000001</v>
      </c>
      <c r="M80" s="53">
        <v>62.487000000000002</v>
      </c>
    </row>
    <row r="81" spans="2:13" ht="15" thickBot="1" x14ac:dyDescent="0.4">
      <c r="B81" s="52">
        <v>33</v>
      </c>
      <c r="C81" s="53">
        <v>15.815</v>
      </c>
      <c r="D81" s="53">
        <v>19.047000000000001</v>
      </c>
      <c r="E81" s="53">
        <v>39.572000000000003</v>
      </c>
      <c r="F81" s="53">
        <v>43.744999999999997</v>
      </c>
      <c r="G81" s="53">
        <v>47.4</v>
      </c>
      <c r="H81" s="53">
        <v>50.725000000000001</v>
      </c>
      <c r="I81" s="53">
        <v>51.743000000000002</v>
      </c>
      <c r="J81" s="53">
        <v>54.776000000000003</v>
      </c>
      <c r="K81" s="53">
        <v>57.648000000000003</v>
      </c>
      <c r="L81" s="53">
        <v>61.256</v>
      </c>
      <c r="M81" s="53">
        <v>63.87</v>
      </c>
    </row>
    <row r="82" spans="2:13" ht="15" thickBot="1" x14ac:dyDescent="0.4">
      <c r="B82" s="52">
        <v>34</v>
      </c>
      <c r="C82" s="53">
        <v>16.501000000000001</v>
      </c>
      <c r="D82" s="53">
        <v>19.806000000000001</v>
      </c>
      <c r="E82" s="53">
        <v>40.676000000000002</v>
      </c>
      <c r="F82" s="53">
        <v>44.902999999999999</v>
      </c>
      <c r="G82" s="53">
        <v>48.601999999999997</v>
      </c>
      <c r="H82" s="53">
        <v>51.966000000000001</v>
      </c>
      <c r="I82" s="53">
        <v>52.994999999999997</v>
      </c>
      <c r="J82" s="53">
        <v>56.061</v>
      </c>
      <c r="K82" s="53">
        <v>58.963999999999999</v>
      </c>
      <c r="L82" s="53">
        <v>62.607999999999997</v>
      </c>
      <c r="M82" s="53">
        <v>65.247</v>
      </c>
    </row>
    <row r="83" spans="2:13" ht="15" thickBot="1" x14ac:dyDescent="0.4">
      <c r="B83" s="52">
        <v>35</v>
      </c>
      <c r="C83" s="53">
        <v>17.192</v>
      </c>
      <c r="D83" s="53">
        <v>20.568999999999999</v>
      </c>
      <c r="E83" s="53">
        <v>41.777999999999999</v>
      </c>
      <c r="F83" s="53">
        <v>46.058999999999997</v>
      </c>
      <c r="G83" s="53">
        <v>49.802</v>
      </c>
      <c r="H83" s="53">
        <v>53.203000000000003</v>
      </c>
      <c r="I83" s="53">
        <v>54.244</v>
      </c>
      <c r="J83" s="53">
        <v>57.341999999999999</v>
      </c>
      <c r="K83" s="53">
        <v>60.274999999999999</v>
      </c>
      <c r="L83" s="53">
        <v>63.954999999999998</v>
      </c>
      <c r="M83" s="53">
        <v>66.619</v>
      </c>
    </row>
    <row r="84" spans="2:13" ht="15" thickBot="1" x14ac:dyDescent="0.4">
      <c r="B84" s="52">
        <v>36</v>
      </c>
      <c r="C84" s="53">
        <v>17.887</v>
      </c>
      <c r="D84" s="53">
        <v>21.335999999999999</v>
      </c>
      <c r="E84" s="53">
        <v>42.878999999999998</v>
      </c>
      <c r="F84" s="53">
        <v>47.212000000000003</v>
      </c>
      <c r="G84" s="53">
        <v>50.997999999999998</v>
      </c>
      <c r="H84" s="53">
        <v>54.436999999999998</v>
      </c>
      <c r="I84" s="53">
        <v>55.488999999999997</v>
      </c>
      <c r="J84" s="53">
        <v>58.619</v>
      </c>
      <c r="K84" s="53">
        <v>61.581000000000003</v>
      </c>
      <c r="L84" s="53">
        <v>65.296000000000006</v>
      </c>
      <c r="M84" s="53">
        <v>67.984999999999999</v>
      </c>
    </row>
    <row r="85" spans="2:13" ht="15" thickBot="1" x14ac:dyDescent="0.4">
      <c r="B85" s="52">
        <v>37</v>
      </c>
      <c r="C85" s="53">
        <v>18.585999999999999</v>
      </c>
      <c r="D85" s="53">
        <v>22.106000000000002</v>
      </c>
      <c r="E85" s="53">
        <v>43.978000000000002</v>
      </c>
      <c r="F85" s="53">
        <v>48.363</v>
      </c>
      <c r="G85" s="53">
        <v>52.192</v>
      </c>
      <c r="H85" s="53">
        <v>55.667999999999999</v>
      </c>
      <c r="I85" s="53">
        <v>56.73</v>
      </c>
      <c r="J85" s="53">
        <v>59.893000000000001</v>
      </c>
      <c r="K85" s="53">
        <v>62.883000000000003</v>
      </c>
      <c r="L85" s="53">
        <v>66.632999999999996</v>
      </c>
      <c r="M85" s="53">
        <v>69.346000000000004</v>
      </c>
    </row>
    <row r="86" spans="2:13" ht="15" thickBot="1" x14ac:dyDescent="0.4">
      <c r="B86" s="52">
        <v>38</v>
      </c>
      <c r="C86" s="53">
        <v>19.289000000000001</v>
      </c>
      <c r="D86" s="53">
        <v>22.878</v>
      </c>
      <c r="E86" s="53">
        <v>45.076000000000001</v>
      </c>
      <c r="F86" s="53">
        <v>49.512999999999998</v>
      </c>
      <c r="G86" s="53">
        <v>53.384</v>
      </c>
      <c r="H86" s="53">
        <v>56.896000000000001</v>
      </c>
      <c r="I86" s="53">
        <v>57.969000000000001</v>
      </c>
      <c r="J86" s="53">
        <v>61.161999999999999</v>
      </c>
      <c r="K86" s="53">
        <v>64.180999999999997</v>
      </c>
      <c r="L86" s="53">
        <v>67.965999999999994</v>
      </c>
      <c r="M86" s="53">
        <v>70.703000000000003</v>
      </c>
    </row>
    <row r="87" spans="2:13" ht="15" thickBot="1" x14ac:dyDescent="0.4">
      <c r="B87" s="52">
        <v>39</v>
      </c>
      <c r="C87" s="53">
        <v>19.995999999999999</v>
      </c>
      <c r="D87" s="53">
        <v>23.654</v>
      </c>
      <c r="E87" s="53">
        <v>46.173000000000002</v>
      </c>
      <c r="F87" s="53">
        <v>50.66</v>
      </c>
      <c r="G87" s="53">
        <v>54.572000000000003</v>
      </c>
      <c r="H87" s="53">
        <v>58.12</v>
      </c>
      <c r="I87" s="53">
        <v>59.204000000000001</v>
      </c>
      <c r="J87" s="53">
        <v>62.427999999999997</v>
      </c>
      <c r="K87" s="53">
        <v>65.475999999999999</v>
      </c>
      <c r="L87" s="53">
        <v>69.293999999999997</v>
      </c>
      <c r="M87" s="53">
        <v>72.055000000000007</v>
      </c>
    </row>
    <row r="88" spans="2:13" ht="15" thickBot="1" x14ac:dyDescent="0.4">
      <c r="B88" s="52">
        <v>40</v>
      </c>
      <c r="C88" s="53">
        <v>20.707000000000001</v>
      </c>
      <c r="D88" s="53">
        <v>24.433</v>
      </c>
      <c r="E88" s="53">
        <v>47.268999999999998</v>
      </c>
      <c r="F88" s="53">
        <v>51.805</v>
      </c>
      <c r="G88" s="53">
        <v>55.758000000000003</v>
      </c>
      <c r="H88" s="53">
        <v>59.341999999999999</v>
      </c>
      <c r="I88" s="53">
        <v>60.436</v>
      </c>
      <c r="J88" s="53">
        <v>63.691000000000003</v>
      </c>
      <c r="K88" s="53">
        <v>66.766000000000005</v>
      </c>
      <c r="L88" s="53">
        <v>70.617999999999995</v>
      </c>
      <c r="M88" s="53">
        <v>73.402000000000001</v>
      </c>
    </row>
    <row r="89" spans="2:13" ht="15" thickBot="1" x14ac:dyDescent="0.4">
      <c r="B89" s="52">
        <v>41</v>
      </c>
      <c r="C89" s="53">
        <v>21.420999999999999</v>
      </c>
      <c r="D89" s="53">
        <v>25.215</v>
      </c>
      <c r="E89" s="53">
        <v>48.363</v>
      </c>
      <c r="F89" s="53">
        <v>52.948999999999998</v>
      </c>
      <c r="G89" s="53">
        <v>56.942</v>
      </c>
      <c r="H89" s="53">
        <v>60.561</v>
      </c>
      <c r="I89" s="53">
        <v>61.664999999999999</v>
      </c>
      <c r="J89" s="53">
        <v>64.95</v>
      </c>
      <c r="K89" s="53">
        <v>68.052999999999997</v>
      </c>
      <c r="L89" s="53">
        <v>71.938000000000002</v>
      </c>
      <c r="M89" s="53">
        <v>74.745000000000005</v>
      </c>
    </row>
    <row r="90" spans="2:13" ht="15" thickBot="1" x14ac:dyDescent="0.4">
      <c r="B90" s="52">
        <v>42</v>
      </c>
      <c r="C90" s="53">
        <v>22.138000000000002</v>
      </c>
      <c r="D90" s="53">
        <v>25.998999999999999</v>
      </c>
      <c r="E90" s="53">
        <v>49.456000000000003</v>
      </c>
      <c r="F90" s="53">
        <v>54.09</v>
      </c>
      <c r="G90" s="53">
        <v>58.124000000000002</v>
      </c>
      <c r="H90" s="53">
        <v>61.777000000000001</v>
      </c>
      <c r="I90" s="53">
        <v>62.892000000000003</v>
      </c>
      <c r="J90" s="53">
        <v>66.206000000000003</v>
      </c>
      <c r="K90" s="53">
        <v>69.335999999999999</v>
      </c>
      <c r="L90" s="53">
        <v>73.254000000000005</v>
      </c>
      <c r="M90" s="53">
        <v>76.084000000000003</v>
      </c>
    </row>
    <row r="91" spans="2:13" ht="15" thickBot="1" x14ac:dyDescent="0.4">
      <c r="B91" s="52">
        <v>43</v>
      </c>
      <c r="C91" s="53">
        <v>22.859000000000002</v>
      </c>
      <c r="D91" s="53">
        <v>26.785</v>
      </c>
      <c r="E91" s="53">
        <v>50.548000000000002</v>
      </c>
      <c r="F91" s="53">
        <v>55.23</v>
      </c>
      <c r="G91" s="53">
        <v>59.304000000000002</v>
      </c>
      <c r="H91" s="53">
        <v>62.99</v>
      </c>
      <c r="I91" s="53">
        <v>64.116</v>
      </c>
      <c r="J91" s="53">
        <v>67.459000000000003</v>
      </c>
      <c r="K91" s="53">
        <v>70.616</v>
      </c>
      <c r="L91" s="53">
        <v>74.566000000000003</v>
      </c>
      <c r="M91" s="53">
        <v>77.418999999999997</v>
      </c>
    </row>
    <row r="92" spans="2:13" ht="15" thickBot="1" x14ac:dyDescent="0.4">
      <c r="B92" s="52">
        <v>44</v>
      </c>
      <c r="C92" s="53">
        <v>23.584</v>
      </c>
      <c r="D92" s="53">
        <v>27.574999999999999</v>
      </c>
      <c r="E92" s="53">
        <v>51.639000000000003</v>
      </c>
      <c r="F92" s="53">
        <v>56.369</v>
      </c>
      <c r="G92" s="53">
        <v>60.481000000000002</v>
      </c>
      <c r="H92" s="53">
        <v>64.200999999999993</v>
      </c>
      <c r="I92" s="53">
        <v>65.337000000000003</v>
      </c>
      <c r="J92" s="53">
        <v>68.709999999999994</v>
      </c>
      <c r="K92" s="53">
        <v>71.893000000000001</v>
      </c>
      <c r="L92" s="53">
        <v>75.873999999999995</v>
      </c>
      <c r="M92" s="53">
        <v>78.75</v>
      </c>
    </row>
    <row r="93" spans="2:13" ht="15" thickBot="1" x14ac:dyDescent="0.4">
      <c r="B93" s="52">
        <v>45</v>
      </c>
      <c r="C93" s="53">
        <v>24.311</v>
      </c>
      <c r="D93" s="53">
        <v>28.366</v>
      </c>
      <c r="E93" s="53">
        <v>52.728999999999999</v>
      </c>
      <c r="F93" s="53">
        <v>57.505000000000003</v>
      </c>
      <c r="G93" s="53">
        <v>61.655999999999999</v>
      </c>
      <c r="H93" s="53">
        <v>65.41</v>
      </c>
      <c r="I93" s="53">
        <v>66.555000000000007</v>
      </c>
      <c r="J93" s="53">
        <v>69.956999999999994</v>
      </c>
      <c r="K93" s="53">
        <v>73.165999999999997</v>
      </c>
      <c r="L93" s="53">
        <v>77.179000000000002</v>
      </c>
      <c r="M93" s="53">
        <v>80.076999999999998</v>
      </c>
    </row>
    <row r="94" spans="2:13" ht="15" thickBot="1" x14ac:dyDescent="0.4">
      <c r="B94" s="52">
        <v>46</v>
      </c>
      <c r="C94" s="53">
        <v>25.041</v>
      </c>
      <c r="D94" s="53">
        <v>29.16</v>
      </c>
      <c r="E94" s="53">
        <v>53.817999999999998</v>
      </c>
      <c r="F94" s="53">
        <v>58.640999999999998</v>
      </c>
      <c r="G94" s="53">
        <v>62.83</v>
      </c>
      <c r="H94" s="53">
        <v>66.617000000000004</v>
      </c>
      <c r="I94" s="53">
        <v>67.771000000000001</v>
      </c>
      <c r="J94" s="53">
        <v>71.200999999999993</v>
      </c>
      <c r="K94" s="53">
        <v>74.436999999999998</v>
      </c>
      <c r="L94" s="53">
        <v>78.480999999999995</v>
      </c>
      <c r="M94" s="53">
        <v>81.400000000000006</v>
      </c>
    </row>
    <row r="95" spans="2:13" ht="15" thickBot="1" x14ac:dyDescent="0.4">
      <c r="B95" s="52">
        <v>47</v>
      </c>
      <c r="C95" s="53">
        <v>25.774999999999999</v>
      </c>
      <c r="D95" s="53">
        <v>29.956</v>
      </c>
      <c r="E95" s="53">
        <v>54.905999999999999</v>
      </c>
      <c r="F95" s="53">
        <v>59.774000000000001</v>
      </c>
      <c r="G95" s="53">
        <v>64.001000000000005</v>
      </c>
      <c r="H95" s="53">
        <v>67.820999999999998</v>
      </c>
      <c r="I95" s="53">
        <v>68.984999999999999</v>
      </c>
      <c r="J95" s="53">
        <v>72.442999999999998</v>
      </c>
      <c r="K95" s="53">
        <v>75.703999999999994</v>
      </c>
      <c r="L95" s="53">
        <v>79.78</v>
      </c>
      <c r="M95" s="53">
        <v>82.72</v>
      </c>
    </row>
    <row r="96" spans="2:13" ht="15" thickBot="1" x14ac:dyDescent="0.4">
      <c r="B96" s="52">
        <v>48</v>
      </c>
      <c r="C96" s="53">
        <v>26.510999999999999</v>
      </c>
      <c r="D96" s="53">
        <v>30.754999999999999</v>
      </c>
      <c r="E96" s="53">
        <v>55.993000000000002</v>
      </c>
      <c r="F96" s="53">
        <v>60.906999999999996</v>
      </c>
      <c r="G96" s="53">
        <v>65.171000000000006</v>
      </c>
      <c r="H96" s="53">
        <v>69.022999999999996</v>
      </c>
      <c r="I96" s="53">
        <v>70.197000000000003</v>
      </c>
      <c r="J96" s="53">
        <v>73.683000000000007</v>
      </c>
      <c r="K96" s="53">
        <v>76.968999999999994</v>
      </c>
      <c r="L96" s="53">
        <v>81.075000000000003</v>
      </c>
      <c r="M96" s="53">
        <v>84.037000000000006</v>
      </c>
    </row>
    <row r="97" spans="2:13" ht="15" thickBot="1" x14ac:dyDescent="0.4">
      <c r="B97" s="52">
        <v>49</v>
      </c>
      <c r="C97" s="53">
        <v>27.248999999999999</v>
      </c>
      <c r="D97" s="53">
        <v>31.555</v>
      </c>
      <c r="E97" s="53">
        <v>57.079000000000001</v>
      </c>
      <c r="F97" s="53">
        <v>62.037999999999997</v>
      </c>
      <c r="G97" s="53">
        <v>66.338999999999999</v>
      </c>
      <c r="H97" s="53">
        <v>70.221999999999994</v>
      </c>
      <c r="I97" s="53">
        <v>71.406000000000006</v>
      </c>
      <c r="J97" s="53">
        <v>74.918999999999997</v>
      </c>
      <c r="K97" s="53">
        <v>78.230999999999995</v>
      </c>
      <c r="L97" s="53">
        <v>82.367000000000004</v>
      </c>
      <c r="M97" s="53">
        <v>85.350999999999999</v>
      </c>
    </row>
    <row r="98" spans="2:13" ht="15" thickBot="1" x14ac:dyDescent="0.4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</row>
    <row r="99" spans="2:13" ht="15" thickBot="1" x14ac:dyDescent="0.4">
      <c r="B99" s="52"/>
      <c r="C99" s="77" t="s">
        <v>109</v>
      </c>
      <c r="D99" s="78"/>
      <c r="E99" s="78"/>
      <c r="F99" s="78"/>
      <c r="G99" s="78"/>
      <c r="H99" s="78"/>
      <c r="I99" s="78"/>
      <c r="J99" s="78"/>
      <c r="K99" s="78"/>
      <c r="L99" s="78"/>
      <c r="M99" s="79"/>
    </row>
    <row r="100" spans="2:13" ht="15" thickBot="1" x14ac:dyDescent="0.4">
      <c r="B100" s="52" t="s">
        <v>110</v>
      </c>
      <c r="C100" s="52">
        <v>0.995</v>
      </c>
      <c r="D100" s="52">
        <v>0.97499999999999998</v>
      </c>
      <c r="E100" s="52">
        <v>0.2</v>
      </c>
      <c r="F100" s="52">
        <v>0.1</v>
      </c>
      <c r="G100" s="52">
        <v>0.05</v>
      </c>
      <c r="H100" s="52">
        <v>2.5000000000000001E-2</v>
      </c>
      <c r="I100" s="52">
        <v>0.02</v>
      </c>
      <c r="J100" s="52">
        <v>0.01</v>
      </c>
      <c r="K100" s="52">
        <v>5.0000000000000001E-3</v>
      </c>
      <c r="L100" s="52">
        <v>2E-3</v>
      </c>
      <c r="M100" s="52">
        <v>1E-3</v>
      </c>
    </row>
    <row r="101" spans="2:13" ht="15" thickBot="1" x14ac:dyDescent="0.4">
      <c r="B101" s="52">
        <v>50</v>
      </c>
      <c r="C101" s="53">
        <v>27.991</v>
      </c>
      <c r="D101" s="53">
        <v>32.356999999999999</v>
      </c>
      <c r="E101" s="53">
        <v>58.164000000000001</v>
      </c>
      <c r="F101" s="53">
        <v>63.167000000000002</v>
      </c>
      <c r="G101" s="53">
        <v>67.504999999999995</v>
      </c>
      <c r="H101" s="53">
        <v>71.42</v>
      </c>
      <c r="I101" s="53">
        <v>72.613</v>
      </c>
      <c r="J101" s="53">
        <v>76.153999999999996</v>
      </c>
      <c r="K101" s="53">
        <v>79.489999999999995</v>
      </c>
      <c r="L101" s="53">
        <v>83.656999999999996</v>
      </c>
      <c r="M101" s="53">
        <v>86.661000000000001</v>
      </c>
    </row>
    <row r="102" spans="2:13" ht="15" thickBot="1" x14ac:dyDescent="0.4">
      <c r="B102" s="52">
        <v>51</v>
      </c>
      <c r="C102" s="53">
        <v>28.734999999999999</v>
      </c>
      <c r="D102" s="53">
        <v>33.161999999999999</v>
      </c>
      <c r="E102" s="53">
        <v>59.247999999999998</v>
      </c>
      <c r="F102" s="53">
        <v>64.295000000000002</v>
      </c>
      <c r="G102" s="53">
        <v>68.668999999999997</v>
      </c>
      <c r="H102" s="53">
        <v>72.616</v>
      </c>
      <c r="I102" s="53">
        <v>73.817999999999998</v>
      </c>
      <c r="J102" s="53">
        <v>77.385999999999996</v>
      </c>
      <c r="K102" s="53">
        <v>80.747</v>
      </c>
      <c r="L102" s="53">
        <v>84.942999999999998</v>
      </c>
      <c r="M102" s="53">
        <v>87.968000000000004</v>
      </c>
    </row>
    <row r="103" spans="2:13" ht="15" thickBot="1" x14ac:dyDescent="0.4">
      <c r="B103" s="52">
        <v>52</v>
      </c>
      <c r="C103" s="53">
        <v>29.481000000000002</v>
      </c>
      <c r="D103" s="53">
        <v>33.968000000000004</v>
      </c>
      <c r="E103" s="53">
        <v>60.332000000000001</v>
      </c>
      <c r="F103" s="53">
        <v>65.421999999999997</v>
      </c>
      <c r="G103" s="53">
        <v>69.831999999999994</v>
      </c>
      <c r="H103" s="53">
        <v>73.81</v>
      </c>
      <c r="I103" s="53">
        <v>75.021000000000001</v>
      </c>
      <c r="J103" s="53">
        <v>78.616</v>
      </c>
      <c r="K103" s="53">
        <v>82.001000000000005</v>
      </c>
      <c r="L103" s="53">
        <v>86.227000000000004</v>
      </c>
      <c r="M103" s="53">
        <v>89.272000000000006</v>
      </c>
    </row>
    <row r="104" spans="2:13" ht="15" thickBot="1" x14ac:dyDescent="0.4">
      <c r="B104" s="52">
        <v>53</v>
      </c>
      <c r="C104" s="53">
        <v>30.23</v>
      </c>
      <c r="D104" s="53">
        <v>34.776000000000003</v>
      </c>
      <c r="E104" s="53">
        <v>61.414000000000001</v>
      </c>
      <c r="F104" s="53">
        <v>66.548000000000002</v>
      </c>
      <c r="G104" s="53">
        <v>70.992999999999995</v>
      </c>
      <c r="H104" s="53">
        <v>75.001999999999995</v>
      </c>
      <c r="I104" s="53">
        <v>76.222999999999999</v>
      </c>
      <c r="J104" s="53">
        <v>79.843000000000004</v>
      </c>
      <c r="K104" s="53">
        <v>83.253</v>
      </c>
      <c r="L104" s="53">
        <v>87.507000000000005</v>
      </c>
      <c r="M104" s="53">
        <v>90.572999999999993</v>
      </c>
    </row>
    <row r="105" spans="2:13" ht="15" thickBot="1" x14ac:dyDescent="0.4">
      <c r="B105" s="52">
        <v>54</v>
      </c>
      <c r="C105" s="53">
        <v>30.981000000000002</v>
      </c>
      <c r="D105" s="53">
        <v>35.585999999999999</v>
      </c>
      <c r="E105" s="53">
        <v>62.496000000000002</v>
      </c>
      <c r="F105" s="53">
        <v>67.673000000000002</v>
      </c>
      <c r="G105" s="53">
        <v>72.153000000000006</v>
      </c>
      <c r="H105" s="53">
        <v>76.191999999999993</v>
      </c>
      <c r="I105" s="53">
        <v>77.421999999999997</v>
      </c>
      <c r="J105" s="53">
        <v>81.069000000000003</v>
      </c>
      <c r="K105" s="53">
        <v>84.501999999999995</v>
      </c>
      <c r="L105" s="53">
        <v>88.786000000000001</v>
      </c>
      <c r="M105" s="53">
        <v>91.872</v>
      </c>
    </row>
    <row r="106" spans="2:13" ht="15" thickBot="1" x14ac:dyDescent="0.4">
      <c r="B106" s="52">
        <v>55</v>
      </c>
      <c r="C106" s="53">
        <v>31.734999999999999</v>
      </c>
      <c r="D106" s="53">
        <v>36.398000000000003</v>
      </c>
      <c r="E106" s="53">
        <v>63.576999999999998</v>
      </c>
      <c r="F106" s="53">
        <v>68.796000000000006</v>
      </c>
      <c r="G106" s="53">
        <v>73.311000000000007</v>
      </c>
      <c r="H106" s="53">
        <v>77.38</v>
      </c>
      <c r="I106" s="53">
        <v>78.619</v>
      </c>
      <c r="J106" s="53">
        <v>82.292000000000002</v>
      </c>
      <c r="K106" s="53">
        <v>85.748999999999995</v>
      </c>
      <c r="L106" s="53">
        <v>90.061000000000007</v>
      </c>
      <c r="M106" s="53">
        <v>93.168000000000006</v>
      </c>
    </row>
    <row r="107" spans="2:13" ht="15" thickBot="1" x14ac:dyDescent="0.4">
      <c r="B107" s="52">
        <v>56</v>
      </c>
      <c r="C107" s="53">
        <v>32.49</v>
      </c>
      <c r="D107" s="53">
        <v>37.212000000000003</v>
      </c>
      <c r="E107" s="53">
        <v>64.658000000000001</v>
      </c>
      <c r="F107" s="53">
        <v>69.918999999999997</v>
      </c>
      <c r="G107" s="53">
        <v>74.468000000000004</v>
      </c>
      <c r="H107" s="53">
        <v>78.566999999999993</v>
      </c>
      <c r="I107" s="53">
        <v>79.814999999999998</v>
      </c>
      <c r="J107" s="53">
        <v>83.513000000000005</v>
      </c>
      <c r="K107" s="53">
        <v>86.994</v>
      </c>
      <c r="L107" s="53">
        <v>91.334999999999994</v>
      </c>
      <c r="M107" s="53">
        <v>94.460999999999999</v>
      </c>
    </row>
    <row r="108" spans="2:13" ht="15" thickBot="1" x14ac:dyDescent="0.4">
      <c r="B108" s="52">
        <v>57</v>
      </c>
      <c r="C108" s="53">
        <v>33.247999999999998</v>
      </c>
      <c r="D108" s="53">
        <v>38.027000000000001</v>
      </c>
      <c r="E108" s="53">
        <v>65.736999999999995</v>
      </c>
      <c r="F108" s="53">
        <v>71.040000000000006</v>
      </c>
      <c r="G108" s="53">
        <v>75.623999999999995</v>
      </c>
      <c r="H108" s="53">
        <v>79.751999999999995</v>
      </c>
      <c r="I108" s="53">
        <v>81.009</v>
      </c>
      <c r="J108" s="53">
        <v>84.733000000000004</v>
      </c>
      <c r="K108" s="53">
        <v>88.236000000000004</v>
      </c>
      <c r="L108" s="53">
        <v>92.605000000000004</v>
      </c>
      <c r="M108" s="53">
        <v>95.751000000000005</v>
      </c>
    </row>
    <row r="109" spans="2:13" ht="15" thickBot="1" x14ac:dyDescent="0.4">
      <c r="B109" s="52">
        <v>58</v>
      </c>
      <c r="C109" s="53">
        <v>34.008000000000003</v>
      </c>
      <c r="D109" s="53">
        <v>38.844000000000001</v>
      </c>
      <c r="E109" s="53">
        <v>66.816000000000003</v>
      </c>
      <c r="F109" s="53">
        <v>72.16</v>
      </c>
      <c r="G109" s="53">
        <v>76.778000000000006</v>
      </c>
      <c r="H109" s="53">
        <v>80.936000000000007</v>
      </c>
      <c r="I109" s="53">
        <v>82.200999999999993</v>
      </c>
      <c r="J109" s="53">
        <v>85.95</v>
      </c>
      <c r="K109" s="53">
        <v>89.477000000000004</v>
      </c>
      <c r="L109" s="53">
        <v>93.873999999999995</v>
      </c>
      <c r="M109" s="53">
        <v>97.039000000000001</v>
      </c>
    </row>
    <row r="110" spans="2:13" ht="15" thickBot="1" x14ac:dyDescent="0.4">
      <c r="B110" s="52">
        <v>59</v>
      </c>
      <c r="C110" s="53">
        <v>34.770000000000003</v>
      </c>
      <c r="D110" s="53">
        <v>39.661999999999999</v>
      </c>
      <c r="E110" s="53">
        <v>67.894000000000005</v>
      </c>
      <c r="F110" s="53">
        <v>73.278999999999996</v>
      </c>
      <c r="G110" s="53">
        <v>77.930999999999997</v>
      </c>
      <c r="H110" s="53">
        <v>82.117000000000004</v>
      </c>
      <c r="I110" s="53">
        <v>83.391000000000005</v>
      </c>
      <c r="J110" s="53">
        <v>87.165999999999997</v>
      </c>
      <c r="K110" s="53">
        <v>90.715000000000003</v>
      </c>
      <c r="L110" s="53">
        <v>95.14</v>
      </c>
      <c r="M110" s="53">
        <v>98.323999999999998</v>
      </c>
    </row>
    <row r="111" spans="2:13" ht="15" thickBot="1" x14ac:dyDescent="0.4">
      <c r="B111" s="52">
        <v>60</v>
      </c>
      <c r="C111" s="53">
        <v>35.533999999999999</v>
      </c>
      <c r="D111" s="53">
        <v>40.481999999999999</v>
      </c>
      <c r="E111" s="53">
        <v>68.971999999999994</v>
      </c>
      <c r="F111" s="53">
        <v>74.397000000000006</v>
      </c>
      <c r="G111" s="53">
        <v>79.081999999999994</v>
      </c>
      <c r="H111" s="53">
        <v>83.298000000000002</v>
      </c>
      <c r="I111" s="53">
        <v>84.58</v>
      </c>
      <c r="J111" s="53">
        <v>88.379000000000005</v>
      </c>
      <c r="K111" s="53">
        <v>91.951999999999998</v>
      </c>
      <c r="L111" s="53">
        <v>96.403999999999996</v>
      </c>
      <c r="M111" s="53">
        <v>99.606999999999999</v>
      </c>
    </row>
    <row r="112" spans="2:13" ht="15" thickBot="1" x14ac:dyDescent="0.4">
      <c r="B112" s="52">
        <v>61</v>
      </c>
      <c r="C112" s="53">
        <v>36.301000000000002</v>
      </c>
      <c r="D112" s="53">
        <v>41.302999999999997</v>
      </c>
      <c r="E112" s="53">
        <v>70.049000000000007</v>
      </c>
      <c r="F112" s="53">
        <v>75.513999999999996</v>
      </c>
      <c r="G112" s="53">
        <v>80.231999999999999</v>
      </c>
      <c r="H112" s="53">
        <v>84.475999999999999</v>
      </c>
      <c r="I112" s="53">
        <v>85.766999999999996</v>
      </c>
      <c r="J112" s="53">
        <v>89.590999999999994</v>
      </c>
      <c r="K112" s="53">
        <v>93.186000000000007</v>
      </c>
      <c r="L112" s="53">
        <v>97.665000000000006</v>
      </c>
      <c r="M112" s="53">
        <v>100.88800000000001</v>
      </c>
    </row>
    <row r="113" spans="2:13" ht="15" thickBot="1" x14ac:dyDescent="0.4">
      <c r="B113" s="52">
        <v>62</v>
      </c>
      <c r="C113" s="53">
        <v>37.067999999999998</v>
      </c>
      <c r="D113" s="53">
        <v>42.125999999999998</v>
      </c>
      <c r="E113" s="53">
        <v>71.125</v>
      </c>
      <c r="F113" s="53">
        <v>76.63</v>
      </c>
      <c r="G113" s="53">
        <v>81.381</v>
      </c>
      <c r="H113" s="53">
        <v>85.653999999999996</v>
      </c>
      <c r="I113" s="53">
        <v>86.953000000000003</v>
      </c>
      <c r="J113" s="53">
        <v>90.802000000000007</v>
      </c>
      <c r="K113" s="53">
        <v>94.418999999999997</v>
      </c>
      <c r="L113" s="53">
        <v>98.924999999999997</v>
      </c>
      <c r="M113" s="53">
        <v>102.166</v>
      </c>
    </row>
    <row r="114" spans="2:13" ht="15" thickBot="1" x14ac:dyDescent="0.4">
      <c r="B114" s="52">
        <v>63</v>
      </c>
      <c r="C114" s="53">
        <v>37.838000000000001</v>
      </c>
      <c r="D114" s="53">
        <v>42.95</v>
      </c>
      <c r="E114" s="53">
        <v>72.200999999999993</v>
      </c>
      <c r="F114" s="53">
        <v>77.745000000000005</v>
      </c>
      <c r="G114" s="53">
        <v>82.528999999999996</v>
      </c>
      <c r="H114" s="53">
        <v>86.83</v>
      </c>
      <c r="I114" s="53">
        <v>88.137</v>
      </c>
      <c r="J114" s="53">
        <v>92.01</v>
      </c>
      <c r="K114" s="53">
        <v>95.649000000000001</v>
      </c>
      <c r="L114" s="53">
        <v>100.182</v>
      </c>
      <c r="M114" s="53">
        <v>103.44199999999999</v>
      </c>
    </row>
    <row r="115" spans="2:13" ht="15" thickBot="1" x14ac:dyDescent="0.4">
      <c r="B115" s="52">
        <v>64</v>
      </c>
      <c r="C115" s="53">
        <v>38.61</v>
      </c>
      <c r="D115" s="53">
        <v>43.776000000000003</v>
      </c>
      <c r="E115" s="53">
        <v>73.275999999999996</v>
      </c>
      <c r="F115" s="53">
        <v>78.86</v>
      </c>
      <c r="G115" s="53">
        <v>83.674999999999997</v>
      </c>
      <c r="H115" s="53">
        <v>88.004000000000005</v>
      </c>
      <c r="I115" s="53">
        <v>89.32</v>
      </c>
      <c r="J115" s="53">
        <v>93.216999999999999</v>
      </c>
      <c r="K115" s="53">
        <v>96.878</v>
      </c>
      <c r="L115" s="53">
        <v>101.437</v>
      </c>
      <c r="M115" s="53">
        <v>104.71599999999999</v>
      </c>
    </row>
    <row r="116" spans="2:13" ht="15" thickBot="1" x14ac:dyDescent="0.4">
      <c r="B116" s="52">
        <v>65</v>
      </c>
      <c r="C116" s="53">
        <v>39.383000000000003</v>
      </c>
      <c r="D116" s="53">
        <v>44.603000000000002</v>
      </c>
      <c r="E116" s="53">
        <v>74.350999999999999</v>
      </c>
      <c r="F116" s="53">
        <v>79.972999999999999</v>
      </c>
      <c r="G116" s="53">
        <v>84.820999999999998</v>
      </c>
      <c r="H116" s="53">
        <v>89.177000000000007</v>
      </c>
      <c r="I116" s="53">
        <v>90.501000000000005</v>
      </c>
      <c r="J116" s="53">
        <v>94.421999999999997</v>
      </c>
      <c r="K116" s="53">
        <v>98.105000000000004</v>
      </c>
      <c r="L116" s="53">
        <v>102.691</v>
      </c>
      <c r="M116" s="53">
        <v>105.988</v>
      </c>
    </row>
    <row r="117" spans="2:13" ht="15" thickBot="1" x14ac:dyDescent="0.4">
      <c r="B117" s="52">
        <v>66</v>
      </c>
      <c r="C117" s="53">
        <v>40.158000000000001</v>
      </c>
      <c r="D117" s="53">
        <v>45.430999999999997</v>
      </c>
      <c r="E117" s="53">
        <v>75.424000000000007</v>
      </c>
      <c r="F117" s="53">
        <v>81.084999999999994</v>
      </c>
      <c r="G117" s="53">
        <v>85.965000000000003</v>
      </c>
      <c r="H117" s="53">
        <v>90.349000000000004</v>
      </c>
      <c r="I117" s="53">
        <v>91.680999999999997</v>
      </c>
      <c r="J117" s="53">
        <v>95.626000000000005</v>
      </c>
      <c r="K117" s="53">
        <v>99.33</v>
      </c>
      <c r="L117" s="53">
        <v>103.94199999999999</v>
      </c>
      <c r="M117" s="53">
        <v>107.258</v>
      </c>
    </row>
    <row r="118" spans="2:13" ht="15" thickBot="1" x14ac:dyDescent="0.4">
      <c r="B118" s="52">
        <v>67</v>
      </c>
      <c r="C118" s="53">
        <v>40.935000000000002</v>
      </c>
      <c r="D118" s="53">
        <v>46.261000000000003</v>
      </c>
      <c r="E118" s="53">
        <v>76.498000000000005</v>
      </c>
      <c r="F118" s="53">
        <v>82.197000000000003</v>
      </c>
      <c r="G118" s="53">
        <v>87.108000000000004</v>
      </c>
      <c r="H118" s="53">
        <v>91.519000000000005</v>
      </c>
      <c r="I118" s="53">
        <v>92.86</v>
      </c>
      <c r="J118" s="53">
        <v>96.828000000000003</v>
      </c>
      <c r="K118" s="53">
        <v>100.554</v>
      </c>
      <c r="L118" s="53">
        <v>105.19199999999999</v>
      </c>
      <c r="M118" s="53">
        <v>108.526</v>
      </c>
    </row>
    <row r="119" spans="2:13" ht="15" thickBot="1" x14ac:dyDescent="0.4">
      <c r="B119" s="52">
        <v>68</v>
      </c>
      <c r="C119" s="53">
        <v>41.713000000000001</v>
      </c>
      <c r="D119" s="53">
        <v>47.091999999999999</v>
      </c>
      <c r="E119" s="53">
        <v>77.570999999999998</v>
      </c>
      <c r="F119" s="53">
        <v>83.308000000000007</v>
      </c>
      <c r="G119" s="53">
        <v>88.25</v>
      </c>
      <c r="H119" s="53">
        <v>92.688999999999993</v>
      </c>
      <c r="I119" s="53">
        <v>94.037000000000006</v>
      </c>
      <c r="J119" s="53">
        <v>98.028000000000006</v>
      </c>
      <c r="K119" s="53">
        <v>101.776</v>
      </c>
      <c r="L119" s="53">
        <v>106.44</v>
      </c>
      <c r="M119" s="53">
        <v>109.791</v>
      </c>
    </row>
    <row r="120" spans="2:13" ht="15" thickBot="1" x14ac:dyDescent="0.4">
      <c r="B120" s="52">
        <v>69</v>
      </c>
      <c r="C120" s="53">
        <v>42.494</v>
      </c>
      <c r="D120" s="53">
        <v>47.923999999999999</v>
      </c>
      <c r="E120" s="53">
        <v>78.643000000000001</v>
      </c>
      <c r="F120" s="53">
        <v>84.418000000000006</v>
      </c>
      <c r="G120" s="53">
        <v>89.391000000000005</v>
      </c>
      <c r="H120" s="53">
        <v>93.855999999999995</v>
      </c>
      <c r="I120" s="53">
        <v>95.212999999999994</v>
      </c>
      <c r="J120" s="53">
        <v>99.227999999999994</v>
      </c>
      <c r="K120" s="53">
        <v>102.996</v>
      </c>
      <c r="L120" s="53">
        <v>107.685</v>
      </c>
      <c r="M120" s="53">
        <v>111.05500000000001</v>
      </c>
    </row>
    <row r="121" spans="2:13" ht="15" thickBot="1" x14ac:dyDescent="0.4">
      <c r="B121" s="52">
        <v>70</v>
      </c>
      <c r="C121" s="53">
        <v>43.274999999999999</v>
      </c>
      <c r="D121" s="53">
        <v>48.758000000000003</v>
      </c>
      <c r="E121" s="53">
        <v>79.715000000000003</v>
      </c>
      <c r="F121" s="53">
        <v>85.527000000000001</v>
      </c>
      <c r="G121" s="53">
        <v>90.531000000000006</v>
      </c>
      <c r="H121" s="53">
        <v>95.022999999999996</v>
      </c>
      <c r="I121" s="53">
        <v>96.388000000000005</v>
      </c>
      <c r="J121" s="53">
        <v>100.425</v>
      </c>
      <c r="K121" s="53">
        <v>104.215</v>
      </c>
      <c r="L121" s="53">
        <v>108.929</v>
      </c>
      <c r="M121" s="53">
        <v>112.31699999999999</v>
      </c>
    </row>
    <row r="122" spans="2:13" ht="15" thickBot="1" x14ac:dyDescent="0.4">
      <c r="B122" s="52">
        <v>71</v>
      </c>
      <c r="C122" s="53">
        <v>44.058</v>
      </c>
      <c r="D122" s="53">
        <v>49.591999999999999</v>
      </c>
      <c r="E122" s="53">
        <v>80.786000000000001</v>
      </c>
      <c r="F122" s="53">
        <v>86.635000000000005</v>
      </c>
      <c r="G122" s="53">
        <v>91.67</v>
      </c>
      <c r="H122" s="53">
        <v>96.188999999999993</v>
      </c>
      <c r="I122" s="53">
        <v>97.561000000000007</v>
      </c>
      <c r="J122" s="53">
        <v>101.621</v>
      </c>
      <c r="K122" s="53">
        <v>105.432</v>
      </c>
      <c r="L122" s="53">
        <v>110.172</v>
      </c>
      <c r="M122" s="53">
        <v>113.577</v>
      </c>
    </row>
    <row r="123" spans="2:13" ht="15" thickBot="1" x14ac:dyDescent="0.4">
      <c r="B123" s="52">
        <v>72</v>
      </c>
      <c r="C123" s="53">
        <v>44.843000000000004</v>
      </c>
      <c r="D123" s="53">
        <v>50.427999999999997</v>
      </c>
      <c r="E123" s="53">
        <v>81.856999999999999</v>
      </c>
      <c r="F123" s="53">
        <v>87.742999999999995</v>
      </c>
      <c r="G123" s="53">
        <v>92.808000000000007</v>
      </c>
      <c r="H123" s="53">
        <v>97.352999999999994</v>
      </c>
      <c r="I123" s="53">
        <v>98.733000000000004</v>
      </c>
      <c r="J123" s="53">
        <v>102.816</v>
      </c>
      <c r="K123" s="53">
        <v>106.648</v>
      </c>
      <c r="L123" s="53">
        <v>111.41200000000001</v>
      </c>
      <c r="M123" s="53">
        <v>114.83499999999999</v>
      </c>
    </row>
    <row r="124" spans="2:13" ht="15" thickBot="1" x14ac:dyDescent="0.4">
      <c r="B124" s="52">
        <v>73</v>
      </c>
      <c r="C124" s="53">
        <v>45.628999999999998</v>
      </c>
      <c r="D124" s="53">
        <v>51.265000000000001</v>
      </c>
      <c r="E124" s="53">
        <v>82.927000000000007</v>
      </c>
      <c r="F124" s="53">
        <v>88.85</v>
      </c>
      <c r="G124" s="53">
        <v>93.944999999999993</v>
      </c>
      <c r="H124" s="53">
        <v>98.516000000000005</v>
      </c>
      <c r="I124" s="53">
        <v>99.903999999999996</v>
      </c>
      <c r="J124" s="53">
        <v>104.01</v>
      </c>
      <c r="K124" s="53">
        <v>107.86199999999999</v>
      </c>
      <c r="L124" s="53">
        <v>112.651</v>
      </c>
      <c r="M124" s="53">
        <v>116.092</v>
      </c>
    </row>
    <row r="125" spans="2:13" ht="15" thickBot="1" x14ac:dyDescent="0.4">
      <c r="B125" s="52">
        <v>74</v>
      </c>
      <c r="C125" s="53">
        <v>46.417000000000002</v>
      </c>
      <c r="D125" s="53">
        <v>52.103000000000002</v>
      </c>
      <c r="E125" s="53">
        <v>83.997</v>
      </c>
      <c r="F125" s="53">
        <v>89.956000000000003</v>
      </c>
      <c r="G125" s="53">
        <v>95.081000000000003</v>
      </c>
      <c r="H125" s="53">
        <v>99.677999999999997</v>
      </c>
      <c r="I125" s="53">
        <v>101.074</v>
      </c>
      <c r="J125" s="53">
        <v>105.202</v>
      </c>
      <c r="K125" s="53">
        <v>109.074</v>
      </c>
      <c r="L125" s="53">
        <v>113.889</v>
      </c>
      <c r="M125" s="53">
        <v>117.346</v>
      </c>
    </row>
    <row r="126" spans="2:13" ht="15" thickBot="1" x14ac:dyDescent="0.4">
      <c r="B126" s="52">
        <v>75</v>
      </c>
      <c r="C126" s="53">
        <v>47.206000000000003</v>
      </c>
      <c r="D126" s="53">
        <v>52.942</v>
      </c>
      <c r="E126" s="53">
        <v>85.066000000000003</v>
      </c>
      <c r="F126" s="53">
        <v>91.061000000000007</v>
      </c>
      <c r="G126" s="53">
        <v>96.216999999999999</v>
      </c>
      <c r="H126" s="53">
        <v>100.839</v>
      </c>
      <c r="I126" s="53">
        <v>102.24299999999999</v>
      </c>
      <c r="J126" s="53">
        <v>106.393</v>
      </c>
      <c r="K126" s="53">
        <v>110.286</v>
      </c>
      <c r="L126" s="53">
        <v>115.125</v>
      </c>
      <c r="M126" s="53">
        <v>118.599</v>
      </c>
    </row>
    <row r="127" spans="2:13" ht="15" thickBot="1" x14ac:dyDescent="0.4">
      <c r="B127" s="52">
        <v>76</v>
      </c>
      <c r="C127" s="53">
        <v>47.997</v>
      </c>
      <c r="D127" s="53">
        <v>53.781999999999996</v>
      </c>
      <c r="E127" s="53">
        <v>86.135000000000005</v>
      </c>
      <c r="F127" s="53">
        <v>92.165999999999997</v>
      </c>
      <c r="G127" s="53">
        <v>97.350999999999999</v>
      </c>
      <c r="H127" s="53">
        <v>101.999</v>
      </c>
      <c r="I127" s="53">
        <v>103.41</v>
      </c>
      <c r="J127" s="53">
        <v>107.583</v>
      </c>
      <c r="K127" s="53">
        <v>111.495</v>
      </c>
      <c r="L127" s="53">
        <v>116.35899999999999</v>
      </c>
      <c r="M127" s="53">
        <v>119.85</v>
      </c>
    </row>
    <row r="128" spans="2:13" ht="15" thickBot="1" x14ac:dyDescent="0.4">
      <c r="B128" s="52">
        <v>77</v>
      </c>
      <c r="C128" s="53">
        <v>48.787999999999997</v>
      </c>
      <c r="D128" s="53">
        <v>54.622999999999998</v>
      </c>
      <c r="E128" s="53">
        <v>87.203000000000003</v>
      </c>
      <c r="F128" s="53">
        <v>93.27</v>
      </c>
      <c r="G128" s="53">
        <v>98.483999999999995</v>
      </c>
      <c r="H128" s="53">
        <v>103.158</v>
      </c>
      <c r="I128" s="53">
        <v>104.57599999999999</v>
      </c>
      <c r="J128" s="53">
        <v>108.771</v>
      </c>
      <c r="K128" s="53">
        <v>112.70399999999999</v>
      </c>
      <c r="L128" s="53">
        <v>117.59099999999999</v>
      </c>
      <c r="M128" s="53">
        <v>121.1</v>
      </c>
    </row>
    <row r="129" spans="2:13" ht="15" thickBot="1" x14ac:dyDescent="0.4">
      <c r="B129" s="52">
        <v>78</v>
      </c>
      <c r="C129" s="53">
        <v>49.582000000000001</v>
      </c>
      <c r="D129" s="53">
        <v>55.466000000000001</v>
      </c>
      <c r="E129" s="53">
        <v>88.271000000000001</v>
      </c>
      <c r="F129" s="53">
        <v>94.373999999999995</v>
      </c>
      <c r="G129" s="53">
        <v>99.617000000000004</v>
      </c>
      <c r="H129" s="53">
        <v>104.316</v>
      </c>
      <c r="I129" s="53">
        <v>105.742</v>
      </c>
      <c r="J129" s="53">
        <v>109.958</v>
      </c>
      <c r="K129" s="53">
        <v>113.911</v>
      </c>
      <c r="L129" s="53">
        <v>118.82299999999999</v>
      </c>
      <c r="M129" s="53">
        <v>122.348</v>
      </c>
    </row>
    <row r="130" spans="2:13" ht="15" thickBot="1" x14ac:dyDescent="0.4">
      <c r="B130" s="52">
        <v>79</v>
      </c>
      <c r="C130" s="53">
        <v>50.375999999999998</v>
      </c>
      <c r="D130" s="53">
        <v>56.308999999999997</v>
      </c>
      <c r="E130" s="53">
        <v>89.337999999999994</v>
      </c>
      <c r="F130" s="53">
        <v>95.475999999999999</v>
      </c>
      <c r="G130" s="53">
        <v>100.749</v>
      </c>
      <c r="H130" s="53">
        <v>105.473</v>
      </c>
      <c r="I130" s="53">
        <v>106.90600000000001</v>
      </c>
      <c r="J130" s="53">
        <v>111.14400000000001</v>
      </c>
      <c r="K130" s="53">
        <v>115.117</v>
      </c>
      <c r="L130" s="53">
        <v>120.05200000000001</v>
      </c>
      <c r="M130" s="53">
        <v>123.59399999999999</v>
      </c>
    </row>
    <row r="131" spans="2:13" ht="15" thickBot="1" x14ac:dyDescent="0.4">
      <c r="B131" s="52">
        <v>80</v>
      </c>
      <c r="C131" s="53">
        <v>51.171999999999997</v>
      </c>
      <c r="D131" s="53">
        <v>57.152999999999999</v>
      </c>
      <c r="E131" s="53">
        <v>90.405000000000001</v>
      </c>
      <c r="F131" s="53">
        <v>96.578000000000003</v>
      </c>
      <c r="G131" s="53">
        <v>101.879</v>
      </c>
      <c r="H131" s="53">
        <v>106.629</v>
      </c>
      <c r="I131" s="53">
        <v>108.069</v>
      </c>
      <c r="J131" s="53">
        <v>112.32899999999999</v>
      </c>
      <c r="K131" s="53">
        <v>116.321</v>
      </c>
      <c r="L131" s="53">
        <v>121.28</v>
      </c>
      <c r="M131" s="53">
        <v>124.839</v>
      </c>
    </row>
    <row r="132" spans="2:13" ht="15" thickBot="1" x14ac:dyDescent="0.4">
      <c r="B132" s="52">
        <v>81</v>
      </c>
      <c r="C132" s="53">
        <v>51.969000000000001</v>
      </c>
      <c r="D132" s="53">
        <v>57.997999999999998</v>
      </c>
      <c r="E132" s="53">
        <v>91.471999999999994</v>
      </c>
      <c r="F132" s="53">
        <v>97.68</v>
      </c>
      <c r="G132" s="53">
        <v>103.01</v>
      </c>
      <c r="H132" s="53">
        <v>107.783</v>
      </c>
      <c r="I132" s="53">
        <v>109.232</v>
      </c>
      <c r="J132" s="53">
        <v>113.512</v>
      </c>
      <c r="K132" s="53">
        <v>117.524</v>
      </c>
      <c r="L132" s="53">
        <v>122.50700000000001</v>
      </c>
      <c r="M132" s="53">
        <v>126.083</v>
      </c>
    </row>
    <row r="133" spans="2:13" ht="15" thickBot="1" x14ac:dyDescent="0.4">
      <c r="B133" s="52">
        <v>82</v>
      </c>
      <c r="C133" s="53">
        <v>52.767000000000003</v>
      </c>
      <c r="D133" s="53">
        <v>58.844999999999999</v>
      </c>
      <c r="E133" s="53">
        <v>92.537999999999997</v>
      </c>
      <c r="F133" s="53">
        <v>98.78</v>
      </c>
      <c r="G133" s="53">
        <v>104.139</v>
      </c>
      <c r="H133" s="53">
        <v>108.937</v>
      </c>
      <c r="I133" s="53">
        <v>110.393</v>
      </c>
      <c r="J133" s="53">
        <v>114.69499999999999</v>
      </c>
      <c r="K133" s="53">
        <v>118.726</v>
      </c>
      <c r="L133" s="53">
        <v>123.733</v>
      </c>
      <c r="M133" s="53">
        <v>127.324</v>
      </c>
    </row>
    <row r="134" spans="2:13" ht="15" thickBot="1" x14ac:dyDescent="0.4">
      <c r="B134" s="52">
        <v>83</v>
      </c>
      <c r="C134" s="53">
        <v>53.567</v>
      </c>
      <c r="D134" s="53">
        <v>59.692</v>
      </c>
      <c r="E134" s="53">
        <v>93.603999999999999</v>
      </c>
      <c r="F134" s="53">
        <v>99.88</v>
      </c>
      <c r="G134" s="53">
        <v>105.267</v>
      </c>
      <c r="H134" s="53">
        <v>110.09</v>
      </c>
      <c r="I134" s="53">
        <v>111.553</v>
      </c>
      <c r="J134" s="53">
        <v>115.876</v>
      </c>
      <c r="K134" s="53">
        <v>119.92700000000001</v>
      </c>
      <c r="L134" s="53">
        <v>124.95699999999999</v>
      </c>
      <c r="M134" s="53">
        <v>128.565</v>
      </c>
    </row>
    <row r="135" spans="2:13" ht="15" thickBot="1" x14ac:dyDescent="0.4">
      <c r="B135" s="52">
        <v>84</v>
      </c>
      <c r="C135" s="53">
        <v>54.368000000000002</v>
      </c>
      <c r="D135" s="53">
        <v>60.54</v>
      </c>
      <c r="E135" s="53">
        <v>94.668999999999997</v>
      </c>
      <c r="F135" s="53">
        <v>100.98</v>
      </c>
      <c r="G135" s="53">
        <v>106.395</v>
      </c>
      <c r="H135" s="53">
        <v>111.242</v>
      </c>
      <c r="I135" s="53">
        <v>112.712</v>
      </c>
      <c r="J135" s="53">
        <v>117.057</v>
      </c>
      <c r="K135" s="53">
        <v>121.126</v>
      </c>
      <c r="L135" s="53">
        <v>126.179</v>
      </c>
      <c r="M135" s="53">
        <v>129.804</v>
      </c>
    </row>
    <row r="136" spans="2:13" ht="15" thickBot="1" x14ac:dyDescent="0.4">
      <c r="B136" s="52">
        <v>85</v>
      </c>
      <c r="C136" s="53">
        <v>55.17</v>
      </c>
      <c r="D136" s="53">
        <v>61.389000000000003</v>
      </c>
      <c r="E136" s="53">
        <v>95.733999999999995</v>
      </c>
      <c r="F136" s="53">
        <v>102.07899999999999</v>
      </c>
      <c r="G136" s="53">
        <v>107.52200000000001</v>
      </c>
      <c r="H136" s="53">
        <v>112.393</v>
      </c>
      <c r="I136" s="53">
        <v>113.871</v>
      </c>
      <c r="J136" s="53">
        <v>118.236</v>
      </c>
      <c r="K136" s="53">
        <v>122.325</v>
      </c>
      <c r="L136" s="53">
        <v>127.401</v>
      </c>
      <c r="M136" s="53">
        <v>131.041</v>
      </c>
    </row>
    <row r="137" spans="2:13" ht="15" thickBot="1" x14ac:dyDescent="0.4">
      <c r="B137" s="52">
        <v>86</v>
      </c>
      <c r="C137" s="53">
        <v>55.972999999999999</v>
      </c>
      <c r="D137" s="53">
        <v>62.238999999999997</v>
      </c>
      <c r="E137" s="53">
        <v>96.799000000000007</v>
      </c>
      <c r="F137" s="53">
        <v>103.17700000000001</v>
      </c>
      <c r="G137" s="53">
        <v>108.648</v>
      </c>
      <c r="H137" s="53">
        <v>113.544</v>
      </c>
      <c r="I137" s="53">
        <v>115.02800000000001</v>
      </c>
      <c r="J137" s="53">
        <v>119.414</v>
      </c>
      <c r="K137" s="53">
        <v>123.52200000000001</v>
      </c>
      <c r="L137" s="53">
        <v>128.62100000000001</v>
      </c>
      <c r="M137" s="53">
        <v>132.27699999999999</v>
      </c>
    </row>
    <row r="138" spans="2:13" ht="15" thickBot="1" x14ac:dyDescent="0.4">
      <c r="B138" s="52">
        <v>87</v>
      </c>
      <c r="C138" s="53">
        <v>56.777000000000001</v>
      </c>
      <c r="D138" s="53">
        <v>63.088999999999999</v>
      </c>
      <c r="E138" s="53">
        <v>97.863</v>
      </c>
      <c r="F138" s="53">
        <v>104.27500000000001</v>
      </c>
      <c r="G138" s="53">
        <v>109.773</v>
      </c>
      <c r="H138" s="53">
        <v>114.693</v>
      </c>
      <c r="I138" s="53">
        <v>116.184</v>
      </c>
      <c r="J138" s="53">
        <v>120.59099999999999</v>
      </c>
      <c r="K138" s="53">
        <v>124.718</v>
      </c>
      <c r="L138" s="53">
        <v>129.84</v>
      </c>
      <c r="M138" s="53">
        <v>133.512</v>
      </c>
    </row>
    <row r="139" spans="2:13" ht="15" thickBot="1" x14ac:dyDescent="0.4">
      <c r="B139" s="52">
        <v>88</v>
      </c>
      <c r="C139" s="53">
        <v>57.582000000000001</v>
      </c>
      <c r="D139" s="53">
        <v>63.941000000000003</v>
      </c>
      <c r="E139" s="53">
        <v>98.927000000000007</v>
      </c>
      <c r="F139" s="53">
        <v>105.372</v>
      </c>
      <c r="G139" s="53">
        <v>110.898</v>
      </c>
      <c r="H139" s="53">
        <v>115.84099999999999</v>
      </c>
      <c r="I139" s="53">
        <v>117.34</v>
      </c>
      <c r="J139" s="53">
        <v>121.767</v>
      </c>
      <c r="K139" s="53">
        <v>125.913</v>
      </c>
      <c r="L139" s="53">
        <v>131.05699999999999</v>
      </c>
      <c r="M139" s="53">
        <v>134.745</v>
      </c>
    </row>
    <row r="140" spans="2:13" ht="15" thickBot="1" x14ac:dyDescent="0.4">
      <c r="B140" s="52">
        <v>89</v>
      </c>
      <c r="C140" s="53">
        <v>58.389000000000003</v>
      </c>
      <c r="D140" s="53">
        <v>64.793000000000006</v>
      </c>
      <c r="E140" s="53">
        <v>99.991</v>
      </c>
      <c r="F140" s="53">
        <v>106.46899999999999</v>
      </c>
      <c r="G140" s="53">
        <v>112.02200000000001</v>
      </c>
      <c r="H140" s="53">
        <v>116.989</v>
      </c>
      <c r="I140" s="53">
        <v>118.495</v>
      </c>
      <c r="J140" s="53">
        <v>122.94199999999999</v>
      </c>
      <c r="K140" s="53">
        <v>127.10599999999999</v>
      </c>
      <c r="L140" s="53">
        <v>132.273</v>
      </c>
      <c r="M140" s="53">
        <v>135.97800000000001</v>
      </c>
    </row>
    <row r="141" spans="2:13" ht="15" thickBot="1" x14ac:dyDescent="0.4">
      <c r="B141" s="52">
        <v>90</v>
      </c>
      <c r="C141" s="53">
        <v>59.195999999999998</v>
      </c>
      <c r="D141" s="53">
        <v>65.647000000000006</v>
      </c>
      <c r="E141" s="53">
        <v>101.054</v>
      </c>
      <c r="F141" s="53">
        <v>107.565</v>
      </c>
      <c r="G141" s="53">
        <v>113.145</v>
      </c>
      <c r="H141" s="53">
        <v>118.136</v>
      </c>
      <c r="I141" s="53">
        <v>119.648</v>
      </c>
      <c r="J141" s="53">
        <v>124.116</v>
      </c>
      <c r="K141" s="53">
        <v>128.29900000000001</v>
      </c>
      <c r="L141" s="53">
        <v>133.489</v>
      </c>
      <c r="M141" s="53">
        <v>137.208</v>
      </c>
    </row>
    <row r="142" spans="2:13" ht="15" thickBot="1" x14ac:dyDescent="0.4">
      <c r="B142" s="52">
        <v>91</v>
      </c>
      <c r="C142" s="53">
        <v>60.005000000000003</v>
      </c>
      <c r="D142" s="53">
        <v>66.501000000000005</v>
      </c>
      <c r="E142" s="53">
        <v>102.117</v>
      </c>
      <c r="F142" s="53">
        <v>108.661</v>
      </c>
      <c r="G142" s="53">
        <v>114.268</v>
      </c>
      <c r="H142" s="53">
        <v>119.282</v>
      </c>
      <c r="I142" s="53">
        <v>120.801</v>
      </c>
      <c r="J142" s="53">
        <v>125.289</v>
      </c>
      <c r="K142" s="53">
        <v>129.49100000000001</v>
      </c>
      <c r="L142" s="53">
        <v>134.702</v>
      </c>
      <c r="M142" s="53">
        <v>138.43799999999999</v>
      </c>
    </row>
    <row r="143" spans="2:13" ht="15" thickBot="1" x14ac:dyDescent="0.4">
      <c r="B143" s="52">
        <v>92</v>
      </c>
      <c r="C143" s="53">
        <v>60.814999999999998</v>
      </c>
      <c r="D143" s="53">
        <v>67.355999999999995</v>
      </c>
      <c r="E143" s="53">
        <v>103.179</v>
      </c>
      <c r="F143" s="53">
        <v>109.756</v>
      </c>
      <c r="G143" s="53">
        <v>115.39</v>
      </c>
      <c r="H143" s="53">
        <v>120.42700000000001</v>
      </c>
      <c r="I143" s="53">
        <v>121.95399999999999</v>
      </c>
      <c r="J143" s="53">
        <v>126.462</v>
      </c>
      <c r="K143" s="53">
        <v>130.68100000000001</v>
      </c>
      <c r="L143" s="53">
        <v>135.91499999999999</v>
      </c>
      <c r="M143" s="53">
        <v>139.666</v>
      </c>
    </row>
    <row r="144" spans="2:13" ht="15" thickBot="1" x14ac:dyDescent="0.4">
      <c r="B144" s="52">
        <v>93</v>
      </c>
      <c r="C144" s="53">
        <v>61.625</v>
      </c>
      <c r="D144" s="53">
        <v>68.210999999999999</v>
      </c>
      <c r="E144" s="53">
        <v>104.241</v>
      </c>
      <c r="F144" s="53">
        <v>110.85</v>
      </c>
      <c r="G144" s="53">
        <v>116.511</v>
      </c>
      <c r="H144" s="53">
        <v>121.571</v>
      </c>
      <c r="I144" s="53">
        <v>123.105</v>
      </c>
      <c r="J144" s="53">
        <v>127.633</v>
      </c>
      <c r="K144" s="53">
        <v>131.87100000000001</v>
      </c>
      <c r="L144" s="53">
        <v>137.12700000000001</v>
      </c>
      <c r="M144" s="53">
        <v>140.893</v>
      </c>
    </row>
    <row r="145" spans="2:13" ht="15" thickBot="1" x14ac:dyDescent="0.4">
      <c r="B145" s="52">
        <v>94</v>
      </c>
      <c r="C145" s="53">
        <v>62.436999999999998</v>
      </c>
      <c r="D145" s="53">
        <v>69.067999999999998</v>
      </c>
      <c r="E145" s="53">
        <v>105.303</v>
      </c>
      <c r="F145" s="53">
        <v>111.944</v>
      </c>
      <c r="G145" s="53">
        <v>117.63200000000001</v>
      </c>
      <c r="H145" s="53">
        <v>122.715</v>
      </c>
      <c r="I145" s="53">
        <v>124.255</v>
      </c>
      <c r="J145" s="53">
        <v>128.803</v>
      </c>
      <c r="K145" s="53">
        <v>133.059</v>
      </c>
      <c r="L145" s="53">
        <v>138.33699999999999</v>
      </c>
      <c r="M145" s="53">
        <v>142.119</v>
      </c>
    </row>
    <row r="146" spans="2:13" ht="15" thickBot="1" x14ac:dyDescent="0.4">
      <c r="B146" s="52">
        <v>95</v>
      </c>
      <c r="C146" s="53">
        <v>63.25</v>
      </c>
      <c r="D146" s="53">
        <v>69.924999999999997</v>
      </c>
      <c r="E146" s="53">
        <v>106.364</v>
      </c>
      <c r="F146" s="53">
        <v>113.038</v>
      </c>
      <c r="G146" s="53">
        <v>118.752</v>
      </c>
      <c r="H146" s="53">
        <v>123.858</v>
      </c>
      <c r="I146" s="53">
        <v>125.405</v>
      </c>
      <c r="J146" s="53">
        <v>129.97300000000001</v>
      </c>
      <c r="K146" s="53">
        <v>134.24700000000001</v>
      </c>
      <c r="L146" s="53">
        <v>139.54599999999999</v>
      </c>
      <c r="M146" s="53">
        <v>143.34399999999999</v>
      </c>
    </row>
    <row r="147" spans="2:13" ht="15" thickBot="1" x14ac:dyDescent="0.4">
      <c r="B147" s="52">
        <v>96</v>
      </c>
      <c r="C147" s="53">
        <v>64.063000000000002</v>
      </c>
      <c r="D147" s="53">
        <v>70.783000000000001</v>
      </c>
      <c r="E147" s="53">
        <v>107.425</v>
      </c>
      <c r="F147" s="53">
        <v>114.131</v>
      </c>
      <c r="G147" s="53">
        <v>119.871</v>
      </c>
      <c r="H147" s="53">
        <v>125</v>
      </c>
      <c r="I147" s="53">
        <v>126.554</v>
      </c>
      <c r="J147" s="53">
        <v>131.14099999999999</v>
      </c>
      <c r="K147" s="53">
        <v>135.43299999999999</v>
      </c>
      <c r="L147" s="53">
        <v>140.755</v>
      </c>
      <c r="M147" s="53">
        <v>144.56700000000001</v>
      </c>
    </row>
    <row r="148" spans="2:13" ht="15" thickBot="1" x14ac:dyDescent="0.4">
      <c r="B148" s="52">
        <v>97</v>
      </c>
      <c r="C148" s="53">
        <v>64.878</v>
      </c>
      <c r="D148" s="53">
        <v>71.641999999999996</v>
      </c>
      <c r="E148" s="53">
        <v>108.486</v>
      </c>
      <c r="F148" s="53">
        <v>115.223</v>
      </c>
      <c r="G148" s="53">
        <v>120.99</v>
      </c>
      <c r="H148" s="53">
        <v>126.14100000000001</v>
      </c>
      <c r="I148" s="53">
        <v>127.702</v>
      </c>
      <c r="J148" s="53">
        <v>132.309</v>
      </c>
      <c r="K148" s="53">
        <v>136.619</v>
      </c>
      <c r="L148" s="53">
        <v>141.96199999999999</v>
      </c>
      <c r="M148" s="53">
        <v>145.78899999999999</v>
      </c>
    </row>
    <row r="149" spans="2:13" ht="15" thickBot="1" x14ac:dyDescent="0.4">
      <c r="B149" s="52">
        <v>98</v>
      </c>
      <c r="C149" s="53">
        <v>65.694000000000003</v>
      </c>
      <c r="D149" s="53">
        <v>72.501000000000005</v>
      </c>
      <c r="E149" s="53">
        <v>109.547</v>
      </c>
      <c r="F149" s="53">
        <v>116.315</v>
      </c>
      <c r="G149" s="53">
        <v>122.108</v>
      </c>
      <c r="H149" s="53">
        <v>127.282</v>
      </c>
      <c r="I149" s="53">
        <v>128.84899999999999</v>
      </c>
      <c r="J149" s="53">
        <v>133.476</v>
      </c>
      <c r="K149" s="53">
        <v>137.803</v>
      </c>
      <c r="L149" s="53">
        <v>143.16800000000001</v>
      </c>
      <c r="M149" s="53">
        <v>147.01</v>
      </c>
    </row>
    <row r="150" spans="2:13" ht="15" thickBot="1" x14ac:dyDescent="0.4">
      <c r="B150" s="52">
        <v>99</v>
      </c>
      <c r="C150" s="53">
        <v>66.510000000000005</v>
      </c>
      <c r="D150" s="53">
        <v>73.361000000000004</v>
      </c>
      <c r="E150" s="53">
        <v>110.607</v>
      </c>
      <c r="F150" s="53">
        <v>117.407</v>
      </c>
      <c r="G150" s="53">
        <v>123.22499999999999</v>
      </c>
      <c r="H150" s="53">
        <v>128.422</v>
      </c>
      <c r="I150" s="53">
        <v>129.99600000000001</v>
      </c>
      <c r="J150" s="53">
        <v>134.642</v>
      </c>
      <c r="K150" s="53">
        <v>138.98699999999999</v>
      </c>
      <c r="L150" s="53">
        <v>144.37299999999999</v>
      </c>
      <c r="M150" s="53">
        <v>148.22999999999999</v>
      </c>
    </row>
    <row r="151" spans="2:13" ht="15" thickBot="1" x14ac:dyDescent="0.4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</row>
    <row r="152" spans="2:13" ht="15" thickBot="1" x14ac:dyDescent="0.4">
      <c r="B152" s="52"/>
      <c r="C152" s="77" t="s">
        <v>109</v>
      </c>
      <c r="D152" s="78"/>
      <c r="E152" s="78"/>
      <c r="F152" s="78"/>
      <c r="G152" s="78"/>
      <c r="H152" s="78"/>
      <c r="I152" s="78"/>
      <c r="J152" s="78"/>
      <c r="K152" s="78"/>
      <c r="L152" s="78"/>
      <c r="M152" s="79"/>
    </row>
    <row r="153" spans="2:13" ht="15" thickBot="1" x14ac:dyDescent="0.4">
      <c r="B153" s="52" t="s">
        <v>110</v>
      </c>
      <c r="C153" s="52">
        <v>0.995</v>
      </c>
      <c r="D153" s="52">
        <v>0.97499999999999998</v>
      </c>
      <c r="E153" s="52">
        <v>0.2</v>
      </c>
      <c r="F153" s="52">
        <v>0.1</v>
      </c>
      <c r="G153" s="52">
        <v>0.05</v>
      </c>
      <c r="H153" s="52">
        <v>2.5000000000000001E-2</v>
      </c>
      <c r="I153" s="52">
        <v>0.02</v>
      </c>
      <c r="J153" s="52">
        <v>0.01</v>
      </c>
      <c r="K153" s="52">
        <v>5.0000000000000001E-3</v>
      </c>
      <c r="L153" s="52">
        <v>2E-3</v>
      </c>
      <c r="M153" s="52">
        <v>1E-3</v>
      </c>
    </row>
    <row r="154" spans="2:13" ht="15" thickBot="1" x14ac:dyDescent="0.4">
      <c r="B154" s="52">
        <v>100</v>
      </c>
      <c r="C154" s="53">
        <v>67.328000000000003</v>
      </c>
      <c r="D154" s="53">
        <v>74.221999999999994</v>
      </c>
      <c r="E154" s="53">
        <v>111.667</v>
      </c>
      <c r="F154" s="53">
        <v>118.498</v>
      </c>
      <c r="G154" s="53">
        <v>124.342</v>
      </c>
      <c r="H154" s="53">
        <v>129.56100000000001</v>
      </c>
      <c r="I154" s="53">
        <v>131.142</v>
      </c>
      <c r="J154" s="53">
        <v>135.80699999999999</v>
      </c>
      <c r="K154" s="53">
        <v>140.16900000000001</v>
      </c>
      <c r="L154" s="53">
        <v>145.577</v>
      </c>
      <c r="M154" s="53">
        <v>149.44900000000001</v>
      </c>
    </row>
    <row r="155" spans="2:13" ht="15" thickBot="1" x14ac:dyDescent="0.4">
      <c r="B155" s="52">
        <v>101</v>
      </c>
      <c r="C155" s="53">
        <v>68.146000000000001</v>
      </c>
      <c r="D155" s="53">
        <v>75.082999999999998</v>
      </c>
      <c r="E155" s="53">
        <v>112.726</v>
      </c>
      <c r="F155" s="53">
        <v>119.589</v>
      </c>
      <c r="G155" s="53">
        <v>125.458</v>
      </c>
      <c r="H155" s="53">
        <v>130.69999999999999</v>
      </c>
      <c r="I155" s="53">
        <v>132.28700000000001</v>
      </c>
      <c r="J155" s="53">
        <v>136.971</v>
      </c>
      <c r="K155" s="53">
        <v>141.351</v>
      </c>
      <c r="L155" s="53">
        <v>146.78</v>
      </c>
      <c r="M155" s="53">
        <v>150.667</v>
      </c>
    </row>
    <row r="156" spans="2:13" ht="15" thickBot="1" x14ac:dyDescent="0.4">
      <c r="B156" s="52">
        <v>102</v>
      </c>
      <c r="C156" s="53">
        <v>68.965000000000003</v>
      </c>
      <c r="D156" s="53">
        <v>75.945999999999998</v>
      </c>
      <c r="E156" s="53">
        <v>113.786</v>
      </c>
      <c r="F156" s="53">
        <v>120.679</v>
      </c>
      <c r="G156" s="53">
        <v>126.574</v>
      </c>
      <c r="H156" s="53">
        <v>131.83799999999999</v>
      </c>
      <c r="I156" s="53">
        <v>133.43100000000001</v>
      </c>
      <c r="J156" s="53">
        <v>138.13399999999999</v>
      </c>
      <c r="K156" s="53">
        <v>142.53200000000001</v>
      </c>
      <c r="L156" s="53">
        <v>147.982</v>
      </c>
      <c r="M156" s="53">
        <v>151.88399999999999</v>
      </c>
    </row>
    <row r="157" spans="2:13" ht="15" thickBot="1" x14ac:dyDescent="0.4">
      <c r="B157" s="52">
        <v>103</v>
      </c>
      <c r="C157" s="53">
        <v>69.784999999999997</v>
      </c>
      <c r="D157" s="53">
        <v>76.808999999999997</v>
      </c>
      <c r="E157" s="53">
        <v>114.845</v>
      </c>
      <c r="F157" s="53">
        <v>121.76900000000001</v>
      </c>
      <c r="G157" s="53">
        <v>127.68899999999999</v>
      </c>
      <c r="H157" s="53">
        <v>132.97499999999999</v>
      </c>
      <c r="I157" s="53">
        <v>134.57499999999999</v>
      </c>
      <c r="J157" s="53">
        <v>139.297</v>
      </c>
      <c r="K157" s="53">
        <v>143.71199999999999</v>
      </c>
      <c r="L157" s="53">
        <v>149.18299999999999</v>
      </c>
      <c r="M157" s="53">
        <v>153.09899999999999</v>
      </c>
    </row>
    <row r="158" spans="2:13" ht="15" thickBot="1" x14ac:dyDescent="0.4">
      <c r="B158" s="52">
        <v>104</v>
      </c>
      <c r="C158" s="53">
        <v>70.605999999999995</v>
      </c>
      <c r="D158" s="53">
        <v>77.671999999999997</v>
      </c>
      <c r="E158" s="53">
        <v>115.90300000000001</v>
      </c>
      <c r="F158" s="53">
        <v>122.858</v>
      </c>
      <c r="G158" s="53">
        <v>128.804</v>
      </c>
      <c r="H158" s="53">
        <v>134.11099999999999</v>
      </c>
      <c r="I158" s="53">
        <v>135.71799999999999</v>
      </c>
      <c r="J158" s="53">
        <v>140.459</v>
      </c>
      <c r="K158" s="53">
        <v>144.89099999999999</v>
      </c>
      <c r="L158" s="53">
        <v>150.38300000000001</v>
      </c>
      <c r="M158" s="53">
        <v>154.31399999999999</v>
      </c>
    </row>
    <row r="159" spans="2:13" ht="15" thickBot="1" x14ac:dyDescent="0.4">
      <c r="B159" s="52">
        <v>105</v>
      </c>
      <c r="C159" s="53">
        <v>71.427999999999997</v>
      </c>
      <c r="D159" s="53">
        <v>78.536000000000001</v>
      </c>
      <c r="E159" s="53">
        <v>116.962</v>
      </c>
      <c r="F159" s="53">
        <v>123.947</v>
      </c>
      <c r="G159" s="53">
        <v>129.91800000000001</v>
      </c>
      <c r="H159" s="53">
        <v>135.24700000000001</v>
      </c>
      <c r="I159" s="53">
        <v>136.86000000000001</v>
      </c>
      <c r="J159" s="53">
        <v>141.62</v>
      </c>
      <c r="K159" s="53">
        <v>146.07</v>
      </c>
      <c r="L159" s="53">
        <v>151.58199999999999</v>
      </c>
      <c r="M159" s="53">
        <v>155.52799999999999</v>
      </c>
    </row>
    <row r="160" spans="2:13" ht="15" thickBot="1" x14ac:dyDescent="0.4">
      <c r="B160" s="52">
        <v>106</v>
      </c>
      <c r="C160" s="53">
        <v>72.251000000000005</v>
      </c>
      <c r="D160" s="53">
        <v>79.400999999999996</v>
      </c>
      <c r="E160" s="53">
        <v>118.02</v>
      </c>
      <c r="F160" s="53">
        <v>125.035</v>
      </c>
      <c r="G160" s="53">
        <v>131.03100000000001</v>
      </c>
      <c r="H160" s="53">
        <v>136.38200000000001</v>
      </c>
      <c r="I160" s="53">
        <v>138.00200000000001</v>
      </c>
      <c r="J160" s="53">
        <v>142.78</v>
      </c>
      <c r="K160" s="53">
        <v>147.24700000000001</v>
      </c>
      <c r="L160" s="53">
        <v>152.78</v>
      </c>
      <c r="M160" s="53">
        <v>156.74</v>
      </c>
    </row>
    <row r="161" spans="2:13" ht="15" thickBot="1" x14ac:dyDescent="0.4">
      <c r="B161" s="52">
        <v>107</v>
      </c>
      <c r="C161" s="53">
        <v>73.075000000000003</v>
      </c>
      <c r="D161" s="53">
        <v>80.266999999999996</v>
      </c>
      <c r="E161" s="53">
        <v>119.078</v>
      </c>
      <c r="F161" s="53">
        <v>126.123</v>
      </c>
      <c r="G161" s="53">
        <v>132.14400000000001</v>
      </c>
      <c r="H161" s="53">
        <v>137.517</v>
      </c>
      <c r="I161" s="53">
        <v>139.143</v>
      </c>
      <c r="J161" s="53">
        <v>143.94</v>
      </c>
      <c r="K161" s="53">
        <v>148.42400000000001</v>
      </c>
      <c r="L161" s="53">
        <v>153.977</v>
      </c>
      <c r="M161" s="53">
        <v>157.952</v>
      </c>
    </row>
    <row r="162" spans="2:13" ht="15" thickBot="1" x14ac:dyDescent="0.4">
      <c r="B162" s="52">
        <v>108</v>
      </c>
      <c r="C162" s="53">
        <v>73.899000000000001</v>
      </c>
      <c r="D162" s="53">
        <v>81.132999999999996</v>
      </c>
      <c r="E162" s="53">
        <v>120.13500000000001</v>
      </c>
      <c r="F162" s="53">
        <v>127.211</v>
      </c>
      <c r="G162" s="53">
        <v>133.25700000000001</v>
      </c>
      <c r="H162" s="53">
        <v>138.65100000000001</v>
      </c>
      <c r="I162" s="53">
        <v>140.28299999999999</v>
      </c>
      <c r="J162" s="53">
        <v>145.09899999999999</v>
      </c>
      <c r="K162" s="53">
        <v>149.59899999999999</v>
      </c>
      <c r="L162" s="53">
        <v>155.173</v>
      </c>
      <c r="M162" s="53">
        <v>159.16200000000001</v>
      </c>
    </row>
    <row r="163" spans="2:13" ht="15" thickBot="1" x14ac:dyDescent="0.4">
      <c r="B163" s="52">
        <v>109</v>
      </c>
      <c r="C163" s="53">
        <v>74.724000000000004</v>
      </c>
      <c r="D163" s="53">
        <v>82</v>
      </c>
      <c r="E163" s="53">
        <v>121.19199999999999</v>
      </c>
      <c r="F163" s="53">
        <v>128.298</v>
      </c>
      <c r="G163" s="53">
        <v>134.369</v>
      </c>
      <c r="H163" s="53">
        <v>139.78399999999999</v>
      </c>
      <c r="I163" s="53">
        <v>141.423</v>
      </c>
      <c r="J163" s="53">
        <v>146.25700000000001</v>
      </c>
      <c r="K163" s="53">
        <v>150.774</v>
      </c>
      <c r="L163" s="53">
        <v>156.369</v>
      </c>
      <c r="M163" s="53">
        <v>160.37200000000001</v>
      </c>
    </row>
    <row r="164" spans="2:13" ht="15" thickBot="1" x14ac:dyDescent="0.4">
      <c r="B164" s="52">
        <v>110</v>
      </c>
      <c r="C164" s="53">
        <v>75.55</v>
      </c>
      <c r="D164" s="53">
        <v>82.867000000000004</v>
      </c>
      <c r="E164" s="53">
        <v>122.25</v>
      </c>
      <c r="F164" s="53">
        <v>129.38499999999999</v>
      </c>
      <c r="G164" s="53">
        <v>135.47999999999999</v>
      </c>
      <c r="H164" s="53">
        <v>140.917</v>
      </c>
      <c r="I164" s="53">
        <v>142.56200000000001</v>
      </c>
      <c r="J164" s="53">
        <v>147.41399999999999</v>
      </c>
      <c r="K164" s="53">
        <v>151.94800000000001</v>
      </c>
      <c r="L164" s="53">
        <v>157.56299999999999</v>
      </c>
      <c r="M164" s="53">
        <v>161.58099999999999</v>
      </c>
    </row>
    <row r="165" spans="2:13" ht="15" thickBot="1" x14ac:dyDescent="0.4">
      <c r="B165" s="52">
        <v>111</v>
      </c>
      <c r="C165" s="53">
        <v>76.376999999999995</v>
      </c>
      <c r="D165" s="53">
        <v>83.734999999999999</v>
      </c>
      <c r="E165" s="53">
        <v>123.306</v>
      </c>
      <c r="F165" s="53">
        <v>130.47200000000001</v>
      </c>
      <c r="G165" s="53">
        <v>136.59100000000001</v>
      </c>
      <c r="H165" s="53">
        <v>142.04900000000001</v>
      </c>
      <c r="I165" s="53">
        <v>143.69999999999999</v>
      </c>
      <c r="J165" s="53">
        <v>148.571</v>
      </c>
      <c r="K165" s="53">
        <v>153.12200000000001</v>
      </c>
      <c r="L165" s="53">
        <v>158.75700000000001</v>
      </c>
      <c r="M165" s="53">
        <v>162.78800000000001</v>
      </c>
    </row>
    <row r="166" spans="2:13" ht="15" thickBot="1" x14ac:dyDescent="0.4">
      <c r="B166" s="52">
        <v>112</v>
      </c>
      <c r="C166" s="53">
        <v>77.203999999999994</v>
      </c>
      <c r="D166" s="53">
        <v>84.603999999999999</v>
      </c>
      <c r="E166" s="53">
        <v>124.363</v>
      </c>
      <c r="F166" s="53">
        <v>131.55799999999999</v>
      </c>
      <c r="G166" s="53">
        <v>137.70099999999999</v>
      </c>
      <c r="H166" s="53">
        <v>143.18</v>
      </c>
      <c r="I166" s="53">
        <v>144.83799999999999</v>
      </c>
      <c r="J166" s="53">
        <v>149.727</v>
      </c>
      <c r="K166" s="53">
        <v>154.29400000000001</v>
      </c>
      <c r="L166" s="53">
        <v>159.94999999999999</v>
      </c>
      <c r="M166" s="53">
        <v>163.995</v>
      </c>
    </row>
    <row r="167" spans="2:13" ht="15" thickBot="1" x14ac:dyDescent="0.4">
      <c r="B167" s="52">
        <v>113</v>
      </c>
      <c r="C167" s="53">
        <v>78.033000000000001</v>
      </c>
      <c r="D167" s="53">
        <v>85.472999999999999</v>
      </c>
      <c r="E167" s="53">
        <v>125.419</v>
      </c>
      <c r="F167" s="53">
        <v>132.643</v>
      </c>
      <c r="G167" s="53">
        <v>138.81100000000001</v>
      </c>
      <c r="H167" s="53">
        <v>144.31100000000001</v>
      </c>
      <c r="I167" s="53">
        <v>145.97499999999999</v>
      </c>
      <c r="J167" s="53">
        <v>150.88200000000001</v>
      </c>
      <c r="K167" s="53">
        <v>155.46600000000001</v>
      </c>
      <c r="L167" s="53">
        <v>161.14099999999999</v>
      </c>
      <c r="M167" s="53">
        <v>165.20099999999999</v>
      </c>
    </row>
    <row r="168" spans="2:13" ht="15" thickBot="1" x14ac:dyDescent="0.4">
      <c r="B168" s="52">
        <v>114</v>
      </c>
      <c r="C168" s="53">
        <v>78.861999999999995</v>
      </c>
      <c r="D168" s="53">
        <v>86.341999999999999</v>
      </c>
      <c r="E168" s="53">
        <v>126.47499999999999</v>
      </c>
      <c r="F168" s="53">
        <v>133.72900000000001</v>
      </c>
      <c r="G168" s="53">
        <v>139.92099999999999</v>
      </c>
      <c r="H168" s="53">
        <v>145.441</v>
      </c>
      <c r="I168" s="53">
        <v>147.11099999999999</v>
      </c>
      <c r="J168" s="53">
        <v>152.03700000000001</v>
      </c>
      <c r="K168" s="53">
        <v>156.637</v>
      </c>
      <c r="L168" s="53">
        <v>162.33199999999999</v>
      </c>
      <c r="M168" s="53">
        <v>166.40600000000001</v>
      </c>
    </row>
    <row r="169" spans="2:13" ht="15" thickBot="1" x14ac:dyDescent="0.4">
      <c r="B169" s="52">
        <v>115</v>
      </c>
      <c r="C169" s="53">
        <v>79.691999999999993</v>
      </c>
      <c r="D169" s="53">
        <v>87.212999999999994</v>
      </c>
      <c r="E169" s="53">
        <v>127.53100000000001</v>
      </c>
      <c r="F169" s="53">
        <v>134.81299999999999</v>
      </c>
      <c r="G169" s="53">
        <v>141.03</v>
      </c>
      <c r="H169" s="53">
        <v>146.571</v>
      </c>
      <c r="I169" s="53">
        <v>148.24700000000001</v>
      </c>
      <c r="J169" s="53">
        <v>153.191</v>
      </c>
      <c r="K169" s="53">
        <v>157.80799999999999</v>
      </c>
      <c r="L169" s="53">
        <v>163.523</v>
      </c>
      <c r="M169" s="53">
        <v>167.61</v>
      </c>
    </row>
    <row r="170" spans="2:13" ht="15" thickBot="1" x14ac:dyDescent="0.4">
      <c r="B170" s="52">
        <v>116</v>
      </c>
      <c r="C170" s="53">
        <v>80.522000000000006</v>
      </c>
      <c r="D170" s="53">
        <v>88.084000000000003</v>
      </c>
      <c r="E170" s="53">
        <v>128.58699999999999</v>
      </c>
      <c r="F170" s="53">
        <v>135.898</v>
      </c>
      <c r="G170" s="53">
        <v>142.13800000000001</v>
      </c>
      <c r="H170" s="53">
        <v>147.69999999999999</v>
      </c>
      <c r="I170" s="53">
        <v>149.38300000000001</v>
      </c>
      <c r="J170" s="53">
        <v>154.34399999999999</v>
      </c>
      <c r="K170" s="53">
        <v>158.977</v>
      </c>
      <c r="L170" s="53">
        <v>164.71199999999999</v>
      </c>
      <c r="M170" s="53">
        <v>168.81299999999999</v>
      </c>
    </row>
    <row r="171" spans="2:13" ht="15" thickBot="1" x14ac:dyDescent="0.4">
      <c r="B171" s="52">
        <v>117</v>
      </c>
      <c r="C171" s="53">
        <v>81.352999999999994</v>
      </c>
      <c r="D171" s="53">
        <v>88.954999999999998</v>
      </c>
      <c r="E171" s="53">
        <v>129.642</v>
      </c>
      <c r="F171" s="53">
        <v>136.982</v>
      </c>
      <c r="G171" s="53">
        <v>143.24600000000001</v>
      </c>
      <c r="H171" s="53">
        <v>148.82900000000001</v>
      </c>
      <c r="I171" s="53">
        <v>150.517</v>
      </c>
      <c r="J171" s="53">
        <v>155.49600000000001</v>
      </c>
      <c r="K171" s="53">
        <v>160.14599999999999</v>
      </c>
      <c r="L171" s="53">
        <v>165.9</v>
      </c>
      <c r="M171" s="53">
        <v>170.01599999999999</v>
      </c>
    </row>
    <row r="172" spans="2:13" ht="15" thickBot="1" x14ac:dyDescent="0.4">
      <c r="B172" s="52">
        <v>118</v>
      </c>
      <c r="C172" s="53">
        <v>82.185000000000002</v>
      </c>
      <c r="D172" s="53">
        <v>89.826999999999998</v>
      </c>
      <c r="E172" s="53">
        <v>130.697</v>
      </c>
      <c r="F172" s="53">
        <v>138.066</v>
      </c>
      <c r="G172" s="53">
        <v>144.35400000000001</v>
      </c>
      <c r="H172" s="53">
        <v>149.95699999999999</v>
      </c>
      <c r="I172" s="53">
        <v>151.65199999999999</v>
      </c>
      <c r="J172" s="53">
        <v>156.648</v>
      </c>
      <c r="K172" s="53">
        <v>161.31399999999999</v>
      </c>
      <c r="L172" s="53">
        <v>167.08799999999999</v>
      </c>
      <c r="M172" s="53">
        <v>171.21700000000001</v>
      </c>
    </row>
    <row r="173" spans="2:13" ht="15" thickBot="1" x14ac:dyDescent="0.4">
      <c r="B173" s="52">
        <v>119</v>
      </c>
      <c r="C173" s="53">
        <v>83.018000000000001</v>
      </c>
      <c r="D173" s="53">
        <v>90.7</v>
      </c>
      <c r="E173" s="53">
        <v>131.75200000000001</v>
      </c>
      <c r="F173" s="53">
        <v>139.149</v>
      </c>
      <c r="G173" s="53">
        <v>145.46100000000001</v>
      </c>
      <c r="H173" s="53">
        <v>151.084</v>
      </c>
      <c r="I173" s="53">
        <v>152.785</v>
      </c>
      <c r="J173" s="53">
        <v>157.80000000000001</v>
      </c>
      <c r="K173" s="53">
        <v>162.48099999999999</v>
      </c>
      <c r="L173" s="53">
        <v>168.27500000000001</v>
      </c>
      <c r="M173" s="53">
        <v>172.41800000000001</v>
      </c>
    </row>
    <row r="174" spans="2:13" ht="15" thickBot="1" x14ac:dyDescent="0.4">
      <c r="B174" s="52">
        <v>120</v>
      </c>
      <c r="C174" s="53">
        <v>83.852000000000004</v>
      </c>
      <c r="D174" s="53">
        <v>91.572999999999993</v>
      </c>
      <c r="E174" s="53">
        <v>132.80600000000001</v>
      </c>
      <c r="F174" s="53">
        <v>140.233</v>
      </c>
      <c r="G174" s="53">
        <v>146.56700000000001</v>
      </c>
      <c r="H174" s="53">
        <v>152.21100000000001</v>
      </c>
      <c r="I174" s="53">
        <v>153.91800000000001</v>
      </c>
      <c r="J174" s="53">
        <v>158.94999999999999</v>
      </c>
      <c r="K174" s="53">
        <v>163.648</v>
      </c>
      <c r="L174" s="53">
        <v>169.46100000000001</v>
      </c>
      <c r="M174" s="53">
        <v>173.61699999999999</v>
      </c>
    </row>
    <row r="175" spans="2:13" ht="15" thickBot="1" x14ac:dyDescent="0.4">
      <c r="B175" s="52">
        <v>121</v>
      </c>
      <c r="C175" s="53">
        <v>84.686000000000007</v>
      </c>
      <c r="D175" s="53">
        <v>92.445999999999998</v>
      </c>
      <c r="E175" s="53">
        <v>133.86099999999999</v>
      </c>
      <c r="F175" s="53">
        <v>141.315</v>
      </c>
      <c r="G175" s="53">
        <v>147.67400000000001</v>
      </c>
      <c r="H175" s="53">
        <v>153.33799999999999</v>
      </c>
      <c r="I175" s="53">
        <v>155.05099999999999</v>
      </c>
      <c r="J175" s="53">
        <v>160.1</v>
      </c>
      <c r="K175" s="53">
        <v>164.81399999999999</v>
      </c>
      <c r="L175" s="53">
        <v>170.64699999999999</v>
      </c>
      <c r="M175" s="53">
        <v>174.816</v>
      </c>
    </row>
    <row r="176" spans="2:13" ht="15" thickBot="1" x14ac:dyDescent="0.4">
      <c r="B176" s="52">
        <v>122</v>
      </c>
      <c r="C176" s="53">
        <v>85.52</v>
      </c>
      <c r="D176" s="53">
        <v>93.32</v>
      </c>
      <c r="E176" s="53">
        <v>134.91499999999999</v>
      </c>
      <c r="F176" s="53">
        <v>142.398</v>
      </c>
      <c r="G176" s="53">
        <v>148.779</v>
      </c>
      <c r="H176" s="53">
        <v>154.464</v>
      </c>
      <c r="I176" s="53">
        <v>156.18299999999999</v>
      </c>
      <c r="J176" s="53">
        <v>161.25</v>
      </c>
      <c r="K176" s="53">
        <v>165.98</v>
      </c>
      <c r="L176" s="53">
        <v>171.83099999999999</v>
      </c>
      <c r="M176" s="53">
        <v>176.01400000000001</v>
      </c>
    </row>
    <row r="177" spans="2:13" ht="15" thickBot="1" x14ac:dyDescent="0.4">
      <c r="B177" s="52">
        <v>123</v>
      </c>
      <c r="C177" s="53">
        <v>86.355999999999995</v>
      </c>
      <c r="D177" s="53">
        <v>94.194999999999993</v>
      </c>
      <c r="E177" s="53">
        <v>135.96899999999999</v>
      </c>
      <c r="F177" s="53">
        <v>143.47999999999999</v>
      </c>
      <c r="G177" s="53">
        <v>149.88499999999999</v>
      </c>
      <c r="H177" s="53">
        <v>155.589</v>
      </c>
      <c r="I177" s="53">
        <v>157.31399999999999</v>
      </c>
      <c r="J177" s="53">
        <v>162.398</v>
      </c>
      <c r="K177" s="53">
        <v>167.14400000000001</v>
      </c>
      <c r="L177" s="53">
        <v>173.01499999999999</v>
      </c>
      <c r="M177" s="53">
        <v>177.21199999999999</v>
      </c>
    </row>
    <row r="178" spans="2:13" ht="15" thickBot="1" x14ac:dyDescent="0.4">
      <c r="B178" s="52">
        <v>124</v>
      </c>
      <c r="C178" s="53">
        <v>87.191999999999993</v>
      </c>
      <c r="D178" s="53">
        <v>95.07</v>
      </c>
      <c r="E178" s="53">
        <v>137.02199999999999</v>
      </c>
      <c r="F178" s="53">
        <v>144.56200000000001</v>
      </c>
      <c r="G178" s="53">
        <v>150.989</v>
      </c>
      <c r="H178" s="53">
        <v>156.714</v>
      </c>
      <c r="I178" s="53">
        <v>158.44499999999999</v>
      </c>
      <c r="J178" s="53">
        <v>163.54599999999999</v>
      </c>
      <c r="K178" s="53">
        <v>168.30799999999999</v>
      </c>
      <c r="L178" s="53">
        <v>174.19800000000001</v>
      </c>
      <c r="M178" s="53">
        <v>178.40799999999999</v>
      </c>
    </row>
    <row r="179" spans="2:13" ht="15" thickBot="1" x14ac:dyDescent="0.4">
      <c r="B179" s="52">
        <v>125</v>
      </c>
      <c r="C179" s="53">
        <v>88.028999999999996</v>
      </c>
      <c r="D179" s="53">
        <v>95.945999999999998</v>
      </c>
      <c r="E179" s="53">
        <v>138.07599999999999</v>
      </c>
      <c r="F179" s="53">
        <v>145.643</v>
      </c>
      <c r="G179" s="53">
        <v>152.09399999999999</v>
      </c>
      <c r="H179" s="53">
        <v>157.839</v>
      </c>
      <c r="I179" s="53">
        <v>159.57499999999999</v>
      </c>
      <c r="J179" s="53">
        <v>164.69399999999999</v>
      </c>
      <c r="K179" s="53">
        <v>169.471</v>
      </c>
      <c r="L179" s="53">
        <v>175.38</v>
      </c>
      <c r="M179" s="53">
        <v>179.60400000000001</v>
      </c>
    </row>
    <row r="180" spans="2:13" ht="15" thickBot="1" x14ac:dyDescent="0.4">
      <c r="B180" s="52">
        <v>126</v>
      </c>
      <c r="C180" s="53">
        <v>88.866</v>
      </c>
      <c r="D180" s="53">
        <v>96.822000000000003</v>
      </c>
      <c r="E180" s="53">
        <v>139.12899999999999</v>
      </c>
      <c r="F180" s="53">
        <v>146.72399999999999</v>
      </c>
      <c r="G180" s="53">
        <v>153.19800000000001</v>
      </c>
      <c r="H180" s="53">
        <v>158.96199999999999</v>
      </c>
      <c r="I180" s="53">
        <v>160.70500000000001</v>
      </c>
      <c r="J180" s="53">
        <v>165.84100000000001</v>
      </c>
      <c r="K180" s="53">
        <v>170.63399999999999</v>
      </c>
      <c r="L180" s="53">
        <v>176.56200000000001</v>
      </c>
      <c r="M180" s="53">
        <v>180.79900000000001</v>
      </c>
    </row>
    <row r="181" spans="2:13" ht="15" thickBot="1" x14ac:dyDescent="0.4">
      <c r="B181" s="52">
        <v>127</v>
      </c>
      <c r="C181" s="53">
        <v>89.703999999999994</v>
      </c>
      <c r="D181" s="53">
        <v>97.697999999999993</v>
      </c>
      <c r="E181" s="53">
        <v>140.18199999999999</v>
      </c>
      <c r="F181" s="53">
        <v>147.80500000000001</v>
      </c>
      <c r="G181" s="53">
        <v>154.30199999999999</v>
      </c>
      <c r="H181" s="53">
        <v>160.08600000000001</v>
      </c>
      <c r="I181" s="53">
        <v>161.834</v>
      </c>
      <c r="J181" s="53">
        <v>166.98699999999999</v>
      </c>
      <c r="K181" s="53">
        <v>171.79599999999999</v>
      </c>
      <c r="L181" s="53">
        <v>177.74299999999999</v>
      </c>
      <c r="M181" s="53">
        <v>181.99299999999999</v>
      </c>
    </row>
    <row r="182" spans="2:13" ht="15" thickBot="1" x14ac:dyDescent="0.4">
      <c r="B182" s="52">
        <v>128</v>
      </c>
      <c r="C182" s="53">
        <v>90.543000000000006</v>
      </c>
      <c r="D182" s="53">
        <v>98.575999999999993</v>
      </c>
      <c r="E182" s="53">
        <v>141.23500000000001</v>
      </c>
      <c r="F182" s="53">
        <v>148.88499999999999</v>
      </c>
      <c r="G182" s="53">
        <v>155.405</v>
      </c>
      <c r="H182" s="53">
        <v>161.209</v>
      </c>
      <c r="I182" s="53">
        <v>162.96299999999999</v>
      </c>
      <c r="J182" s="53">
        <v>168.13300000000001</v>
      </c>
      <c r="K182" s="53">
        <v>172.95699999999999</v>
      </c>
      <c r="L182" s="53">
        <v>178.923</v>
      </c>
      <c r="M182" s="53">
        <v>183.18600000000001</v>
      </c>
    </row>
    <row r="183" spans="2:13" ht="15" thickBot="1" x14ac:dyDescent="0.4">
      <c r="B183" s="52">
        <v>129</v>
      </c>
      <c r="C183" s="53">
        <v>91.382000000000005</v>
      </c>
      <c r="D183" s="53">
        <v>99.453000000000003</v>
      </c>
      <c r="E183" s="53">
        <v>142.28800000000001</v>
      </c>
      <c r="F183" s="53">
        <v>149.965</v>
      </c>
      <c r="G183" s="53">
        <v>156.50800000000001</v>
      </c>
      <c r="H183" s="53">
        <v>162.33099999999999</v>
      </c>
      <c r="I183" s="53">
        <v>164.09100000000001</v>
      </c>
      <c r="J183" s="53">
        <v>169.27799999999999</v>
      </c>
      <c r="K183" s="53">
        <v>174.11799999999999</v>
      </c>
      <c r="L183" s="53">
        <v>180.10300000000001</v>
      </c>
      <c r="M183" s="53">
        <v>184.37899999999999</v>
      </c>
    </row>
    <row r="184" spans="2:13" ht="15" thickBot="1" x14ac:dyDescent="0.4">
      <c r="B184" s="52">
        <v>130</v>
      </c>
      <c r="C184" s="53">
        <v>92.221999999999994</v>
      </c>
      <c r="D184" s="53">
        <v>100.331</v>
      </c>
      <c r="E184" s="53">
        <v>143.34</v>
      </c>
      <c r="F184" s="53">
        <v>151.04499999999999</v>
      </c>
      <c r="G184" s="53">
        <v>157.61000000000001</v>
      </c>
      <c r="H184" s="53">
        <v>163.453</v>
      </c>
      <c r="I184" s="53">
        <v>165.21899999999999</v>
      </c>
      <c r="J184" s="53">
        <v>170.423</v>
      </c>
      <c r="K184" s="53">
        <v>175.27799999999999</v>
      </c>
      <c r="L184" s="53">
        <v>181.28200000000001</v>
      </c>
      <c r="M184" s="53">
        <v>185.571</v>
      </c>
    </row>
    <row r="185" spans="2:13" ht="15" thickBot="1" x14ac:dyDescent="0.4">
      <c r="B185" s="52">
        <v>131</v>
      </c>
      <c r="C185" s="53">
        <v>93.063000000000002</v>
      </c>
      <c r="D185" s="53">
        <v>101.21</v>
      </c>
      <c r="E185" s="53">
        <v>144.392</v>
      </c>
      <c r="F185" s="53">
        <v>152.125</v>
      </c>
      <c r="G185" s="53">
        <v>158.71199999999999</v>
      </c>
      <c r="H185" s="53">
        <v>164.57499999999999</v>
      </c>
      <c r="I185" s="53">
        <v>166.346</v>
      </c>
      <c r="J185" s="53">
        <v>171.56700000000001</v>
      </c>
      <c r="K185" s="53">
        <v>176.43799999999999</v>
      </c>
      <c r="L185" s="53">
        <v>182.46</v>
      </c>
      <c r="M185" s="53">
        <v>186.762</v>
      </c>
    </row>
    <row r="186" spans="2:13" ht="15" thickBot="1" x14ac:dyDescent="0.4">
      <c r="B186" s="52">
        <v>132</v>
      </c>
      <c r="C186" s="53">
        <v>93.903999999999996</v>
      </c>
      <c r="D186" s="53">
        <v>102.089</v>
      </c>
      <c r="E186" s="53">
        <v>145.44399999999999</v>
      </c>
      <c r="F186" s="53">
        <v>153.20400000000001</v>
      </c>
      <c r="G186" s="53">
        <v>159.81399999999999</v>
      </c>
      <c r="H186" s="53">
        <v>165.696</v>
      </c>
      <c r="I186" s="53">
        <v>167.47300000000001</v>
      </c>
      <c r="J186" s="53">
        <v>172.71100000000001</v>
      </c>
      <c r="K186" s="53">
        <v>177.59700000000001</v>
      </c>
      <c r="L186" s="53">
        <v>183.637</v>
      </c>
      <c r="M186" s="53">
        <v>187.953</v>
      </c>
    </row>
    <row r="187" spans="2:13" ht="15" thickBot="1" x14ac:dyDescent="0.4">
      <c r="B187" s="52">
        <v>133</v>
      </c>
      <c r="C187" s="53">
        <v>94.745999999999995</v>
      </c>
      <c r="D187" s="53">
        <v>102.968</v>
      </c>
      <c r="E187" s="53">
        <v>146.49600000000001</v>
      </c>
      <c r="F187" s="53">
        <v>154.28299999999999</v>
      </c>
      <c r="G187" s="53">
        <v>160.91499999999999</v>
      </c>
      <c r="H187" s="53">
        <v>166.816</v>
      </c>
      <c r="I187" s="53">
        <v>168.6</v>
      </c>
      <c r="J187" s="53">
        <v>173.85400000000001</v>
      </c>
      <c r="K187" s="53">
        <v>178.755</v>
      </c>
      <c r="L187" s="53">
        <v>184.81399999999999</v>
      </c>
      <c r="M187" s="53">
        <v>189.142</v>
      </c>
    </row>
    <row r="188" spans="2:13" ht="15" thickBot="1" x14ac:dyDescent="0.4">
      <c r="B188" s="52">
        <v>134</v>
      </c>
      <c r="C188" s="53">
        <v>95.587999999999994</v>
      </c>
      <c r="D188" s="53">
        <v>103.848</v>
      </c>
      <c r="E188" s="53">
        <v>147.548</v>
      </c>
      <c r="F188" s="53">
        <v>155.36099999999999</v>
      </c>
      <c r="G188" s="53">
        <v>162.01599999999999</v>
      </c>
      <c r="H188" s="53">
        <v>167.93600000000001</v>
      </c>
      <c r="I188" s="53">
        <v>169.72499999999999</v>
      </c>
      <c r="J188" s="53">
        <v>174.99600000000001</v>
      </c>
      <c r="K188" s="53">
        <v>179.91300000000001</v>
      </c>
      <c r="L188" s="53">
        <v>185.99</v>
      </c>
      <c r="M188" s="53">
        <v>190.33099999999999</v>
      </c>
    </row>
    <row r="189" spans="2:13" ht="15" thickBot="1" x14ac:dyDescent="0.4">
      <c r="B189" s="52">
        <v>135</v>
      </c>
      <c r="C189" s="53">
        <v>96.430999999999997</v>
      </c>
      <c r="D189" s="53">
        <v>104.729</v>
      </c>
      <c r="E189" s="53">
        <v>148.59899999999999</v>
      </c>
      <c r="F189" s="53">
        <v>156.44</v>
      </c>
      <c r="G189" s="53">
        <v>163.11600000000001</v>
      </c>
      <c r="H189" s="53">
        <v>169.05600000000001</v>
      </c>
      <c r="I189" s="53">
        <v>170.851</v>
      </c>
      <c r="J189" s="53">
        <v>176.13800000000001</v>
      </c>
      <c r="K189" s="53">
        <v>181.07</v>
      </c>
      <c r="L189" s="53">
        <v>187.16499999999999</v>
      </c>
      <c r="M189" s="53">
        <v>191.52</v>
      </c>
    </row>
    <row r="190" spans="2:13" ht="15" thickBot="1" x14ac:dyDescent="0.4">
      <c r="B190" s="52">
        <v>136</v>
      </c>
      <c r="C190" s="53">
        <v>97.275000000000006</v>
      </c>
      <c r="D190" s="53">
        <v>105.60899999999999</v>
      </c>
      <c r="E190" s="53">
        <v>149.65100000000001</v>
      </c>
      <c r="F190" s="53">
        <v>157.518</v>
      </c>
      <c r="G190" s="53">
        <v>164.21600000000001</v>
      </c>
      <c r="H190" s="53">
        <v>170.17500000000001</v>
      </c>
      <c r="I190" s="53">
        <v>171.976</v>
      </c>
      <c r="J190" s="53">
        <v>177.28</v>
      </c>
      <c r="K190" s="53">
        <v>182.226</v>
      </c>
      <c r="L190" s="53">
        <v>188.34</v>
      </c>
      <c r="M190" s="53">
        <v>192.70699999999999</v>
      </c>
    </row>
    <row r="191" spans="2:13" ht="15" thickBot="1" x14ac:dyDescent="0.4">
      <c r="B191" s="52">
        <v>137</v>
      </c>
      <c r="C191" s="53">
        <v>98.119</v>
      </c>
      <c r="D191" s="53">
        <v>106.491</v>
      </c>
      <c r="E191" s="53">
        <v>150.702</v>
      </c>
      <c r="F191" s="53">
        <v>158.595</v>
      </c>
      <c r="G191" s="53">
        <v>165.316</v>
      </c>
      <c r="H191" s="53">
        <v>171.29400000000001</v>
      </c>
      <c r="I191" s="53">
        <v>173.1</v>
      </c>
      <c r="J191" s="53">
        <v>178.42099999999999</v>
      </c>
      <c r="K191" s="53">
        <v>183.38200000000001</v>
      </c>
      <c r="L191" s="53">
        <v>189.51400000000001</v>
      </c>
      <c r="M191" s="53">
        <v>193.89400000000001</v>
      </c>
    </row>
    <row r="192" spans="2:13" ht="15" thickBot="1" x14ac:dyDescent="0.4">
      <c r="B192" s="52">
        <v>138</v>
      </c>
      <c r="C192" s="53">
        <v>98.963999999999999</v>
      </c>
      <c r="D192" s="53">
        <v>107.372</v>
      </c>
      <c r="E192" s="53">
        <v>151.75299999999999</v>
      </c>
      <c r="F192" s="53">
        <v>159.673</v>
      </c>
      <c r="G192" s="53">
        <v>166.41499999999999</v>
      </c>
      <c r="H192" s="53">
        <v>172.41200000000001</v>
      </c>
      <c r="I192" s="53">
        <v>174.22399999999999</v>
      </c>
      <c r="J192" s="53">
        <v>179.56100000000001</v>
      </c>
      <c r="K192" s="53">
        <v>184.53800000000001</v>
      </c>
      <c r="L192" s="53">
        <v>190.68799999999999</v>
      </c>
      <c r="M192" s="53">
        <v>195.08</v>
      </c>
    </row>
    <row r="193" spans="2:13" ht="15" thickBot="1" x14ac:dyDescent="0.4">
      <c r="B193" s="52">
        <v>139</v>
      </c>
      <c r="C193" s="53">
        <v>99.808999999999997</v>
      </c>
      <c r="D193" s="53">
        <v>108.254</v>
      </c>
      <c r="E193" s="53">
        <v>152.803</v>
      </c>
      <c r="F193" s="53">
        <v>160.75</v>
      </c>
      <c r="G193" s="53">
        <v>167.51400000000001</v>
      </c>
      <c r="H193" s="53">
        <v>173.53</v>
      </c>
      <c r="I193" s="53">
        <v>175.34800000000001</v>
      </c>
      <c r="J193" s="53">
        <v>180.70099999999999</v>
      </c>
      <c r="K193" s="53">
        <v>185.69300000000001</v>
      </c>
      <c r="L193" s="53">
        <v>191.86099999999999</v>
      </c>
      <c r="M193" s="53">
        <v>196.26599999999999</v>
      </c>
    </row>
    <row r="194" spans="2:13" ht="15" thickBot="1" x14ac:dyDescent="0.4">
      <c r="B194" s="52">
        <v>140</v>
      </c>
      <c r="C194" s="53">
        <v>100.655</v>
      </c>
      <c r="D194" s="53">
        <v>109.137</v>
      </c>
      <c r="E194" s="53">
        <v>153.85400000000001</v>
      </c>
      <c r="F194" s="53">
        <v>161.827</v>
      </c>
      <c r="G194" s="53">
        <v>168.613</v>
      </c>
      <c r="H194" s="53">
        <v>174.648</v>
      </c>
      <c r="I194" s="53">
        <v>176.471</v>
      </c>
      <c r="J194" s="53">
        <v>181.84</v>
      </c>
      <c r="K194" s="53">
        <v>186.84700000000001</v>
      </c>
      <c r="L194" s="53">
        <v>193.03299999999999</v>
      </c>
      <c r="M194" s="53">
        <v>197.45099999999999</v>
      </c>
    </row>
    <row r="195" spans="2:13" ht="15" thickBot="1" x14ac:dyDescent="0.4">
      <c r="B195" s="52">
        <v>141</v>
      </c>
      <c r="C195" s="53">
        <v>101.501</v>
      </c>
      <c r="D195" s="53">
        <v>110.02</v>
      </c>
      <c r="E195" s="53">
        <v>154.904</v>
      </c>
      <c r="F195" s="53">
        <v>162.904</v>
      </c>
      <c r="G195" s="53">
        <v>169.71100000000001</v>
      </c>
      <c r="H195" s="53">
        <v>175.76499999999999</v>
      </c>
      <c r="I195" s="53">
        <v>177.59399999999999</v>
      </c>
      <c r="J195" s="53">
        <v>182.97900000000001</v>
      </c>
      <c r="K195" s="53">
        <v>188.001</v>
      </c>
      <c r="L195" s="53">
        <v>194.20500000000001</v>
      </c>
      <c r="M195" s="53">
        <v>198.63499999999999</v>
      </c>
    </row>
    <row r="196" spans="2:13" ht="15" thickBot="1" x14ac:dyDescent="0.4">
      <c r="B196" s="52">
        <v>142</v>
      </c>
      <c r="C196" s="53">
        <v>102.348</v>
      </c>
      <c r="D196" s="53">
        <v>110.90300000000001</v>
      </c>
      <c r="E196" s="53">
        <v>155.95400000000001</v>
      </c>
      <c r="F196" s="53">
        <v>163.98</v>
      </c>
      <c r="G196" s="53">
        <v>170.809</v>
      </c>
      <c r="H196" s="53">
        <v>176.88200000000001</v>
      </c>
      <c r="I196" s="53">
        <v>178.71600000000001</v>
      </c>
      <c r="J196" s="53">
        <v>184.11799999999999</v>
      </c>
      <c r="K196" s="53">
        <v>189.154</v>
      </c>
      <c r="L196" s="53">
        <v>195.376</v>
      </c>
      <c r="M196" s="53">
        <v>199.81899999999999</v>
      </c>
    </row>
    <row r="197" spans="2:13" ht="15" thickBot="1" x14ac:dyDescent="0.4">
      <c r="B197" s="52">
        <v>143</v>
      </c>
      <c r="C197" s="53">
        <v>103.196</v>
      </c>
      <c r="D197" s="53">
        <v>111.78700000000001</v>
      </c>
      <c r="E197" s="53">
        <v>157.00399999999999</v>
      </c>
      <c r="F197" s="53">
        <v>165.05600000000001</v>
      </c>
      <c r="G197" s="53">
        <v>171.90700000000001</v>
      </c>
      <c r="H197" s="53">
        <v>177.99799999999999</v>
      </c>
      <c r="I197" s="53">
        <v>179.83799999999999</v>
      </c>
      <c r="J197" s="53">
        <v>185.256</v>
      </c>
      <c r="K197" s="53">
        <v>190.30600000000001</v>
      </c>
      <c r="L197" s="53">
        <v>196.54599999999999</v>
      </c>
      <c r="M197" s="53">
        <v>201.00200000000001</v>
      </c>
    </row>
    <row r="198" spans="2:13" ht="15" thickBot="1" x14ac:dyDescent="0.4">
      <c r="B198" s="52">
        <v>144</v>
      </c>
      <c r="C198" s="53">
        <v>104.044</v>
      </c>
      <c r="D198" s="53">
        <v>112.67100000000001</v>
      </c>
      <c r="E198" s="53">
        <v>158.054</v>
      </c>
      <c r="F198" s="53">
        <v>166.13200000000001</v>
      </c>
      <c r="G198" s="53">
        <v>173.00399999999999</v>
      </c>
      <c r="H198" s="53">
        <v>179.114</v>
      </c>
      <c r="I198" s="53">
        <v>180.959</v>
      </c>
      <c r="J198" s="53">
        <v>186.393</v>
      </c>
      <c r="K198" s="53">
        <v>191.458</v>
      </c>
      <c r="L198" s="53">
        <v>197.71600000000001</v>
      </c>
      <c r="M198" s="53">
        <v>202.184</v>
      </c>
    </row>
    <row r="199" spans="2:13" ht="15" thickBot="1" x14ac:dyDescent="0.4">
      <c r="B199" s="52">
        <v>145</v>
      </c>
      <c r="C199" s="53">
        <v>104.892</v>
      </c>
      <c r="D199" s="53">
        <v>113.556</v>
      </c>
      <c r="E199" s="53">
        <v>159.10400000000001</v>
      </c>
      <c r="F199" s="53">
        <v>167.20699999999999</v>
      </c>
      <c r="G199" s="53">
        <v>174.101</v>
      </c>
      <c r="H199" s="53">
        <v>180.22900000000001</v>
      </c>
      <c r="I199" s="53">
        <v>182.08</v>
      </c>
      <c r="J199" s="53">
        <v>187.53</v>
      </c>
      <c r="K199" s="53">
        <v>192.61</v>
      </c>
      <c r="L199" s="53">
        <v>198.88499999999999</v>
      </c>
      <c r="M199" s="53">
        <v>203.36600000000001</v>
      </c>
    </row>
    <row r="200" spans="2:13" ht="15" thickBot="1" x14ac:dyDescent="0.4">
      <c r="B200" s="52">
        <v>146</v>
      </c>
      <c r="C200" s="53">
        <v>105.741</v>
      </c>
      <c r="D200" s="53">
        <v>114.441</v>
      </c>
      <c r="E200" s="53">
        <v>160.15299999999999</v>
      </c>
      <c r="F200" s="53">
        <v>168.28299999999999</v>
      </c>
      <c r="G200" s="53">
        <v>175.19800000000001</v>
      </c>
      <c r="H200" s="53">
        <v>181.34399999999999</v>
      </c>
      <c r="I200" s="53">
        <v>183.2</v>
      </c>
      <c r="J200" s="53">
        <v>188.666</v>
      </c>
      <c r="K200" s="53">
        <v>193.761</v>
      </c>
      <c r="L200" s="53">
        <v>200.054</v>
      </c>
      <c r="M200" s="53">
        <v>204.547</v>
      </c>
    </row>
    <row r="201" spans="2:13" ht="15" thickBot="1" x14ac:dyDescent="0.4">
      <c r="B201" s="52">
        <v>147</v>
      </c>
      <c r="C201" s="53">
        <v>106.59099999999999</v>
      </c>
      <c r="D201" s="53">
        <v>115.32599999999999</v>
      </c>
      <c r="E201" s="53">
        <v>161.202</v>
      </c>
      <c r="F201" s="53">
        <v>169.358</v>
      </c>
      <c r="G201" s="53">
        <v>176.29400000000001</v>
      </c>
      <c r="H201" s="53">
        <v>182.459</v>
      </c>
      <c r="I201" s="53">
        <v>184.321</v>
      </c>
      <c r="J201" s="53">
        <v>189.80199999999999</v>
      </c>
      <c r="K201" s="53">
        <v>194.91200000000001</v>
      </c>
      <c r="L201" s="53">
        <v>201.22200000000001</v>
      </c>
      <c r="M201" s="53">
        <v>205.727</v>
      </c>
    </row>
    <row r="202" spans="2:13" ht="15" thickBot="1" x14ac:dyDescent="0.4">
      <c r="B202" s="52">
        <v>148</v>
      </c>
      <c r="C202" s="53">
        <v>107.441</v>
      </c>
      <c r="D202" s="53">
        <v>116.212</v>
      </c>
      <c r="E202" s="53">
        <v>162.251</v>
      </c>
      <c r="F202" s="53">
        <v>170.43199999999999</v>
      </c>
      <c r="G202" s="53">
        <v>177.39</v>
      </c>
      <c r="H202" s="53">
        <v>183.57300000000001</v>
      </c>
      <c r="I202" s="53">
        <v>185.44</v>
      </c>
      <c r="J202" s="53">
        <v>190.93799999999999</v>
      </c>
      <c r="K202" s="53">
        <v>196.06200000000001</v>
      </c>
      <c r="L202" s="53">
        <v>202.39</v>
      </c>
      <c r="M202" s="53">
        <v>206.90700000000001</v>
      </c>
    </row>
    <row r="203" spans="2:13" ht="15" thickBot="1" x14ac:dyDescent="0.4">
      <c r="B203" s="52">
        <v>149</v>
      </c>
      <c r="C203" s="53">
        <v>108.291</v>
      </c>
      <c r="D203" s="53">
        <v>117.098</v>
      </c>
      <c r="E203" s="53">
        <v>163.30000000000001</v>
      </c>
      <c r="F203" s="53">
        <v>171.50700000000001</v>
      </c>
      <c r="G203" s="53">
        <v>178.48500000000001</v>
      </c>
      <c r="H203" s="53">
        <v>184.68700000000001</v>
      </c>
      <c r="I203" s="53">
        <v>186.56</v>
      </c>
      <c r="J203" s="53">
        <v>192.07300000000001</v>
      </c>
      <c r="K203" s="53">
        <v>197.21100000000001</v>
      </c>
      <c r="L203" s="53">
        <v>203.55699999999999</v>
      </c>
      <c r="M203" s="53">
        <v>208.08600000000001</v>
      </c>
    </row>
    <row r="204" spans="2:13" ht="15" thickBot="1" x14ac:dyDescent="0.4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</row>
    <row r="205" spans="2:13" ht="15" thickBot="1" x14ac:dyDescent="0.4">
      <c r="B205" s="52"/>
      <c r="C205" s="77" t="s">
        <v>109</v>
      </c>
      <c r="D205" s="78"/>
      <c r="E205" s="78"/>
      <c r="F205" s="78"/>
      <c r="G205" s="78"/>
      <c r="H205" s="78"/>
      <c r="I205" s="78"/>
      <c r="J205" s="78"/>
      <c r="K205" s="78"/>
      <c r="L205" s="78"/>
      <c r="M205" s="79"/>
    </row>
    <row r="206" spans="2:13" ht="15" thickBot="1" x14ac:dyDescent="0.4">
      <c r="B206" s="52" t="s">
        <v>110</v>
      </c>
      <c r="C206" s="52">
        <v>0.995</v>
      </c>
      <c r="D206" s="52">
        <v>0.97499999999999998</v>
      </c>
      <c r="E206" s="52">
        <v>0.2</v>
      </c>
      <c r="F206" s="52">
        <v>0.1</v>
      </c>
      <c r="G206" s="52">
        <v>0.05</v>
      </c>
      <c r="H206" s="52">
        <v>2.5000000000000001E-2</v>
      </c>
      <c r="I206" s="52">
        <v>0.02</v>
      </c>
      <c r="J206" s="52">
        <v>0.01</v>
      </c>
      <c r="K206" s="52">
        <v>5.0000000000000001E-3</v>
      </c>
      <c r="L206" s="52">
        <v>2E-3</v>
      </c>
      <c r="M206" s="52">
        <v>1E-3</v>
      </c>
    </row>
    <row r="207" spans="2:13" ht="15" thickBot="1" x14ac:dyDescent="0.4">
      <c r="B207" s="52">
        <v>150</v>
      </c>
      <c r="C207" s="53">
        <v>109.142</v>
      </c>
      <c r="D207" s="53">
        <v>117.985</v>
      </c>
      <c r="E207" s="53">
        <v>164.34899999999999</v>
      </c>
      <c r="F207" s="53">
        <v>172.58099999999999</v>
      </c>
      <c r="G207" s="53">
        <v>179.58099999999999</v>
      </c>
      <c r="H207" s="53">
        <v>185.8</v>
      </c>
      <c r="I207" s="53">
        <v>187.678</v>
      </c>
      <c r="J207" s="53">
        <v>193.208</v>
      </c>
      <c r="K207" s="53">
        <v>198.36</v>
      </c>
      <c r="L207" s="53">
        <v>204.72300000000001</v>
      </c>
      <c r="M207" s="53">
        <v>209.26499999999999</v>
      </c>
    </row>
    <row r="208" spans="2:13" ht="15" thickBot="1" x14ac:dyDescent="0.4">
      <c r="B208" s="52">
        <v>151</v>
      </c>
      <c r="C208" s="53">
        <v>109.994</v>
      </c>
      <c r="D208" s="53">
        <v>118.871</v>
      </c>
      <c r="E208" s="53">
        <v>165.398</v>
      </c>
      <c r="F208" s="53">
        <v>173.655</v>
      </c>
      <c r="G208" s="53">
        <v>180.67599999999999</v>
      </c>
      <c r="H208" s="53">
        <v>186.91399999999999</v>
      </c>
      <c r="I208" s="53">
        <v>188.797</v>
      </c>
      <c r="J208" s="53">
        <v>194.34200000000001</v>
      </c>
      <c r="K208" s="53">
        <v>199.50899999999999</v>
      </c>
      <c r="L208" s="53">
        <v>205.88900000000001</v>
      </c>
      <c r="M208" s="53">
        <v>210.44300000000001</v>
      </c>
    </row>
    <row r="209" spans="2:13" ht="15" thickBot="1" x14ac:dyDescent="0.4">
      <c r="B209" s="52">
        <v>152</v>
      </c>
      <c r="C209" s="53">
        <v>110.846</v>
      </c>
      <c r="D209" s="53">
        <v>119.759</v>
      </c>
      <c r="E209" s="53">
        <v>166.446</v>
      </c>
      <c r="F209" s="53">
        <v>174.72900000000001</v>
      </c>
      <c r="G209" s="53">
        <v>181.77</v>
      </c>
      <c r="H209" s="53">
        <v>188.02600000000001</v>
      </c>
      <c r="I209" s="53">
        <v>189.91499999999999</v>
      </c>
      <c r="J209" s="53">
        <v>195.476</v>
      </c>
      <c r="K209" s="53">
        <v>200.65700000000001</v>
      </c>
      <c r="L209" s="53">
        <v>207.054</v>
      </c>
      <c r="M209" s="53">
        <v>211.62</v>
      </c>
    </row>
    <row r="210" spans="2:13" ht="15" thickBot="1" x14ac:dyDescent="0.4">
      <c r="B210" s="52">
        <v>153</v>
      </c>
      <c r="C210" s="53">
        <v>111.69799999999999</v>
      </c>
      <c r="D210" s="53">
        <v>120.646</v>
      </c>
      <c r="E210" s="53">
        <v>167.495</v>
      </c>
      <c r="F210" s="53">
        <v>175.803</v>
      </c>
      <c r="G210" s="53">
        <v>182.86500000000001</v>
      </c>
      <c r="H210" s="53">
        <v>189.13900000000001</v>
      </c>
      <c r="I210" s="53">
        <v>191.03299999999999</v>
      </c>
      <c r="J210" s="53">
        <v>196.60900000000001</v>
      </c>
      <c r="K210" s="53">
        <v>201.804</v>
      </c>
      <c r="L210" s="53">
        <v>208.21899999999999</v>
      </c>
      <c r="M210" s="53">
        <v>212.797</v>
      </c>
    </row>
    <row r="211" spans="2:13" ht="15" thickBot="1" x14ac:dyDescent="0.4">
      <c r="B211" s="52">
        <v>154</v>
      </c>
      <c r="C211" s="53">
        <v>112.551</v>
      </c>
      <c r="D211" s="53">
        <v>121.53400000000001</v>
      </c>
      <c r="E211" s="53">
        <v>168.54300000000001</v>
      </c>
      <c r="F211" s="53">
        <v>176.876</v>
      </c>
      <c r="G211" s="53">
        <v>183.959</v>
      </c>
      <c r="H211" s="53">
        <v>190.251</v>
      </c>
      <c r="I211" s="53">
        <v>192.15</v>
      </c>
      <c r="J211" s="53">
        <v>197.74199999999999</v>
      </c>
      <c r="K211" s="53">
        <v>202.95099999999999</v>
      </c>
      <c r="L211" s="53">
        <v>209.38300000000001</v>
      </c>
      <c r="M211" s="53">
        <v>213.97300000000001</v>
      </c>
    </row>
    <row r="212" spans="2:13" ht="15" thickBot="1" x14ac:dyDescent="0.4">
      <c r="B212" s="52">
        <v>155</v>
      </c>
      <c r="C212" s="53">
        <v>113.405</v>
      </c>
      <c r="D212" s="53">
        <v>122.423</v>
      </c>
      <c r="E212" s="53">
        <v>169.59100000000001</v>
      </c>
      <c r="F212" s="53">
        <v>177.94900000000001</v>
      </c>
      <c r="G212" s="53">
        <v>185.05199999999999</v>
      </c>
      <c r="H212" s="53">
        <v>191.36199999999999</v>
      </c>
      <c r="I212" s="53">
        <v>193.267</v>
      </c>
      <c r="J212" s="53">
        <v>198.874</v>
      </c>
      <c r="K212" s="53">
        <v>204.09800000000001</v>
      </c>
      <c r="L212" s="53">
        <v>210.547</v>
      </c>
      <c r="M212" s="53">
        <v>215.149</v>
      </c>
    </row>
    <row r="213" spans="2:13" ht="15" thickBot="1" x14ac:dyDescent="0.4">
      <c r="B213" s="52">
        <v>156</v>
      </c>
      <c r="C213" s="53">
        <v>114.259</v>
      </c>
      <c r="D213" s="53">
        <v>123.312</v>
      </c>
      <c r="E213" s="53">
        <v>170.63900000000001</v>
      </c>
      <c r="F213" s="53">
        <v>179.02199999999999</v>
      </c>
      <c r="G213" s="53">
        <v>186.14599999999999</v>
      </c>
      <c r="H213" s="53">
        <v>192.47399999999999</v>
      </c>
      <c r="I213" s="53">
        <v>194.38399999999999</v>
      </c>
      <c r="J213" s="53">
        <v>200.006</v>
      </c>
      <c r="K213" s="53">
        <v>205.244</v>
      </c>
      <c r="L213" s="53">
        <v>211.71</v>
      </c>
      <c r="M213" s="53">
        <v>216.32400000000001</v>
      </c>
    </row>
    <row r="214" spans="2:13" ht="15" thickBot="1" x14ac:dyDescent="0.4">
      <c r="B214" s="52">
        <v>157</v>
      </c>
      <c r="C214" s="53">
        <v>115.113</v>
      </c>
      <c r="D214" s="53">
        <v>124.20099999999999</v>
      </c>
      <c r="E214" s="53">
        <v>171.68600000000001</v>
      </c>
      <c r="F214" s="53">
        <v>180.09399999999999</v>
      </c>
      <c r="G214" s="53">
        <v>187.239</v>
      </c>
      <c r="H214" s="53">
        <v>193.584</v>
      </c>
      <c r="I214" s="53">
        <v>195.5</v>
      </c>
      <c r="J214" s="53">
        <v>201.13800000000001</v>
      </c>
      <c r="K214" s="53">
        <v>206.39</v>
      </c>
      <c r="L214" s="53">
        <v>212.87299999999999</v>
      </c>
      <c r="M214" s="53">
        <v>217.499</v>
      </c>
    </row>
    <row r="215" spans="2:13" ht="15" thickBot="1" x14ac:dyDescent="0.4">
      <c r="B215" s="52">
        <v>158</v>
      </c>
      <c r="C215" s="53">
        <v>115.968</v>
      </c>
      <c r="D215" s="53">
        <v>125.09</v>
      </c>
      <c r="E215" s="53">
        <v>172.73400000000001</v>
      </c>
      <c r="F215" s="53">
        <v>181.167</v>
      </c>
      <c r="G215" s="53">
        <v>188.33199999999999</v>
      </c>
      <c r="H215" s="53">
        <v>194.69499999999999</v>
      </c>
      <c r="I215" s="53">
        <v>196.61600000000001</v>
      </c>
      <c r="J215" s="53">
        <v>202.26900000000001</v>
      </c>
      <c r="K215" s="53">
        <v>207.535</v>
      </c>
      <c r="L215" s="53">
        <v>214.035</v>
      </c>
      <c r="M215" s="53">
        <v>218.673</v>
      </c>
    </row>
    <row r="216" spans="2:13" ht="15" thickBot="1" x14ac:dyDescent="0.4">
      <c r="B216" s="52">
        <v>159</v>
      </c>
      <c r="C216" s="53">
        <v>116.82299999999999</v>
      </c>
      <c r="D216" s="53">
        <v>125.98</v>
      </c>
      <c r="E216" s="53">
        <v>173.78100000000001</v>
      </c>
      <c r="F216" s="53">
        <v>182.239</v>
      </c>
      <c r="G216" s="53">
        <v>189.42400000000001</v>
      </c>
      <c r="H216" s="53">
        <v>195.80500000000001</v>
      </c>
      <c r="I216" s="53">
        <v>197.73099999999999</v>
      </c>
      <c r="J216" s="53">
        <v>203.4</v>
      </c>
      <c r="K216" s="53">
        <v>208.68</v>
      </c>
      <c r="L216" s="53">
        <v>215.197</v>
      </c>
      <c r="M216" s="53">
        <v>219.846</v>
      </c>
    </row>
    <row r="217" spans="2:13" ht="15" thickBot="1" x14ac:dyDescent="0.4">
      <c r="B217" s="52">
        <v>160</v>
      </c>
      <c r="C217" s="53">
        <v>117.679</v>
      </c>
      <c r="D217" s="53">
        <v>126.87</v>
      </c>
      <c r="E217" s="53">
        <v>174.828</v>
      </c>
      <c r="F217" s="53">
        <v>183.31100000000001</v>
      </c>
      <c r="G217" s="53">
        <v>190.51599999999999</v>
      </c>
      <c r="H217" s="53">
        <v>196.91499999999999</v>
      </c>
      <c r="I217" s="53">
        <v>198.846</v>
      </c>
      <c r="J217" s="53">
        <v>204.53</v>
      </c>
      <c r="K217" s="53">
        <v>209.82400000000001</v>
      </c>
      <c r="L217" s="53">
        <v>216.358</v>
      </c>
      <c r="M217" s="53">
        <v>221.01900000000001</v>
      </c>
    </row>
    <row r="218" spans="2:13" ht="15" thickBot="1" x14ac:dyDescent="0.4">
      <c r="B218" s="52">
        <v>161</v>
      </c>
      <c r="C218" s="53">
        <v>118.536</v>
      </c>
      <c r="D218" s="53">
        <v>127.761</v>
      </c>
      <c r="E218" s="53">
        <v>175.875</v>
      </c>
      <c r="F218" s="53">
        <v>184.38200000000001</v>
      </c>
      <c r="G218" s="53">
        <v>191.608</v>
      </c>
      <c r="H218" s="53">
        <v>198.02500000000001</v>
      </c>
      <c r="I218" s="53">
        <v>199.96100000000001</v>
      </c>
      <c r="J218" s="53">
        <v>205.66</v>
      </c>
      <c r="K218" s="53">
        <v>210.96799999999999</v>
      </c>
      <c r="L218" s="53">
        <v>217.518</v>
      </c>
      <c r="M218" s="53">
        <v>222.191</v>
      </c>
    </row>
    <row r="219" spans="2:13" ht="15" thickBot="1" x14ac:dyDescent="0.4">
      <c r="B219" s="52">
        <v>162</v>
      </c>
      <c r="C219" s="53">
        <v>119.392</v>
      </c>
      <c r="D219" s="53">
        <v>128.65100000000001</v>
      </c>
      <c r="E219" s="53">
        <v>176.922</v>
      </c>
      <c r="F219" s="53">
        <v>185.45400000000001</v>
      </c>
      <c r="G219" s="53">
        <v>192.7</v>
      </c>
      <c r="H219" s="53">
        <v>199.13399999999999</v>
      </c>
      <c r="I219" s="53">
        <v>201.07599999999999</v>
      </c>
      <c r="J219" s="53">
        <v>206.79</v>
      </c>
      <c r="K219" s="53">
        <v>212.11099999999999</v>
      </c>
      <c r="L219" s="53">
        <v>218.678</v>
      </c>
      <c r="M219" s="53">
        <v>223.363</v>
      </c>
    </row>
    <row r="220" spans="2:13" ht="15" thickBot="1" x14ac:dyDescent="0.4">
      <c r="B220" s="52">
        <v>163</v>
      </c>
      <c r="C220" s="53">
        <v>120.249</v>
      </c>
      <c r="D220" s="53">
        <v>129.54300000000001</v>
      </c>
      <c r="E220" s="53">
        <v>177.96899999999999</v>
      </c>
      <c r="F220" s="53">
        <v>186.52500000000001</v>
      </c>
      <c r="G220" s="53">
        <v>193.791</v>
      </c>
      <c r="H220" s="53">
        <v>200.24299999999999</v>
      </c>
      <c r="I220" s="53">
        <v>202.19</v>
      </c>
      <c r="J220" s="53">
        <v>207.91900000000001</v>
      </c>
      <c r="K220" s="53">
        <v>213.25399999999999</v>
      </c>
      <c r="L220" s="53">
        <v>219.83799999999999</v>
      </c>
      <c r="M220" s="53">
        <v>224.535</v>
      </c>
    </row>
    <row r="221" spans="2:13" ht="15" thickBot="1" x14ac:dyDescent="0.4">
      <c r="B221" s="52">
        <v>164</v>
      </c>
      <c r="C221" s="53">
        <v>121.107</v>
      </c>
      <c r="D221" s="53">
        <v>130.434</v>
      </c>
      <c r="E221" s="53">
        <v>179.01599999999999</v>
      </c>
      <c r="F221" s="53">
        <v>187.596</v>
      </c>
      <c r="G221" s="53">
        <v>194.88300000000001</v>
      </c>
      <c r="H221" s="53">
        <v>201.351</v>
      </c>
      <c r="I221" s="53">
        <v>203.303</v>
      </c>
      <c r="J221" s="53">
        <v>209.047</v>
      </c>
      <c r="K221" s="53">
        <v>214.39599999999999</v>
      </c>
      <c r="L221" s="53">
        <v>220.99700000000001</v>
      </c>
      <c r="M221" s="53">
        <v>225.70500000000001</v>
      </c>
    </row>
    <row r="222" spans="2:13" ht="15" thickBot="1" x14ac:dyDescent="0.4">
      <c r="B222" s="52">
        <v>165</v>
      </c>
      <c r="C222" s="53">
        <v>121.965</v>
      </c>
      <c r="D222" s="53">
        <v>131.32599999999999</v>
      </c>
      <c r="E222" s="53">
        <v>180.06200000000001</v>
      </c>
      <c r="F222" s="53">
        <v>188.667</v>
      </c>
      <c r="G222" s="53">
        <v>195.97300000000001</v>
      </c>
      <c r="H222" s="53">
        <v>202.459</v>
      </c>
      <c r="I222" s="53">
        <v>204.417</v>
      </c>
      <c r="J222" s="53">
        <v>210.17599999999999</v>
      </c>
      <c r="K222" s="53">
        <v>215.53899999999999</v>
      </c>
      <c r="L222" s="53">
        <v>222.15600000000001</v>
      </c>
      <c r="M222" s="53">
        <v>226.876</v>
      </c>
    </row>
    <row r="223" spans="2:13" ht="15" thickBot="1" x14ac:dyDescent="0.4">
      <c r="B223" s="52">
        <v>166</v>
      </c>
      <c r="C223" s="53">
        <v>122.82299999999999</v>
      </c>
      <c r="D223" s="53">
        <v>132.21799999999999</v>
      </c>
      <c r="E223" s="53">
        <v>181.10900000000001</v>
      </c>
      <c r="F223" s="53">
        <v>189.73699999999999</v>
      </c>
      <c r="G223" s="53">
        <v>197.06399999999999</v>
      </c>
      <c r="H223" s="53">
        <v>203.56700000000001</v>
      </c>
      <c r="I223" s="53">
        <v>205.53</v>
      </c>
      <c r="J223" s="53">
        <v>211.304</v>
      </c>
      <c r="K223" s="53">
        <v>216.68</v>
      </c>
      <c r="L223" s="53">
        <v>223.31399999999999</v>
      </c>
      <c r="M223" s="53">
        <v>228.04499999999999</v>
      </c>
    </row>
    <row r="224" spans="2:13" ht="15" thickBot="1" x14ac:dyDescent="0.4">
      <c r="B224" s="52">
        <v>167</v>
      </c>
      <c r="C224" s="53">
        <v>123.682</v>
      </c>
      <c r="D224" s="53">
        <v>133.11099999999999</v>
      </c>
      <c r="E224" s="53">
        <v>182.155</v>
      </c>
      <c r="F224" s="53">
        <v>190.80799999999999</v>
      </c>
      <c r="G224" s="53">
        <v>198.154</v>
      </c>
      <c r="H224" s="53">
        <v>204.67500000000001</v>
      </c>
      <c r="I224" s="53">
        <v>206.642</v>
      </c>
      <c r="J224" s="53">
        <v>212.43100000000001</v>
      </c>
      <c r="K224" s="53">
        <v>217.821</v>
      </c>
      <c r="L224" s="53">
        <v>224.47200000000001</v>
      </c>
      <c r="M224" s="53">
        <v>229.215</v>
      </c>
    </row>
    <row r="225" spans="2:13" ht="15" thickBot="1" x14ac:dyDescent="0.4">
      <c r="B225" s="52">
        <v>168</v>
      </c>
      <c r="C225" s="53">
        <v>124.541</v>
      </c>
      <c r="D225" s="53">
        <v>134.00299999999999</v>
      </c>
      <c r="E225" s="53">
        <v>183.20099999999999</v>
      </c>
      <c r="F225" s="53">
        <v>191.87799999999999</v>
      </c>
      <c r="G225" s="53">
        <v>199.244</v>
      </c>
      <c r="H225" s="53">
        <v>205.78200000000001</v>
      </c>
      <c r="I225" s="53">
        <v>207.755</v>
      </c>
      <c r="J225" s="53">
        <v>213.55799999999999</v>
      </c>
      <c r="K225" s="53">
        <v>218.96199999999999</v>
      </c>
      <c r="L225" s="53">
        <v>225.62899999999999</v>
      </c>
      <c r="M225" s="53">
        <v>230.38300000000001</v>
      </c>
    </row>
    <row r="226" spans="2:13" ht="15" thickBot="1" x14ac:dyDescent="0.4">
      <c r="B226" s="52">
        <v>169</v>
      </c>
      <c r="C226" s="53">
        <v>125.401</v>
      </c>
      <c r="D226" s="53">
        <v>134.89699999999999</v>
      </c>
      <c r="E226" s="53">
        <v>184.24700000000001</v>
      </c>
      <c r="F226" s="53">
        <v>192.94800000000001</v>
      </c>
      <c r="G226" s="53">
        <v>200.334</v>
      </c>
      <c r="H226" s="53">
        <v>206.88900000000001</v>
      </c>
      <c r="I226" s="53">
        <v>208.86699999999999</v>
      </c>
      <c r="J226" s="53">
        <v>214.685</v>
      </c>
      <c r="K226" s="53">
        <v>220.102</v>
      </c>
      <c r="L226" s="53">
        <v>226.786</v>
      </c>
      <c r="M226" s="53">
        <v>231.55199999999999</v>
      </c>
    </row>
    <row r="227" spans="2:13" ht="15" thickBot="1" x14ac:dyDescent="0.4">
      <c r="B227" s="52">
        <v>170</v>
      </c>
      <c r="C227" s="53">
        <v>126.261</v>
      </c>
      <c r="D227" s="53">
        <v>135.79</v>
      </c>
      <c r="E227" s="53">
        <v>185.29300000000001</v>
      </c>
      <c r="F227" s="53">
        <v>194.017</v>
      </c>
      <c r="G227" s="53">
        <v>201.423</v>
      </c>
      <c r="H227" s="53">
        <v>207.995</v>
      </c>
      <c r="I227" s="53">
        <v>209.97800000000001</v>
      </c>
      <c r="J227" s="53">
        <v>215.81200000000001</v>
      </c>
      <c r="K227" s="53">
        <v>221.24199999999999</v>
      </c>
      <c r="L227" s="53">
        <v>227.94200000000001</v>
      </c>
      <c r="M227" s="53">
        <v>232.71899999999999</v>
      </c>
    </row>
    <row r="228" spans="2:13" ht="15" thickBot="1" x14ac:dyDescent="0.4">
      <c r="B228" s="52">
        <v>171</v>
      </c>
      <c r="C228" s="53">
        <v>127.122</v>
      </c>
      <c r="D228" s="53">
        <v>136.684</v>
      </c>
      <c r="E228" s="53">
        <v>186.33799999999999</v>
      </c>
      <c r="F228" s="53">
        <v>195.08699999999999</v>
      </c>
      <c r="G228" s="53">
        <v>202.51300000000001</v>
      </c>
      <c r="H228" s="53">
        <v>209.102</v>
      </c>
      <c r="I228" s="53">
        <v>211.09</v>
      </c>
      <c r="J228" s="53">
        <v>216.93799999999999</v>
      </c>
      <c r="K228" s="53">
        <v>222.38200000000001</v>
      </c>
      <c r="L228" s="53">
        <v>229.09800000000001</v>
      </c>
      <c r="M228" s="53">
        <v>233.887</v>
      </c>
    </row>
    <row r="229" spans="2:13" ht="15" thickBot="1" x14ac:dyDescent="0.4">
      <c r="B229" s="52">
        <v>172</v>
      </c>
      <c r="C229" s="53">
        <v>127.983</v>
      </c>
      <c r="D229" s="53">
        <v>137.578</v>
      </c>
      <c r="E229" s="53">
        <v>187.38399999999999</v>
      </c>
      <c r="F229" s="53">
        <v>196.15600000000001</v>
      </c>
      <c r="G229" s="53">
        <v>203.602</v>
      </c>
      <c r="H229" s="53">
        <v>210.208</v>
      </c>
      <c r="I229" s="53">
        <v>212.20099999999999</v>
      </c>
      <c r="J229" s="53">
        <v>218.06299999999999</v>
      </c>
      <c r="K229" s="53">
        <v>223.52099999999999</v>
      </c>
      <c r="L229" s="53">
        <v>230.25299999999999</v>
      </c>
      <c r="M229" s="53">
        <v>235.053</v>
      </c>
    </row>
    <row r="230" spans="2:13" ht="15" thickBot="1" x14ac:dyDescent="0.4">
      <c r="B230" s="52">
        <v>173</v>
      </c>
      <c r="C230" s="53">
        <v>128.84399999999999</v>
      </c>
      <c r="D230" s="53">
        <v>138.47200000000001</v>
      </c>
      <c r="E230" s="53">
        <v>188.429</v>
      </c>
      <c r="F230" s="53">
        <v>197.22499999999999</v>
      </c>
      <c r="G230" s="53">
        <v>204.69</v>
      </c>
      <c r="H230" s="53">
        <v>211.31299999999999</v>
      </c>
      <c r="I230" s="53">
        <v>213.31100000000001</v>
      </c>
      <c r="J230" s="53">
        <v>219.18899999999999</v>
      </c>
      <c r="K230" s="53">
        <v>224.66</v>
      </c>
      <c r="L230" s="53">
        <v>231.40799999999999</v>
      </c>
      <c r="M230" s="53">
        <v>236.22</v>
      </c>
    </row>
    <row r="231" spans="2:13" ht="15" thickBot="1" x14ac:dyDescent="0.4">
      <c r="B231" s="52">
        <v>174</v>
      </c>
      <c r="C231" s="53">
        <v>129.70599999999999</v>
      </c>
      <c r="D231" s="53">
        <v>139.36699999999999</v>
      </c>
      <c r="E231" s="53">
        <v>189.47499999999999</v>
      </c>
      <c r="F231" s="53">
        <v>198.29400000000001</v>
      </c>
      <c r="G231" s="53">
        <v>205.779</v>
      </c>
      <c r="H231" s="53">
        <v>212.41900000000001</v>
      </c>
      <c r="I231" s="53">
        <v>214.422</v>
      </c>
      <c r="J231" s="53">
        <v>220.31399999999999</v>
      </c>
      <c r="K231" s="53">
        <v>225.798</v>
      </c>
      <c r="L231" s="53">
        <v>232.56299999999999</v>
      </c>
      <c r="M231" s="53">
        <v>237.38499999999999</v>
      </c>
    </row>
    <row r="232" spans="2:13" ht="15" thickBot="1" x14ac:dyDescent="0.4">
      <c r="B232" s="52">
        <v>175</v>
      </c>
      <c r="C232" s="53">
        <v>130.56800000000001</v>
      </c>
      <c r="D232" s="53">
        <v>140.262</v>
      </c>
      <c r="E232" s="53">
        <v>190.52</v>
      </c>
      <c r="F232" s="53">
        <v>199.363</v>
      </c>
      <c r="G232" s="53">
        <v>206.86699999999999</v>
      </c>
      <c r="H232" s="53">
        <v>213.524</v>
      </c>
      <c r="I232" s="53">
        <v>215.53200000000001</v>
      </c>
      <c r="J232" s="53">
        <v>221.43799999999999</v>
      </c>
      <c r="K232" s="53">
        <v>226.93600000000001</v>
      </c>
      <c r="L232" s="53">
        <v>233.71700000000001</v>
      </c>
      <c r="M232" s="53">
        <v>238.55099999999999</v>
      </c>
    </row>
    <row r="233" spans="2:13" ht="15" thickBot="1" x14ac:dyDescent="0.4">
      <c r="B233" s="52">
        <v>176</v>
      </c>
      <c r="C233" s="53">
        <v>131.43</v>
      </c>
      <c r="D233" s="53">
        <v>141.15700000000001</v>
      </c>
      <c r="E233" s="53">
        <v>191.565</v>
      </c>
      <c r="F233" s="53">
        <v>200.43199999999999</v>
      </c>
      <c r="G233" s="53">
        <v>207.95500000000001</v>
      </c>
      <c r="H233" s="53">
        <v>214.62799999999999</v>
      </c>
      <c r="I233" s="53">
        <v>216.64099999999999</v>
      </c>
      <c r="J233" s="53">
        <v>222.56299999999999</v>
      </c>
      <c r="K233" s="53">
        <v>228.07400000000001</v>
      </c>
      <c r="L233" s="53">
        <v>234.87</v>
      </c>
      <c r="M233" s="53">
        <v>239.71600000000001</v>
      </c>
    </row>
    <row r="234" spans="2:13" ht="15" thickBot="1" x14ac:dyDescent="0.4">
      <c r="B234" s="52">
        <v>177</v>
      </c>
      <c r="C234" s="53">
        <v>132.29300000000001</v>
      </c>
      <c r="D234" s="53">
        <v>142.053</v>
      </c>
      <c r="E234" s="53">
        <v>192.61</v>
      </c>
      <c r="F234" s="53">
        <v>201.5</v>
      </c>
      <c r="G234" s="53">
        <v>209.042</v>
      </c>
      <c r="H234" s="53">
        <v>215.733</v>
      </c>
      <c r="I234" s="53">
        <v>217.751</v>
      </c>
      <c r="J234" s="53">
        <v>223.68700000000001</v>
      </c>
      <c r="K234" s="53">
        <v>229.21100000000001</v>
      </c>
      <c r="L234" s="53">
        <v>236.023</v>
      </c>
      <c r="M234" s="53">
        <v>240.88</v>
      </c>
    </row>
    <row r="235" spans="2:13" ht="15" thickBot="1" x14ac:dyDescent="0.4">
      <c r="B235" s="52">
        <v>178</v>
      </c>
      <c r="C235" s="53">
        <v>133.15700000000001</v>
      </c>
      <c r="D235" s="53">
        <v>142.94900000000001</v>
      </c>
      <c r="E235" s="53">
        <v>193.654</v>
      </c>
      <c r="F235" s="53">
        <v>202.56800000000001</v>
      </c>
      <c r="G235" s="53">
        <v>210.13</v>
      </c>
      <c r="H235" s="53">
        <v>216.83699999999999</v>
      </c>
      <c r="I235" s="53">
        <v>218.86</v>
      </c>
      <c r="J235" s="53">
        <v>224.81</v>
      </c>
      <c r="K235" s="53">
        <v>230.34700000000001</v>
      </c>
      <c r="L235" s="53">
        <v>237.17599999999999</v>
      </c>
      <c r="M235" s="53">
        <v>242.04400000000001</v>
      </c>
    </row>
    <row r="236" spans="2:13" ht="15" thickBot="1" x14ac:dyDescent="0.4">
      <c r="B236" s="52">
        <v>179</v>
      </c>
      <c r="C236" s="53">
        <v>134.02000000000001</v>
      </c>
      <c r="D236" s="53">
        <v>143.845</v>
      </c>
      <c r="E236" s="53">
        <v>194.69900000000001</v>
      </c>
      <c r="F236" s="53">
        <v>203.636</v>
      </c>
      <c r="G236" s="53">
        <v>211.21700000000001</v>
      </c>
      <c r="H236" s="53">
        <v>217.941</v>
      </c>
      <c r="I236" s="53">
        <v>219.96899999999999</v>
      </c>
      <c r="J236" s="53">
        <v>225.93299999999999</v>
      </c>
      <c r="K236" s="53">
        <v>231.48400000000001</v>
      </c>
      <c r="L236" s="53">
        <v>238.328</v>
      </c>
      <c r="M236" s="53">
        <v>243.20699999999999</v>
      </c>
    </row>
    <row r="237" spans="2:13" ht="15" thickBot="1" x14ac:dyDescent="0.4">
      <c r="B237" s="52">
        <v>180</v>
      </c>
      <c r="C237" s="53">
        <v>134.88399999999999</v>
      </c>
      <c r="D237" s="53">
        <v>144.74100000000001</v>
      </c>
      <c r="E237" s="53">
        <v>195.74299999999999</v>
      </c>
      <c r="F237" s="53">
        <v>204.70400000000001</v>
      </c>
      <c r="G237" s="53">
        <v>212.304</v>
      </c>
      <c r="H237" s="53">
        <v>219.04400000000001</v>
      </c>
      <c r="I237" s="53">
        <v>221.077</v>
      </c>
      <c r="J237" s="53">
        <v>227.05600000000001</v>
      </c>
      <c r="K237" s="53">
        <v>232.62</v>
      </c>
      <c r="L237" s="53">
        <v>239.48</v>
      </c>
      <c r="M237" s="53">
        <v>244.37</v>
      </c>
    </row>
    <row r="238" spans="2:13" ht="15" thickBot="1" x14ac:dyDescent="0.4">
      <c r="B238" s="52">
        <v>181</v>
      </c>
      <c r="C238" s="53">
        <v>135.749</v>
      </c>
      <c r="D238" s="53">
        <v>145.63800000000001</v>
      </c>
      <c r="E238" s="53">
        <v>196.78800000000001</v>
      </c>
      <c r="F238" s="53">
        <v>205.77099999999999</v>
      </c>
      <c r="G238" s="53">
        <v>213.39099999999999</v>
      </c>
      <c r="H238" s="53">
        <v>220.148</v>
      </c>
      <c r="I238" s="53">
        <v>222.185</v>
      </c>
      <c r="J238" s="53">
        <v>228.179</v>
      </c>
      <c r="K238" s="53">
        <v>233.755</v>
      </c>
      <c r="L238" s="53">
        <v>240.63200000000001</v>
      </c>
      <c r="M238" s="53">
        <v>245.53299999999999</v>
      </c>
    </row>
    <row r="239" spans="2:13" ht="15" thickBot="1" x14ac:dyDescent="0.4">
      <c r="B239" s="52">
        <v>182</v>
      </c>
      <c r="C239" s="53">
        <v>136.614</v>
      </c>
      <c r="D239" s="53">
        <v>146.535</v>
      </c>
      <c r="E239" s="53">
        <v>197.83199999999999</v>
      </c>
      <c r="F239" s="53">
        <v>206.839</v>
      </c>
      <c r="G239" s="53">
        <v>214.477</v>
      </c>
      <c r="H239" s="53">
        <v>221.251</v>
      </c>
      <c r="I239" s="53">
        <v>223.29300000000001</v>
      </c>
      <c r="J239" s="53">
        <v>229.30099999999999</v>
      </c>
      <c r="K239" s="53">
        <v>234.89099999999999</v>
      </c>
      <c r="L239" s="53">
        <v>241.78299999999999</v>
      </c>
      <c r="M239" s="53">
        <v>246.69499999999999</v>
      </c>
    </row>
    <row r="240" spans="2:13" ht="15" thickBot="1" x14ac:dyDescent="0.4">
      <c r="B240" s="52">
        <v>183</v>
      </c>
      <c r="C240" s="53">
        <v>137.47900000000001</v>
      </c>
      <c r="D240" s="53">
        <v>147.43199999999999</v>
      </c>
      <c r="E240" s="53">
        <v>198.876</v>
      </c>
      <c r="F240" s="53">
        <v>207.90600000000001</v>
      </c>
      <c r="G240" s="53">
        <v>215.56299999999999</v>
      </c>
      <c r="H240" s="53">
        <v>222.35300000000001</v>
      </c>
      <c r="I240" s="53">
        <v>224.40100000000001</v>
      </c>
      <c r="J240" s="53">
        <v>230.423</v>
      </c>
      <c r="K240" s="53">
        <v>236.02600000000001</v>
      </c>
      <c r="L240" s="53">
        <v>242.93299999999999</v>
      </c>
      <c r="M240" s="53">
        <v>247.857</v>
      </c>
    </row>
    <row r="241" spans="2:13" ht="15" thickBot="1" x14ac:dyDescent="0.4">
      <c r="B241" s="52">
        <v>184</v>
      </c>
      <c r="C241" s="53">
        <v>138.34399999999999</v>
      </c>
      <c r="D241" s="53">
        <v>148.33000000000001</v>
      </c>
      <c r="E241" s="53">
        <v>199.92</v>
      </c>
      <c r="F241" s="53">
        <v>208.97300000000001</v>
      </c>
      <c r="G241" s="53">
        <v>216.649</v>
      </c>
      <c r="H241" s="53">
        <v>223.45599999999999</v>
      </c>
      <c r="I241" s="53">
        <v>225.50800000000001</v>
      </c>
      <c r="J241" s="53">
        <v>231.54400000000001</v>
      </c>
      <c r="K241" s="53">
        <v>237.16</v>
      </c>
      <c r="L241" s="53">
        <v>244.084</v>
      </c>
      <c r="M241" s="53">
        <v>249.018</v>
      </c>
    </row>
    <row r="242" spans="2:13" ht="15" thickBot="1" x14ac:dyDescent="0.4">
      <c r="B242" s="52">
        <v>185</v>
      </c>
      <c r="C242" s="53">
        <v>139.21</v>
      </c>
      <c r="D242" s="53">
        <v>149.22800000000001</v>
      </c>
      <c r="E242" s="53">
        <v>200.964</v>
      </c>
      <c r="F242" s="53">
        <v>210.04</v>
      </c>
      <c r="G242" s="53">
        <v>217.73500000000001</v>
      </c>
      <c r="H242" s="53">
        <v>224.55799999999999</v>
      </c>
      <c r="I242" s="53">
        <v>226.61500000000001</v>
      </c>
      <c r="J242" s="53">
        <v>232.66499999999999</v>
      </c>
      <c r="K242" s="53">
        <v>238.29400000000001</v>
      </c>
      <c r="L242" s="53">
        <v>245.23400000000001</v>
      </c>
      <c r="M242" s="53">
        <v>250.179</v>
      </c>
    </row>
    <row r="243" spans="2:13" ht="15" thickBot="1" x14ac:dyDescent="0.4">
      <c r="B243" s="52">
        <v>186</v>
      </c>
      <c r="C243" s="53">
        <v>140.077</v>
      </c>
      <c r="D243" s="53">
        <v>150.126</v>
      </c>
      <c r="E243" s="53">
        <v>202.00800000000001</v>
      </c>
      <c r="F243" s="53">
        <v>211.10599999999999</v>
      </c>
      <c r="G243" s="53">
        <v>218.82</v>
      </c>
      <c r="H243" s="53">
        <v>225.66</v>
      </c>
      <c r="I243" s="53">
        <v>227.72200000000001</v>
      </c>
      <c r="J243" s="53">
        <v>233.786</v>
      </c>
      <c r="K243" s="53">
        <v>239.428</v>
      </c>
      <c r="L243" s="53">
        <v>246.38300000000001</v>
      </c>
      <c r="M243" s="53">
        <v>251.339</v>
      </c>
    </row>
    <row r="244" spans="2:13" ht="15" thickBot="1" x14ac:dyDescent="0.4">
      <c r="B244" s="52">
        <v>187</v>
      </c>
      <c r="C244" s="53">
        <v>140.94300000000001</v>
      </c>
      <c r="D244" s="53">
        <v>151.024</v>
      </c>
      <c r="E244" s="53">
        <v>203.05199999999999</v>
      </c>
      <c r="F244" s="53">
        <v>212.173</v>
      </c>
      <c r="G244" s="53">
        <v>219.90600000000001</v>
      </c>
      <c r="H244" s="53">
        <v>226.761</v>
      </c>
      <c r="I244" s="53">
        <v>228.828</v>
      </c>
      <c r="J244" s="53">
        <v>234.90700000000001</v>
      </c>
      <c r="K244" s="53">
        <v>240.56100000000001</v>
      </c>
      <c r="L244" s="53">
        <v>247.53200000000001</v>
      </c>
      <c r="M244" s="53">
        <v>252.499</v>
      </c>
    </row>
    <row r="245" spans="2:13" ht="15" thickBot="1" x14ac:dyDescent="0.4">
      <c r="B245" s="52">
        <v>188</v>
      </c>
      <c r="C245" s="53">
        <v>141.81</v>
      </c>
      <c r="D245" s="53">
        <v>151.923</v>
      </c>
      <c r="E245" s="53">
        <v>204.095</v>
      </c>
      <c r="F245" s="53">
        <v>213.239</v>
      </c>
      <c r="G245" s="53">
        <v>220.99100000000001</v>
      </c>
      <c r="H245" s="53">
        <v>227.863</v>
      </c>
      <c r="I245" s="53">
        <v>229.935</v>
      </c>
      <c r="J245" s="53">
        <v>236.02699999999999</v>
      </c>
      <c r="K245" s="53">
        <v>241.69399999999999</v>
      </c>
      <c r="L245" s="53">
        <v>248.68100000000001</v>
      </c>
      <c r="M245" s="53">
        <v>253.65899999999999</v>
      </c>
    </row>
    <row r="246" spans="2:13" ht="15" thickBot="1" x14ac:dyDescent="0.4">
      <c r="B246" s="52">
        <v>189</v>
      </c>
      <c r="C246" s="53">
        <v>142.678</v>
      </c>
      <c r="D246" s="53">
        <v>152.822</v>
      </c>
      <c r="E246" s="53">
        <v>205.13900000000001</v>
      </c>
      <c r="F246" s="53">
        <v>214.30500000000001</v>
      </c>
      <c r="G246" s="53">
        <v>222.07599999999999</v>
      </c>
      <c r="H246" s="53">
        <v>228.964</v>
      </c>
      <c r="I246" s="53">
        <v>231.04</v>
      </c>
      <c r="J246" s="53">
        <v>237.14699999999999</v>
      </c>
      <c r="K246" s="53">
        <v>242.827</v>
      </c>
      <c r="L246" s="53">
        <v>249.82900000000001</v>
      </c>
      <c r="M246" s="53">
        <v>254.81800000000001</v>
      </c>
    </row>
    <row r="247" spans="2:13" ht="15" thickBot="1" x14ac:dyDescent="0.4">
      <c r="B247" s="52">
        <v>190</v>
      </c>
      <c r="C247" s="53">
        <v>143.54499999999999</v>
      </c>
      <c r="D247" s="53">
        <v>153.721</v>
      </c>
      <c r="E247" s="53">
        <v>206.18199999999999</v>
      </c>
      <c r="F247" s="53">
        <v>215.37100000000001</v>
      </c>
      <c r="G247" s="53">
        <v>223.16</v>
      </c>
      <c r="H247" s="53">
        <v>230.06399999999999</v>
      </c>
      <c r="I247" s="53">
        <v>232.14599999999999</v>
      </c>
      <c r="J247" s="53">
        <v>238.26599999999999</v>
      </c>
      <c r="K247" s="53">
        <v>243.959</v>
      </c>
      <c r="L247" s="53">
        <v>250.977</v>
      </c>
      <c r="M247" s="53">
        <v>255.976</v>
      </c>
    </row>
    <row r="248" spans="2:13" ht="15" thickBot="1" x14ac:dyDescent="0.4">
      <c r="B248" s="52">
        <v>191</v>
      </c>
      <c r="C248" s="53">
        <v>144.41300000000001</v>
      </c>
      <c r="D248" s="53">
        <v>154.62100000000001</v>
      </c>
      <c r="E248" s="53">
        <v>207.22499999999999</v>
      </c>
      <c r="F248" s="53">
        <v>216.43700000000001</v>
      </c>
      <c r="G248" s="53">
        <v>224.245</v>
      </c>
      <c r="H248" s="53">
        <v>231.16499999999999</v>
      </c>
      <c r="I248" s="53">
        <v>233.251</v>
      </c>
      <c r="J248" s="53">
        <v>239.386</v>
      </c>
      <c r="K248" s="53">
        <v>245.09100000000001</v>
      </c>
      <c r="L248" s="53">
        <v>252.124</v>
      </c>
      <c r="M248" s="53">
        <v>257.13499999999999</v>
      </c>
    </row>
    <row r="249" spans="2:13" ht="15" thickBot="1" x14ac:dyDescent="0.4">
      <c r="B249" s="52">
        <v>192</v>
      </c>
      <c r="C249" s="53">
        <v>145.28200000000001</v>
      </c>
      <c r="D249" s="53">
        <v>155.52099999999999</v>
      </c>
      <c r="E249" s="53">
        <v>208.268</v>
      </c>
      <c r="F249" s="53">
        <v>217.50200000000001</v>
      </c>
      <c r="G249" s="53">
        <v>225.32900000000001</v>
      </c>
      <c r="H249" s="53">
        <v>232.26499999999999</v>
      </c>
      <c r="I249" s="53">
        <v>234.35599999999999</v>
      </c>
      <c r="J249" s="53">
        <v>240.505</v>
      </c>
      <c r="K249" s="53">
        <v>246.22300000000001</v>
      </c>
      <c r="L249" s="53">
        <v>253.27099999999999</v>
      </c>
      <c r="M249" s="53">
        <v>258.29199999999997</v>
      </c>
    </row>
    <row r="250" spans="2:13" ht="15" thickBot="1" x14ac:dyDescent="0.4">
      <c r="B250" s="52">
        <v>193</v>
      </c>
      <c r="C250" s="53">
        <v>146.15</v>
      </c>
      <c r="D250" s="53">
        <v>156.42099999999999</v>
      </c>
      <c r="E250" s="53">
        <v>209.31100000000001</v>
      </c>
      <c r="F250" s="53">
        <v>218.56800000000001</v>
      </c>
      <c r="G250" s="53">
        <v>226.41300000000001</v>
      </c>
      <c r="H250" s="53">
        <v>233.36500000000001</v>
      </c>
      <c r="I250" s="53">
        <v>235.46100000000001</v>
      </c>
      <c r="J250" s="53">
        <v>241.62299999999999</v>
      </c>
      <c r="K250" s="53">
        <v>247.35400000000001</v>
      </c>
      <c r="L250" s="53">
        <v>254.41800000000001</v>
      </c>
      <c r="M250" s="53">
        <v>259.45</v>
      </c>
    </row>
    <row r="251" spans="2:13" ht="15" thickBot="1" x14ac:dyDescent="0.4">
      <c r="B251" s="52">
        <v>194</v>
      </c>
      <c r="C251" s="53">
        <v>147.02000000000001</v>
      </c>
      <c r="D251" s="53">
        <v>157.321</v>
      </c>
      <c r="E251" s="53">
        <v>210.35400000000001</v>
      </c>
      <c r="F251" s="53">
        <v>219.63300000000001</v>
      </c>
      <c r="G251" s="53">
        <v>227.49600000000001</v>
      </c>
      <c r="H251" s="53">
        <v>234.465</v>
      </c>
      <c r="I251" s="53">
        <v>236.566</v>
      </c>
      <c r="J251" s="53">
        <v>242.74199999999999</v>
      </c>
      <c r="K251" s="53">
        <v>248.48500000000001</v>
      </c>
      <c r="L251" s="53">
        <v>255.56399999999999</v>
      </c>
      <c r="M251" s="53">
        <v>260.60700000000003</v>
      </c>
    </row>
    <row r="252" spans="2:13" ht="15" thickBot="1" x14ac:dyDescent="0.4">
      <c r="B252" s="52">
        <v>195</v>
      </c>
      <c r="C252" s="53">
        <v>147.88900000000001</v>
      </c>
      <c r="D252" s="53">
        <v>158.221</v>
      </c>
      <c r="E252" s="53">
        <v>211.39699999999999</v>
      </c>
      <c r="F252" s="53">
        <v>220.69800000000001</v>
      </c>
      <c r="G252" s="53">
        <v>228.58</v>
      </c>
      <c r="H252" s="53">
        <v>235.56399999999999</v>
      </c>
      <c r="I252" s="53">
        <v>237.67</v>
      </c>
      <c r="J252" s="53">
        <v>243.86</v>
      </c>
      <c r="K252" s="53">
        <v>249.61600000000001</v>
      </c>
      <c r="L252" s="53">
        <v>256.70999999999998</v>
      </c>
      <c r="M252" s="53">
        <v>261.76299999999998</v>
      </c>
    </row>
    <row r="253" spans="2:13" ht="15" thickBot="1" x14ac:dyDescent="0.4">
      <c r="B253" s="52">
        <v>196</v>
      </c>
      <c r="C253" s="53">
        <v>148.75899999999999</v>
      </c>
      <c r="D253" s="53">
        <v>159.12200000000001</v>
      </c>
      <c r="E253" s="53">
        <v>212.43899999999999</v>
      </c>
      <c r="F253" s="53">
        <v>221.76300000000001</v>
      </c>
      <c r="G253" s="53">
        <v>229.66300000000001</v>
      </c>
      <c r="H253" s="53">
        <v>236.66399999999999</v>
      </c>
      <c r="I253" s="53">
        <v>238.774</v>
      </c>
      <c r="J253" s="53">
        <v>244.977</v>
      </c>
      <c r="K253" s="53">
        <v>250.74600000000001</v>
      </c>
      <c r="L253" s="53">
        <v>257.85500000000002</v>
      </c>
      <c r="M253" s="53">
        <v>262.92</v>
      </c>
    </row>
    <row r="254" spans="2:13" ht="15" thickBot="1" x14ac:dyDescent="0.4">
      <c r="B254" s="52">
        <v>197</v>
      </c>
      <c r="C254" s="53">
        <v>149.62899999999999</v>
      </c>
      <c r="D254" s="53">
        <v>160.023</v>
      </c>
      <c r="E254" s="53">
        <v>213.482</v>
      </c>
      <c r="F254" s="53">
        <v>222.828</v>
      </c>
      <c r="G254" s="53">
        <v>230.74600000000001</v>
      </c>
      <c r="H254" s="53">
        <v>237.76300000000001</v>
      </c>
      <c r="I254" s="53">
        <v>239.87700000000001</v>
      </c>
      <c r="J254" s="53">
        <v>246.095</v>
      </c>
      <c r="K254" s="53">
        <v>251.876</v>
      </c>
      <c r="L254" s="53">
        <v>259.00099999999998</v>
      </c>
      <c r="M254" s="53">
        <v>264.07499999999999</v>
      </c>
    </row>
    <row r="255" spans="2:13" ht="15" thickBot="1" x14ac:dyDescent="0.4">
      <c r="B255" s="52">
        <v>198</v>
      </c>
      <c r="C255" s="53">
        <v>150.499</v>
      </c>
      <c r="D255" s="53">
        <v>160.92500000000001</v>
      </c>
      <c r="E255" s="53">
        <v>214.524</v>
      </c>
      <c r="F255" s="53">
        <v>223.892</v>
      </c>
      <c r="G255" s="53">
        <v>231.82900000000001</v>
      </c>
      <c r="H255" s="53">
        <v>238.86099999999999</v>
      </c>
      <c r="I255" s="53">
        <v>240.98099999999999</v>
      </c>
      <c r="J255" s="53">
        <v>247.21199999999999</v>
      </c>
      <c r="K255" s="53">
        <v>253.006</v>
      </c>
      <c r="L255" s="53">
        <v>260.14499999999998</v>
      </c>
      <c r="M255" s="53">
        <v>265.23099999999999</v>
      </c>
    </row>
    <row r="256" spans="2:13" ht="15" thickBot="1" x14ac:dyDescent="0.4">
      <c r="B256" s="52">
        <v>199</v>
      </c>
      <c r="C256" s="53">
        <v>151.37</v>
      </c>
      <c r="D256" s="53">
        <v>161.82599999999999</v>
      </c>
      <c r="E256" s="53">
        <v>215.56700000000001</v>
      </c>
      <c r="F256" s="53">
        <v>224.95699999999999</v>
      </c>
      <c r="G256" s="53">
        <v>232.91200000000001</v>
      </c>
      <c r="H256" s="53">
        <v>239.96</v>
      </c>
      <c r="I256" s="53">
        <v>242.084</v>
      </c>
      <c r="J256" s="53">
        <v>248.32900000000001</v>
      </c>
      <c r="K256" s="53">
        <v>254.13499999999999</v>
      </c>
      <c r="L256" s="53">
        <v>261.29000000000002</v>
      </c>
      <c r="M256" s="53">
        <v>266.38600000000002</v>
      </c>
    </row>
    <row r="257" spans="2:13" ht="15" thickBot="1" x14ac:dyDescent="0.4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</row>
    <row r="258" spans="2:13" ht="15" thickBot="1" x14ac:dyDescent="0.4">
      <c r="B258" s="52"/>
      <c r="C258" s="77" t="s">
        <v>109</v>
      </c>
      <c r="D258" s="78"/>
      <c r="E258" s="78"/>
      <c r="F258" s="78"/>
      <c r="G258" s="78"/>
      <c r="H258" s="78"/>
      <c r="I258" s="78"/>
      <c r="J258" s="78"/>
      <c r="K258" s="78"/>
      <c r="L258" s="78"/>
      <c r="M258" s="79"/>
    </row>
    <row r="259" spans="2:13" ht="15" thickBot="1" x14ac:dyDescent="0.4">
      <c r="B259" s="52" t="s">
        <v>110</v>
      </c>
      <c r="C259" s="52">
        <v>0.995</v>
      </c>
      <c r="D259" s="52">
        <v>0.97499999999999998</v>
      </c>
      <c r="E259" s="52">
        <v>0.2</v>
      </c>
      <c r="F259" s="52">
        <v>0.1</v>
      </c>
      <c r="G259" s="52">
        <v>0.05</v>
      </c>
      <c r="H259" s="52">
        <v>2.5000000000000001E-2</v>
      </c>
      <c r="I259" s="52">
        <v>0.02</v>
      </c>
      <c r="J259" s="52">
        <v>0.01</v>
      </c>
      <c r="K259" s="52">
        <v>5.0000000000000001E-3</v>
      </c>
      <c r="L259" s="52">
        <v>2E-3</v>
      </c>
      <c r="M259" s="52">
        <v>1E-3</v>
      </c>
    </row>
    <row r="260" spans="2:13" ht="15" thickBot="1" x14ac:dyDescent="0.4">
      <c r="B260" s="52">
        <v>200</v>
      </c>
      <c r="C260" s="53">
        <v>152.24100000000001</v>
      </c>
      <c r="D260" s="53">
        <v>162.72800000000001</v>
      </c>
      <c r="E260" s="53">
        <v>216.60900000000001</v>
      </c>
      <c r="F260" s="53">
        <v>226.02099999999999</v>
      </c>
      <c r="G260" s="53">
        <v>233.994</v>
      </c>
      <c r="H260" s="53">
        <v>241.05799999999999</v>
      </c>
      <c r="I260" s="53">
        <v>243.18700000000001</v>
      </c>
      <c r="J260" s="53">
        <v>249.44499999999999</v>
      </c>
      <c r="K260" s="53">
        <v>255.26400000000001</v>
      </c>
      <c r="L260" s="53">
        <v>262.43400000000003</v>
      </c>
      <c r="M260" s="53">
        <v>267.541</v>
      </c>
    </row>
    <row r="261" spans="2:13" ht="15" thickBot="1" x14ac:dyDescent="0.4">
      <c r="B261" s="52">
        <v>201</v>
      </c>
      <c r="C261" s="53">
        <v>153.11199999999999</v>
      </c>
      <c r="D261" s="53">
        <v>163.63</v>
      </c>
      <c r="E261" s="53">
        <v>217.65100000000001</v>
      </c>
      <c r="F261" s="53">
        <v>227.08500000000001</v>
      </c>
      <c r="G261" s="53">
        <v>235.077</v>
      </c>
      <c r="H261" s="53">
        <v>242.15600000000001</v>
      </c>
      <c r="I261" s="53">
        <v>244.29</v>
      </c>
      <c r="J261" s="53">
        <v>250.56100000000001</v>
      </c>
      <c r="K261" s="53">
        <v>256.39299999999997</v>
      </c>
      <c r="L261" s="53">
        <v>263.57799999999997</v>
      </c>
      <c r="M261" s="53">
        <v>268.69499999999999</v>
      </c>
    </row>
    <row r="262" spans="2:13" ht="15" thickBot="1" x14ac:dyDescent="0.4">
      <c r="B262" s="52">
        <v>202</v>
      </c>
      <c r="C262" s="53">
        <v>153.98400000000001</v>
      </c>
      <c r="D262" s="53">
        <v>164.53200000000001</v>
      </c>
      <c r="E262" s="53">
        <v>218.69300000000001</v>
      </c>
      <c r="F262" s="53">
        <v>228.149</v>
      </c>
      <c r="G262" s="53">
        <v>236.15899999999999</v>
      </c>
      <c r="H262" s="53">
        <v>243.25399999999999</v>
      </c>
      <c r="I262" s="53">
        <v>245.392</v>
      </c>
      <c r="J262" s="53">
        <v>251.67699999999999</v>
      </c>
      <c r="K262" s="53">
        <v>257.52100000000002</v>
      </c>
      <c r="L262" s="53">
        <v>264.721</v>
      </c>
      <c r="M262" s="53">
        <v>269.84899999999999</v>
      </c>
    </row>
    <row r="263" spans="2:13" ht="15" thickBot="1" x14ac:dyDescent="0.4">
      <c r="B263" s="52">
        <v>203</v>
      </c>
      <c r="C263" s="53">
        <v>154.85599999999999</v>
      </c>
      <c r="D263" s="53">
        <v>165.435</v>
      </c>
      <c r="E263" s="53">
        <v>219.73500000000001</v>
      </c>
      <c r="F263" s="53">
        <v>229.21299999999999</v>
      </c>
      <c r="G263" s="53">
        <v>237.24</v>
      </c>
      <c r="H263" s="53">
        <v>244.351</v>
      </c>
      <c r="I263" s="53">
        <v>246.494</v>
      </c>
      <c r="J263" s="53">
        <v>252.79300000000001</v>
      </c>
      <c r="K263" s="53">
        <v>258.649</v>
      </c>
      <c r="L263" s="53">
        <v>265.86399999999998</v>
      </c>
      <c r="M263" s="53">
        <v>271.00200000000001</v>
      </c>
    </row>
    <row r="264" spans="2:13" ht="15" thickBot="1" x14ac:dyDescent="0.4">
      <c r="B264" s="52">
        <v>204</v>
      </c>
      <c r="C264" s="53">
        <v>155.72800000000001</v>
      </c>
      <c r="D264" s="53">
        <v>166.33799999999999</v>
      </c>
      <c r="E264" s="53">
        <v>220.77699999999999</v>
      </c>
      <c r="F264" s="53">
        <v>230.27600000000001</v>
      </c>
      <c r="G264" s="53">
        <v>238.322</v>
      </c>
      <c r="H264" s="53">
        <v>245.44800000000001</v>
      </c>
      <c r="I264" s="53">
        <v>247.596</v>
      </c>
      <c r="J264" s="53">
        <v>253.90799999999999</v>
      </c>
      <c r="K264" s="53">
        <v>259.77699999999999</v>
      </c>
      <c r="L264" s="53">
        <v>267.00700000000001</v>
      </c>
      <c r="M264" s="53">
        <v>272.15499999999997</v>
      </c>
    </row>
    <row r="265" spans="2:13" ht="15" thickBot="1" x14ac:dyDescent="0.4">
      <c r="B265" s="52">
        <v>205</v>
      </c>
      <c r="C265" s="53">
        <v>156.601</v>
      </c>
      <c r="D265" s="53">
        <v>167.24100000000001</v>
      </c>
      <c r="E265" s="53">
        <v>221.81800000000001</v>
      </c>
      <c r="F265" s="53">
        <v>231.34</v>
      </c>
      <c r="G265" s="53">
        <v>239.40299999999999</v>
      </c>
      <c r="H265" s="53">
        <v>246.54499999999999</v>
      </c>
      <c r="I265" s="53">
        <v>248.69800000000001</v>
      </c>
      <c r="J265" s="53">
        <v>255.023</v>
      </c>
      <c r="K265" s="53">
        <v>260.904</v>
      </c>
      <c r="L265" s="53">
        <v>268.149</v>
      </c>
      <c r="M265" s="53">
        <v>273.30799999999999</v>
      </c>
    </row>
    <row r="266" spans="2:13" ht="15" thickBot="1" x14ac:dyDescent="0.4">
      <c r="B266" s="52">
        <v>206</v>
      </c>
      <c r="C266" s="53">
        <v>157.47399999999999</v>
      </c>
      <c r="D266" s="53">
        <v>168.14400000000001</v>
      </c>
      <c r="E266" s="53">
        <v>222.86</v>
      </c>
      <c r="F266" s="53">
        <v>232.40299999999999</v>
      </c>
      <c r="G266" s="53">
        <v>240.48500000000001</v>
      </c>
      <c r="H266" s="53">
        <v>247.642</v>
      </c>
      <c r="I266" s="53">
        <v>249.79900000000001</v>
      </c>
      <c r="J266" s="53">
        <v>256.13799999999998</v>
      </c>
      <c r="K266" s="53">
        <v>262.03100000000001</v>
      </c>
      <c r="L266" s="53">
        <v>269.291</v>
      </c>
      <c r="M266" s="53">
        <v>274.45999999999998</v>
      </c>
    </row>
    <row r="267" spans="2:13" ht="15" thickBot="1" x14ac:dyDescent="0.4">
      <c r="B267" s="52">
        <v>207</v>
      </c>
      <c r="C267" s="53">
        <v>158.34700000000001</v>
      </c>
      <c r="D267" s="53">
        <v>169.047</v>
      </c>
      <c r="E267" s="53">
        <v>223.90100000000001</v>
      </c>
      <c r="F267" s="53">
        <v>233.46600000000001</v>
      </c>
      <c r="G267" s="53">
        <v>241.566</v>
      </c>
      <c r="H267" s="53">
        <v>248.739</v>
      </c>
      <c r="I267" s="53">
        <v>250.9</v>
      </c>
      <c r="J267" s="53">
        <v>257.25299999999999</v>
      </c>
      <c r="K267" s="53">
        <v>263.15800000000002</v>
      </c>
      <c r="L267" s="53">
        <v>270.43200000000002</v>
      </c>
      <c r="M267" s="53">
        <v>275.61200000000002</v>
      </c>
    </row>
    <row r="268" spans="2:13" ht="15" thickBot="1" x14ac:dyDescent="0.4">
      <c r="B268" s="52">
        <v>208</v>
      </c>
      <c r="C268" s="53">
        <v>159.221</v>
      </c>
      <c r="D268" s="53">
        <v>169.95099999999999</v>
      </c>
      <c r="E268" s="53">
        <v>224.94300000000001</v>
      </c>
      <c r="F268" s="53">
        <v>234.529</v>
      </c>
      <c r="G268" s="53">
        <v>242.64699999999999</v>
      </c>
      <c r="H268" s="53">
        <v>249.83500000000001</v>
      </c>
      <c r="I268" s="53">
        <v>252.001</v>
      </c>
      <c r="J268" s="53">
        <v>258.36700000000002</v>
      </c>
      <c r="K268" s="53">
        <v>264.28500000000003</v>
      </c>
      <c r="L268" s="53">
        <v>271.57400000000001</v>
      </c>
      <c r="M268" s="53">
        <v>276.76400000000001</v>
      </c>
    </row>
    <row r="269" spans="2:13" ht="15" thickBot="1" x14ac:dyDescent="0.4">
      <c r="B269" s="52">
        <v>209</v>
      </c>
      <c r="C269" s="53">
        <v>160.095</v>
      </c>
      <c r="D269" s="53">
        <v>170.85499999999999</v>
      </c>
      <c r="E269" s="53">
        <v>225.98400000000001</v>
      </c>
      <c r="F269" s="53">
        <v>235.59200000000001</v>
      </c>
      <c r="G269" s="53">
        <v>243.727</v>
      </c>
      <c r="H269" s="53">
        <v>250.93100000000001</v>
      </c>
      <c r="I269" s="53">
        <v>253.102</v>
      </c>
      <c r="J269" s="53">
        <v>259.48099999999999</v>
      </c>
      <c r="K269" s="53">
        <v>265.411</v>
      </c>
      <c r="L269" s="53">
        <v>272.71499999999997</v>
      </c>
      <c r="M269" s="53">
        <v>277.91500000000002</v>
      </c>
    </row>
    <row r="270" spans="2:13" ht="15" thickBot="1" x14ac:dyDescent="0.4">
      <c r="B270" s="52">
        <v>210</v>
      </c>
      <c r="C270" s="53">
        <v>160.96899999999999</v>
      </c>
      <c r="D270" s="53">
        <v>171.75899999999999</v>
      </c>
      <c r="E270" s="53">
        <v>227.02500000000001</v>
      </c>
      <c r="F270" s="53">
        <v>236.655</v>
      </c>
      <c r="G270" s="53">
        <v>244.80799999999999</v>
      </c>
      <c r="H270" s="53">
        <v>252.02699999999999</v>
      </c>
      <c r="I270" s="53">
        <v>254.202</v>
      </c>
      <c r="J270" s="53">
        <v>260.59500000000003</v>
      </c>
      <c r="K270" s="53">
        <v>266.53699999999998</v>
      </c>
      <c r="L270" s="53">
        <v>273.85500000000002</v>
      </c>
      <c r="M270" s="53">
        <v>279.06599999999997</v>
      </c>
    </row>
    <row r="271" spans="2:13" ht="15" thickBot="1" x14ac:dyDescent="0.4">
      <c r="B271" s="52">
        <v>211</v>
      </c>
      <c r="C271" s="53">
        <v>161.84299999999999</v>
      </c>
      <c r="D271" s="53">
        <v>172.66399999999999</v>
      </c>
      <c r="E271" s="53">
        <v>228.066</v>
      </c>
      <c r="F271" s="53">
        <v>237.71700000000001</v>
      </c>
      <c r="G271" s="53">
        <v>245.88800000000001</v>
      </c>
      <c r="H271" s="53">
        <v>253.12200000000001</v>
      </c>
      <c r="I271" s="53">
        <v>255.30199999999999</v>
      </c>
      <c r="J271" s="53">
        <v>261.70800000000003</v>
      </c>
      <c r="K271" s="53">
        <v>267.66199999999998</v>
      </c>
      <c r="L271" s="53">
        <v>274.995</v>
      </c>
      <c r="M271" s="53">
        <v>280.21699999999998</v>
      </c>
    </row>
    <row r="272" spans="2:13" ht="15" thickBot="1" x14ac:dyDescent="0.4">
      <c r="B272" s="52">
        <v>212</v>
      </c>
      <c r="C272" s="53">
        <v>162.71799999999999</v>
      </c>
      <c r="D272" s="53">
        <v>173.56800000000001</v>
      </c>
      <c r="E272" s="53">
        <v>229.107</v>
      </c>
      <c r="F272" s="53">
        <v>238.78</v>
      </c>
      <c r="G272" s="53">
        <v>246.96799999999999</v>
      </c>
      <c r="H272" s="53">
        <v>254.21799999999999</v>
      </c>
      <c r="I272" s="53">
        <v>256.40199999999999</v>
      </c>
      <c r="J272" s="53">
        <v>262.82100000000003</v>
      </c>
      <c r="K272" s="53">
        <v>268.78800000000001</v>
      </c>
      <c r="L272" s="53">
        <v>276.13499999999999</v>
      </c>
      <c r="M272" s="53">
        <v>281.36700000000002</v>
      </c>
    </row>
    <row r="273" spans="2:13" ht="15" thickBot="1" x14ac:dyDescent="0.4">
      <c r="B273" s="52">
        <v>213</v>
      </c>
      <c r="C273" s="53">
        <v>163.59299999999999</v>
      </c>
      <c r="D273" s="53">
        <v>174.47300000000001</v>
      </c>
      <c r="E273" s="53">
        <v>230.148</v>
      </c>
      <c r="F273" s="53">
        <v>239.84200000000001</v>
      </c>
      <c r="G273" s="53">
        <v>248.048</v>
      </c>
      <c r="H273" s="53">
        <v>255.31299999999999</v>
      </c>
      <c r="I273" s="53">
        <v>257.50200000000001</v>
      </c>
      <c r="J273" s="53">
        <v>263.93400000000003</v>
      </c>
      <c r="K273" s="53">
        <v>269.91199999999998</v>
      </c>
      <c r="L273" s="53">
        <v>277.27499999999998</v>
      </c>
      <c r="M273" s="53">
        <v>282.517</v>
      </c>
    </row>
    <row r="274" spans="2:13" ht="15" thickBot="1" x14ac:dyDescent="0.4">
      <c r="B274" s="52">
        <v>214</v>
      </c>
      <c r="C274" s="53">
        <v>164.46899999999999</v>
      </c>
      <c r="D274" s="53">
        <v>175.37799999999999</v>
      </c>
      <c r="E274" s="53">
        <v>231.18899999999999</v>
      </c>
      <c r="F274" s="53">
        <v>240.904</v>
      </c>
      <c r="G274" s="53">
        <v>249.12799999999999</v>
      </c>
      <c r="H274" s="53">
        <v>256.40800000000002</v>
      </c>
      <c r="I274" s="53">
        <v>258.601</v>
      </c>
      <c r="J274" s="53">
        <v>265.04700000000003</v>
      </c>
      <c r="K274" s="53">
        <v>271.03699999999998</v>
      </c>
      <c r="L274" s="53">
        <v>278.41399999999999</v>
      </c>
      <c r="M274" s="53">
        <v>283.666</v>
      </c>
    </row>
    <row r="275" spans="2:13" ht="15" thickBot="1" x14ac:dyDescent="0.4">
      <c r="B275" s="52">
        <v>215</v>
      </c>
      <c r="C275" s="53">
        <v>165.34399999999999</v>
      </c>
      <c r="D275" s="53">
        <v>176.28299999999999</v>
      </c>
      <c r="E275" s="53">
        <v>232.23</v>
      </c>
      <c r="F275" s="53">
        <v>241.96600000000001</v>
      </c>
      <c r="G275" s="53">
        <v>250.20699999999999</v>
      </c>
      <c r="H275" s="53">
        <v>257.50299999999999</v>
      </c>
      <c r="I275" s="53">
        <v>259.70100000000002</v>
      </c>
      <c r="J275" s="53">
        <v>266.15899999999999</v>
      </c>
      <c r="K275" s="53">
        <v>272.16199999999998</v>
      </c>
      <c r="L275" s="53">
        <v>279.553</v>
      </c>
      <c r="M275" s="53">
        <v>284.815</v>
      </c>
    </row>
    <row r="276" spans="2:13" ht="15" thickBot="1" x14ac:dyDescent="0.4">
      <c r="B276" s="52">
        <v>216</v>
      </c>
      <c r="C276" s="53">
        <v>166.22</v>
      </c>
      <c r="D276" s="53">
        <v>177.18899999999999</v>
      </c>
      <c r="E276" s="53">
        <v>233.27</v>
      </c>
      <c r="F276" s="53">
        <v>243.02799999999999</v>
      </c>
      <c r="G276" s="53">
        <v>251.286</v>
      </c>
      <c r="H276" s="53">
        <v>258.59699999999998</v>
      </c>
      <c r="I276" s="53">
        <v>260.8</v>
      </c>
      <c r="J276" s="53">
        <v>267.27100000000002</v>
      </c>
      <c r="K276" s="53">
        <v>273.286</v>
      </c>
      <c r="L276" s="53">
        <v>280.69200000000001</v>
      </c>
      <c r="M276" s="53">
        <v>285.964</v>
      </c>
    </row>
    <row r="277" spans="2:13" ht="15" thickBot="1" x14ac:dyDescent="0.4">
      <c r="B277" s="52">
        <v>217</v>
      </c>
      <c r="C277" s="53">
        <v>167.096</v>
      </c>
      <c r="D277" s="53">
        <v>178.095</v>
      </c>
      <c r="E277" s="53">
        <v>234.31100000000001</v>
      </c>
      <c r="F277" s="53">
        <v>244.09</v>
      </c>
      <c r="G277" s="53">
        <v>252.36500000000001</v>
      </c>
      <c r="H277" s="53">
        <v>259.69099999999997</v>
      </c>
      <c r="I277" s="53">
        <v>261.89800000000002</v>
      </c>
      <c r="J277" s="53">
        <v>268.38299999999998</v>
      </c>
      <c r="K277" s="53">
        <v>274.40899999999999</v>
      </c>
      <c r="L277" s="53">
        <v>281.83</v>
      </c>
      <c r="M277" s="53">
        <v>287.11200000000002</v>
      </c>
    </row>
    <row r="278" spans="2:13" ht="15" thickBot="1" x14ac:dyDescent="0.4">
      <c r="B278" s="52">
        <v>218</v>
      </c>
      <c r="C278" s="53">
        <v>167.97300000000001</v>
      </c>
      <c r="D278" s="53">
        <v>179.001</v>
      </c>
      <c r="E278" s="53">
        <v>235.351</v>
      </c>
      <c r="F278" s="53">
        <v>245.15100000000001</v>
      </c>
      <c r="G278" s="53">
        <v>253.44399999999999</v>
      </c>
      <c r="H278" s="53">
        <v>260.78500000000003</v>
      </c>
      <c r="I278" s="53">
        <v>262.99700000000001</v>
      </c>
      <c r="J278" s="53">
        <v>269.495</v>
      </c>
      <c r="K278" s="53">
        <v>275.53300000000002</v>
      </c>
      <c r="L278" s="53">
        <v>282.96800000000002</v>
      </c>
      <c r="M278" s="53">
        <v>288.26100000000002</v>
      </c>
    </row>
    <row r="279" spans="2:13" ht="15" thickBot="1" x14ac:dyDescent="0.4">
      <c r="B279" s="52">
        <v>219</v>
      </c>
      <c r="C279" s="53">
        <v>168.85</v>
      </c>
      <c r="D279" s="53">
        <v>179.90700000000001</v>
      </c>
      <c r="E279" s="53">
        <v>236.39099999999999</v>
      </c>
      <c r="F279" s="53">
        <v>246.21299999999999</v>
      </c>
      <c r="G279" s="53">
        <v>254.523</v>
      </c>
      <c r="H279" s="53">
        <v>261.87900000000002</v>
      </c>
      <c r="I279" s="53">
        <v>264.09500000000003</v>
      </c>
      <c r="J279" s="53">
        <v>270.60599999999999</v>
      </c>
      <c r="K279" s="53">
        <v>276.65600000000001</v>
      </c>
      <c r="L279" s="53">
        <v>284.10599999999999</v>
      </c>
      <c r="M279" s="53">
        <v>289.40800000000002</v>
      </c>
    </row>
    <row r="280" spans="2:13" ht="15" thickBot="1" x14ac:dyDescent="0.4">
      <c r="B280" s="52">
        <v>220</v>
      </c>
      <c r="C280" s="53">
        <v>169.727</v>
      </c>
      <c r="D280" s="53">
        <v>180.81299999999999</v>
      </c>
      <c r="E280" s="53">
        <v>237.43199999999999</v>
      </c>
      <c r="F280" s="53">
        <v>247.274</v>
      </c>
      <c r="G280" s="53">
        <v>255.602</v>
      </c>
      <c r="H280" s="53">
        <v>262.97300000000001</v>
      </c>
      <c r="I280" s="53">
        <v>265.19299999999998</v>
      </c>
      <c r="J280" s="53">
        <v>271.71699999999998</v>
      </c>
      <c r="K280" s="53">
        <v>277.779</v>
      </c>
      <c r="L280" s="53">
        <v>285.24299999999999</v>
      </c>
      <c r="M280" s="53">
        <v>290.55599999999998</v>
      </c>
    </row>
    <row r="281" spans="2:13" ht="15" thickBot="1" x14ac:dyDescent="0.4">
      <c r="B281" s="52">
        <v>221</v>
      </c>
      <c r="C281" s="53">
        <v>170.60400000000001</v>
      </c>
      <c r="D281" s="53">
        <v>181.72</v>
      </c>
      <c r="E281" s="53">
        <v>238.47200000000001</v>
      </c>
      <c r="F281" s="53">
        <v>248.33500000000001</v>
      </c>
      <c r="G281" s="53">
        <v>256.68</v>
      </c>
      <c r="H281" s="53">
        <v>264.06599999999997</v>
      </c>
      <c r="I281" s="53">
        <v>266.291</v>
      </c>
      <c r="J281" s="53">
        <v>272.82799999999997</v>
      </c>
      <c r="K281" s="53">
        <v>278.90199999999999</v>
      </c>
      <c r="L281" s="53">
        <v>286.38</v>
      </c>
      <c r="M281" s="53">
        <v>291.70299999999997</v>
      </c>
    </row>
    <row r="282" spans="2:13" ht="15" thickBot="1" x14ac:dyDescent="0.4">
      <c r="B282" s="52">
        <v>222</v>
      </c>
      <c r="C282" s="53">
        <v>171.482</v>
      </c>
      <c r="D282" s="53">
        <v>182.62700000000001</v>
      </c>
      <c r="E282" s="53">
        <v>239.512</v>
      </c>
      <c r="F282" s="53">
        <v>249.39599999999999</v>
      </c>
      <c r="G282" s="53">
        <v>257.75799999999998</v>
      </c>
      <c r="H282" s="53">
        <v>265.15899999999999</v>
      </c>
      <c r="I282" s="53">
        <v>267.38900000000001</v>
      </c>
      <c r="J282" s="53">
        <v>273.93900000000002</v>
      </c>
      <c r="K282" s="53">
        <v>280.024</v>
      </c>
      <c r="L282" s="53">
        <v>287.517</v>
      </c>
      <c r="M282" s="53">
        <v>292.85000000000002</v>
      </c>
    </row>
    <row r="283" spans="2:13" ht="15" thickBot="1" x14ac:dyDescent="0.4">
      <c r="B283" s="52">
        <v>223</v>
      </c>
      <c r="C283" s="53">
        <v>172.36</v>
      </c>
      <c r="D283" s="53">
        <v>183.53399999999999</v>
      </c>
      <c r="E283" s="53">
        <v>240.55199999999999</v>
      </c>
      <c r="F283" s="53">
        <v>250.45699999999999</v>
      </c>
      <c r="G283" s="53">
        <v>258.83699999999999</v>
      </c>
      <c r="H283" s="53">
        <v>266.25200000000001</v>
      </c>
      <c r="I283" s="53">
        <v>268.48599999999999</v>
      </c>
      <c r="J283" s="53">
        <v>275.04899999999998</v>
      </c>
      <c r="K283" s="53">
        <v>281.14600000000002</v>
      </c>
      <c r="L283" s="53">
        <v>288.65300000000002</v>
      </c>
      <c r="M283" s="53">
        <v>293.99599999999998</v>
      </c>
    </row>
    <row r="284" spans="2:13" ht="15" thickBot="1" x14ac:dyDescent="0.4">
      <c r="B284" s="52">
        <v>224</v>
      </c>
      <c r="C284" s="53">
        <v>173.238</v>
      </c>
      <c r="D284" s="53">
        <v>184.441</v>
      </c>
      <c r="E284" s="53">
        <v>241.59200000000001</v>
      </c>
      <c r="F284" s="53">
        <v>251.517</v>
      </c>
      <c r="G284" s="53">
        <v>259.91399999999999</v>
      </c>
      <c r="H284" s="53">
        <v>267.34500000000003</v>
      </c>
      <c r="I284" s="53">
        <v>269.584</v>
      </c>
      <c r="J284" s="53">
        <v>276.15899999999999</v>
      </c>
      <c r="K284" s="53">
        <v>282.26799999999997</v>
      </c>
      <c r="L284" s="53">
        <v>289.78899999999999</v>
      </c>
      <c r="M284" s="53">
        <v>295.142</v>
      </c>
    </row>
    <row r="285" spans="2:13" ht="15" thickBot="1" x14ac:dyDescent="0.4">
      <c r="B285" s="52">
        <v>225</v>
      </c>
      <c r="C285" s="53">
        <v>174.11600000000001</v>
      </c>
      <c r="D285" s="53">
        <v>185.34800000000001</v>
      </c>
      <c r="E285" s="53">
        <v>242.631</v>
      </c>
      <c r="F285" s="53">
        <v>252.578</v>
      </c>
      <c r="G285" s="53">
        <v>260.99200000000002</v>
      </c>
      <c r="H285" s="53">
        <v>268.43799999999999</v>
      </c>
      <c r="I285" s="53">
        <v>270.68099999999998</v>
      </c>
      <c r="J285" s="53">
        <v>277.26900000000001</v>
      </c>
      <c r="K285" s="53">
        <v>283.39</v>
      </c>
      <c r="L285" s="53">
        <v>290.92500000000001</v>
      </c>
      <c r="M285" s="53">
        <v>296.28800000000001</v>
      </c>
    </row>
    <row r="286" spans="2:13" ht="15" thickBot="1" x14ac:dyDescent="0.4">
      <c r="B286" s="52">
        <v>226</v>
      </c>
      <c r="C286" s="53">
        <v>174.995</v>
      </c>
      <c r="D286" s="53">
        <v>186.256</v>
      </c>
      <c r="E286" s="53">
        <v>243.67099999999999</v>
      </c>
      <c r="F286" s="53">
        <v>253.63800000000001</v>
      </c>
      <c r="G286" s="53">
        <v>262.07</v>
      </c>
      <c r="H286" s="53">
        <v>269.52999999999997</v>
      </c>
      <c r="I286" s="53">
        <v>271.77699999999999</v>
      </c>
      <c r="J286" s="53">
        <v>278.37900000000002</v>
      </c>
      <c r="K286" s="53">
        <v>284.51100000000002</v>
      </c>
      <c r="L286" s="53">
        <v>292.06099999999998</v>
      </c>
      <c r="M286" s="53">
        <v>297.43299999999999</v>
      </c>
    </row>
    <row r="287" spans="2:13" ht="15" thickBot="1" x14ac:dyDescent="0.4">
      <c r="B287" s="52">
        <v>227</v>
      </c>
      <c r="C287" s="53">
        <v>175.874</v>
      </c>
      <c r="D287" s="53">
        <v>187.16399999999999</v>
      </c>
      <c r="E287" s="53">
        <v>244.71100000000001</v>
      </c>
      <c r="F287" s="53">
        <v>254.69900000000001</v>
      </c>
      <c r="G287" s="53">
        <v>263.14699999999999</v>
      </c>
      <c r="H287" s="53">
        <v>270.62200000000001</v>
      </c>
      <c r="I287" s="53">
        <v>272.87400000000002</v>
      </c>
      <c r="J287" s="53">
        <v>279.488</v>
      </c>
      <c r="K287" s="53">
        <v>285.63200000000001</v>
      </c>
      <c r="L287" s="53">
        <v>293.19600000000003</v>
      </c>
      <c r="M287" s="53">
        <v>298.57900000000001</v>
      </c>
    </row>
    <row r="288" spans="2:13" ht="15" thickBot="1" x14ac:dyDescent="0.4">
      <c r="B288" s="52">
        <v>228</v>
      </c>
      <c r="C288" s="53">
        <v>176.75299999999999</v>
      </c>
      <c r="D288" s="53">
        <v>188.072</v>
      </c>
      <c r="E288" s="53">
        <v>245.75</v>
      </c>
      <c r="F288" s="53">
        <v>255.75899999999999</v>
      </c>
      <c r="G288" s="53">
        <v>264.22399999999999</v>
      </c>
      <c r="H288" s="53">
        <v>271.714</v>
      </c>
      <c r="I288" s="53">
        <v>273.97000000000003</v>
      </c>
      <c r="J288" s="53">
        <v>280.59699999999998</v>
      </c>
      <c r="K288" s="53">
        <v>286.75299999999999</v>
      </c>
      <c r="L288" s="53">
        <v>294.33100000000002</v>
      </c>
      <c r="M288" s="53">
        <v>299.72300000000001</v>
      </c>
    </row>
    <row r="289" spans="2:13" ht="15" thickBot="1" x14ac:dyDescent="0.4">
      <c r="B289" s="52">
        <v>229</v>
      </c>
      <c r="C289" s="53">
        <v>177.63300000000001</v>
      </c>
      <c r="D289" s="53">
        <v>188.98</v>
      </c>
      <c r="E289" s="53">
        <v>246.79</v>
      </c>
      <c r="F289" s="53">
        <v>256.81900000000002</v>
      </c>
      <c r="G289" s="53">
        <v>265.30099999999999</v>
      </c>
      <c r="H289" s="53">
        <v>272.80599999999998</v>
      </c>
      <c r="I289" s="53">
        <v>275.06599999999997</v>
      </c>
      <c r="J289" s="53">
        <v>281.70600000000002</v>
      </c>
      <c r="K289" s="53">
        <v>287.87400000000002</v>
      </c>
      <c r="L289" s="53">
        <v>295.46499999999997</v>
      </c>
      <c r="M289" s="53">
        <v>300.86799999999999</v>
      </c>
    </row>
    <row r="290" spans="2:13" ht="15" thickBot="1" x14ac:dyDescent="0.4">
      <c r="B290" s="52">
        <v>230</v>
      </c>
      <c r="C290" s="53">
        <v>178.512</v>
      </c>
      <c r="D290" s="53">
        <v>189.88900000000001</v>
      </c>
      <c r="E290" s="53">
        <v>247.82900000000001</v>
      </c>
      <c r="F290" s="53">
        <v>257.87900000000002</v>
      </c>
      <c r="G290" s="53">
        <v>266.37799999999999</v>
      </c>
      <c r="H290" s="53">
        <v>273.89800000000002</v>
      </c>
      <c r="I290" s="53">
        <v>276.16199999999998</v>
      </c>
      <c r="J290" s="53">
        <v>282.81400000000002</v>
      </c>
      <c r="K290" s="53">
        <v>288.99400000000003</v>
      </c>
      <c r="L290" s="53">
        <v>296.60000000000002</v>
      </c>
      <c r="M290" s="53">
        <v>302.012</v>
      </c>
    </row>
    <row r="291" spans="2:13" ht="15" thickBot="1" x14ac:dyDescent="0.4">
      <c r="B291" s="52">
        <v>231</v>
      </c>
      <c r="C291" s="53">
        <v>179.392</v>
      </c>
      <c r="D291" s="53">
        <v>190.797</v>
      </c>
      <c r="E291" s="53">
        <v>248.86799999999999</v>
      </c>
      <c r="F291" s="53">
        <v>258.93900000000002</v>
      </c>
      <c r="G291" s="53">
        <v>267.45499999999998</v>
      </c>
      <c r="H291" s="53">
        <v>274.98899999999998</v>
      </c>
      <c r="I291" s="53">
        <v>277.25799999999998</v>
      </c>
      <c r="J291" s="53">
        <v>283.923</v>
      </c>
      <c r="K291" s="53">
        <v>290.11399999999998</v>
      </c>
      <c r="L291" s="53">
        <v>297.73399999999998</v>
      </c>
      <c r="M291" s="53">
        <v>303.15600000000001</v>
      </c>
    </row>
    <row r="292" spans="2:13" ht="15" thickBot="1" x14ac:dyDescent="0.4">
      <c r="B292" s="52">
        <v>232</v>
      </c>
      <c r="C292" s="53">
        <v>180.273</v>
      </c>
      <c r="D292" s="53">
        <v>191.70599999999999</v>
      </c>
      <c r="E292" s="53">
        <v>249.90799999999999</v>
      </c>
      <c r="F292" s="53">
        <v>259.99799999999999</v>
      </c>
      <c r="G292" s="53">
        <v>268.53100000000001</v>
      </c>
      <c r="H292" s="53">
        <v>276.08</v>
      </c>
      <c r="I292" s="53">
        <v>278.35399999999998</v>
      </c>
      <c r="J292" s="53">
        <v>285.03100000000001</v>
      </c>
      <c r="K292" s="53">
        <v>291.23399999999998</v>
      </c>
      <c r="L292" s="53">
        <v>298.86700000000002</v>
      </c>
      <c r="M292" s="53">
        <v>304.29899999999998</v>
      </c>
    </row>
    <row r="293" spans="2:13" ht="15" thickBot="1" x14ac:dyDescent="0.4">
      <c r="B293" s="52">
        <v>233</v>
      </c>
      <c r="C293" s="53">
        <v>181.15299999999999</v>
      </c>
      <c r="D293" s="53">
        <v>192.61500000000001</v>
      </c>
      <c r="E293" s="53">
        <v>250.947</v>
      </c>
      <c r="F293" s="53">
        <v>261.05799999999999</v>
      </c>
      <c r="G293" s="53">
        <v>269.608</v>
      </c>
      <c r="H293" s="53">
        <v>277.17099999999999</v>
      </c>
      <c r="I293" s="53">
        <v>279.44900000000001</v>
      </c>
      <c r="J293" s="53">
        <v>286.13900000000001</v>
      </c>
      <c r="K293" s="53">
        <v>292.35300000000001</v>
      </c>
      <c r="L293" s="53">
        <v>300.00099999999998</v>
      </c>
      <c r="M293" s="53">
        <v>305.44299999999998</v>
      </c>
    </row>
    <row r="294" spans="2:13" ht="15" thickBot="1" x14ac:dyDescent="0.4">
      <c r="B294" s="52">
        <v>234</v>
      </c>
      <c r="C294" s="53">
        <v>182.03399999999999</v>
      </c>
      <c r="D294" s="53">
        <v>193.524</v>
      </c>
      <c r="E294" s="53">
        <v>251.98599999999999</v>
      </c>
      <c r="F294" s="53">
        <v>262.11700000000002</v>
      </c>
      <c r="G294" s="53">
        <v>270.68400000000003</v>
      </c>
      <c r="H294" s="53">
        <v>278.262</v>
      </c>
      <c r="I294" s="53">
        <v>280.54399999999998</v>
      </c>
      <c r="J294" s="53">
        <v>287.24700000000001</v>
      </c>
      <c r="K294" s="53">
        <v>293.47199999999998</v>
      </c>
      <c r="L294" s="53">
        <v>301.13400000000001</v>
      </c>
      <c r="M294" s="53">
        <v>306.58600000000001</v>
      </c>
    </row>
    <row r="295" spans="2:13" ht="15" thickBot="1" x14ac:dyDescent="0.4">
      <c r="B295" s="52">
        <v>235</v>
      </c>
      <c r="C295" s="53">
        <v>182.91499999999999</v>
      </c>
      <c r="D295" s="53">
        <v>194.434</v>
      </c>
      <c r="E295" s="53">
        <v>253.02500000000001</v>
      </c>
      <c r="F295" s="53">
        <v>263.17599999999999</v>
      </c>
      <c r="G295" s="53">
        <v>271.76</v>
      </c>
      <c r="H295" s="53">
        <v>279.35199999999998</v>
      </c>
      <c r="I295" s="53">
        <v>281.63900000000001</v>
      </c>
      <c r="J295" s="53">
        <v>288.35399999999998</v>
      </c>
      <c r="K295" s="53">
        <v>294.59100000000001</v>
      </c>
      <c r="L295" s="53">
        <v>302.267</v>
      </c>
      <c r="M295" s="53">
        <v>307.72800000000001</v>
      </c>
    </row>
    <row r="296" spans="2:13" ht="15" thickBot="1" x14ac:dyDescent="0.4">
      <c r="B296" s="52">
        <v>236</v>
      </c>
      <c r="C296" s="53">
        <v>183.79599999999999</v>
      </c>
      <c r="D296" s="53">
        <v>195.34299999999999</v>
      </c>
      <c r="E296" s="53">
        <v>254.06299999999999</v>
      </c>
      <c r="F296" s="53">
        <v>264.23500000000001</v>
      </c>
      <c r="G296" s="53">
        <v>272.83600000000001</v>
      </c>
      <c r="H296" s="53">
        <v>280.44299999999998</v>
      </c>
      <c r="I296" s="53">
        <v>282.73399999999998</v>
      </c>
      <c r="J296" s="53">
        <v>289.46100000000001</v>
      </c>
      <c r="K296" s="53">
        <v>295.70999999999998</v>
      </c>
      <c r="L296" s="53">
        <v>303.39999999999998</v>
      </c>
      <c r="M296" s="53">
        <v>308.87099999999998</v>
      </c>
    </row>
    <row r="297" spans="2:13" ht="15" thickBot="1" x14ac:dyDescent="0.4">
      <c r="B297" s="52">
        <v>237</v>
      </c>
      <c r="C297" s="53">
        <v>184.678</v>
      </c>
      <c r="D297" s="53">
        <v>196.25299999999999</v>
      </c>
      <c r="E297" s="53">
        <v>255.102</v>
      </c>
      <c r="F297" s="53">
        <v>265.29399999999998</v>
      </c>
      <c r="G297" s="53">
        <v>273.911</v>
      </c>
      <c r="H297" s="53">
        <v>281.53300000000002</v>
      </c>
      <c r="I297" s="53">
        <v>283.82799999999997</v>
      </c>
      <c r="J297" s="53">
        <v>290.56799999999998</v>
      </c>
      <c r="K297" s="53">
        <v>296.82799999999997</v>
      </c>
      <c r="L297" s="53">
        <v>304.53199999999998</v>
      </c>
      <c r="M297" s="53">
        <v>310.01299999999998</v>
      </c>
    </row>
    <row r="298" spans="2:13" ht="15" thickBot="1" x14ac:dyDescent="0.4">
      <c r="B298" s="52">
        <v>238</v>
      </c>
      <c r="C298" s="53">
        <v>185.56</v>
      </c>
      <c r="D298" s="53">
        <v>197.16300000000001</v>
      </c>
      <c r="E298" s="53">
        <v>256.14100000000002</v>
      </c>
      <c r="F298" s="53">
        <v>266.35300000000001</v>
      </c>
      <c r="G298" s="53">
        <v>274.98700000000002</v>
      </c>
      <c r="H298" s="53">
        <v>282.62299999999999</v>
      </c>
      <c r="I298" s="53">
        <v>284.92200000000003</v>
      </c>
      <c r="J298" s="53">
        <v>291.67500000000001</v>
      </c>
      <c r="K298" s="53">
        <v>297.947</v>
      </c>
      <c r="L298" s="53">
        <v>305.66399999999999</v>
      </c>
      <c r="M298" s="53">
        <v>311.154</v>
      </c>
    </row>
    <row r="299" spans="2:13" ht="15" thickBot="1" x14ac:dyDescent="0.4">
      <c r="B299" s="52">
        <v>239</v>
      </c>
      <c r="C299" s="53">
        <v>186.44200000000001</v>
      </c>
      <c r="D299" s="53">
        <v>198.07300000000001</v>
      </c>
      <c r="E299" s="53">
        <v>257.17899999999997</v>
      </c>
      <c r="F299" s="53">
        <v>267.41199999999998</v>
      </c>
      <c r="G299" s="53">
        <v>276.06200000000001</v>
      </c>
      <c r="H299" s="53">
        <v>283.71300000000002</v>
      </c>
      <c r="I299" s="53">
        <v>286.01600000000002</v>
      </c>
      <c r="J299" s="53">
        <v>292.78199999999998</v>
      </c>
      <c r="K299" s="53">
        <v>299.065</v>
      </c>
      <c r="L299" s="53">
        <v>306.79599999999999</v>
      </c>
      <c r="M299" s="53">
        <v>312.29599999999999</v>
      </c>
    </row>
    <row r="300" spans="2:13" ht="15" thickBot="1" x14ac:dyDescent="0.4">
      <c r="B300" s="52">
        <v>240</v>
      </c>
      <c r="C300" s="53">
        <v>187.32400000000001</v>
      </c>
      <c r="D300" s="53">
        <v>198.98400000000001</v>
      </c>
      <c r="E300" s="53">
        <v>258.21800000000002</v>
      </c>
      <c r="F300" s="53">
        <v>268.471</v>
      </c>
      <c r="G300" s="53">
        <v>277.13799999999998</v>
      </c>
      <c r="H300" s="53">
        <v>284.80200000000002</v>
      </c>
      <c r="I300" s="53">
        <v>287.11</v>
      </c>
      <c r="J300" s="53">
        <v>293.88799999999998</v>
      </c>
      <c r="K300" s="53">
        <v>300.18200000000002</v>
      </c>
      <c r="L300" s="53">
        <v>307.92700000000002</v>
      </c>
      <c r="M300" s="53">
        <v>313.43700000000001</v>
      </c>
    </row>
    <row r="301" spans="2:13" ht="15" thickBot="1" x14ac:dyDescent="0.4">
      <c r="B301" s="52">
        <v>241</v>
      </c>
      <c r="C301" s="53">
        <v>188.20699999999999</v>
      </c>
      <c r="D301" s="53">
        <v>199.89400000000001</v>
      </c>
      <c r="E301" s="53">
        <v>259.25599999999997</v>
      </c>
      <c r="F301" s="53">
        <v>269.529</v>
      </c>
      <c r="G301" s="53">
        <v>278.21300000000002</v>
      </c>
      <c r="H301" s="53">
        <v>285.892</v>
      </c>
      <c r="I301" s="53">
        <v>288.20400000000001</v>
      </c>
      <c r="J301" s="53">
        <v>294.99400000000003</v>
      </c>
      <c r="K301" s="53">
        <v>301.3</v>
      </c>
      <c r="L301" s="53">
        <v>309.05799999999999</v>
      </c>
      <c r="M301" s="53">
        <v>314.57799999999997</v>
      </c>
    </row>
    <row r="302" spans="2:13" ht="15" thickBot="1" x14ac:dyDescent="0.4">
      <c r="B302" s="52">
        <v>242</v>
      </c>
      <c r="C302" s="53">
        <v>189.09</v>
      </c>
      <c r="D302" s="53">
        <v>200.80500000000001</v>
      </c>
      <c r="E302" s="53">
        <v>260.29500000000002</v>
      </c>
      <c r="F302" s="53">
        <v>270.58800000000002</v>
      </c>
      <c r="G302" s="53">
        <v>279.28800000000001</v>
      </c>
      <c r="H302" s="53">
        <v>286.98099999999999</v>
      </c>
      <c r="I302" s="53">
        <v>289.298</v>
      </c>
      <c r="J302" s="53">
        <v>296.10000000000002</v>
      </c>
      <c r="K302" s="53">
        <v>302.41699999999997</v>
      </c>
      <c r="L302" s="53">
        <v>310.18900000000002</v>
      </c>
      <c r="M302" s="53">
        <v>315.71800000000002</v>
      </c>
    </row>
    <row r="303" spans="2:13" ht="15" thickBot="1" x14ac:dyDescent="0.4">
      <c r="B303" s="52">
        <v>243</v>
      </c>
      <c r="C303" s="53">
        <v>189.97300000000001</v>
      </c>
      <c r="D303" s="53">
        <v>201.71600000000001</v>
      </c>
      <c r="E303" s="53">
        <v>261.33300000000003</v>
      </c>
      <c r="F303" s="53">
        <v>271.64600000000002</v>
      </c>
      <c r="G303" s="53">
        <v>280.36200000000002</v>
      </c>
      <c r="H303" s="53">
        <v>288.07</v>
      </c>
      <c r="I303" s="53">
        <v>290.39100000000002</v>
      </c>
      <c r="J303" s="53">
        <v>297.20600000000002</v>
      </c>
      <c r="K303" s="53">
        <v>303.53399999999999</v>
      </c>
      <c r="L303" s="53">
        <v>311.32</v>
      </c>
      <c r="M303" s="53">
        <v>316.85899999999998</v>
      </c>
    </row>
    <row r="304" spans="2:13" ht="15" thickBot="1" x14ac:dyDescent="0.4">
      <c r="B304" s="52">
        <v>244</v>
      </c>
      <c r="C304" s="53">
        <v>190.85599999999999</v>
      </c>
      <c r="D304" s="53">
        <v>202.62700000000001</v>
      </c>
      <c r="E304" s="53">
        <v>262.37099999999998</v>
      </c>
      <c r="F304" s="53">
        <v>272.70400000000001</v>
      </c>
      <c r="G304" s="53">
        <v>281.43700000000001</v>
      </c>
      <c r="H304" s="53">
        <v>289.15899999999999</v>
      </c>
      <c r="I304" s="53">
        <v>291.48399999999998</v>
      </c>
      <c r="J304" s="53">
        <v>298.31099999999998</v>
      </c>
      <c r="K304" s="53">
        <v>304.65100000000001</v>
      </c>
      <c r="L304" s="53">
        <v>312.45</v>
      </c>
      <c r="M304" s="53">
        <v>317.99900000000002</v>
      </c>
    </row>
    <row r="305" spans="2:13" ht="15" thickBot="1" x14ac:dyDescent="0.4">
      <c r="B305" s="52">
        <v>245</v>
      </c>
      <c r="C305" s="53">
        <v>191.739</v>
      </c>
      <c r="D305" s="53">
        <v>203.53899999999999</v>
      </c>
      <c r="E305" s="53">
        <v>263.40899999999999</v>
      </c>
      <c r="F305" s="53">
        <v>273.762</v>
      </c>
      <c r="G305" s="53">
        <v>282.51100000000002</v>
      </c>
      <c r="H305" s="53">
        <v>290.24799999999999</v>
      </c>
      <c r="I305" s="53">
        <v>292.577</v>
      </c>
      <c r="J305" s="53">
        <v>299.41699999999997</v>
      </c>
      <c r="K305" s="53">
        <v>305.767</v>
      </c>
      <c r="L305" s="53">
        <v>313.58</v>
      </c>
      <c r="M305" s="53">
        <v>319.13799999999998</v>
      </c>
    </row>
    <row r="306" spans="2:13" ht="15" thickBot="1" x14ac:dyDescent="0.4">
      <c r="B306" s="52">
        <v>246</v>
      </c>
      <c r="C306" s="53">
        <v>192.62299999999999</v>
      </c>
      <c r="D306" s="53">
        <v>204.45</v>
      </c>
      <c r="E306" s="53">
        <v>264.447</v>
      </c>
      <c r="F306" s="53">
        <v>274.82</v>
      </c>
      <c r="G306" s="53">
        <v>283.58600000000001</v>
      </c>
      <c r="H306" s="53">
        <v>291.33600000000001</v>
      </c>
      <c r="I306" s="53">
        <v>293.67</v>
      </c>
      <c r="J306" s="53">
        <v>300.52199999999999</v>
      </c>
      <c r="K306" s="53">
        <v>306.88299999999998</v>
      </c>
      <c r="L306" s="53">
        <v>314.70999999999998</v>
      </c>
      <c r="M306" s="53">
        <v>320.27800000000002</v>
      </c>
    </row>
    <row r="307" spans="2:13" ht="15" thickBot="1" x14ac:dyDescent="0.4">
      <c r="B307" s="52">
        <v>247</v>
      </c>
      <c r="C307" s="53">
        <v>193.50700000000001</v>
      </c>
      <c r="D307" s="53">
        <v>205.36199999999999</v>
      </c>
      <c r="E307" s="53">
        <v>265.48500000000001</v>
      </c>
      <c r="F307" s="53">
        <v>275.87799999999999</v>
      </c>
      <c r="G307" s="53">
        <v>284.66000000000003</v>
      </c>
      <c r="H307" s="53">
        <v>292.42500000000001</v>
      </c>
      <c r="I307" s="53">
        <v>294.762</v>
      </c>
      <c r="J307" s="53">
        <v>301.62599999999998</v>
      </c>
      <c r="K307" s="53">
        <v>307.99900000000002</v>
      </c>
      <c r="L307" s="53">
        <v>315.83999999999997</v>
      </c>
      <c r="M307" s="53">
        <v>321.41699999999997</v>
      </c>
    </row>
    <row r="308" spans="2:13" ht="15" thickBot="1" x14ac:dyDescent="0.4">
      <c r="B308" s="52">
        <v>248</v>
      </c>
      <c r="C308" s="53">
        <v>194.39099999999999</v>
      </c>
      <c r="D308" s="53">
        <v>206.274</v>
      </c>
      <c r="E308" s="53">
        <v>266.52300000000002</v>
      </c>
      <c r="F308" s="53">
        <v>276.935</v>
      </c>
      <c r="G308" s="53">
        <v>285.73399999999998</v>
      </c>
      <c r="H308" s="53">
        <v>293.51299999999998</v>
      </c>
      <c r="I308" s="53">
        <v>295.85500000000002</v>
      </c>
      <c r="J308" s="53">
        <v>302.73099999999999</v>
      </c>
      <c r="K308" s="53">
        <v>309.11500000000001</v>
      </c>
      <c r="L308" s="53">
        <v>316.96899999999999</v>
      </c>
      <c r="M308" s="53">
        <v>322.55599999999998</v>
      </c>
    </row>
    <row r="309" spans="2:13" ht="15" thickBot="1" x14ac:dyDescent="0.4">
      <c r="B309" s="52">
        <v>249</v>
      </c>
      <c r="C309" s="53">
        <v>195.27600000000001</v>
      </c>
      <c r="D309" s="53">
        <v>207.18600000000001</v>
      </c>
      <c r="E309" s="53">
        <v>267.56099999999998</v>
      </c>
      <c r="F309" s="53">
        <v>277.99299999999999</v>
      </c>
      <c r="G309" s="53">
        <v>286.80799999999999</v>
      </c>
      <c r="H309" s="53">
        <v>294.601</v>
      </c>
      <c r="I309" s="53">
        <v>296.947</v>
      </c>
      <c r="J309" s="53">
        <v>303.83499999999998</v>
      </c>
      <c r="K309" s="53">
        <v>310.23099999999999</v>
      </c>
      <c r="L309" s="53">
        <v>318.09800000000001</v>
      </c>
      <c r="M309" s="53">
        <v>323.69400000000002</v>
      </c>
    </row>
    <row r="310" spans="2:13" ht="15" thickBot="1" x14ac:dyDescent="0.4">
      <c r="B310" s="52">
        <v>250</v>
      </c>
      <c r="C310" s="53">
        <v>196.161</v>
      </c>
      <c r="D310" s="53">
        <v>208.09800000000001</v>
      </c>
      <c r="E310" s="53">
        <v>268.59899999999999</v>
      </c>
      <c r="F310" s="53">
        <v>279.05</v>
      </c>
      <c r="G310" s="53">
        <v>287.88200000000001</v>
      </c>
      <c r="H310" s="53">
        <v>295.68900000000002</v>
      </c>
      <c r="I310" s="53">
        <v>298.03899999999999</v>
      </c>
      <c r="J310" s="53">
        <v>304.94</v>
      </c>
      <c r="K310" s="53">
        <v>311.346</v>
      </c>
      <c r="L310" s="53">
        <v>319.22699999999998</v>
      </c>
      <c r="M310" s="53">
        <v>324.83199999999999</v>
      </c>
    </row>
    <row r="311" spans="2:13" ht="15" thickBot="1" x14ac:dyDescent="0.4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</row>
    <row r="312" spans="2:13" ht="15" thickBot="1" x14ac:dyDescent="0.4">
      <c r="B312" s="52"/>
      <c r="C312" s="77" t="s">
        <v>109</v>
      </c>
      <c r="D312" s="78"/>
      <c r="E312" s="78"/>
      <c r="F312" s="78"/>
      <c r="G312" s="78"/>
      <c r="H312" s="78"/>
      <c r="I312" s="78"/>
      <c r="J312" s="78"/>
      <c r="K312" s="78"/>
      <c r="L312" s="78"/>
      <c r="M312" s="79"/>
    </row>
    <row r="313" spans="2:13" ht="15" thickBot="1" x14ac:dyDescent="0.4">
      <c r="B313" s="52" t="s">
        <v>110</v>
      </c>
      <c r="C313" s="52">
        <v>0.995</v>
      </c>
      <c r="D313" s="52">
        <v>0.97499999999999998</v>
      </c>
      <c r="E313" s="52">
        <v>0.2</v>
      </c>
      <c r="F313" s="52">
        <v>0.1</v>
      </c>
      <c r="G313" s="52">
        <v>0.05</v>
      </c>
      <c r="H313" s="52">
        <v>2.5000000000000001E-2</v>
      </c>
      <c r="I313" s="52">
        <v>0.02</v>
      </c>
      <c r="J313" s="52">
        <v>0.01</v>
      </c>
      <c r="K313" s="52">
        <v>5.0000000000000001E-3</v>
      </c>
      <c r="L313" s="52">
        <v>2E-3</v>
      </c>
      <c r="M313" s="52">
        <v>1E-3</v>
      </c>
    </row>
    <row r="314" spans="2:13" ht="15" thickBot="1" x14ac:dyDescent="0.4">
      <c r="B314" s="52">
        <v>300</v>
      </c>
      <c r="C314" s="53">
        <v>240.66300000000001</v>
      </c>
      <c r="D314" s="53">
        <v>253.91200000000001</v>
      </c>
      <c r="E314" s="53">
        <v>320.39699999999999</v>
      </c>
      <c r="F314" s="53">
        <v>331.78899999999999</v>
      </c>
      <c r="G314" s="53">
        <v>341.39499999999998</v>
      </c>
      <c r="H314" s="53">
        <v>349.87400000000002</v>
      </c>
      <c r="I314" s="53">
        <v>352.42500000000001</v>
      </c>
      <c r="J314" s="53">
        <v>359.90600000000001</v>
      </c>
      <c r="K314" s="53">
        <v>366.84399999999999</v>
      </c>
      <c r="L314" s="53">
        <v>375.36900000000003</v>
      </c>
      <c r="M314" s="53">
        <v>381.42500000000001</v>
      </c>
    </row>
    <row r="315" spans="2:13" ht="15" thickBot="1" x14ac:dyDescent="0.4">
      <c r="B315" s="52">
        <v>350</v>
      </c>
      <c r="C315" s="53">
        <v>285.608</v>
      </c>
      <c r="D315" s="53">
        <v>300.06400000000002</v>
      </c>
      <c r="E315" s="53">
        <v>372.05099999999999</v>
      </c>
      <c r="F315" s="53">
        <v>384.30599999999998</v>
      </c>
      <c r="G315" s="53">
        <v>394.62599999999998</v>
      </c>
      <c r="H315" s="53">
        <v>403.72300000000001</v>
      </c>
      <c r="I315" s="53">
        <v>406.45699999999999</v>
      </c>
      <c r="J315" s="53">
        <v>414.47399999999999</v>
      </c>
      <c r="K315" s="53">
        <v>421.9</v>
      </c>
      <c r="L315" s="53">
        <v>431.017</v>
      </c>
      <c r="M315" s="53">
        <v>437.488</v>
      </c>
    </row>
    <row r="316" spans="2:13" ht="15" thickBot="1" x14ac:dyDescent="0.4">
      <c r="B316" s="52">
        <v>400</v>
      </c>
      <c r="C316" s="53">
        <v>330.90300000000002</v>
      </c>
      <c r="D316" s="53">
        <v>346.48200000000003</v>
      </c>
      <c r="E316" s="53">
        <v>423.59</v>
      </c>
      <c r="F316" s="53">
        <v>436.649</v>
      </c>
      <c r="G316" s="53">
        <v>447.63200000000001</v>
      </c>
      <c r="H316" s="53">
        <v>457.30500000000001</v>
      </c>
      <c r="I316" s="53">
        <v>460.21100000000001</v>
      </c>
      <c r="J316" s="53">
        <v>468.72399999999999</v>
      </c>
      <c r="K316" s="53">
        <v>476.60599999999999</v>
      </c>
      <c r="L316" s="53">
        <v>486.274</v>
      </c>
      <c r="M316" s="53">
        <v>493.13200000000001</v>
      </c>
    </row>
    <row r="317" spans="2:13" ht="15" thickBot="1" x14ac:dyDescent="0.4">
      <c r="B317" s="52">
        <v>450</v>
      </c>
      <c r="C317" s="53">
        <v>376.483</v>
      </c>
      <c r="D317" s="53">
        <v>393.11799999999999</v>
      </c>
      <c r="E317" s="53">
        <v>475.03500000000003</v>
      </c>
      <c r="F317" s="53">
        <v>488.84899999999999</v>
      </c>
      <c r="G317" s="53">
        <v>500.45600000000002</v>
      </c>
      <c r="H317" s="53">
        <v>510.67</v>
      </c>
      <c r="I317" s="53">
        <v>513.73599999999999</v>
      </c>
      <c r="J317" s="53">
        <v>522.71699999999998</v>
      </c>
      <c r="K317" s="53">
        <v>531.02599999999995</v>
      </c>
      <c r="L317" s="53">
        <v>541.21199999999999</v>
      </c>
      <c r="M317" s="53">
        <v>548.43200000000002</v>
      </c>
    </row>
    <row r="318" spans="2:13" ht="15" thickBot="1" x14ac:dyDescent="0.4">
      <c r="B318" s="52">
        <v>500</v>
      </c>
      <c r="C318" s="53">
        <v>422.303</v>
      </c>
      <c r="D318" s="53">
        <v>439.93599999999998</v>
      </c>
      <c r="E318" s="53">
        <v>526.40099999999995</v>
      </c>
      <c r="F318" s="53">
        <v>540.92999999999995</v>
      </c>
      <c r="G318" s="53">
        <v>553.12699999999995</v>
      </c>
      <c r="H318" s="53">
        <v>563.85199999999998</v>
      </c>
      <c r="I318" s="53">
        <v>567.07000000000005</v>
      </c>
      <c r="J318" s="53">
        <v>576.49300000000005</v>
      </c>
      <c r="K318" s="53">
        <v>585.20699999999999</v>
      </c>
      <c r="L318" s="53">
        <v>595.88199999999995</v>
      </c>
      <c r="M318" s="53">
        <v>603.44600000000003</v>
      </c>
    </row>
    <row r="319" spans="2:13" ht="15" thickBot="1" x14ac:dyDescent="0.4">
      <c r="B319" s="52">
        <v>550</v>
      </c>
      <c r="C319" s="53">
        <v>468.32799999999997</v>
      </c>
      <c r="D319" s="53">
        <v>486.91</v>
      </c>
      <c r="E319" s="53">
        <v>577.70100000000002</v>
      </c>
      <c r="F319" s="53">
        <v>592.90899999999999</v>
      </c>
      <c r="G319" s="53">
        <v>605.66700000000003</v>
      </c>
      <c r="H319" s="53">
        <v>616.87800000000004</v>
      </c>
      <c r="I319" s="53">
        <v>620.24099999999999</v>
      </c>
      <c r="J319" s="53">
        <v>630.08399999999995</v>
      </c>
      <c r="K319" s="53">
        <v>639.18299999999999</v>
      </c>
      <c r="L319" s="53">
        <v>650.32399999999996</v>
      </c>
      <c r="M319" s="53">
        <v>658.21500000000003</v>
      </c>
    </row>
    <row r="320" spans="2:13" ht="15" thickBot="1" x14ac:dyDescent="0.4">
      <c r="B320" s="52">
        <v>600</v>
      </c>
      <c r="C320" s="53">
        <v>514.529</v>
      </c>
      <c r="D320" s="53">
        <v>534.01900000000001</v>
      </c>
      <c r="E320" s="53">
        <v>628.94299999999998</v>
      </c>
      <c r="F320" s="53">
        <v>644.79999999999995</v>
      </c>
      <c r="G320" s="53">
        <v>658.09400000000005</v>
      </c>
      <c r="H320" s="53">
        <v>669.76900000000001</v>
      </c>
      <c r="I320" s="53">
        <v>673.27</v>
      </c>
      <c r="J320" s="53">
        <v>683.51599999999996</v>
      </c>
      <c r="K320" s="53">
        <v>692.98199999999997</v>
      </c>
      <c r="L320" s="53">
        <v>704.56799999999998</v>
      </c>
      <c r="M320" s="53">
        <v>712.77099999999996</v>
      </c>
    </row>
    <row r="321" spans="2:13" ht="15" thickBot="1" x14ac:dyDescent="0.4">
      <c r="B321" s="52">
        <v>650</v>
      </c>
      <c r="C321" s="53">
        <v>560.88499999999999</v>
      </c>
      <c r="D321" s="53">
        <v>581.245</v>
      </c>
      <c r="E321" s="53">
        <v>680.13400000000001</v>
      </c>
      <c r="F321" s="53">
        <v>696.61400000000003</v>
      </c>
      <c r="G321" s="53">
        <v>710.42100000000005</v>
      </c>
      <c r="H321" s="53">
        <v>722.54200000000003</v>
      </c>
      <c r="I321" s="53">
        <v>726.17600000000004</v>
      </c>
      <c r="J321" s="53">
        <v>736.80700000000002</v>
      </c>
      <c r="K321" s="53">
        <v>746.625</v>
      </c>
      <c r="L321" s="53">
        <v>758.63900000000001</v>
      </c>
      <c r="M321" s="53">
        <v>767.14099999999996</v>
      </c>
    </row>
    <row r="322" spans="2:13" ht="15" thickBot="1" x14ac:dyDescent="0.4">
      <c r="B322" s="52">
        <v>700</v>
      </c>
      <c r="C322" s="53">
        <v>607.38</v>
      </c>
      <c r="D322" s="53">
        <v>628.577</v>
      </c>
      <c r="E322" s="53">
        <v>731.28</v>
      </c>
      <c r="F322" s="53">
        <v>748.35900000000004</v>
      </c>
      <c r="G322" s="53">
        <v>762.66099999999994</v>
      </c>
      <c r="H322" s="53">
        <v>775.21100000000001</v>
      </c>
      <c r="I322" s="53">
        <v>778.97199999999998</v>
      </c>
      <c r="J322" s="53">
        <v>789.97400000000005</v>
      </c>
      <c r="K322" s="53">
        <v>800.13099999999997</v>
      </c>
      <c r="L322" s="53">
        <v>812.55600000000004</v>
      </c>
      <c r="M322" s="53">
        <v>821.34699999999998</v>
      </c>
    </row>
    <row r="323" spans="2:13" ht="15" thickBot="1" x14ac:dyDescent="0.4">
      <c r="B323" s="52">
        <v>750</v>
      </c>
      <c r="C323" s="53">
        <v>653.99699999999996</v>
      </c>
      <c r="D323" s="53">
        <v>676.00300000000004</v>
      </c>
      <c r="E323" s="53">
        <v>782.38599999999997</v>
      </c>
      <c r="F323" s="53">
        <v>800.04300000000001</v>
      </c>
      <c r="G323" s="53">
        <v>814.822</v>
      </c>
      <c r="H323" s="53">
        <v>827.78499999999997</v>
      </c>
      <c r="I323" s="53">
        <v>831.67</v>
      </c>
      <c r="J323" s="53">
        <v>843.029</v>
      </c>
      <c r="K323" s="53">
        <v>853.51400000000001</v>
      </c>
      <c r="L323" s="53">
        <v>866.33600000000001</v>
      </c>
      <c r="M323" s="53">
        <v>875.404</v>
      </c>
    </row>
    <row r="324" spans="2:13" ht="15" thickBot="1" x14ac:dyDescent="0.4">
      <c r="B324" s="52">
        <v>800</v>
      </c>
      <c r="C324" s="53">
        <v>700.72500000000002</v>
      </c>
      <c r="D324" s="53">
        <v>723.51300000000003</v>
      </c>
      <c r="E324" s="53">
        <v>833.45600000000002</v>
      </c>
      <c r="F324" s="53">
        <v>851.67100000000005</v>
      </c>
      <c r="G324" s="53">
        <v>866.91099999999994</v>
      </c>
      <c r="H324" s="53">
        <v>880.27499999999998</v>
      </c>
      <c r="I324" s="53">
        <v>884.279</v>
      </c>
      <c r="J324" s="53">
        <v>895.98400000000004</v>
      </c>
      <c r="K324" s="53">
        <v>906.78599999999994</v>
      </c>
      <c r="L324" s="53">
        <v>919.99099999999999</v>
      </c>
      <c r="M324" s="53">
        <v>929.32899999999995</v>
      </c>
    </row>
    <row r="325" spans="2:13" ht="15" thickBot="1" x14ac:dyDescent="0.4">
      <c r="B325" s="52">
        <v>850</v>
      </c>
      <c r="C325" s="53">
        <v>747.55399999999997</v>
      </c>
      <c r="D325" s="53">
        <v>771.09900000000005</v>
      </c>
      <c r="E325" s="53">
        <v>884.49199999999996</v>
      </c>
      <c r="F325" s="53">
        <v>903.24900000000002</v>
      </c>
      <c r="G325" s="53">
        <v>918.93700000000001</v>
      </c>
      <c r="H325" s="53">
        <v>932.68899999999996</v>
      </c>
      <c r="I325" s="53">
        <v>936.80799999999999</v>
      </c>
      <c r="J325" s="53">
        <v>948.84799999999996</v>
      </c>
      <c r="K325" s="53">
        <v>959.95699999999999</v>
      </c>
      <c r="L325" s="53">
        <v>973.53399999999999</v>
      </c>
      <c r="M325" s="53">
        <v>983.13300000000004</v>
      </c>
    </row>
    <row r="326" spans="2:13" ht="15" thickBot="1" x14ac:dyDescent="0.4">
      <c r="B326" s="52">
        <v>900</v>
      </c>
      <c r="C326" s="53">
        <v>794.47500000000002</v>
      </c>
      <c r="D326" s="53">
        <v>818.75599999999997</v>
      </c>
      <c r="E326" s="53">
        <v>935.49900000000002</v>
      </c>
      <c r="F326" s="53">
        <v>954.78200000000004</v>
      </c>
      <c r="G326" s="53">
        <v>970.904</v>
      </c>
      <c r="H326" s="53">
        <v>985.03200000000004</v>
      </c>
      <c r="I326" s="53">
        <v>989.26300000000003</v>
      </c>
      <c r="J326" s="53">
        <v>1001.63</v>
      </c>
      <c r="K326" s="53">
        <v>1013.0359999999999</v>
      </c>
      <c r="L326" s="53">
        <v>1026.9739999999999</v>
      </c>
      <c r="M326" s="53">
        <v>1036.826</v>
      </c>
    </row>
    <row r="327" spans="2:13" ht="15" thickBot="1" x14ac:dyDescent="0.4">
      <c r="B327" s="52">
        <v>950</v>
      </c>
      <c r="C327" s="53">
        <v>841.48</v>
      </c>
      <c r="D327" s="53">
        <v>866.47699999999998</v>
      </c>
      <c r="E327" s="53">
        <v>986.47799999999995</v>
      </c>
      <c r="F327" s="53">
        <v>1006.272</v>
      </c>
      <c r="G327" s="53">
        <v>1022.816</v>
      </c>
      <c r="H327" s="53">
        <v>1037.3109999999999</v>
      </c>
      <c r="I327" s="53">
        <v>1041.6510000000001</v>
      </c>
      <c r="J327" s="53">
        <v>1054.3340000000001</v>
      </c>
      <c r="K327" s="53">
        <v>1066.0309999999999</v>
      </c>
      <c r="L327" s="53">
        <v>1080.32</v>
      </c>
      <c r="M327" s="53">
        <v>1090.4179999999999</v>
      </c>
    </row>
    <row r="328" spans="2:13" ht="15" thickBot="1" x14ac:dyDescent="0.4">
      <c r="B328" s="52">
        <v>1000</v>
      </c>
      <c r="C328" s="53">
        <v>888.56399999999996</v>
      </c>
      <c r="D328" s="53">
        <v>914.25699999999995</v>
      </c>
      <c r="E328" s="53">
        <v>1037.431</v>
      </c>
      <c r="F328" s="53">
        <v>1057.7239999999999</v>
      </c>
      <c r="G328" s="53">
        <v>1074.6790000000001</v>
      </c>
      <c r="H328" s="53">
        <v>1089.5309999999999</v>
      </c>
      <c r="I328" s="53">
        <v>1093.9770000000001</v>
      </c>
      <c r="J328" s="53">
        <v>1106.9690000000001</v>
      </c>
      <c r="K328" s="53">
        <v>1118.9480000000001</v>
      </c>
      <c r="L328" s="53">
        <v>1133.579</v>
      </c>
      <c r="M328" s="53">
        <v>1143.9169999999999</v>
      </c>
    </row>
    <row r="329" spans="2:13" x14ac:dyDescent="0.35"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</row>
  </sheetData>
  <mergeCells count="12">
    <mergeCell ref="C47:M47"/>
    <mergeCell ref="B98:M98"/>
    <mergeCell ref="C99:M99"/>
    <mergeCell ref="B151:M151"/>
    <mergeCell ref="B329:M329"/>
    <mergeCell ref="C152:M152"/>
    <mergeCell ref="B204:M204"/>
    <mergeCell ref="C205:M205"/>
    <mergeCell ref="B257:M257"/>
    <mergeCell ref="C258:M258"/>
    <mergeCell ref="B311:M311"/>
    <mergeCell ref="C312:M312"/>
  </mergeCells>
  <hyperlinks>
    <hyperlink ref="B33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zoomScaleNormal="100" workbookViewId="0"/>
  </sheetViews>
  <sheetFormatPr defaultRowHeight="14.5" x14ac:dyDescent="0.35"/>
  <cols>
    <col min="1" max="1" width="2.90625" style="4"/>
    <col min="2" max="1025" width="20.81640625" style="1"/>
    <col min="1026" max="16384" width="8.7265625" style="1"/>
  </cols>
  <sheetData>
    <row r="1" spans="1:7" x14ac:dyDescent="0.35">
      <c r="A1" s="1"/>
    </row>
    <row r="3" spans="1:7" x14ac:dyDescent="0.35">
      <c r="A3" s="1"/>
      <c r="D3" s="1" t="s">
        <v>27</v>
      </c>
      <c r="E3" s="1" t="s">
        <v>28</v>
      </c>
      <c r="G3" s="2"/>
    </row>
    <row r="4" spans="1:7" x14ac:dyDescent="0.35">
      <c r="A4" s="1"/>
      <c r="C4" s="16" t="s">
        <v>29</v>
      </c>
      <c r="D4" s="14">
        <v>0.995</v>
      </c>
      <c r="E4" s="14">
        <f>1-D4</f>
        <v>5.0000000000000044E-3</v>
      </c>
      <c r="G4" s="3"/>
    </row>
    <row r="5" spans="1:7" x14ac:dyDescent="0.35">
      <c r="A5" s="1"/>
      <c r="C5" s="16" t="s">
        <v>30</v>
      </c>
      <c r="D5" s="14">
        <v>1E-3</v>
      </c>
      <c r="E5" s="14">
        <f>1-D5</f>
        <v>0.999</v>
      </c>
      <c r="G5" s="3"/>
    </row>
    <row r="9" spans="1:7" x14ac:dyDescent="0.35">
      <c r="A9" s="1"/>
      <c r="B9" s="1" t="s">
        <v>31</v>
      </c>
    </row>
    <row r="10" spans="1:7" x14ac:dyDescent="0.35">
      <c r="A10" s="1"/>
      <c r="B10" s="1" t="s">
        <v>32</v>
      </c>
    </row>
    <row r="11" spans="1:7" x14ac:dyDescent="0.35">
      <c r="A11" s="1"/>
      <c r="B11" s="1" t="s">
        <v>51</v>
      </c>
    </row>
    <row r="58" spans="1:2" x14ac:dyDescent="0.35">
      <c r="A58" s="1"/>
      <c r="B58" s="5" t="s">
        <v>33</v>
      </c>
    </row>
    <row r="59" spans="1:2" x14ac:dyDescent="0.35">
      <c r="A59" s="1"/>
      <c r="B59" s="5"/>
    </row>
    <row r="61" spans="1:2" x14ac:dyDescent="0.35">
      <c r="A61" s="1"/>
      <c r="B61" s="1" t="s">
        <v>34</v>
      </c>
    </row>
    <row r="62" spans="1:2" x14ac:dyDescent="0.35">
      <c r="A62" s="1"/>
      <c r="B62" s="6">
        <v>250</v>
      </c>
    </row>
    <row r="63" spans="1:2" x14ac:dyDescent="0.35">
      <c r="A63" s="1"/>
      <c r="B63" s="1" t="s">
        <v>35</v>
      </c>
    </row>
    <row r="64" spans="1:2" x14ac:dyDescent="0.35">
      <c r="A64" s="1"/>
      <c r="B64" s="6">
        <v>5000000</v>
      </c>
    </row>
    <row r="66" spans="1:2" x14ac:dyDescent="0.35">
      <c r="A66" s="1"/>
      <c r="B66" s="1" t="s">
        <v>36</v>
      </c>
    </row>
    <row r="67" spans="1:2" x14ac:dyDescent="0.35">
      <c r="A67" s="1"/>
      <c r="B67" s="7">
        <f>B62/B64</f>
        <v>5.0000000000000002E-5</v>
      </c>
    </row>
    <row r="69" spans="1:2" x14ac:dyDescent="0.35">
      <c r="A69" s="1"/>
      <c r="B69" s="1" t="s">
        <v>37</v>
      </c>
    </row>
    <row r="70" spans="1:2" x14ac:dyDescent="0.35">
      <c r="A70" s="1"/>
      <c r="B70" s="7">
        <f>1-B67</f>
        <v>0.99995000000000001</v>
      </c>
    </row>
    <row r="84" spans="1:8" x14ac:dyDescent="0.35">
      <c r="A84" s="1"/>
      <c r="B84" s="1" t="s">
        <v>38</v>
      </c>
    </row>
    <row r="85" spans="1:8" x14ac:dyDescent="0.35">
      <c r="A85" s="1"/>
      <c r="B85" s="1" t="s">
        <v>39</v>
      </c>
    </row>
    <row r="88" spans="1:8" x14ac:dyDescent="0.35">
      <c r="A88" s="1"/>
      <c r="B88" s="1" t="s">
        <v>40</v>
      </c>
    </row>
    <row r="89" spans="1:8" x14ac:dyDescent="0.35">
      <c r="A89" s="4" t="s">
        <v>41</v>
      </c>
      <c r="B89" s="8" t="s">
        <v>42</v>
      </c>
    </row>
    <row r="90" spans="1:8" x14ac:dyDescent="0.35">
      <c r="A90" s="4" t="s">
        <v>41</v>
      </c>
      <c r="B90" s="9">
        <f>D4</f>
        <v>0.995</v>
      </c>
      <c r="C90" s="4" t="s">
        <v>43</v>
      </c>
      <c r="D90" s="9">
        <f>B67</f>
        <v>5.0000000000000002E-5</v>
      </c>
      <c r="E90" s="4" t="s">
        <v>44</v>
      </c>
      <c r="F90" s="9">
        <f>B97</f>
        <v>1.0497000000000002E-3</v>
      </c>
    </row>
    <row r="91" spans="1:8" x14ac:dyDescent="0.35">
      <c r="A91" s="4" t="s">
        <v>41</v>
      </c>
      <c r="B91" s="9">
        <f>B90*D90/F90</f>
        <v>4.7394493664856617E-2</v>
      </c>
    </row>
    <row r="93" spans="1:8" x14ac:dyDescent="0.35">
      <c r="A93" s="1"/>
      <c r="B93" s="1" t="s">
        <v>45</v>
      </c>
    </row>
    <row r="94" spans="1:8" x14ac:dyDescent="0.35">
      <c r="A94" s="4" t="s">
        <v>41</v>
      </c>
      <c r="B94" s="1" t="s">
        <v>46</v>
      </c>
    </row>
    <row r="95" spans="1:8" x14ac:dyDescent="0.35">
      <c r="A95" s="4" t="s">
        <v>41</v>
      </c>
      <c r="B95" s="9">
        <f>D4</f>
        <v>0.995</v>
      </c>
      <c r="C95" s="4" t="s">
        <v>43</v>
      </c>
      <c r="D95" s="10">
        <f>B67</f>
        <v>5.0000000000000002E-5</v>
      </c>
      <c r="E95" s="4" t="s">
        <v>47</v>
      </c>
      <c r="F95" s="9">
        <f>D5</f>
        <v>1E-3</v>
      </c>
      <c r="G95" s="4" t="s">
        <v>43</v>
      </c>
      <c r="H95" s="10">
        <f>B70</f>
        <v>0.99995000000000001</v>
      </c>
    </row>
    <row r="96" spans="1:8" x14ac:dyDescent="0.35">
      <c r="A96" s="4" t="s">
        <v>41</v>
      </c>
      <c r="B96" s="11">
        <f>B95*D95</f>
        <v>4.9750000000000003E-5</v>
      </c>
      <c r="E96" s="4" t="s">
        <v>47</v>
      </c>
      <c r="F96" s="11">
        <f>F95*H95</f>
        <v>9.999500000000001E-4</v>
      </c>
    </row>
    <row r="97" spans="1:5" x14ac:dyDescent="0.35">
      <c r="A97" s="4" t="s">
        <v>41</v>
      </c>
      <c r="B97" s="9">
        <f>B96+F96</f>
        <v>1.0497000000000002E-3</v>
      </c>
      <c r="E97" s="4"/>
    </row>
    <row r="98" spans="1:5" x14ac:dyDescent="0.35">
      <c r="B98" s="9"/>
      <c r="E98" s="4"/>
    </row>
    <row r="99" spans="1:5" x14ac:dyDescent="0.35">
      <c r="B99" s="9"/>
      <c r="E99" s="4"/>
    </row>
    <row r="100" spans="1:5" x14ac:dyDescent="0.35">
      <c r="E100" s="4"/>
    </row>
    <row r="102" spans="1:5" x14ac:dyDescent="0.35">
      <c r="B102" s="12" t="s">
        <v>48</v>
      </c>
    </row>
    <row r="103" spans="1:5" x14ac:dyDescent="0.35">
      <c r="B103" s="13">
        <f>B91/B67</f>
        <v>947.88987329713234</v>
      </c>
      <c r="D103" s="15" t="s">
        <v>49</v>
      </c>
    </row>
    <row r="104" spans="1:5" x14ac:dyDescent="0.35">
      <c r="D104" s="15" t="s">
        <v>50</v>
      </c>
    </row>
  </sheetData>
  <hyperlinks>
    <hyperlink ref="B58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Mean Test (T)</vt:lpstr>
      <vt:lpstr>Normality Test (Shapiro-Wilk)</vt:lpstr>
      <vt:lpstr>Variance Test (F)</vt:lpstr>
      <vt:lpstr>Proportion Test (Chi Squared)</vt:lpstr>
      <vt:lpstr>A Dengue Example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4</cp:revision>
  <dcterms:created xsi:type="dcterms:W3CDTF">2018-01-24T03:16:58Z</dcterms:created>
  <dcterms:modified xsi:type="dcterms:W3CDTF">2018-01-25T08:28:37Z</dcterms:modified>
  <dc:language>en-SG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National University of Singapore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