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sgz\Desktop\"/>
    </mc:Choice>
  </mc:AlternateContent>
  <bookViews>
    <workbookView xWindow="0" yWindow="0" windowWidth="19200" windowHeight="6430"/>
  </bookViews>
  <sheets>
    <sheet name="Sheet1" sheetId="1" r:id="rId1"/>
    <sheet name="Dengue Test" sheetId="2" r:id="rId2"/>
  </sheets>
  <definedNames>
    <definedName name="_xlchart.v1.0" hidden="1">(Sheet1!$C$21,Sheet1!$L$21,Sheet1!$N$21)</definedName>
    <definedName name="_xlchart.v1.1" hidden="1">(Sheet1!$C$25,Sheet1!$L$25,Sheet1!$N$25)</definedName>
    <definedName name="_xlchart.v1.2" hidden="1">Sheet1!$C$17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B83" i="2"/>
  <c r="E74" i="1" l="1"/>
  <c r="C74" i="1"/>
  <c r="D74" i="1"/>
  <c r="B74" i="1"/>
  <c r="E69" i="1"/>
  <c r="D69" i="1"/>
  <c r="C69" i="1"/>
  <c r="B69" i="1"/>
  <c r="E5" i="2"/>
  <c r="B78" i="2"/>
  <c r="B55" i="2"/>
  <c r="D83" i="2" s="1"/>
  <c r="B84" i="2" s="1"/>
  <c r="E4" i="2"/>
  <c r="E59" i="1"/>
  <c r="D59" i="1"/>
  <c r="C59" i="1"/>
  <c r="B59" i="1"/>
  <c r="E25" i="1"/>
  <c r="D25" i="1"/>
  <c r="C25" i="1"/>
  <c r="B25" i="1"/>
  <c r="E21" i="1"/>
  <c r="D21" i="1"/>
  <c r="C21" i="1"/>
  <c r="B21" i="1"/>
  <c r="B17" i="1"/>
  <c r="E17" i="1"/>
  <c r="D17" i="1"/>
  <c r="C17" i="1"/>
  <c r="C6" i="1"/>
  <c r="E10" i="1"/>
  <c r="D10" i="1"/>
  <c r="C10" i="1"/>
  <c r="B10" i="1"/>
  <c r="B6" i="1"/>
  <c r="E6" i="1"/>
  <c r="D6" i="1"/>
  <c r="F6" i="1" l="1"/>
  <c r="J6" i="1" s="1"/>
  <c r="N6" i="1" s="1"/>
  <c r="F69" i="1"/>
  <c r="J69" i="1" s="1"/>
  <c r="F74" i="1"/>
  <c r="J74" i="1" s="1"/>
  <c r="N74" i="1" s="1"/>
  <c r="B58" i="2"/>
  <c r="D78" i="2"/>
  <c r="N69" i="1"/>
  <c r="L69" i="1"/>
  <c r="F10" i="1"/>
  <c r="J10" i="1" s="1"/>
  <c r="N10" i="1" s="1"/>
  <c r="F59" i="1"/>
  <c r="L6" i="1"/>
  <c r="F25" i="1"/>
  <c r="J25" i="1" s="1"/>
  <c r="N25" i="1" s="1"/>
  <c r="F21" i="1"/>
  <c r="J21" i="1" s="1"/>
  <c r="N21" i="1" s="1"/>
  <c r="F17" i="1"/>
  <c r="L74" i="1" l="1"/>
  <c r="H83" i="2"/>
  <c r="F84" i="2" s="1"/>
  <c r="B85" i="2" s="1"/>
  <c r="F78" i="2" s="1"/>
  <c r="B79" i="2" s="1"/>
  <c r="B91" i="2" s="1"/>
  <c r="L21" i="1"/>
  <c r="L10" i="1"/>
  <c r="L25" i="1"/>
</calcChain>
</file>

<file path=xl/comments1.xml><?xml version="1.0" encoding="utf-8"?>
<comments xmlns="http://schemas.openxmlformats.org/spreadsheetml/2006/main">
  <authors>
    <author>Administrator</author>
  </authors>
  <commentList>
    <comment ref="I2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 think you might be confusing the expected sampling distribution of a mean (which we would calculate based on a single sample) with the (usually hypothetical) process of simulating what would happen if we did repeatedly sample from the same population multiple times.
For any given sample size (even n = 2) we would say that the sample mean (from the two people) estimates the population mean. But the estimation accuracy -- that is, how good a job we've done of estimating the population mean based on our sample data, as reflected in the standard error of the mean -- will be poorer than if we had a 20 or 200 people in our sample. This is relatively intuitive (larger samples give better estimation accuracy).
We would then use the standard error to calculate a confidence interval, which (in this case) is based around the Normal distribution (we'd probably use the t-distribution in small samples since the standard deviation of the population is often underestimated in a small sample, leading to overly optimistic standard errors.)
In answer to your last question, no we don't always need a Normally distributed population to apply these estimation methods -- the central limit theorem indicates that the sampling distribution of a mean (estimated, again, from a single sample) will tend to follow a normal distribution even when the underlying population has a non-Normal distribution. This is usually appropriate for "bigger" sample sizes.
Having said that, when you have a non-Normal population that you're sampling from, the mean might not be an appropriate summary statistic, even if the sampling distribution for that mean could be considered reliable.</t>
        </r>
      </text>
    </comment>
  </commentList>
</comments>
</file>

<file path=xl/sharedStrings.xml><?xml version="1.0" encoding="utf-8"?>
<sst xmlns="http://schemas.openxmlformats.org/spreadsheetml/2006/main" count="121" uniqueCount="46">
  <si>
    <t>P14</t>
  </si>
  <si>
    <t>S-SB</t>
  </si>
  <si>
    <t>Day2</t>
  </si>
  <si>
    <t>Variance</t>
  </si>
  <si>
    <t>Mean</t>
  </si>
  <si>
    <t>StdDev</t>
  </si>
  <si>
    <t>SE (Standard error of the mean)</t>
  </si>
  <si>
    <t>n</t>
  </si>
  <si>
    <t>P19</t>
  </si>
  <si>
    <t>2.2 S-SB1 Data Summarisation</t>
  </si>
  <si>
    <t>of</t>
  </si>
  <si>
    <t>1.96*SE</t>
  </si>
  <si>
    <t>95% CI Lower Limit</t>
  </si>
  <si>
    <t>95% CI Higer Limit</t>
  </si>
  <si>
    <t xml:space="preserve">CI: Confidence Interval </t>
  </si>
  <si>
    <t>https://stats.stackexchange.com/questions/47809/how-does-the-sampling-distribution-of-sample-means-approximate-the-population-me</t>
  </si>
  <si>
    <t>2.3 S-SB2 Sampling and Normality (WS+)</t>
  </si>
  <si>
    <t>Singapore population</t>
  </si>
  <si>
    <t>Dengue Test = Negative</t>
  </si>
  <si>
    <t>Dengue Test = Positive</t>
  </si>
  <si>
    <t>=</t>
  </si>
  <si>
    <t>*</t>
  </si>
  <si>
    <t>/</t>
  </si>
  <si>
    <t>P(Dengue Test = Positive)</t>
  </si>
  <si>
    <t>+</t>
  </si>
  <si>
    <t>P(Conclution|Condition) = P(Condition|Conclution)*P(Conclution)/P(Condition)</t>
  </si>
  <si>
    <t>P(A|B) = P(B|A)*P(A)/P(B)</t>
  </si>
  <si>
    <t>P6</t>
  </si>
  <si>
    <t>2.4 S-SB2 One Sample Tests (WS+)</t>
  </si>
  <si>
    <t>McDonald's dirve through time from 25 stores</t>
  </si>
  <si>
    <t>Average number of new Dengue cases per week</t>
  </si>
  <si>
    <t>http://www.nea.gov.sg/public-health/dengue/dengue-cases</t>
  </si>
  <si>
    <t>Times more likely</t>
  </si>
  <si>
    <t>similar to having 948 4D Lottery tickets?</t>
  </si>
  <si>
    <t>Although you didn’t seem to develop Dengue symptoms since last week, how likely do you think you got infected by Dengue virus?</t>
  </si>
  <si>
    <t>Yesterday you did a yearly routine medical exam, and the hospital was very generous that it provided a free Dengue test.</t>
  </si>
  <si>
    <t xml:space="preserve">Unfortunately your result is found to be positive in the medical report. </t>
  </si>
  <si>
    <t>If a person: Has Dengue = True</t>
  </si>
  <si>
    <t>If a person: Has Dengue = False</t>
  </si>
  <si>
    <t>Average chance for a person of getting Dengue in past week P(Has Dengue = True)</t>
  </si>
  <si>
    <t>Average chance for a person of NOT getting Dengue in past week P(Has Dengue = False)</t>
  </si>
  <si>
    <t>P(Has Dengue = True | Dengue Test = Positive)</t>
  </si>
  <si>
    <t>P(Dengue Test = Positive | Has Dengue = True) * P(Has Dengue = True) / P(Dengue Test = Positive)</t>
  </si>
  <si>
    <t>P(Dengue Test = Positive | Has Dengue = True)*P(Has Dengue = True) + P(Dengue Test = Positive | Has Dengue = False)*P(Has Dengue = False)</t>
  </si>
  <si>
    <t>McDonalds2.csv</t>
  </si>
  <si>
    <t>McDonalds.csv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</si>
</sst>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%"/>
    <numFmt numFmtId="165" formatCode="0.000000%"/>
    <numFmt numFmtId="166" formatCode="0.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1" applyAlignment="1">
      <alignment horizontal="left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quotePrefix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1"/>
    <xf numFmtId="3" fontId="2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SG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Confidence Interval of Sample Mean</a:t>
            </a:r>
          </a:p>
        </cx:rich>
      </cx:tx>
    </cx:title>
    <cx:plotArea>
      <cx:plotAreaRegion>
        <cx:series layoutId="boxWhisker" uniqueId="{E79E4AA8-8CD6-4649-A01B-9DB6ADB54AD8}">
          <cx:tx>
            <cx:txData>
              <cx:v>Sample1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statistics quartileMethod="exclusive"/>
          </cx:layoutPr>
        </cx:series>
        <cx:series layoutId="boxWhisker" uniqueId="{BCC9CE25-A7FE-4512-954A-E024754C95C5}">
          <cx:tx>
            <cx:txData>
              <cx:v>Sample2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</cx:spPr>
          <cx:dataId val="1"/>
          <cx:layoutPr>
            <cx:statistics quartileMethod="exclusive"/>
          </cx:layoutPr>
        </cx:series>
        <cx:series layoutId="boxWhisker" uniqueId="{00000000-7BB2-4727-9726-42D0EA815917}">
          <cx:tx>
            <cx:txData>
              <cx:v>Real Population Mean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2.1900000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two estimated population mean with CI &amp; real mean</a:t>
                </a:r>
              </a:p>
            </cx:rich>
          </cx:tx>
        </cx:title>
        <cx:tickLabels/>
      </cx:axis>
      <cx:axis id="1">
        <cx:valScaling max="31" min="19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ages</a:t>
                </a:r>
              </a:p>
            </cx:rich>
          </cx:tx>
        </cx:title>
        <cx:majorGridlines/>
        <cx:minorTickMarks type="cross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304800</xdr:colOff>
      <xdr:row>40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5</xdr:col>
      <xdr:colOff>1435100</xdr:colOff>
      <xdr:row>43</xdr:row>
      <xdr:rowOff>138512</xdr:rowOff>
    </xdr:to>
    <xdr:pic>
      <xdr:nvPicPr>
        <xdr:cNvPr id="3" name="Picture 2" descr="myenvdenguegrap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051300"/>
          <a:ext cx="7200900" cy="4005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stackexchange.com/questions/47809/how-does-the-sampling-distribution-of-sample-means-approximate-the-population-m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ea.gov.sg/public-health/dengue/dengue-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74"/>
  <sheetViews>
    <sheetView tabSelected="1" topLeftCell="A61" zoomScaleNormal="100" workbookViewId="0">
      <selection activeCell="A71" sqref="A71"/>
    </sheetView>
  </sheetViews>
  <sheetFormatPr defaultRowHeight="14.5" x14ac:dyDescent="0.35"/>
  <cols>
    <col min="1" max="16384" width="8.7265625" style="1"/>
  </cols>
  <sheetData>
    <row r="2" spans="2:21" s="3" customFormat="1" x14ac:dyDescent="0.35">
      <c r="B2" s="3" t="s">
        <v>1</v>
      </c>
      <c r="C2" s="3" t="s">
        <v>2</v>
      </c>
      <c r="D2" s="3" t="s">
        <v>0</v>
      </c>
      <c r="E2" s="3" t="s">
        <v>10</v>
      </c>
      <c r="F2" s="4" t="s">
        <v>9</v>
      </c>
    </row>
    <row r="4" spans="2:21" x14ac:dyDescent="0.35">
      <c r="B4" s="1">
        <v>21</v>
      </c>
      <c r="C4" s="1">
        <v>26</v>
      </c>
      <c r="D4" s="1">
        <v>28</v>
      </c>
      <c r="E4" s="1">
        <v>20</v>
      </c>
    </row>
    <row r="5" spans="2:21" x14ac:dyDescent="0.35">
      <c r="B5" s="1" t="s">
        <v>7</v>
      </c>
      <c r="C5" s="1" t="s">
        <v>4</v>
      </c>
      <c r="D5" s="1" t="s">
        <v>3</v>
      </c>
      <c r="E5" s="1" t="s">
        <v>5</v>
      </c>
      <c r="F5" s="2" t="s">
        <v>6</v>
      </c>
      <c r="J5" s="5" t="s">
        <v>11</v>
      </c>
      <c r="K5" s="5"/>
      <c r="L5" s="5" t="s">
        <v>12</v>
      </c>
      <c r="M5" s="5"/>
      <c r="N5" s="5" t="s">
        <v>13</v>
      </c>
      <c r="O5" s="5"/>
      <c r="P5" s="5"/>
      <c r="Q5" s="5" t="s">
        <v>14</v>
      </c>
      <c r="R5" s="5"/>
    </row>
    <row r="6" spans="2:21" x14ac:dyDescent="0.35">
      <c r="B6" s="1">
        <f>COUNT(B4:I4)</f>
        <v>4</v>
      </c>
      <c r="C6" s="1">
        <f>AVERAGE(B4:I4)</f>
        <v>23.75</v>
      </c>
      <c r="D6" s="1">
        <f>_xlfn.VAR.S(B4:I4)</f>
        <v>14.916666666666666</v>
      </c>
      <c r="E6" s="1">
        <f>_xlfn.STDEV.S(B4:I4)</f>
        <v>3.8622100754188224</v>
      </c>
      <c r="F6" s="1">
        <f>E6/SQRT(B6)</f>
        <v>1.9311050377094112</v>
      </c>
      <c r="J6" s="5">
        <f>1.96*F6</f>
        <v>3.7849658739104459</v>
      </c>
      <c r="K6" s="5"/>
      <c r="L6" s="5">
        <f>C6-J6</f>
        <v>19.965034126089556</v>
      </c>
      <c r="M6" s="5"/>
      <c r="N6" s="5">
        <f>C6+J6</f>
        <v>27.534965873910444</v>
      </c>
      <c r="O6" s="5"/>
      <c r="P6" s="5"/>
      <c r="Q6" s="5"/>
      <c r="R6" s="5"/>
    </row>
    <row r="7" spans="2:21" x14ac:dyDescent="0.35">
      <c r="J7" s="5"/>
      <c r="K7" s="5"/>
      <c r="L7" s="5"/>
      <c r="M7" s="5"/>
      <c r="N7" s="5"/>
      <c r="O7" s="5"/>
      <c r="P7" s="5"/>
      <c r="Q7" s="5"/>
      <c r="R7" s="5"/>
    </row>
    <row r="8" spans="2:21" x14ac:dyDescent="0.35">
      <c r="B8" s="1">
        <v>23</v>
      </c>
      <c r="C8" s="1">
        <v>25</v>
      </c>
      <c r="D8" s="1">
        <v>29</v>
      </c>
      <c r="E8" s="1">
        <v>26</v>
      </c>
      <c r="F8" s="1">
        <v>25</v>
      </c>
      <c r="G8" s="1">
        <v>28</v>
      </c>
      <c r="H8" s="1">
        <v>33</v>
      </c>
      <c r="I8" s="1">
        <v>20</v>
      </c>
      <c r="J8" s="5"/>
      <c r="K8" s="5"/>
      <c r="L8" s="5"/>
      <c r="M8" s="5"/>
      <c r="N8" s="5"/>
      <c r="O8" s="5"/>
      <c r="P8" s="5"/>
      <c r="Q8" s="5"/>
      <c r="R8" s="5"/>
    </row>
    <row r="9" spans="2:21" x14ac:dyDescent="0.35">
      <c r="B9" s="1" t="s">
        <v>7</v>
      </c>
      <c r="C9" s="1" t="s">
        <v>4</v>
      </c>
      <c r="D9" s="1" t="s">
        <v>3</v>
      </c>
      <c r="E9" s="1" t="s">
        <v>5</v>
      </c>
      <c r="F9" s="2" t="s">
        <v>6</v>
      </c>
      <c r="J9" s="5" t="s">
        <v>11</v>
      </c>
      <c r="K9" s="5"/>
      <c r="L9" s="5" t="s">
        <v>12</v>
      </c>
      <c r="M9" s="5"/>
      <c r="N9" s="5" t="s">
        <v>13</v>
      </c>
      <c r="O9" s="5"/>
      <c r="P9" s="5"/>
      <c r="Q9" s="5" t="s">
        <v>14</v>
      </c>
      <c r="R9" s="5"/>
    </row>
    <row r="10" spans="2:21" x14ac:dyDescent="0.35">
      <c r="B10" s="1">
        <f>COUNT(B8:I8)</f>
        <v>8</v>
      </c>
      <c r="C10" s="1">
        <f>AVERAGE(B8:O8)</f>
        <v>26.125</v>
      </c>
      <c r="D10" s="1">
        <f>_xlfn.VAR.S(B8:I8)</f>
        <v>15.553571428571429</v>
      </c>
      <c r="E10" s="1">
        <f>_xlfn.STDEV.S(B8:I8)</f>
        <v>3.9438016467073278</v>
      </c>
      <c r="F10" s="1">
        <f>E10/SQRT(B10)</f>
        <v>1.394344444020712</v>
      </c>
      <c r="J10" s="5">
        <f>1.96*F10</f>
        <v>2.7329151102805955</v>
      </c>
      <c r="K10" s="5"/>
      <c r="L10" s="5">
        <f>C10-J10</f>
        <v>23.392084889719406</v>
      </c>
      <c r="M10" s="5"/>
      <c r="N10" s="5">
        <f>C10+J10</f>
        <v>28.857915110280594</v>
      </c>
      <c r="O10" s="5"/>
      <c r="P10" s="5"/>
      <c r="Q10" s="5"/>
      <c r="R10" s="5"/>
    </row>
    <row r="13" spans="2:21" s="3" customFormat="1" x14ac:dyDescent="0.35">
      <c r="B13" s="3" t="s">
        <v>1</v>
      </c>
      <c r="C13" s="3" t="s">
        <v>2</v>
      </c>
      <c r="D13" s="3" t="s">
        <v>8</v>
      </c>
      <c r="E13" s="3" t="s">
        <v>10</v>
      </c>
      <c r="F13" s="4" t="s">
        <v>9</v>
      </c>
    </row>
    <row r="15" spans="2:21" x14ac:dyDescent="0.35">
      <c r="B15" s="1">
        <v>21</v>
      </c>
      <c r="C15" s="1">
        <v>23</v>
      </c>
      <c r="D15" s="1">
        <v>24</v>
      </c>
      <c r="E15" s="1">
        <v>19</v>
      </c>
      <c r="F15" s="1">
        <v>25</v>
      </c>
      <c r="G15" s="1">
        <v>35</v>
      </c>
      <c r="H15" s="1">
        <v>29</v>
      </c>
      <c r="I15" s="1">
        <v>31</v>
      </c>
      <c r="J15" s="1">
        <v>34</v>
      </c>
      <c r="K15" s="1">
        <v>26</v>
      </c>
      <c r="L15" s="1">
        <v>23</v>
      </c>
      <c r="M15" s="1">
        <v>25</v>
      </c>
      <c r="N15" s="1">
        <v>29</v>
      </c>
      <c r="O15" s="1">
        <v>27</v>
      </c>
      <c r="P15" s="1">
        <v>28</v>
      </c>
      <c r="Q15" s="1">
        <v>23</v>
      </c>
      <c r="R15" s="1">
        <v>33</v>
      </c>
      <c r="S15" s="1">
        <v>31</v>
      </c>
      <c r="T15" s="1">
        <v>21</v>
      </c>
      <c r="U15" s="1">
        <v>20</v>
      </c>
    </row>
    <row r="16" spans="2:21" x14ac:dyDescent="0.35">
      <c r="B16" s="1" t="s">
        <v>7</v>
      </c>
      <c r="C16" s="1" t="s">
        <v>4</v>
      </c>
      <c r="D16" s="1" t="s">
        <v>3</v>
      </c>
      <c r="E16" s="1" t="s">
        <v>5</v>
      </c>
      <c r="F16" s="2" t="s">
        <v>6</v>
      </c>
    </row>
    <row r="17" spans="2:17" x14ac:dyDescent="0.35">
      <c r="B17" s="1">
        <f>COUNT(B15:Z15)</f>
        <v>20</v>
      </c>
      <c r="C17" s="1">
        <f>AVERAGE(B15:Z15)</f>
        <v>26.35</v>
      </c>
      <c r="D17" s="1">
        <f>_xlfn.VAR.S(B15:Z15)</f>
        <v>22.765789473684173</v>
      </c>
      <c r="E17" s="1">
        <f>_xlfn.STDEV.S(B15:Z15)</f>
        <v>4.7713509065760586</v>
      </c>
      <c r="F17" s="1">
        <f>E17/SQRT(B17)</f>
        <v>1.0669064971609314</v>
      </c>
    </row>
    <row r="19" spans="2:17" x14ac:dyDescent="0.35">
      <c r="B19" s="1">
        <v>21</v>
      </c>
      <c r="C19" s="1">
        <v>26</v>
      </c>
      <c r="D19" s="1">
        <v>28</v>
      </c>
      <c r="E19" s="1">
        <v>20</v>
      </c>
    </row>
    <row r="20" spans="2:17" x14ac:dyDescent="0.35">
      <c r="B20" s="1" t="s">
        <v>7</v>
      </c>
      <c r="C20" s="1" t="s">
        <v>4</v>
      </c>
      <c r="D20" s="1" t="s">
        <v>3</v>
      </c>
      <c r="E20" s="1" t="s">
        <v>5</v>
      </c>
      <c r="F20" s="2" t="s">
        <v>6</v>
      </c>
      <c r="J20" s="1" t="s">
        <v>11</v>
      </c>
      <c r="L20" s="1" t="s">
        <v>12</v>
      </c>
      <c r="N20" s="1" t="s">
        <v>13</v>
      </c>
      <c r="Q20" s="1" t="s">
        <v>14</v>
      </c>
    </row>
    <row r="21" spans="2:17" x14ac:dyDescent="0.35">
      <c r="B21" s="1">
        <f>COUNT(B19:Z19)</f>
        <v>4</v>
      </c>
      <c r="C21" s="1">
        <f>AVERAGE(B19:Z19)</f>
        <v>23.75</v>
      </c>
      <c r="D21" s="1">
        <f>_xlfn.VAR.S(B19:Z19)</f>
        <v>14.916666666666666</v>
      </c>
      <c r="E21" s="1">
        <f>_xlfn.STDEV.S(B19:Z19)</f>
        <v>3.8622100754188224</v>
      </c>
      <c r="F21" s="1">
        <f>E21/SQRT(B21)</f>
        <v>1.9311050377094112</v>
      </c>
      <c r="J21" s="1">
        <f>1.96*F21</f>
        <v>3.7849658739104459</v>
      </c>
      <c r="L21" s="1">
        <f>C21-J21</f>
        <v>19.965034126089556</v>
      </c>
      <c r="N21" s="1">
        <f>C21+J21</f>
        <v>27.534965873910444</v>
      </c>
    </row>
    <row r="23" spans="2:17" x14ac:dyDescent="0.35">
      <c r="B23" s="1">
        <v>23</v>
      </c>
      <c r="C23" s="1">
        <v>25</v>
      </c>
      <c r="D23" s="1">
        <v>29</v>
      </c>
      <c r="E23" s="1">
        <v>26</v>
      </c>
      <c r="F23" s="1">
        <v>25</v>
      </c>
      <c r="G23" s="1">
        <v>28</v>
      </c>
      <c r="H23" s="1">
        <v>33</v>
      </c>
      <c r="I23" s="1">
        <v>20</v>
      </c>
    </row>
    <row r="24" spans="2:17" x14ac:dyDescent="0.35">
      <c r="B24" s="1" t="s">
        <v>7</v>
      </c>
      <c r="C24" s="1" t="s">
        <v>4</v>
      </c>
      <c r="D24" s="1" t="s">
        <v>3</v>
      </c>
      <c r="E24" s="1" t="s">
        <v>5</v>
      </c>
      <c r="F24" s="2" t="s">
        <v>6</v>
      </c>
      <c r="J24" s="1" t="s">
        <v>11</v>
      </c>
      <c r="L24" s="1" t="s">
        <v>12</v>
      </c>
      <c r="N24" s="1" t="s">
        <v>13</v>
      </c>
      <c r="Q24" s="1" t="s">
        <v>14</v>
      </c>
    </row>
    <row r="25" spans="2:17" x14ac:dyDescent="0.35">
      <c r="B25" s="1">
        <f>COUNT(B23:Z23)</f>
        <v>8</v>
      </c>
      <c r="C25" s="1">
        <f>AVERAGE(B23:Z23)</f>
        <v>26.125</v>
      </c>
      <c r="D25" s="1">
        <f>_xlfn.VAR.S(B23:Z23)</f>
        <v>15.553571428571429</v>
      </c>
      <c r="E25" s="1">
        <f>_xlfn.STDEV.S(B23:Z23)</f>
        <v>3.9438016467073278</v>
      </c>
      <c r="F25" s="1">
        <f>E25/SQRT(B25)</f>
        <v>1.394344444020712</v>
      </c>
      <c r="J25" s="1">
        <f>1.96*F25</f>
        <v>2.7329151102805955</v>
      </c>
      <c r="L25" s="1">
        <f>C25-J25</f>
        <v>23.392084889719406</v>
      </c>
      <c r="N25" s="1">
        <f>C25+J25</f>
        <v>28.857915110280594</v>
      </c>
    </row>
    <row r="27" spans="2:17" x14ac:dyDescent="0.35"/>
    <row r="43" spans="2:2" x14ac:dyDescent="0.35">
      <c r="B43" s="6" t="s">
        <v>15</v>
      </c>
    </row>
    <row r="55" spans="2:9" s="3" customFormat="1" x14ac:dyDescent="0.35">
      <c r="B55" s="3" t="s">
        <v>1</v>
      </c>
      <c r="C55" s="3" t="s">
        <v>2</v>
      </c>
      <c r="D55" s="3" t="s">
        <v>0</v>
      </c>
      <c r="E55" s="3" t="s">
        <v>10</v>
      </c>
      <c r="F55" s="4" t="s">
        <v>16</v>
      </c>
    </row>
    <row r="57" spans="2:9" x14ac:dyDescent="0.35">
      <c r="B57" s="1">
        <v>54</v>
      </c>
      <c r="C57" s="1">
        <v>55</v>
      </c>
      <c r="D57" s="1">
        <v>59</v>
      </c>
      <c r="E57" s="1">
        <v>63</v>
      </c>
      <c r="F57" s="1">
        <v>64</v>
      </c>
      <c r="G57" s="1">
        <v>68</v>
      </c>
      <c r="H57" s="1">
        <v>69</v>
      </c>
      <c r="I57" s="1">
        <v>70</v>
      </c>
    </row>
    <row r="58" spans="2:9" x14ac:dyDescent="0.35">
      <c r="B58" s="1" t="s">
        <v>7</v>
      </c>
      <c r="C58" s="1" t="s">
        <v>4</v>
      </c>
      <c r="D58" s="1" t="s">
        <v>3</v>
      </c>
      <c r="E58" s="1" t="s">
        <v>5</v>
      </c>
      <c r="F58" s="2" t="s">
        <v>6</v>
      </c>
    </row>
    <row r="59" spans="2:9" x14ac:dyDescent="0.35">
      <c r="B59" s="1">
        <f>COUNT(B57:Z57)</f>
        <v>8</v>
      </c>
      <c r="C59" s="1">
        <f>AVERAGE(B57:Z57)</f>
        <v>62.75</v>
      </c>
      <c r="D59" s="1">
        <f>_xlfn.VAR.S(B57:Z57)</f>
        <v>38.785714285714285</v>
      </c>
      <c r="E59" s="1">
        <f>_xlfn.STDEV.S(B57:Z57)</f>
        <v>6.2278177787820903</v>
      </c>
      <c r="F59" s="1">
        <f>E59/SQRT(B59)</f>
        <v>2.2018660916854786</v>
      </c>
    </row>
    <row r="62" spans="2:9" x14ac:dyDescent="0.35">
      <c r="B62" s="3" t="s">
        <v>1</v>
      </c>
      <c r="C62" s="3" t="s">
        <v>2</v>
      </c>
      <c r="D62" s="3" t="s">
        <v>27</v>
      </c>
      <c r="E62" s="3" t="s">
        <v>10</v>
      </c>
      <c r="F62" s="4" t="s">
        <v>28</v>
      </c>
      <c r="G62" s="3"/>
      <c r="H62" s="3"/>
    </row>
    <row r="65" spans="2:26" x14ac:dyDescent="0.35">
      <c r="B65" s="2" t="s">
        <v>29</v>
      </c>
    </row>
    <row r="66" spans="2:26" x14ac:dyDescent="0.35">
      <c r="B66" s="2" t="s">
        <v>45</v>
      </c>
    </row>
    <row r="67" spans="2:26" x14ac:dyDescent="0.35">
      <c r="B67" s="1">
        <v>155.24</v>
      </c>
      <c r="C67" s="1">
        <v>143.46</v>
      </c>
      <c r="D67" s="1">
        <v>140.37</v>
      </c>
      <c r="E67" s="1">
        <v>152.29</v>
      </c>
      <c r="F67" s="1">
        <v>188.01</v>
      </c>
      <c r="G67" s="1">
        <v>151.13</v>
      </c>
      <c r="H67" s="1">
        <v>124.81</v>
      </c>
      <c r="I67" s="1">
        <v>191.16</v>
      </c>
      <c r="J67" s="1">
        <v>163.37</v>
      </c>
      <c r="K67" s="1">
        <v>150.9</v>
      </c>
      <c r="L67" s="1">
        <v>168.15</v>
      </c>
      <c r="M67" s="1">
        <v>153.38999999999999</v>
      </c>
      <c r="N67" s="1">
        <v>157.07</v>
      </c>
      <c r="O67" s="1">
        <v>179.25</v>
      </c>
      <c r="P67" s="1">
        <v>149.38</v>
      </c>
      <c r="Q67" s="1">
        <v>144.83000000000001</v>
      </c>
      <c r="R67" s="1">
        <v>147.16999999999999</v>
      </c>
      <c r="S67" s="1">
        <v>140.74</v>
      </c>
      <c r="T67" s="1">
        <v>169.98</v>
      </c>
      <c r="U67" s="1">
        <v>182.83</v>
      </c>
      <c r="V67" s="1">
        <v>186.87</v>
      </c>
      <c r="W67" s="1">
        <v>164.76</v>
      </c>
      <c r="X67" s="1">
        <v>133.79</v>
      </c>
      <c r="Y67" s="1">
        <v>180.65</v>
      </c>
      <c r="Z67" s="1">
        <v>155.97</v>
      </c>
    </row>
    <row r="68" spans="2:26" x14ac:dyDescent="0.35">
      <c r="B68" s="1" t="s">
        <v>7</v>
      </c>
      <c r="C68" s="1" t="s">
        <v>4</v>
      </c>
      <c r="D68" s="1" t="s">
        <v>3</v>
      </c>
      <c r="E68" s="1" t="s">
        <v>5</v>
      </c>
      <c r="F68" s="2" t="s">
        <v>6</v>
      </c>
      <c r="J68" s="1" t="s">
        <v>11</v>
      </c>
      <c r="L68" s="1" t="s">
        <v>12</v>
      </c>
      <c r="N68" s="1" t="s">
        <v>13</v>
      </c>
      <c r="Q68" s="1" t="s">
        <v>14</v>
      </c>
    </row>
    <row r="69" spans="2:26" x14ac:dyDescent="0.35">
      <c r="B69" s="1">
        <f>COUNT(B67:Z67)</f>
        <v>25</v>
      </c>
      <c r="C69" s="1">
        <f>AVERAGE(B67:Z67)</f>
        <v>159.02279999999999</v>
      </c>
      <c r="D69" s="1">
        <f>_xlfn.VAR.S(B67:Z67)</f>
        <v>322.77691266666807</v>
      </c>
      <c r="E69" s="1">
        <f>_xlfn.STDEV.S(B67:Z67)</f>
        <v>17.965993227947852</v>
      </c>
      <c r="F69" s="1">
        <f>E69/SQRT(B69)</f>
        <v>3.5931986455895704</v>
      </c>
      <c r="J69" s="1">
        <f>1.96*F69</f>
        <v>7.0426693453555576</v>
      </c>
      <c r="L69" s="1">
        <f>C69-J69</f>
        <v>151.98013065464443</v>
      </c>
      <c r="N69" s="1">
        <f>C69+J69</f>
        <v>166.06546934535555</v>
      </c>
    </row>
    <row r="71" spans="2:26" x14ac:dyDescent="0.35">
      <c r="B71" s="2" t="s">
        <v>44</v>
      </c>
    </row>
    <row r="72" spans="2:26" x14ac:dyDescent="0.35">
      <c r="B72">
        <v>123.60000000000002</v>
      </c>
      <c r="C72">
        <v>143.82000000000002</v>
      </c>
      <c r="D72">
        <v>133.73000000000002</v>
      </c>
      <c r="E72">
        <v>201.65</v>
      </c>
      <c r="F72">
        <v>217.37</v>
      </c>
      <c r="G72">
        <v>120.49000000000001</v>
      </c>
      <c r="H72">
        <v>83.170000000000016</v>
      </c>
      <c r="I72">
        <v>179.52</v>
      </c>
      <c r="J72">
        <v>117.73000000000002</v>
      </c>
      <c r="K72">
        <v>125.26000000000002</v>
      </c>
      <c r="L72">
        <v>153.51000000000002</v>
      </c>
      <c r="M72">
        <v>203.75</v>
      </c>
      <c r="N72">
        <v>152.43</v>
      </c>
      <c r="O72">
        <v>195.61</v>
      </c>
      <c r="P72">
        <v>173.74</v>
      </c>
      <c r="Q72">
        <v>95.190000000000026</v>
      </c>
      <c r="R72">
        <v>196.53</v>
      </c>
      <c r="S72">
        <v>113.10000000000002</v>
      </c>
      <c r="T72">
        <v>190.34</v>
      </c>
      <c r="U72">
        <v>229.19000000000003</v>
      </c>
      <c r="V72">
        <v>180.23000000000002</v>
      </c>
      <c r="W72">
        <v>187.12</v>
      </c>
      <c r="X72">
        <v>111.15</v>
      </c>
      <c r="Y72">
        <v>156.01000000000002</v>
      </c>
      <c r="Z72">
        <v>191.33</v>
      </c>
    </row>
    <row r="73" spans="2:26" x14ac:dyDescent="0.35">
      <c r="B73" s="1" t="s">
        <v>7</v>
      </c>
      <c r="C73" s="1" t="s">
        <v>4</v>
      </c>
      <c r="D73" s="1" t="s">
        <v>3</v>
      </c>
      <c r="E73" s="1" t="s">
        <v>5</v>
      </c>
      <c r="F73" s="2" t="s">
        <v>6</v>
      </c>
      <c r="J73" s="1" t="s">
        <v>11</v>
      </c>
      <c r="L73" s="1" t="s">
        <v>12</v>
      </c>
      <c r="N73" s="1" t="s">
        <v>13</v>
      </c>
      <c r="Q73" s="1" t="s">
        <v>14</v>
      </c>
    </row>
    <row r="74" spans="2:26" x14ac:dyDescent="0.35">
      <c r="B74" s="1">
        <f>COUNT(B72:Z72)</f>
        <v>25</v>
      </c>
      <c r="C74" s="1">
        <f>AVERAGE(B72:Z72)</f>
        <v>159.02280000000002</v>
      </c>
      <c r="D74" s="1">
        <f>_xlfn.VAR.S(B72:Z72)</f>
        <v>1648.2765126666734</v>
      </c>
      <c r="E74" s="1">
        <f>_xlfn.STDEV.S(B72:Z72)</f>
        <v>40.598971817851165</v>
      </c>
      <c r="F74" s="1">
        <f>E74/SQRT(B74)</f>
        <v>8.1197943635702323</v>
      </c>
      <c r="J74" s="1">
        <f>1.96*F74</f>
        <v>15.914796952597655</v>
      </c>
      <c r="L74" s="1">
        <f>C74-J74</f>
        <v>143.10800304740235</v>
      </c>
      <c r="N74" s="1">
        <f>C74+J74</f>
        <v>174.93759695259769</v>
      </c>
    </row>
  </sheetData>
  <hyperlinks>
    <hyperlink ref="B43" r:id="rId1"/>
  </hyperlinks>
  <pageMargins left="0.7" right="0.7" top="0.75" bottom="0.75" header="0.3" footer="0.3"/>
  <pageSetup paperSize="9" orientation="portrait" horizontalDpi="1200" verticalDpi="12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1"/>
  <sheetViews>
    <sheetView zoomScaleNormal="100" workbookViewId="0"/>
  </sheetViews>
  <sheetFormatPr defaultColWidth="20.6328125" defaultRowHeight="14.5" x14ac:dyDescent="0.35"/>
  <cols>
    <col min="1" max="1" width="2.90625" style="1" customWidth="1"/>
  </cols>
  <sheetData>
    <row r="3" spans="2:7" x14ac:dyDescent="0.35">
      <c r="D3" t="s">
        <v>19</v>
      </c>
      <c r="E3" t="s">
        <v>18</v>
      </c>
      <c r="G3" s="11"/>
    </row>
    <row r="4" spans="2:7" x14ac:dyDescent="0.35">
      <c r="B4" t="s">
        <v>37</v>
      </c>
      <c r="D4" s="7">
        <v>0.995</v>
      </c>
      <c r="E4" s="7">
        <f>1-D4</f>
        <v>5.0000000000000044E-3</v>
      </c>
      <c r="G4" s="12"/>
    </row>
    <row r="5" spans="2:7" x14ac:dyDescent="0.35">
      <c r="B5" t="s">
        <v>38</v>
      </c>
      <c r="D5" s="7">
        <v>1E-3</v>
      </c>
      <c r="E5" s="7">
        <f>1-D5</f>
        <v>0.999</v>
      </c>
      <c r="G5" s="12"/>
    </row>
    <row r="9" spans="2:7" x14ac:dyDescent="0.35">
      <c r="B9" t="s">
        <v>35</v>
      </c>
    </row>
    <row r="10" spans="2:7" x14ac:dyDescent="0.35">
      <c r="B10" t="s">
        <v>36</v>
      </c>
    </row>
    <row r="11" spans="2:7" x14ac:dyDescent="0.35">
      <c r="B11" t="s">
        <v>34</v>
      </c>
    </row>
    <row r="46" spans="2:2" x14ac:dyDescent="0.35">
      <c r="B46" s="14" t="s">
        <v>31</v>
      </c>
    </row>
    <row r="47" spans="2:2" x14ac:dyDescent="0.35">
      <c r="B47" s="14"/>
    </row>
    <row r="49" spans="2:2" x14ac:dyDescent="0.35">
      <c r="B49" t="s">
        <v>30</v>
      </c>
    </row>
    <row r="50" spans="2:2" x14ac:dyDescent="0.35">
      <c r="B50" s="8">
        <v>250</v>
      </c>
    </row>
    <row r="51" spans="2:2" x14ac:dyDescent="0.35">
      <c r="B51" t="s">
        <v>17</v>
      </c>
    </row>
    <row r="52" spans="2:2" x14ac:dyDescent="0.35">
      <c r="B52" s="8">
        <v>5000000</v>
      </c>
    </row>
    <row r="54" spans="2:2" x14ac:dyDescent="0.35">
      <c r="B54" t="s">
        <v>39</v>
      </c>
    </row>
    <row r="55" spans="2:2" x14ac:dyDescent="0.35">
      <c r="B55" s="13">
        <f>B50/B52</f>
        <v>5.0000000000000002E-5</v>
      </c>
    </row>
    <row r="57" spans="2:2" x14ac:dyDescent="0.35">
      <c r="B57" t="s">
        <v>40</v>
      </c>
    </row>
    <row r="58" spans="2:2" x14ac:dyDescent="0.35">
      <c r="B58" s="13">
        <f>1-B55</f>
        <v>0.99995000000000001</v>
      </c>
    </row>
    <row r="72" spans="1:6" x14ac:dyDescent="0.35">
      <c r="B72" t="s">
        <v>25</v>
      </c>
    </row>
    <row r="73" spans="1:6" x14ac:dyDescent="0.35">
      <c r="B73" t="s">
        <v>26</v>
      </c>
    </row>
    <row r="76" spans="1:6" x14ac:dyDescent="0.35">
      <c r="B76" t="s">
        <v>41</v>
      </c>
    </row>
    <row r="77" spans="1:6" x14ac:dyDescent="0.35">
      <c r="A77" s="1" t="s">
        <v>20</v>
      </c>
      <c r="B77" s="9" t="s">
        <v>42</v>
      </c>
    </row>
    <row r="78" spans="1:6" x14ac:dyDescent="0.35">
      <c r="A78" s="1" t="s">
        <v>20</v>
      </c>
      <c r="B78" s="10">
        <f>D4</f>
        <v>0.995</v>
      </c>
      <c r="C78" s="1" t="s">
        <v>21</v>
      </c>
      <c r="D78" s="10">
        <f>B55</f>
        <v>5.0000000000000002E-5</v>
      </c>
      <c r="E78" s="1" t="s">
        <v>22</v>
      </c>
      <c r="F78" s="10">
        <f>B85</f>
        <v>1.0497000000000002E-3</v>
      </c>
    </row>
    <row r="79" spans="1:6" x14ac:dyDescent="0.35">
      <c r="A79" s="1" t="s">
        <v>20</v>
      </c>
      <c r="B79" s="10">
        <f>B78*D78/F78</f>
        <v>4.7394493664856617E-2</v>
      </c>
    </row>
    <row r="81" spans="1:8" x14ac:dyDescent="0.35">
      <c r="B81" t="s">
        <v>23</v>
      </c>
    </row>
    <row r="82" spans="1:8" x14ac:dyDescent="0.35">
      <c r="A82" s="1" t="s">
        <v>20</v>
      </c>
      <c r="B82" t="s">
        <v>43</v>
      </c>
    </row>
    <row r="83" spans="1:8" x14ac:dyDescent="0.35">
      <c r="A83" s="1" t="s">
        <v>20</v>
      </c>
      <c r="B83" s="10">
        <f>D4</f>
        <v>0.995</v>
      </c>
      <c r="C83" s="1" t="s">
        <v>21</v>
      </c>
      <c r="D83" s="16">
        <f>B55</f>
        <v>5.0000000000000002E-5</v>
      </c>
      <c r="E83" s="1" t="s">
        <v>24</v>
      </c>
      <c r="F83" s="10">
        <f>D5</f>
        <v>1E-3</v>
      </c>
      <c r="G83" s="1" t="s">
        <v>21</v>
      </c>
      <c r="H83" s="16">
        <f>B58</f>
        <v>0.99995000000000001</v>
      </c>
    </row>
    <row r="84" spans="1:8" x14ac:dyDescent="0.35">
      <c r="A84" s="1" t="s">
        <v>20</v>
      </c>
      <c r="B84" s="17">
        <f>B83*D83</f>
        <v>4.9750000000000003E-5</v>
      </c>
      <c r="E84" s="1" t="s">
        <v>24</v>
      </c>
      <c r="F84" s="17">
        <f>F83*H83</f>
        <v>9.999500000000001E-4</v>
      </c>
    </row>
    <row r="85" spans="1:8" x14ac:dyDescent="0.35">
      <c r="A85" s="1" t="s">
        <v>20</v>
      </c>
      <c r="B85" s="10">
        <f>B84+F84</f>
        <v>1.0497000000000002E-3</v>
      </c>
      <c r="E85" s="1"/>
    </row>
    <row r="86" spans="1:8" x14ac:dyDescent="0.35">
      <c r="B86" s="10"/>
      <c r="E86" s="1"/>
    </row>
    <row r="87" spans="1:8" x14ac:dyDescent="0.35">
      <c r="B87" s="10"/>
      <c r="E87" s="1"/>
    </row>
    <row r="88" spans="1:8" x14ac:dyDescent="0.35">
      <c r="E88" s="1"/>
    </row>
    <row r="90" spans="1:8" x14ac:dyDescent="0.35">
      <c r="B90" s="5" t="s">
        <v>32</v>
      </c>
    </row>
    <row r="91" spans="1:8" x14ac:dyDescent="0.35">
      <c r="B91" s="15">
        <f>B79/B55</f>
        <v>947.88987329713234</v>
      </c>
      <c r="D91" s="5" t="s">
        <v>33</v>
      </c>
    </row>
  </sheetData>
  <hyperlinks>
    <hyperlink ref="B46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Dengue Test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2018-01-24T03:16:58Z</dcterms:created>
  <dcterms:modified xsi:type="dcterms:W3CDTF">2018-01-24T10:43:05Z</dcterms:modified>
</cp:coreProperties>
</file>