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5.png" ContentType="image/png"/>
  <Override PartName="/xl/media/image14.png" ContentType="image/png"/>
  <Override PartName="/xl/media/image13.png" ContentType="image/p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T Test" sheetId="1" state="visible" r:id="rId2"/>
    <sheet name="Resort Chi Squared Test" sheetId="2" state="visible" r:id="rId3"/>
    <sheet name="Dengue Test" sheetId="3" state="visible" r:id="rId4"/>
  </sheets>
  <definedNames>
    <definedName function="false" hidden="false" name="_xlchart.v1.0" vbProcedure="false">('T Test'!$C$21~'T Test'!$L$21~'T Test'!$N$21)</definedName>
    <definedName function="false" hidden="false" name="_xlchart.v1.1" vbProcedure="false">('T Test'!$C$25~'T Test'!$L$25~'T Test'!$N$25)</definedName>
    <definedName function="false" hidden="false" name="_xlchart.v1.2" vbProcedure="false">'T Test'!$C$17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I2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Administrator:
</t>
        </r>
        <r>
          <rPr>
            <sz val="9"/>
            <color rgb="FF000000"/>
            <rFont val="Tahoma"/>
            <family val="2"/>
            <charset val="1"/>
          </rPr>
          <t xml:space="preserve">I think you might be confusing the expected sampling distribution of a mean (which we would calculate based on a single sample) with the (usually hypothetical) process of simulating what would happen if we did repeatedly sample from the same population multiple times.
For any given sample size (even n = 2) we would say that the sample mean (from the two people) estimates the population mean. But the estimation accuracy -- that is, how good a job we've done of estimating the population mean based on our sample data, as reflected in the standard error of the mean -- will be poorer than if we had a 20 or 200 people in our sample. This is relatively intuitive (larger samples give better estimation accuracy).
We would then use the standard error to calculate a confidence interval, which (in this case) is based around the Normal distribution (we'd probably use the t-distribution in small samples since the standard deviation of the population is often underestimated in a small sample, leading to overly optimistic standard errors.)
In answer to your last question, no we don't always need a Normally distributed population to apply these estimation methods -- the central limit theorem indicates that the sampling distribution of a mean (estimated, again, from a single sample) will tend to follow a normal distribution even when the underlying population has a non-Normal distribution. This is usually appropriate for "bigger" sample sizes.
Having said that, when you have a non-Normal population that you're sampling from, the mean might not be an appropriate summary statistic, even if the sampling distribution for that mean could be considered reliable.</t>
        </r>
      </text>
    </comment>
  </commentList>
</comments>
</file>

<file path=xl/sharedStrings.xml><?xml version="1.0" encoding="utf-8"?>
<sst xmlns="http://schemas.openxmlformats.org/spreadsheetml/2006/main" count="146" uniqueCount="57">
  <si>
    <t xml:space="preserve">S-SB</t>
  </si>
  <si>
    <t xml:space="preserve">Day2</t>
  </si>
  <si>
    <t xml:space="preserve">P14</t>
  </si>
  <si>
    <t xml:space="preserve">of</t>
  </si>
  <si>
    <t xml:space="preserve">2.2 S-SB1 Data Summarisation</t>
  </si>
  <si>
    <t xml:space="preserve">n</t>
  </si>
  <si>
    <t xml:space="preserve">Mean</t>
  </si>
  <si>
    <t xml:space="preserve">Variance</t>
  </si>
  <si>
    <t xml:space="preserve">StdDev</t>
  </si>
  <si>
    <t xml:space="preserve">SE (Standard error of the mean)</t>
  </si>
  <si>
    <t xml:space="preserve">1.96*SE</t>
  </si>
  <si>
    <t xml:space="preserve">95% CI Lower Limit</t>
  </si>
  <si>
    <t xml:space="preserve">95% CI Higer Limit</t>
  </si>
  <si>
    <t xml:space="preserve">CI: Confidence Interval </t>
  </si>
  <si>
    <t xml:space="preserve">P19</t>
  </si>
  <si>
    <t xml:space="preserve">https://stats.stackexchange.com/questions/47809/how-does-the-sampling-distribution-of-sample-means-approximate-the-population-me</t>
  </si>
  <si>
    <t xml:space="preserve">2.3 S-SB2 Sampling and Normality (WS+)</t>
  </si>
  <si>
    <t xml:space="preserve">P6</t>
  </si>
  <si>
    <t xml:space="preserve">2.4 S-SB2 One Sample Tests (WS+)</t>
  </si>
  <si>
    <t xml:space="preserve">McDonald's dirve through time from 25 stores</t>
  </si>
  <si>
    <t xml:space="preserve">McDonalds.csv</t>
  </si>
  <si>
    <t xml:space="preserve">McDonalds2.csv</t>
  </si>
  <si>
    <t xml:space="preserve">Choose Again?</t>
  </si>
  <si>
    <t xml:space="preserve">Beachcomber</t>
  </si>
  <si>
    <t xml:space="preserve">Windsurfer</t>
  </si>
  <si>
    <t xml:space="preserve">Total</t>
  </si>
  <si>
    <t xml:space="preserve">Expected</t>
  </si>
  <si>
    <t xml:space="preserve">Yes</t>
  </si>
  <si>
    <t xml:space="preserve">Yes/Total → </t>
  </si>
  <si>
    <t xml:space="preserve">No</t>
  </si>
  <si>
    <t xml:space="preserve">No/Total → </t>
  </si>
  <si>
    <t xml:space="preserve">Test Statistics</t>
  </si>
  <si>
    <t xml:space="preserve">chi-squared distribution whose number of degrees of freedom are</t>
  </si>
  <si>
    <t xml:space="preserve">Dengue Test = Positive</t>
  </si>
  <si>
    <t xml:space="preserve">Dengue Test = Negative</t>
  </si>
  <si>
    <t xml:space="preserve">If a person: Has Dengue = True</t>
  </si>
  <si>
    <t xml:space="preserve">If a person: Has Dengue = False</t>
  </si>
  <si>
    <t xml:space="preserve">Yesterday you did a yearly routine medical exam, and the hospital was very generous that it provided a free Dengue test.</t>
  </si>
  <si>
    <t xml:space="preserve">Unfortunately your result is found to be positive in the medical report. </t>
  </si>
  <si>
    <t xml:space="preserve">Although you didn’t seem to develop Dengue symptoms since last week, how likely do you think you got infected by Dengue virus?</t>
  </si>
  <si>
    <t xml:space="preserve">http://www.nea.gov.sg/public-health/dengue/dengue-cases</t>
  </si>
  <si>
    <t xml:space="preserve">Average number of new Dengue cases per week</t>
  </si>
  <si>
    <t xml:space="preserve">Singapore population</t>
  </si>
  <si>
    <t xml:space="preserve">Average chance for a person of getting Dengue in past week P(Has Dengue = True)</t>
  </si>
  <si>
    <t xml:space="preserve">Average chance for a person of NOT getting Dengue in past week P(Has Dengue = False)</t>
  </si>
  <si>
    <t xml:space="preserve">P(Conclution|Condition) = P(Condition|Conclution)*P(Conclution)/P(Condition)</t>
  </si>
  <si>
    <t xml:space="preserve">P(A|B) = P(B|A)*P(A)/P(B)</t>
  </si>
  <si>
    <t xml:space="preserve">P(Has Dengue = True | Dengue Test = Positive)</t>
  </si>
  <si>
    <t xml:space="preserve">=</t>
  </si>
  <si>
    <t xml:space="preserve">P(Dengue Test = Positive | Has Dengue = True) * P(Has Dengue = True) / P(Dengue Test = Positive)</t>
  </si>
  <si>
    <t xml:space="preserve">*</t>
  </si>
  <si>
    <t xml:space="preserve">/</t>
  </si>
  <si>
    <t xml:space="preserve">P(Dengue Test = Positive)</t>
  </si>
  <si>
    <t xml:space="preserve">P(Dengue Test = Positive | Has Dengue = True)*P(Has Dengue = True) + P(Dengue Test = Positive | Has Dengue = False)*P(Has Dengue = False)</t>
  </si>
  <si>
    <t xml:space="preserve">+</t>
  </si>
  <si>
    <t xml:space="preserve">Times more likely</t>
  </si>
  <si>
    <t xml:space="preserve">similar to having 948 4D Lottery tickets?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</si>
</sst>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%"/>
    <numFmt numFmtId="166" formatCode="0%"/>
    <numFmt numFmtId="167" formatCode="0.00"/>
    <numFmt numFmtId="168" formatCode="0.000000%"/>
    <numFmt numFmtId="169" formatCode="#,##0"/>
    <numFmt numFmtId="170" formatCode="0.0000000%"/>
    <numFmt numFmtId="171" formatCode="0.00000000%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E7E6E6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1"/>
      <name val="Times New Roman"/>
      <family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27</xdr:row>
      <xdr:rowOff>55800</xdr:rowOff>
    </xdr:from>
    <xdr:to>
      <xdr:col>8</xdr:col>
      <xdr:colOff>304560</xdr:colOff>
      <xdr:row>42</xdr:row>
      <xdr:rowOff>169920</xdr:rowOff>
    </xdr:to>
    <xdr:sp>
      <xdr:nvSpPr>
        <xdr:cNvPr id="0" name="CustomShape 1"/>
        <xdr:cNvSpPr/>
      </xdr:nvSpPr>
      <xdr:spPr>
        <a:xfrm>
          <a:off x="780840" y="4787640"/>
          <a:ext cx="5771880" cy="274320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SG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This chart isn't available in your version of Excel.</a:t>
          </a:r>
          <a:endParaRPr b="0" lang="en-SG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SG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SG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Editing this shape or saving this workbook into a different file format will permanently break the chart.</a:t>
          </a:r>
          <a:endParaRPr b="0" lang="en-SG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868320</xdr:colOff>
      <xdr:row>12</xdr:row>
      <xdr:rowOff>104400</xdr:rowOff>
    </xdr:from>
    <xdr:to>
      <xdr:col>4</xdr:col>
      <xdr:colOff>554760</xdr:colOff>
      <xdr:row>16</xdr:row>
      <xdr:rowOff>61200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2191320" y="2207520"/>
          <a:ext cx="3656520" cy="657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1005120</xdr:colOff>
      <xdr:row>23</xdr:row>
      <xdr:rowOff>130320</xdr:rowOff>
    </xdr:from>
    <xdr:to>
      <xdr:col>6</xdr:col>
      <xdr:colOff>79920</xdr:colOff>
      <xdr:row>25</xdr:row>
      <xdr:rowOff>112320</xdr:rowOff>
    </xdr:to>
    <xdr:pic>
      <xdr:nvPicPr>
        <xdr:cNvPr id="2" name="Image 2" descr=""/>
        <xdr:cNvPicPr/>
      </xdr:nvPicPr>
      <xdr:blipFill>
        <a:blip r:embed="rId2"/>
        <a:stretch/>
      </xdr:blipFill>
      <xdr:spPr>
        <a:xfrm>
          <a:off x="2328120" y="4161240"/>
          <a:ext cx="5691600" cy="332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22</xdr:row>
      <xdr:rowOff>0</xdr:rowOff>
    </xdr:from>
    <xdr:to>
      <xdr:col>5</xdr:col>
      <xdr:colOff>1434600</xdr:colOff>
      <xdr:row>43</xdr:row>
      <xdr:rowOff>138240</xdr:rowOff>
    </xdr:to>
    <xdr:pic>
      <xdr:nvPicPr>
        <xdr:cNvPr id="3" name="Picture 2" descr=""/>
        <xdr:cNvPicPr/>
      </xdr:nvPicPr>
      <xdr:blipFill>
        <a:blip r:embed="rId1"/>
        <a:stretch/>
      </xdr:blipFill>
      <xdr:spPr>
        <a:xfrm>
          <a:off x="257040" y="4051080"/>
          <a:ext cx="8826120" cy="40053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stats.stackexchange.com/questions/47809/how-does-the-sampling-distribution-of-sample-means-approximate-the-population-me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nea.gov.sg/public-health/dengue/dengue-cases" TargetMode="External"/><Relationship Id="rId2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/>
  <cols>
    <col collapsed="false" hidden="false" max="1025" min="1" style="1" width="8.78542510121457"/>
  </cols>
  <sheetData>
    <row r="1" customFormat="false" ht="13.8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2" customFormat="true" ht="13.8" hidden="false" customHeight="false" outlineLevel="0" collapsed="false">
      <c r="B2" s="2" t="s">
        <v>0</v>
      </c>
      <c r="C2" s="2" t="s">
        <v>1</v>
      </c>
      <c r="D2" s="2" t="s">
        <v>2</v>
      </c>
      <c r="E2" s="2" t="s">
        <v>3</v>
      </c>
      <c r="F2" s="3" t="s">
        <v>4</v>
      </c>
    </row>
    <row r="4" customFormat="false" ht="13.8" hidden="false" customHeight="false" outlineLevel="0" collapsed="false">
      <c r="A4" s="0"/>
      <c r="B4" s="1" t="n">
        <v>21</v>
      </c>
      <c r="C4" s="1" t="n">
        <v>26</v>
      </c>
      <c r="D4" s="1" t="n">
        <v>28</v>
      </c>
      <c r="E4" s="1" t="n">
        <v>20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0"/>
      <c r="B5" s="1" t="s">
        <v>5</v>
      </c>
      <c r="C5" s="1" t="s">
        <v>6</v>
      </c>
      <c r="D5" s="1" t="s">
        <v>7</v>
      </c>
      <c r="E5" s="1" t="s">
        <v>8</v>
      </c>
      <c r="F5" s="4" t="s">
        <v>9</v>
      </c>
      <c r="G5" s="0"/>
      <c r="H5" s="0"/>
      <c r="I5" s="0"/>
      <c r="J5" s="5" t="s">
        <v>10</v>
      </c>
      <c r="K5" s="5"/>
      <c r="L5" s="5" t="s">
        <v>11</v>
      </c>
      <c r="M5" s="5"/>
      <c r="N5" s="5" t="s">
        <v>12</v>
      </c>
      <c r="O5" s="5"/>
      <c r="P5" s="5"/>
      <c r="Q5" s="5" t="s">
        <v>13</v>
      </c>
      <c r="R5" s="5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0"/>
      <c r="B6" s="1" t="n">
        <f aca="false">COUNT(B4:I4)</f>
        <v>4</v>
      </c>
      <c r="C6" s="1" t="n">
        <f aca="false">AVERAGE(B4:I4)</f>
        <v>23.75</v>
      </c>
      <c r="D6" s="1" t="n">
        <f aca="false">_xlfn.VAR.S(B4:I4)</f>
        <v>14.9166666666667</v>
      </c>
      <c r="E6" s="1" t="n">
        <f aca="false">_xlfn.STDEV.S(B4:I4)</f>
        <v>3.86221007541882</v>
      </c>
      <c r="F6" s="1" t="n">
        <f aca="false">E6/SQRT(B6)</f>
        <v>1.93110503770941</v>
      </c>
      <c r="G6" s="0"/>
      <c r="H6" s="0"/>
      <c r="I6" s="0"/>
      <c r="J6" s="5" t="n">
        <f aca="false">1.96*F6</f>
        <v>3.78496587391045</v>
      </c>
      <c r="K6" s="5"/>
      <c r="L6" s="5" t="n">
        <f aca="false">C6-J6</f>
        <v>19.9650341260896</v>
      </c>
      <c r="M6" s="5"/>
      <c r="N6" s="5" t="n">
        <f aca="false">C6+J6</f>
        <v>27.5349658739104</v>
      </c>
      <c r="O6" s="5"/>
      <c r="P6" s="5"/>
      <c r="Q6" s="5"/>
      <c r="R6" s="5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0"/>
      <c r="B7" s="0"/>
      <c r="C7" s="0"/>
      <c r="D7" s="0"/>
      <c r="E7" s="0"/>
      <c r="F7" s="0"/>
      <c r="G7" s="0"/>
      <c r="H7" s="0"/>
      <c r="I7" s="0"/>
      <c r="J7" s="5"/>
      <c r="K7" s="5"/>
      <c r="L7" s="5"/>
      <c r="M7" s="5"/>
      <c r="N7" s="5"/>
      <c r="O7" s="5"/>
      <c r="P7" s="5"/>
      <c r="Q7" s="5"/>
      <c r="R7" s="5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0"/>
      <c r="B8" s="1" t="n">
        <v>23</v>
      </c>
      <c r="C8" s="1" t="n">
        <v>25</v>
      </c>
      <c r="D8" s="1" t="n">
        <v>29</v>
      </c>
      <c r="E8" s="1" t="n">
        <v>26</v>
      </c>
      <c r="F8" s="1" t="n">
        <v>25</v>
      </c>
      <c r="G8" s="1" t="n">
        <v>28</v>
      </c>
      <c r="H8" s="1" t="n">
        <v>33</v>
      </c>
      <c r="I8" s="1" t="n">
        <v>20</v>
      </c>
      <c r="J8" s="5"/>
      <c r="K8" s="5"/>
      <c r="L8" s="5"/>
      <c r="M8" s="5"/>
      <c r="N8" s="5"/>
      <c r="O8" s="5"/>
      <c r="P8" s="5"/>
      <c r="Q8" s="5"/>
      <c r="R8" s="5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0"/>
      <c r="B9" s="1" t="s">
        <v>5</v>
      </c>
      <c r="C9" s="1" t="s">
        <v>6</v>
      </c>
      <c r="D9" s="1" t="s">
        <v>7</v>
      </c>
      <c r="E9" s="1" t="s">
        <v>8</v>
      </c>
      <c r="F9" s="4" t="s">
        <v>9</v>
      </c>
      <c r="G9" s="0"/>
      <c r="H9" s="0"/>
      <c r="I9" s="0"/>
      <c r="J9" s="5" t="s">
        <v>10</v>
      </c>
      <c r="K9" s="5"/>
      <c r="L9" s="5" t="s">
        <v>11</v>
      </c>
      <c r="M9" s="5"/>
      <c r="N9" s="5" t="s">
        <v>12</v>
      </c>
      <c r="O9" s="5"/>
      <c r="P9" s="5"/>
      <c r="Q9" s="5" t="s">
        <v>13</v>
      </c>
      <c r="R9" s="5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0"/>
      <c r="B10" s="1" t="n">
        <f aca="false">COUNT(B8:I8)</f>
        <v>8</v>
      </c>
      <c r="C10" s="1" t="n">
        <f aca="false">AVERAGE(B8:O8)</f>
        <v>26.125</v>
      </c>
      <c r="D10" s="1" t="n">
        <f aca="false">_xlfn.VAR.S(B8:I8)</f>
        <v>15.5535714285714</v>
      </c>
      <c r="E10" s="1" t="n">
        <f aca="false">_xlfn.STDEV.S(B8:I8)</f>
        <v>3.94380164670733</v>
      </c>
      <c r="F10" s="1" t="n">
        <f aca="false">E10/SQRT(B10)</f>
        <v>1.39434444402071</v>
      </c>
      <c r="G10" s="0"/>
      <c r="H10" s="0"/>
      <c r="I10" s="0"/>
      <c r="J10" s="5" t="n">
        <f aca="false">1.96*F10</f>
        <v>2.7329151102806</v>
      </c>
      <c r="K10" s="5"/>
      <c r="L10" s="5" t="n">
        <f aca="false">C10-J10</f>
        <v>23.3920848897194</v>
      </c>
      <c r="M10" s="5"/>
      <c r="N10" s="5" t="n">
        <f aca="false">C10+J10</f>
        <v>28.8579151102806</v>
      </c>
      <c r="O10" s="5"/>
      <c r="P10" s="5"/>
      <c r="Q10" s="5"/>
      <c r="R10" s="5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3" s="2" customFormat="true" ht="13.8" hidden="false" customHeight="false" outlineLevel="0" collapsed="false">
      <c r="B13" s="2" t="s">
        <v>0</v>
      </c>
      <c r="C13" s="2" t="s">
        <v>1</v>
      </c>
      <c r="D13" s="2" t="s">
        <v>14</v>
      </c>
      <c r="E13" s="2" t="s">
        <v>3</v>
      </c>
      <c r="F13" s="3" t="s">
        <v>4</v>
      </c>
    </row>
    <row r="15" customFormat="false" ht="13.8" hidden="false" customHeight="false" outlineLevel="0" collapsed="false">
      <c r="A15" s="0"/>
      <c r="B15" s="1" t="n">
        <v>21</v>
      </c>
      <c r="C15" s="1" t="n">
        <v>23</v>
      </c>
      <c r="D15" s="1" t="n">
        <v>24</v>
      </c>
      <c r="E15" s="1" t="n">
        <v>19</v>
      </c>
      <c r="F15" s="1" t="n">
        <v>25</v>
      </c>
      <c r="G15" s="1" t="n">
        <v>35</v>
      </c>
      <c r="H15" s="1" t="n">
        <v>29</v>
      </c>
      <c r="I15" s="1" t="n">
        <v>31</v>
      </c>
      <c r="J15" s="1" t="n">
        <v>34</v>
      </c>
      <c r="K15" s="1" t="n">
        <v>26</v>
      </c>
      <c r="L15" s="1" t="n">
        <v>23</v>
      </c>
      <c r="M15" s="1" t="n">
        <v>25</v>
      </c>
      <c r="N15" s="1" t="n">
        <v>29</v>
      </c>
      <c r="O15" s="1" t="n">
        <v>27</v>
      </c>
      <c r="P15" s="1" t="n">
        <v>28</v>
      </c>
      <c r="Q15" s="1" t="n">
        <v>23</v>
      </c>
      <c r="R15" s="1" t="n">
        <v>33</v>
      </c>
      <c r="S15" s="1" t="n">
        <v>31</v>
      </c>
      <c r="T15" s="1" t="n">
        <v>21</v>
      </c>
      <c r="U15" s="1" t="n">
        <v>20</v>
      </c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0"/>
      <c r="B16" s="1" t="s">
        <v>5</v>
      </c>
      <c r="C16" s="1" t="s">
        <v>6</v>
      </c>
      <c r="D16" s="1" t="s">
        <v>7</v>
      </c>
      <c r="E16" s="1" t="s">
        <v>8</v>
      </c>
      <c r="F16" s="4" t="s">
        <v>9</v>
      </c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0"/>
      <c r="B17" s="1" t="n">
        <f aca="false">COUNT(B15:Z15)</f>
        <v>20</v>
      </c>
      <c r="C17" s="1" t="n">
        <f aca="false">AVERAGE(B15:Z15)</f>
        <v>26.35</v>
      </c>
      <c r="D17" s="1" t="n">
        <f aca="false">_xlfn.VAR.S(B15:Z15)</f>
        <v>22.7657894736842</v>
      </c>
      <c r="E17" s="1" t="n">
        <f aca="false">_xlfn.STDEV.S(B15:Z15)</f>
        <v>4.77135090657606</v>
      </c>
      <c r="F17" s="1" t="n">
        <f aca="false">E17/SQRT(B17)</f>
        <v>1.06690649716093</v>
      </c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9" customFormat="false" ht="13.8" hidden="false" customHeight="false" outlineLevel="0" collapsed="false">
      <c r="A19" s="0"/>
      <c r="B19" s="1" t="n">
        <v>21</v>
      </c>
      <c r="C19" s="1" t="n">
        <v>26</v>
      </c>
      <c r="D19" s="1" t="n">
        <v>28</v>
      </c>
      <c r="E19" s="1" t="n">
        <v>20</v>
      </c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0"/>
      <c r="B20" s="1" t="s">
        <v>5</v>
      </c>
      <c r="C20" s="1" t="s">
        <v>6</v>
      </c>
      <c r="D20" s="1" t="s">
        <v>7</v>
      </c>
      <c r="E20" s="1" t="s">
        <v>8</v>
      </c>
      <c r="F20" s="4" t="s">
        <v>9</v>
      </c>
      <c r="G20" s="0"/>
      <c r="H20" s="0"/>
      <c r="I20" s="0"/>
      <c r="J20" s="1" t="s">
        <v>10</v>
      </c>
      <c r="K20" s="0"/>
      <c r="L20" s="1" t="s">
        <v>11</v>
      </c>
      <c r="M20" s="0"/>
      <c r="N20" s="1" t="s">
        <v>12</v>
      </c>
      <c r="O20" s="0"/>
      <c r="P20" s="0"/>
      <c r="Q20" s="1" t="s">
        <v>13</v>
      </c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0"/>
      <c r="B21" s="1" t="n">
        <f aca="false">COUNT(B19:Z19)</f>
        <v>4</v>
      </c>
      <c r="C21" s="1" t="n">
        <f aca="false">AVERAGE(B19:Z19)</f>
        <v>23.75</v>
      </c>
      <c r="D21" s="1" t="n">
        <f aca="false">_xlfn.VAR.S(B19:Z19)</f>
        <v>14.9166666666667</v>
      </c>
      <c r="E21" s="1" t="n">
        <f aca="false">_xlfn.STDEV.S(B19:Z19)</f>
        <v>3.86221007541882</v>
      </c>
      <c r="F21" s="1" t="n">
        <f aca="false">E21/SQRT(B21)</f>
        <v>1.93110503770941</v>
      </c>
      <c r="G21" s="0"/>
      <c r="H21" s="0"/>
      <c r="I21" s="0"/>
      <c r="J21" s="1" t="n">
        <f aca="false">1.96*F21</f>
        <v>3.78496587391045</v>
      </c>
      <c r="K21" s="0"/>
      <c r="L21" s="1" t="n">
        <f aca="false">C21-J21</f>
        <v>19.9650341260896</v>
      </c>
      <c r="M21" s="0"/>
      <c r="N21" s="1" t="n">
        <f aca="false">C21+J21</f>
        <v>27.5349658739104</v>
      </c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3" customFormat="false" ht="13.8" hidden="false" customHeight="false" outlineLevel="0" collapsed="false">
      <c r="A23" s="0"/>
      <c r="B23" s="1" t="n">
        <v>23</v>
      </c>
      <c r="C23" s="1" t="n">
        <v>25</v>
      </c>
      <c r="D23" s="1" t="n">
        <v>29</v>
      </c>
      <c r="E23" s="1" t="n">
        <v>26</v>
      </c>
      <c r="F23" s="1" t="n">
        <v>25</v>
      </c>
      <c r="G23" s="1" t="n">
        <v>28</v>
      </c>
      <c r="H23" s="1" t="n">
        <v>33</v>
      </c>
      <c r="I23" s="1" t="n">
        <v>20</v>
      </c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0"/>
      <c r="B24" s="1" t="s">
        <v>5</v>
      </c>
      <c r="C24" s="1" t="s">
        <v>6</v>
      </c>
      <c r="D24" s="1" t="s">
        <v>7</v>
      </c>
      <c r="E24" s="1" t="s">
        <v>8</v>
      </c>
      <c r="F24" s="4" t="s">
        <v>9</v>
      </c>
      <c r="G24" s="0"/>
      <c r="H24" s="0"/>
      <c r="I24" s="0"/>
      <c r="J24" s="1" t="s">
        <v>10</v>
      </c>
      <c r="K24" s="0"/>
      <c r="L24" s="1" t="s">
        <v>11</v>
      </c>
      <c r="M24" s="0"/>
      <c r="N24" s="1" t="s">
        <v>12</v>
      </c>
      <c r="O24" s="0"/>
      <c r="P24" s="0"/>
      <c r="Q24" s="1" t="s">
        <v>13</v>
      </c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0"/>
      <c r="B25" s="1" t="n">
        <f aca="false">COUNT(B23:Z23)</f>
        <v>8</v>
      </c>
      <c r="C25" s="1" t="n">
        <f aca="false">AVERAGE(B23:Z23)</f>
        <v>26.125</v>
      </c>
      <c r="D25" s="1" t="n">
        <f aca="false">_xlfn.VAR.S(B23:Z23)</f>
        <v>15.5535714285714</v>
      </c>
      <c r="E25" s="1" t="n">
        <f aca="false">_xlfn.STDEV.S(B23:Z23)</f>
        <v>3.94380164670733</v>
      </c>
      <c r="F25" s="1" t="n">
        <f aca="false">E25/SQRT(B25)</f>
        <v>1.39434444402071</v>
      </c>
      <c r="G25" s="0"/>
      <c r="H25" s="0"/>
      <c r="I25" s="0"/>
      <c r="J25" s="1" t="n">
        <f aca="false">1.96*F25</f>
        <v>2.7329151102806</v>
      </c>
      <c r="K25" s="0"/>
      <c r="L25" s="1" t="n">
        <f aca="false">C25-J25</f>
        <v>23.3920848897194</v>
      </c>
      <c r="M25" s="0"/>
      <c r="N25" s="1" t="n">
        <f aca="false">C25+J25</f>
        <v>28.8579151102806</v>
      </c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46" customFormat="false" ht="14.95" hidden="false" customHeight="false" outlineLevel="0" collapsed="false">
      <c r="A46" s="0"/>
      <c r="B46" s="6" t="s">
        <v>15</v>
      </c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.8" hidden="false" customHeight="false" outlineLevel="0" collapsed="false">
      <c r="A47" s="0"/>
      <c r="B47" s="0"/>
      <c r="C47" s="0"/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55" s="2" customFormat="true" ht="13.8" hidden="false" customHeight="false" outlineLevel="0" collapsed="false">
      <c r="B55" s="2" t="s">
        <v>0</v>
      </c>
      <c r="C55" s="2" t="s">
        <v>1</v>
      </c>
      <c r="D55" s="2" t="s">
        <v>2</v>
      </c>
      <c r="E55" s="2" t="s">
        <v>3</v>
      </c>
      <c r="F55" s="3" t="s">
        <v>16</v>
      </c>
    </row>
    <row r="56" customFormat="false" ht="13.8" hidden="false" customHeight="false" outlineLevel="0" collapsed="false">
      <c r="B56" s="0"/>
      <c r="C56" s="0"/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</row>
    <row r="57" customFormat="false" ht="13.8" hidden="false" customHeight="false" outlineLevel="0" collapsed="false">
      <c r="B57" s="1" t="n">
        <v>54</v>
      </c>
      <c r="C57" s="1" t="n">
        <v>55</v>
      </c>
      <c r="D57" s="1" t="n">
        <v>59</v>
      </c>
      <c r="E57" s="1" t="n">
        <v>63</v>
      </c>
      <c r="F57" s="1" t="n">
        <v>64</v>
      </c>
      <c r="G57" s="1" t="n">
        <v>68</v>
      </c>
      <c r="H57" s="1" t="n">
        <v>69</v>
      </c>
      <c r="I57" s="1" t="n">
        <v>70</v>
      </c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</row>
    <row r="58" customFormat="false" ht="13.8" hidden="false" customHeight="false" outlineLevel="0" collapsed="false">
      <c r="B58" s="1" t="s">
        <v>5</v>
      </c>
      <c r="C58" s="1" t="s">
        <v>6</v>
      </c>
      <c r="D58" s="1" t="s">
        <v>7</v>
      </c>
      <c r="E58" s="1" t="s">
        <v>8</v>
      </c>
      <c r="F58" s="4" t="s">
        <v>9</v>
      </c>
      <c r="G58" s="0"/>
      <c r="H58" s="0"/>
      <c r="I58" s="0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</row>
    <row r="59" customFormat="false" ht="13.8" hidden="false" customHeight="false" outlineLevel="0" collapsed="false">
      <c r="B59" s="1" t="n">
        <f aca="false">COUNT(B57:Z57)</f>
        <v>8</v>
      </c>
      <c r="C59" s="1" t="n">
        <f aca="false">AVERAGE(B57:Z57)</f>
        <v>62.75</v>
      </c>
      <c r="D59" s="1" t="n">
        <f aca="false">_xlfn.VAR.S(B57:Z57)</f>
        <v>38.7857142857143</v>
      </c>
      <c r="E59" s="1" t="n">
        <f aca="false">_xlfn.STDEV.S(B57:Z57)</f>
        <v>6.22781777878209</v>
      </c>
      <c r="F59" s="1" t="n">
        <f aca="false">E59/SQRT(B59)</f>
        <v>2.20186609168548</v>
      </c>
      <c r="G59" s="0"/>
      <c r="H59" s="0"/>
      <c r="I59" s="0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</row>
    <row r="60" customFormat="false" ht="13.8" hidden="false" customHeight="false" outlineLevel="0" collapsed="false">
      <c r="B60" s="0"/>
      <c r="C60" s="0"/>
      <c r="D60" s="0"/>
      <c r="E60" s="0"/>
      <c r="F60" s="0"/>
      <c r="G60" s="0"/>
      <c r="H60" s="0"/>
      <c r="I60" s="0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</row>
    <row r="61" customFormat="false" ht="13.8" hidden="false" customHeight="false" outlineLevel="0" collapsed="false">
      <c r="B61" s="0"/>
      <c r="C61" s="0"/>
      <c r="D61" s="0"/>
      <c r="E61" s="0"/>
      <c r="F61" s="0"/>
      <c r="G61" s="0"/>
      <c r="H61" s="0"/>
      <c r="I61" s="0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</row>
    <row r="62" customFormat="false" ht="13.8" hidden="false" customHeight="false" outlineLevel="0" collapsed="false">
      <c r="B62" s="2" t="s">
        <v>0</v>
      </c>
      <c r="C62" s="2" t="s">
        <v>1</v>
      </c>
      <c r="D62" s="2" t="s">
        <v>17</v>
      </c>
      <c r="E62" s="2" t="s">
        <v>3</v>
      </c>
      <c r="F62" s="3" t="s">
        <v>18</v>
      </c>
      <c r="G62" s="2"/>
      <c r="H62" s="2"/>
      <c r="I62" s="0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</row>
    <row r="63" customFormat="false" ht="13.8" hidden="false" customHeight="false" outlineLevel="0" collapsed="false">
      <c r="B63" s="0"/>
      <c r="C63" s="0"/>
      <c r="D63" s="0"/>
      <c r="E63" s="0"/>
      <c r="F63" s="0"/>
      <c r="G63" s="0"/>
      <c r="H63" s="0"/>
      <c r="I63" s="0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</row>
    <row r="64" customFormat="false" ht="13.8" hidden="false" customHeight="false" outlineLevel="0" collapsed="false">
      <c r="B64" s="0"/>
      <c r="C64" s="0"/>
      <c r="D64" s="0"/>
      <c r="E64" s="0"/>
      <c r="F64" s="0"/>
      <c r="G64" s="0"/>
      <c r="H64" s="0"/>
      <c r="I64" s="0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</row>
    <row r="65" customFormat="false" ht="13.8" hidden="false" customHeight="false" outlineLevel="0" collapsed="false">
      <c r="B65" s="4" t="s">
        <v>19</v>
      </c>
      <c r="C65" s="0"/>
      <c r="D65" s="0"/>
      <c r="E65" s="0"/>
      <c r="F65" s="0"/>
      <c r="G65" s="0"/>
      <c r="H65" s="0"/>
      <c r="I65" s="0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</row>
    <row r="66" customFormat="false" ht="13.8" hidden="false" customHeight="false" outlineLevel="0" collapsed="false">
      <c r="B66" s="4" t="s">
        <v>20</v>
      </c>
      <c r="C66" s="0"/>
      <c r="D66" s="0"/>
      <c r="E66" s="0"/>
      <c r="F66" s="0"/>
      <c r="G66" s="0"/>
      <c r="H66" s="0"/>
      <c r="I66" s="0"/>
      <c r="J66" s="0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</row>
    <row r="67" customFormat="false" ht="13.8" hidden="false" customHeight="false" outlineLevel="0" collapsed="false">
      <c r="B67" s="1" t="n">
        <v>155.24</v>
      </c>
      <c r="C67" s="1" t="n">
        <v>143.46</v>
      </c>
      <c r="D67" s="1" t="n">
        <v>140.37</v>
      </c>
      <c r="E67" s="1" t="n">
        <v>152.29</v>
      </c>
      <c r="F67" s="1" t="n">
        <v>188.01</v>
      </c>
      <c r="G67" s="1" t="n">
        <v>151.13</v>
      </c>
      <c r="H67" s="1" t="n">
        <v>124.81</v>
      </c>
      <c r="I67" s="1" t="n">
        <v>191.16</v>
      </c>
      <c r="J67" s="1" t="n">
        <v>163.37</v>
      </c>
      <c r="K67" s="1" t="n">
        <v>150.9</v>
      </c>
      <c r="L67" s="1" t="n">
        <v>168.15</v>
      </c>
      <c r="M67" s="1" t="n">
        <v>153.39</v>
      </c>
      <c r="N67" s="1" t="n">
        <v>157.07</v>
      </c>
      <c r="O67" s="1" t="n">
        <v>179.25</v>
      </c>
      <c r="P67" s="1" t="n">
        <v>149.38</v>
      </c>
      <c r="Q67" s="1" t="n">
        <v>144.83</v>
      </c>
      <c r="R67" s="1" t="n">
        <v>147.17</v>
      </c>
      <c r="S67" s="1" t="n">
        <v>140.74</v>
      </c>
      <c r="T67" s="1" t="n">
        <v>169.98</v>
      </c>
      <c r="U67" s="1" t="n">
        <v>182.83</v>
      </c>
      <c r="V67" s="1" t="n">
        <v>186.87</v>
      </c>
      <c r="W67" s="1" t="n">
        <v>164.76</v>
      </c>
      <c r="X67" s="1" t="n">
        <v>133.79</v>
      </c>
      <c r="Y67" s="1" t="n">
        <v>180.65</v>
      </c>
      <c r="Z67" s="1" t="n">
        <v>155.97</v>
      </c>
    </row>
    <row r="68" customFormat="false" ht="13.8" hidden="false" customHeight="false" outlineLevel="0" collapsed="false">
      <c r="B68" s="1" t="s">
        <v>5</v>
      </c>
      <c r="C68" s="1" t="s">
        <v>6</v>
      </c>
      <c r="D68" s="1" t="s">
        <v>7</v>
      </c>
      <c r="E68" s="1" t="s">
        <v>8</v>
      </c>
      <c r="F68" s="4" t="s">
        <v>9</v>
      </c>
      <c r="J68" s="1" t="s">
        <v>10</v>
      </c>
      <c r="L68" s="1" t="s">
        <v>11</v>
      </c>
      <c r="N68" s="1" t="s">
        <v>12</v>
      </c>
      <c r="Q68" s="1" t="s">
        <v>13</v>
      </c>
    </row>
    <row r="69" customFormat="false" ht="13.8" hidden="false" customHeight="false" outlineLevel="0" collapsed="false">
      <c r="B69" s="1" t="n">
        <f aca="false">COUNT(B67:Z67)</f>
        <v>25</v>
      </c>
      <c r="C69" s="1" t="n">
        <f aca="false">AVERAGE(B67:Z67)</f>
        <v>159.0228</v>
      </c>
      <c r="D69" s="1" t="n">
        <f aca="false">_xlfn.VAR.S(B67:Z67)</f>
        <v>322.776912666667</v>
      </c>
      <c r="E69" s="1" t="n">
        <f aca="false">_xlfn.STDEV.S(B67:Z67)</f>
        <v>17.9659932279478</v>
      </c>
      <c r="F69" s="1" t="n">
        <f aca="false">E69/SQRT(B69)</f>
        <v>3.59319864558956</v>
      </c>
      <c r="J69" s="1" t="n">
        <f aca="false">1.96*F69</f>
        <v>7.04266934535554</v>
      </c>
      <c r="L69" s="1" t="n">
        <f aca="false">C69-J69</f>
        <v>151.980130654644</v>
      </c>
      <c r="N69" s="1" t="n">
        <f aca="false">C69+J69</f>
        <v>166.065469345355</v>
      </c>
      <c r="Q69" s="0"/>
    </row>
    <row r="70" customFormat="false" ht="13.8" hidden="false" customHeight="false" outlineLevel="0" collapsed="false">
      <c r="B70" s="0"/>
      <c r="C70" s="0"/>
      <c r="D70" s="0"/>
      <c r="E70" s="0"/>
      <c r="F70" s="0"/>
      <c r="J70" s="0"/>
      <c r="L70" s="0"/>
      <c r="N70" s="0"/>
      <c r="Q70" s="0"/>
    </row>
    <row r="71" customFormat="false" ht="13.8" hidden="false" customHeight="false" outlineLevel="0" collapsed="false">
      <c r="B71" s="4" t="s">
        <v>21</v>
      </c>
      <c r="C71" s="0"/>
      <c r="D71" s="0"/>
      <c r="E71" s="0"/>
      <c r="F71" s="0"/>
      <c r="J71" s="0"/>
      <c r="L71" s="0"/>
      <c r="N71" s="0"/>
      <c r="Q71" s="0"/>
    </row>
    <row r="72" customFormat="false" ht="13.8" hidden="false" customHeight="false" outlineLevel="0" collapsed="false">
      <c r="B72" s="0" t="n">
        <v>123.6</v>
      </c>
      <c r="C72" s="0" t="n">
        <v>143.82</v>
      </c>
      <c r="D72" s="0" t="n">
        <v>133.73</v>
      </c>
      <c r="E72" s="0" t="n">
        <v>201.65</v>
      </c>
      <c r="F72" s="0" t="n">
        <v>217.37</v>
      </c>
      <c r="G72" s="1" t="n">
        <v>120.49</v>
      </c>
      <c r="H72" s="1" t="n">
        <v>83.17</v>
      </c>
      <c r="I72" s="1" t="n">
        <v>179.52</v>
      </c>
      <c r="J72" s="0" t="n">
        <v>117.73</v>
      </c>
      <c r="K72" s="1" t="n">
        <v>125.26</v>
      </c>
      <c r="L72" s="0" t="n">
        <v>153.51</v>
      </c>
      <c r="M72" s="1" t="n">
        <v>203.75</v>
      </c>
      <c r="N72" s="0" t="n">
        <v>152.43</v>
      </c>
      <c r="O72" s="1" t="n">
        <v>195.61</v>
      </c>
      <c r="P72" s="1" t="n">
        <v>173.74</v>
      </c>
      <c r="Q72" s="0" t="n">
        <v>95.19</v>
      </c>
      <c r="R72" s="1" t="n">
        <v>196.53</v>
      </c>
      <c r="S72" s="1" t="n">
        <v>113.1</v>
      </c>
      <c r="T72" s="1" t="n">
        <v>190.34</v>
      </c>
      <c r="U72" s="1" t="n">
        <v>229.19</v>
      </c>
      <c r="V72" s="1" t="n">
        <v>180.23</v>
      </c>
      <c r="W72" s="1" t="n">
        <v>187.12</v>
      </c>
      <c r="X72" s="1" t="n">
        <v>111.15</v>
      </c>
      <c r="Y72" s="1" t="n">
        <v>156.01</v>
      </c>
      <c r="Z72" s="1" t="n">
        <v>191.33</v>
      </c>
    </row>
    <row r="73" customFormat="false" ht="13.8" hidden="false" customHeight="false" outlineLevel="0" collapsed="false">
      <c r="B73" s="1" t="s">
        <v>5</v>
      </c>
      <c r="C73" s="1" t="s">
        <v>6</v>
      </c>
      <c r="D73" s="1" t="s">
        <v>7</v>
      </c>
      <c r="E73" s="1" t="s">
        <v>8</v>
      </c>
      <c r="F73" s="4" t="s">
        <v>9</v>
      </c>
      <c r="J73" s="1" t="s">
        <v>10</v>
      </c>
      <c r="L73" s="1" t="s">
        <v>11</v>
      </c>
      <c r="N73" s="1" t="s">
        <v>12</v>
      </c>
      <c r="Q73" s="1" t="s">
        <v>13</v>
      </c>
    </row>
    <row r="74" customFormat="false" ht="13.8" hidden="false" customHeight="false" outlineLevel="0" collapsed="false">
      <c r="B74" s="1" t="n">
        <f aca="false">COUNT(B72:Z72)</f>
        <v>25</v>
      </c>
      <c r="C74" s="1" t="n">
        <f aca="false">AVERAGE(B72:Z72)</f>
        <v>159.0228</v>
      </c>
      <c r="D74" s="1" t="n">
        <f aca="false">_xlfn.VAR.S(B72:Z72)</f>
        <v>1648.27651266667</v>
      </c>
      <c r="E74" s="1" t="n">
        <f aca="false">_xlfn.STDEV.S(B72:Z72)</f>
        <v>40.5989718178511</v>
      </c>
      <c r="F74" s="1" t="n">
        <f aca="false">E74/SQRT(B74)</f>
        <v>8.11979436357022</v>
      </c>
      <c r="J74" s="1" t="n">
        <f aca="false">1.96*F74</f>
        <v>15.9147969525976</v>
      </c>
      <c r="L74" s="1" t="n">
        <f aca="false">C74-J74</f>
        <v>143.108003047402</v>
      </c>
      <c r="N74" s="1" t="n">
        <f aca="false">C74+J74</f>
        <v>174.937596952598</v>
      </c>
    </row>
  </sheetData>
  <hyperlinks>
    <hyperlink ref="B46" r:id="rId2" display="https://stats.stackexchange.com/questions/47809/how-does-the-sampling-distribution-of-sample-means-approximate-the-population-m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/>
  <cols>
    <col collapsed="false" hidden="false" max="1025" min="1" style="7" width="14.8825910931174"/>
  </cols>
  <sheetData>
    <row r="1" customFormat="false" ht="13.8" hidden="false" customHeight="false" outlineLevel="0" collapsed="false">
      <c r="A1" s="8"/>
      <c r="H1" s="8"/>
    </row>
    <row r="2" s="11" customFormat="true" ht="13.8" hidden="false" customHeight="false" outlineLevel="0" collapsed="false">
      <c r="A2" s="9"/>
      <c r="B2" s="10" t="s">
        <v>22</v>
      </c>
      <c r="C2" s="10" t="s">
        <v>23</v>
      </c>
      <c r="D2" s="10" t="s">
        <v>24</v>
      </c>
      <c r="E2" s="10" t="s">
        <v>25</v>
      </c>
      <c r="G2" s="10" t="s">
        <v>26</v>
      </c>
      <c r="H2" s="9"/>
    </row>
    <row r="3" customFormat="false" ht="13.8" hidden="false" customHeight="false" outlineLevel="0" collapsed="false">
      <c r="A3" s="8"/>
      <c r="B3" s="12" t="s">
        <v>27</v>
      </c>
      <c r="C3" s="12" t="n">
        <v>163</v>
      </c>
      <c r="D3" s="12" t="n">
        <v>154</v>
      </c>
      <c r="E3" s="12" t="n">
        <v>317</v>
      </c>
      <c r="F3" s="8" t="s">
        <v>28</v>
      </c>
      <c r="G3" s="13" t="n">
        <f aca="false">E3/E5</f>
        <v>0.648261758691207</v>
      </c>
      <c r="H3" s="8"/>
    </row>
    <row r="4" customFormat="false" ht="13.8" hidden="false" customHeight="false" outlineLevel="0" collapsed="false">
      <c r="A4" s="8"/>
      <c r="B4" s="12" t="s">
        <v>29</v>
      </c>
      <c r="C4" s="12" t="n">
        <f aca="false">C5-C3</f>
        <v>64</v>
      </c>
      <c r="D4" s="12" t="n">
        <f aca="false">D5-D3</f>
        <v>108</v>
      </c>
      <c r="E4" s="12" t="n">
        <v>172</v>
      </c>
      <c r="F4" s="8" t="s">
        <v>30</v>
      </c>
      <c r="G4" s="13" t="n">
        <f aca="false">E4/E5</f>
        <v>0.351738241308793</v>
      </c>
      <c r="H4" s="8"/>
    </row>
    <row r="5" customFormat="false" ht="13.8" hidden="false" customHeight="false" outlineLevel="0" collapsed="false">
      <c r="A5" s="8"/>
      <c r="B5" s="12" t="s">
        <v>25</v>
      </c>
      <c r="C5" s="12" t="n">
        <v>227</v>
      </c>
      <c r="D5" s="12" t="n">
        <v>262</v>
      </c>
      <c r="E5" s="12" t="n">
        <v>489</v>
      </c>
      <c r="F5" s="8"/>
      <c r="G5" s="14" t="n">
        <f aca="false">SUM(G3:G4)</f>
        <v>1</v>
      </c>
      <c r="H5" s="8"/>
    </row>
    <row r="6" customFormat="false" ht="13.8" hidden="false" customHeight="false" outlineLevel="0" collapsed="false">
      <c r="A6" s="8"/>
      <c r="F6" s="8"/>
      <c r="G6" s="8"/>
      <c r="H6" s="8"/>
    </row>
    <row r="7" s="11" customFormat="true" ht="13.8" hidden="false" customHeight="false" outlineLevel="0" collapsed="false">
      <c r="A7" s="9"/>
      <c r="B7" s="10" t="s">
        <v>26</v>
      </c>
      <c r="C7" s="10" t="s">
        <v>23</v>
      </c>
      <c r="D7" s="10" t="s">
        <v>24</v>
      </c>
      <c r="E7" s="10" t="s">
        <v>25</v>
      </c>
      <c r="F7" s="9"/>
      <c r="G7" s="9"/>
      <c r="H7" s="9"/>
    </row>
    <row r="8" customFormat="false" ht="13.8" hidden="false" customHeight="false" outlineLevel="0" collapsed="false">
      <c r="A8" s="8"/>
      <c r="B8" s="12" t="s">
        <v>27</v>
      </c>
      <c r="C8" s="15" t="n">
        <f aca="false">C5*G3</f>
        <v>147.155419222904</v>
      </c>
      <c r="D8" s="15" t="n">
        <f aca="false">D5*G3</f>
        <v>169.844580777096</v>
      </c>
      <c r="E8" s="12" t="n">
        <f aca="false">SUM(C8:D8)</f>
        <v>317</v>
      </c>
      <c r="F8" s="8"/>
      <c r="G8" s="8"/>
      <c r="H8" s="8"/>
    </row>
    <row r="9" customFormat="false" ht="13.8" hidden="false" customHeight="false" outlineLevel="0" collapsed="false">
      <c r="A9" s="8"/>
      <c r="B9" s="12" t="s">
        <v>29</v>
      </c>
      <c r="C9" s="15" t="n">
        <f aca="false">C5*G4</f>
        <v>79.8445807770961</v>
      </c>
      <c r="D9" s="15" t="n">
        <f aca="false">D5*G4</f>
        <v>92.1554192229039</v>
      </c>
      <c r="E9" s="12" t="n">
        <f aca="false">SUM(C9:D9)</f>
        <v>172</v>
      </c>
      <c r="F9" s="8"/>
      <c r="G9" s="8"/>
      <c r="H9" s="8"/>
    </row>
    <row r="10" customFormat="false" ht="13.8" hidden="false" customHeight="false" outlineLevel="0" collapsed="false">
      <c r="A10" s="8"/>
      <c r="B10" s="12" t="s">
        <v>25</v>
      </c>
      <c r="C10" s="12" t="n">
        <f aca="false">SUM(C8:C9)</f>
        <v>227</v>
      </c>
      <c r="D10" s="12" t="n">
        <f aca="false">SUM(D8:D9)</f>
        <v>262</v>
      </c>
      <c r="E10" s="12" t="n">
        <f aca="false">SUM(C10:D10)</f>
        <v>489</v>
      </c>
      <c r="F10" s="8"/>
      <c r="G10" s="8"/>
      <c r="H10" s="8"/>
    </row>
    <row r="11" customFormat="false" ht="13.8" hidden="false" customHeight="false" outlineLevel="0" collapsed="false">
      <c r="A11" s="8"/>
      <c r="F11" s="8"/>
      <c r="G11" s="8"/>
      <c r="H11" s="8"/>
    </row>
    <row r="12" customFormat="false" ht="13.8" hidden="false" customHeight="false" outlineLevel="0" collapsed="false">
      <c r="A12" s="8"/>
      <c r="F12" s="8"/>
      <c r="G12" s="8"/>
      <c r="H12" s="8"/>
    </row>
    <row r="13" customFormat="false" ht="13.8" hidden="false" customHeight="false" outlineLevel="0" collapsed="false">
      <c r="A13" s="8"/>
      <c r="F13" s="8"/>
      <c r="G13" s="8"/>
      <c r="H13" s="8"/>
    </row>
    <row r="14" customFormat="false" ht="13.8" hidden="false" customHeight="false" outlineLevel="0" collapsed="false">
      <c r="A14" s="8"/>
      <c r="F14" s="8"/>
      <c r="G14" s="8"/>
      <c r="H14" s="8"/>
    </row>
    <row r="15" customFormat="false" ht="13.8" hidden="false" customHeight="false" outlineLevel="0" collapsed="false">
      <c r="A15" s="8"/>
      <c r="F15" s="8"/>
      <c r="G15" s="8"/>
      <c r="H15" s="8"/>
    </row>
    <row r="16" customFormat="false" ht="13.8" hidden="false" customHeight="false" outlineLevel="0" collapsed="false">
      <c r="A16" s="8"/>
      <c r="F16" s="8"/>
      <c r="G16" s="8"/>
      <c r="H16" s="8"/>
    </row>
    <row r="17" customFormat="false" ht="13.8" hidden="false" customHeight="false" outlineLevel="0" collapsed="false">
      <c r="A17" s="8"/>
      <c r="F17" s="8"/>
      <c r="G17" s="8"/>
      <c r="H17" s="8"/>
    </row>
    <row r="18" s="11" customFormat="true" ht="13.8" hidden="false" customHeight="false" outlineLevel="0" collapsed="false">
      <c r="A18" s="9"/>
      <c r="B18" s="10" t="s">
        <v>31</v>
      </c>
      <c r="C18" s="10" t="s">
        <v>23</v>
      </c>
      <c r="D18" s="10" t="s">
        <v>24</v>
      </c>
      <c r="E18" s="10" t="s">
        <v>25</v>
      </c>
      <c r="F18" s="9"/>
      <c r="G18" s="9"/>
      <c r="H18" s="9"/>
    </row>
    <row r="19" customFormat="false" ht="13.8" hidden="false" customHeight="false" outlineLevel="0" collapsed="false">
      <c r="A19" s="8"/>
      <c r="B19" s="12" t="s">
        <v>27</v>
      </c>
      <c r="C19" s="12" t="n">
        <f aca="false">(C3-C8)^2/C8</f>
        <v>1.70602442864605</v>
      </c>
      <c r="D19" s="12" t="n">
        <f aca="false">(D3-D8)^2/D8</f>
        <v>1.47812040191852</v>
      </c>
      <c r="E19" s="12" t="n">
        <f aca="false">SUM(C19:D19)</f>
        <v>3.18414483056456</v>
      </c>
      <c r="F19" s="8"/>
      <c r="G19" s="8"/>
      <c r="H19" s="8"/>
    </row>
    <row r="20" customFormat="false" ht="13.8" hidden="false" customHeight="false" outlineLevel="0" collapsed="false">
      <c r="A20" s="8"/>
      <c r="B20" s="12" t="s">
        <v>29</v>
      </c>
      <c r="C20" s="12" t="n">
        <f aca="false">(C4-C9)^2/C9</f>
        <v>3.14424269698137</v>
      </c>
      <c r="D20" s="12" t="n">
        <f aca="false">(D4-D9)^2/D9</f>
        <v>2.7242102756289</v>
      </c>
      <c r="E20" s="12" t="n">
        <f aca="false">SUM(C20:D20)</f>
        <v>5.86845297261027</v>
      </c>
      <c r="F20" s="8"/>
      <c r="G20" s="8"/>
      <c r="H20" s="8"/>
    </row>
    <row r="21" customFormat="false" ht="13.8" hidden="false" customHeight="false" outlineLevel="0" collapsed="false">
      <c r="A21" s="8"/>
      <c r="B21" s="12" t="s">
        <v>25</v>
      </c>
      <c r="C21" s="12" t="n">
        <f aca="false">SUM(C19:C20)</f>
        <v>4.85026712562742</v>
      </c>
      <c r="D21" s="12" t="n">
        <f aca="false">SUM(D19:D20)</f>
        <v>4.20233067754741</v>
      </c>
      <c r="E21" s="16" t="n">
        <f aca="false">SUM(C21:D21)</f>
        <v>9.05259780317483</v>
      </c>
      <c r="F21" s="8"/>
      <c r="G21" s="8"/>
      <c r="H21" s="8"/>
    </row>
    <row r="22" customFormat="false" ht="13.8" hidden="false" customHeight="false" outlineLevel="0" collapsed="false">
      <c r="A22" s="8"/>
      <c r="B22" s="8"/>
      <c r="D22" s="8"/>
      <c r="E22" s="8"/>
      <c r="F22" s="8"/>
      <c r="G22" s="8"/>
      <c r="H22" s="8"/>
    </row>
    <row r="23" customFormat="false" ht="13.8" hidden="false" customHeight="false" outlineLevel="0" collapsed="false">
      <c r="A23" s="8"/>
      <c r="B23" s="8"/>
      <c r="D23" s="8"/>
      <c r="E23" s="8"/>
      <c r="F23" s="8"/>
      <c r="G23" s="8"/>
      <c r="H23" s="8"/>
    </row>
    <row r="24" customFormat="false" ht="13.8" hidden="false" customHeight="false" outlineLevel="0" collapsed="false">
      <c r="A24" s="8"/>
      <c r="B24" s="8"/>
      <c r="D24" s="8"/>
      <c r="E24" s="8"/>
      <c r="F24" s="8"/>
      <c r="G24" s="8"/>
      <c r="H24" s="8"/>
    </row>
    <row r="25" customFormat="false" ht="13.8" hidden="false" customHeight="false" outlineLevel="0" collapsed="false">
      <c r="A25" s="8"/>
      <c r="B25" s="8"/>
      <c r="D25" s="8"/>
      <c r="E25" s="8"/>
      <c r="F25" s="8"/>
      <c r="G25" s="8"/>
      <c r="H25" s="8"/>
    </row>
    <row r="26" customFormat="false" ht="13.8" hidden="false" customHeight="false" outlineLevel="0" collapsed="false">
      <c r="A26" s="8"/>
      <c r="B26" s="8"/>
      <c r="C26" s="17"/>
      <c r="D26" s="8"/>
      <c r="E26" s="8"/>
      <c r="F26" s="8"/>
      <c r="G26" s="8"/>
      <c r="H26" s="8"/>
    </row>
    <row r="27" customFormat="false" ht="13.8" hidden="false" customHeight="false" outlineLevel="0" collapsed="false">
      <c r="A27" s="8"/>
      <c r="B27" s="8"/>
      <c r="D27" s="8"/>
      <c r="E27" s="8"/>
      <c r="F27" s="8"/>
      <c r="G27" s="8"/>
      <c r="H27" s="8"/>
    </row>
    <row r="28" customFormat="false" ht="13.8" hidden="false" customHeight="false" outlineLevel="0" collapsed="false">
      <c r="A28" s="8"/>
      <c r="B28" s="8"/>
      <c r="C28" s="17" t="s">
        <v>32</v>
      </c>
      <c r="D28" s="8"/>
      <c r="E28" s="8"/>
      <c r="F28" s="8"/>
      <c r="G28" s="8"/>
      <c r="H28" s="8"/>
    </row>
    <row r="29" customFormat="false" ht="13.8" hidden="false" customHeight="false" outlineLevel="0" collapsed="false">
      <c r="A29" s="8"/>
      <c r="B29" s="8"/>
      <c r="C29" s="18" t="n">
        <f aca="false">(2-1)*(2-1)</f>
        <v>1</v>
      </c>
      <c r="D29" s="8"/>
      <c r="E29" s="8"/>
      <c r="F29" s="8"/>
      <c r="G29" s="8"/>
      <c r="H29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/>
  <cols>
    <col collapsed="false" hidden="false" max="1" min="1" style="1" width="2.89068825910931"/>
    <col collapsed="false" hidden="false" max="1025" min="2" style="0" width="20.7813765182186"/>
  </cols>
  <sheetData>
    <row r="1" customFormat="false" ht="14.5" hidden="false" customHeight="false" outlineLevel="0" collapsed="false">
      <c r="A1" s="0"/>
    </row>
    <row r="3" customFormat="false" ht="14.5" hidden="false" customHeight="false" outlineLevel="0" collapsed="false">
      <c r="A3" s="0"/>
      <c r="D3" s="0" t="s">
        <v>33</v>
      </c>
      <c r="E3" s="0" t="s">
        <v>34</v>
      </c>
      <c r="G3" s="19"/>
    </row>
    <row r="4" customFormat="false" ht="14.5" hidden="false" customHeight="false" outlineLevel="0" collapsed="false">
      <c r="A4" s="0"/>
      <c r="B4" s="0" t="s">
        <v>35</v>
      </c>
      <c r="D4" s="20" t="n">
        <v>0.995</v>
      </c>
      <c r="E4" s="20" t="n">
        <f aca="false">1-D4</f>
        <v>0.005</v>
      </c>
      <c r="G4" s="21"/>
    </row>
    <row r="5" customFormat="false" ht="14.5" hidden="false" customHeight="false" outlineLevel="0" collapsed="false">
      <c r="A5" s="0"/>
      <c r="B5" s="0" t="s">
        <v>36</v>
      </c>
      <c r="D5" s="20" t="n">
        <v>0.001</v>
      </c>
      <c r="E5" s="20" t="n">
        <f aca="false">1-D5</f>
        <v>0.999</v>
      </c>
      <c r="G5" s="21"/>
    </row>
    <row r="9" customFormat="false" ht="14.5" hidden="false" customHeight="false" outlineLevel="0" collapsed="false">
      <c r="A9" s="0"/>
      <c r="B9" s="0" t="s">
        <v>37</v>
      </c>
    </row>
    <row r="10" customFormat="false" ht="14.5" hidden="false" customHeight="false" outlineLevel="0" collapsed="false">
      <c r="A10" s="0"/>
      <c r="B10" s="0" t="s">
        <v>38</v>
      </c>
    </row>
    <row r="11" customFormat="false" ht="14.5" hidden="false" customHeight="false" outlineLevel="0" collapsed="false">
      <c r="A11" s="0"/>
      <c r="B11" s="0" t="s">
        <v>39</v>
      </c>
    </row>
    <row r="46" customFormat="false" ht="14.5" hidden="false" customHeight="false" outlineLevel="0" collapsed="false">
      <c r="A46" s="0"/>
      <c r="B46" s="22" t="s">
        <v>40</v>
      </c>
    </row>
    <row r="47" customFormat="false" ht="14.5" hidden="false" customHeight="false" outlineLevel="0" collapsed="false">
      <c r="A47" s="0"/>
      <c r="B47" s="22"/>
    </row>
    <row r="49" customFormat="false" ht="14.5" hidden="false" customHeight="false" outlineLevel="0" collapsed="false">
      <c r="A49" s="0"/>
      <c r="B49" s="0" t="s">
        <v>41</v>
      </c>
    </row>
    <row r="50" customFormat="false" ht="14.5" hidden="false" customHeight="false" outlineLevel="0" collapsed="false">
      <c r="A50" s="0"/>
      <c r="B50" s="23" t="n">
        <v>250</v>
      </c>
    </row>
    <row r="51" customFormat="false" ht="14.5" hidden="false" customHeight="false" outlineLevel="0" collapsed="false">
      <c r="A51" s="0"/>
      <c r="B51" s="0" t="s">
        <v>42</v>
      </c>
    </row>
    <row r="52" customFormat="false" ht="14.5" hidden="false" customHeight="false" outlineLevel="0" collapsed="false">
      <c r="A52" s="0"/>
      <c r="B52" s="23" t="n">
        <v>5000000</v>
      </c>
    </row>
    <row r="54" customFormat="false" ht="14.5" hidden="false" customHeight="false" outlineLevel="0" collapsed="false">
      <c r="A54" s="0"/>
      <c r="B54" s="0" t="s">
        <v>43</v>
      </c>
    </row>
    <row r="55" customFormat="false" ht="14.5" hidden="false" customHeight="false" outlineLevel="0" collapsed="false">
      <c r="A55" s="0"/>
      <c r="B55" s="24" t="n">
        <f aca="false">B50/B52</f>
        <v>5E-005</v>
      </c>
    </row>
    <row r="57" customFormat="false" ht="14.5" hidden="false" customHeight="false" outlineLevel="0" collapsed="false">
      <c r="A57" s="0"/>
      <c r="B57" s="0" t="s">
        <v>44</v>
      </c>
    </row>
    <row r="58" customFormat="false" ht="14.5" hidden="false" customHeight="false" outlineLevel="0" collapsed="false">
      <c r="A58" s="0"/>
      <c r="B58" s="24" t="n">
        <f aca="false">1-B55</f>
        <v>0.99995</v>
      </c>
    </row>
    <row r="72" customFormat="false" ht="14.5" hidden="false" customHeight="false" outlineLevel="0" collapsed="false">
      <c r="A72" s="0"/>
      <c r="B72" s="0" t="s">
        <v>45</v>
      </c>
    </row>
    <row r="73" customFormat="false" ht="14.5" hidden="false" customHeight="false" outlineLevel="0" collapsed="false">
      <c r="A73" s="0"/>
      <c r="B73" s="0" t="s">
        <v>46</v>
      </c>
    </row>
    <row r="76" customFormat="false" ht="14.5" hidden="false" customHeight="false" outlineLevel="0" collapsed="false">
      <c r="A76" s="0"/>
      <c r="B76" s="0" t="s">
        <v>47</v>
      </c>
    </row>
    <row r="77" customFormat="false" ht="14.5" hidden="false" customHeight="false" outlineLevel="0" collapsed="false">
      <c r="A77" s="1" t="s">
        <v>48</v>
      </c>
      <c r="B77" s="25" t="s">
        <v>49</v>
      </c>
    </row>
    <row r="78" customFormat="false" ht="14.5" hidden="false" customHeight="false" outlineLevel="0" collapsed="false">
      <c r="A78" s="1" t="s">
        <v>48</v>
      </c>
      <c r="B78" s="26" t="n">
        <f aca="false">D4</f>
        <v>0.995</v>
      </c>
      <c r="C78" s="1" t="s">
        <v>50</v>
      </c>
      <c r="D78" s="26" t="n">
        <f aca="false">B55</f>
        <v>5E-005</v>
      </c>
      <c r="E78" s="1" t="s">
        <v>51</v>
      </c>
      <c r="F78" s="26" t="n">
        <f aca="false">B85</f>
        <v>0.0010497</v>
      </c>
    </row>
    <row r="79" customFormat="false" ht="14.5" hidden="false" customHeight="false" outlineLevel="0" collapsed="false">
      <c r="A79" s="1" t="s">
        <v>48</v>
      </c>
      <c r="B79" s="26" t="n">
        <f aca="false">B78*D78/F78</f>
        <v>0.0473944936648566</v>
      </c>
    </row>
    <row r="81" customFormat="false" ht="14.5" hidden="false" customHeight="false" outlineLevel="0" collapsed="false">
      <c r="A81" s="0"/>
      <c r="B81" s="0" t="s">
        <v>52</v>
      </c>
    </row>
    <row r="82" customFormat="false" ht="14.5" hidden="false" customHeight="false" outlineLevel="0" collapsed="false">
      <c r="A82" s="1" t="s">
        <v>48</v>
      </c>
      <c r="B82" s="0" t="s">
        <v>53</v>
      </c>
    </row>
    <row r="83" customFormat="false" ht="14.5" hidden="false" customHeight="false" outlineLevel="0" collapsed="false">
      <c r="A83" s="1" t="s">
        <v>48</v>
      </c>
      <c r="B83" s="26" t="n">
        <f aca="false">D4</f>
        <v>0.995</v>
      </c>
      <c r="C83" s="1" t="s">
        <v>50</v>
      </c>
      <c r="D83" s="27" t="n">
        <f aca="false">B55</f>
        <v>5E-005</v>
      </c>
      <c r="E83" s="1" t="s">
        <v>54</v>
      </c>
      <c r="F83" s="26" t="n">
        <f aca="false">D5</f>
        <v>0.001</v>
      </c>
      <c r="G83" s="1" t="s">
        <v>50</v>
      </c>
      <c r="H83" s="27" t="n">
        <f aca="false">B58</f>
        <v>0.99995</v>
      </c>
    </row>
    <row r="84" customFormat="false" ht="14.5" hidden="false" customHeight="false" outlineLevel="0" collapsed="false">
      <c r="A84" s="1" t="s">
        <v>48</v>
      </c>
      <c r="B84" s="28" t="n">
        <f aca="false">B83*D83</f>
        <v>4.975E-005</v>
      </c>
      <c r="E84" s="1" t="s">
        <v>54</v>
      </c>
      <c r="F84" s="28" t="n">
        <f aca="false">F83*H83</f>
        <v>0.00099995</v>
      </c>
    </row>
    <row r="85" customFormat="false" ht="14.5" hidden="false" customHeight="false" outlineLevel="0" collapsed="false">
      <c r="A85" s="1" t="s">
        <v>48</v>
      </c>
      <c r="B85" s="26" t="n">
        <f aca="false">B84+F84</f>
        <v>0.0010497</v>
      </c>
      <c r="E85" s="1"/>
    </row>
    <row r="86" customFormat="false" ht="14.5" hidden="false" customHeight="false" outlineLevel="0" collapsed="false">
      <c r="B86" s="26"/>
      <c r="E86" s="1"/>
    </row>
    <row r="87" customFormat="false" ht="14.5" hidden="false" customHeight="false" outlineLevel="0" collapsed="false">
      <c r="B87" s="26"/>
      <c r="E87" s="1"/>
    </row>
    <row r="88" customFormat="false" ht="14.5" hidden="false" customHeight="false" outlineLevel="0" collapsed="false">
      <c r="E88" s="1"/>
    </row>
    <row r="90" customFormat="false" ht="14.5" hidden="false" customHeight="false" outlineLevel="0" collapsed="false">
      <c r="B90" s="5" t="s">
        <v>55</v>
      </c>
    </row>
    <row r="91" customFormat="false" ht="14.5" hidden="false" customHeight="false" outlineLevel="0" collapsed="false">
      <c r="B91" s="29" t="n">
        <f aca="false">B79/B55</f>
        <v>947.889873297132</v>
      </c>
      <c r="D91" s="5" t="s">
        <v>56</v>
      </c>
    </row>
  </sheetData>
  <hyperlinks>
    <hyperlink ref="B46" r:id="rId1" display="http://www.nea.gov.sg/public-health/dengue/dengue-case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  <Company>National University of Singapore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2018-01-24T03:16:58Z</dcterms:created>
  <dc:creator>Administrator</dc:creator>
  <dc:description/>
  <dc:language>en-SG</dc:language>
  <cp:lastModifiedBy/>
  <dcterms:modified xsi:type="dcterms:W3CDTF">2018-01-24T23:31:10Z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National University of Singapore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