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 (Índice)" sheetId="1" r:id="rId4"/>
    <sheet state="visible" name="Managerial P&amp;L " sheetId="2" r:id="rId5"/>
    <sheet state="visible" name="Managerial indicators" sheetId="3" r:id="rId6"/>
    <sheet state="visible" name="Operating figures" sheetId="4" r:id="rId7"/>
    <sheet state="visible" name="NPLs" sheetId="5" r:id="rId8"/>
    <sheet state="visible" name="FX Rates" sheetId="6" r:id="rId9"/>
    <sheet state="visible" name="IFRS - Statement of Income" sheetId="7" r:id="rId10"/>
    <sheet state="visible" name="IFRS - Balance Sheet" sheetId="8" r:id="rId11"/>
    <sheet state="visible" name="IFRS - Cash Flow" sheetId="9" r:id="rId12"/>
    <sheet state="visible" name="IFRS - Revenue breakdown " sheetId="10" r:id="rId13"/>
    <sheet state="visible" name="IFRS - Expenses breakdown" sheetId="11" r:id="rId14"/>
    <sheet state="visible" name="IFRS - Credit operations" sheetId="12" r:id="rId15"/>
  </sheets>
  <definedNames/>
  <calcPr/>
  <extLst>
    <ext uri="GoogleSheetsCustomDataVersion2">
      <go:sheetsCustomData xmlns:go="http://customooxmlschemas.google.com/" r:id="rId16" roundtripDataChecksum="DweAOc+WvWzATrWIh6nylnb3CsO+WMlc4QqG7tP/+io="/>
    </ext>
  </extLst>
</workbook>
</file>

<file path=xl/sharedStrings.xml><?xml version="1.0" encoding="utf-8"?>
<sst xmlns="http://schemas.openxmlformats.org/spreadsheetml/2006/main" count="693" uniqueCount="296">
  <si>
    <t xml:space="preserve"> </t>
  </si>
  <si>
    <t>Nu Holdings Ltd.</t>
  </si>
  <si>
    <t>Investor Relations</t>
  </si>
  <si>
    <t>investors@nubank.com.br</t>
  </si>
  <si>
    <t>MANAGERIAL INFORMATION</t>
  </si>
  <si>
    <t>CONSOLIDATED FINANCIAL STATEMENTS IN IFRS</t>
  </si>
  <si>
    <t>Managerial P&amp;L</t>
  </si>
  <si>
    <t>Consolidated Statement of Income</t>
  </si>
  <si>
    <t>Managerial Indicators</t>
  </si>
  <si>
    <t>Consolidated Balance Sheet</t>
  </si>
  <si>
    <t>Operating Figures</t>
  </si>
  <si>
    <t>Consolidated Statement of Cash Flow</t>
  </si>
  <si>
    <t>Non-Performing Loans (NPLs)</t>
  </si>
  <si>
    <t>Revenue Breakdown</t>
  </si>
  <si>
    <t>Expenses Breakdown</t>
  </si>
  <si>
    <t>Credit Operations</t>
  </si>
  <si>
    <t>Amounts in million of US$, unless otherwise noted</t>
  </si>
  <si>
    <t>Back to Contents</t>
  </si>
  <si>
    <t>3-MONTH PERIOD ENDED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</si>
  <si>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</si>
  <si>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</si>
  <si>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</si>
  <si>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</si>
  <si>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</si>
  <si>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</si>
  <si>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</si>
  <si>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</si>
  <si>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</si>
  <si>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US$</t>
  </si>
  <si>
    <t>Total Revenue</t>
  </si>
  <si>
    <t>Credit Income</t>
  </si>
  <si>
    <t>Float Income</t>
  </si>
  <si>
    <t>Fee Revenue</t>
  </si>
  <si>
    <t>Total Direct Costs</t>
  </si>
  <si>
    <t>Funding Cost</t>
  </si>
  <si>
    <t>Cost of Credit</t>
  </si>
  <si>
    <t>Transaction Cost</t>
  </si>
  <si>
    <t>Revenue-Based Taxes</t>
  </si>
  <si>
    <t>Gross Profit</t>
  </si>
  <si>
    <t>Operating Expenses</t>
  </si>
  <si>
    <t>Customer Support and Operations</t>
  </si>
  <si>
    <t>G&amp;A Expenses</t>
  </si>
  <si>
    <t>Marketing Expenses</t>
  </si>
  <si>
    <t>Other Operating Expenses</t>
  </si>
  <si>
    <t>Share of Results From Associates</t>
  </si>
  <si>
    <t>EBT</t>
  </si>
  <si>
    <t>Income Taxes</t>
  </si>
  <si>
    <t>Net Income</t>
  </si>
  <si>
    <t>Average Revenue per Active Customer (ARPAC) - US$</t>
  </si>
  <si>
    <t>Cost to Serve per Active Customer - US$</t>
  </si>
  <si>
    <t>Balances EoP</t>
  </si>
  <si>
    <t>Credit Card non-IEP</t>
  </si>
  <si>
    <t>Credit Card IEP</t>
  </si>
  <si>
    <t>Loans to customers</t>
  </si>
  <si>
    <t>Total Interest Earning Portfolio (IEP)</t>
  </si>
  <si>
    <t>Cash and cash equivalents</t>
  </si>
  <si>
    <t>Securities - Financial assets at fair value through profit or loss</t>
  </si>
  <si>
    <t>Securities - Financial assets at fair value through OCI</t>
  </si>
  <si>
    <t>Securities - Financial assets at amortized cost</t>
  </si>
  <si>
    <t>Compulsory and other deposits at central banks</t>
  </si>
  <si>
    <t>Other receivables</t>
  </si>
  <si>
    <t>Other financial assets</t>
  </si>
  <si>
    <t>Derivatives</t>
  </si>
  <si>
    <t>Collateral for credit card operations</t>
  </si>
  <si>
    <t>Total Interest Earning Assets (IEA)</t>
  </si>
  <si>
    <t>Average Balance</t>
  </si>
  <si>
    <t>Interest Income, Expense and Cost of Risk</t>
  </si>
  <si>
    <t>NII</t>
  </si>
  <si>
    <t>Risk-adjusted NII</t>
  </si>
  <si>
    <t>Margin (%)</t>
  </si>
  <si>
    <t>Risk-adjusted NIM (%)</t>
  </si>
  <si>
    <t>Efficiency Ratio (%)</t>
  </si>
  <si>
    <t>Liquidity Position</t>
  </si>
  <si>
    <t>Credit Card Receivables (Gross)</t>
  </si>
  <si>
    <t>Loan to Customers (Gross)</t>
  </si>
  <si>
    <t>Payables to network</t>
  </si>
  <si>
    <t>Net Credit Portfolio</t>
  </si>
  <si>
    <t>Deposits</t>
  </si>
  <si>
    <t>Financial Bills</t>
  </si>
  <si>
    <t>Compulsory Deposits</t>
  </si>
  <si>
    <t>Total Available Funding</t>
  </si>
  <si>
    <t>Net Credit Portfolio / Available Funding</t>
  </si>
  <si>
    <t>Amounts in billion of US$, unless otherwise noted</t>
  </si>
  <si>
    <t>30/06/2023</t>
  </si>
  <si>
    <t>30/09/2023</t>
  </si>
  <si>
    <t>Number of customers (# MM)</t>
  </si>
  <si>
    <t>Brazil</t>
  </si>
  <si>
    <t xml:space="preserve">     Individual</t>
  </si>
  <si>
    <t xml:space="preserve">     SME</t>
  </si>
  <si>
    <t>Mexico</t>
  </si>
  <si>
    <t>Colombia</t>
  </si>
  <si>
    <t>Number of active customers (# MM) - Nu Holdings</t>
  </si>
  <si>
    <t>Total</t>
  </si>
  <si>
    <t>Credit Card (Consumer + SME)</t>
  </si>
  <si>
    <t>Unsecured Lending (Consumer + SME)</t>
  </si>
  <si>
    <t>Payment volume (US$ Bn)</t>
  </si>
  <si>
    <t>Total PV</t>
  </si>
  <si>
    <t>Credit Card</t>
  </si>
  <si>
    <t>Debit Card</t>
  </si>
  <si>
    <t>Number of employees (# '000)</t>
  </si>
  <si>
    <t>%</t>
  </si>
  <si>
    <t>Nu Holdings Credit Portfolio</t>
  </si>
  <si>
    <t>15-90 days NPL</t>
  </si>
  <si>
    <t>90+ NPL</t>
  </si>
  <si>
    <t>FX Rates</t>
  </si>
  <si>
    <t>BRL/USD Average</t>
  </si>
  <si>
    <t>BRL/USD End of the Period</t>
  </si>
  <si>
    <t>Consolidated Statement of Profit or Loss - Quarter</t>
  </si>
  <si>
    <t>Amounts in million of US$, except earnings (loss) per share</t>
  </si>
  <si>
    <t>Interest income and gains net of losses on financial instruments</t>
  </si>
  <si>
    <t>Fee and commission income</t>
  </si>
  <si>
    <t>Total revenue</t>
  </si>
  <si>
    <t>Interest and other financial expenses</t>
  </si>
  <si>
    <t>Transactional expenses</t>
  </si>
  <si>
    <t>Expected credit loss</t>
  </si>
  <si>
    <t>Total cost of financial and transactional services provided</t>
  </si>
  <si>
    <t>Gross profit</t>
  </si>
  <si>
    <t>Operating (expenses) income</t>
  </si>
  <si>
    <t>Customer support and operations</t>
  </si>
  <si>
    <t>General and administrative expenses (G&amp;A)</t>
  </si>
  <si>
    <t xml:space="preserve">           G&amp;A - Contingent share award (CSA) termination</t>
  </si>
  <si>
    <t xml:space="preserve">           G&amp;A - Other</t>
  </si>
  <si>
    <t>Marketing expenses</t>
  </si>
  <si>
    <t>Other expenses</t>
  </si>
  <si>
    <t>Other income</t>
  </si>
  <si>
    <t>Total operating (expenses) income</t>
  </si>
  <si>
    <t>Income Of Share Of Profit Or (loss) In Associates</t>
  </si>
  <si>
    <t>Results with convertible instruments</t>
  </si>
  <si>
    <t>Profit (loss) before income taxes</t>
  </si>
  <si>
    <t>Income taxes</t>
  </si>
  <si>
    <t>Net income for the period/ year</t>
  </si>
  <si>
    <t>Net income attributable to shareholders of the parent company</t>
  </si>
  <si>
    <t>Net income attributable to non-controlling interests</t>
  </si>
  <si>
    <t>Earnings (loss) per share – Basic</t>
  </si>
  <si>
    <t>Earnings (loss) per share – Diluted</t>
  </si>
  <si>
    <t>Weighted average number of outstanding shares – Basic (in thousands of shares)</t>
  </si>
  <si>
    <t>Weighted average number of outstanding shares – Diluted (in thousands of shares)</t>
  </si>
  <si>
    <t>Consolidated Statement of Financial Position</t>
  </si>
  <si>
    <t>Amounts in million of US$</t>
  </si>
  <si>
    <t>Assets</t>
  </si>
  <si>
    <t>Financial assets at fair value through profit or loss</t>
  </si>
  <si>
    <t>Securities</t>
  </si>
  <si>
    <t>Financial assets at fair value through other comprehensive income</t>
  </si>
  <si>
    <t>Financial assets at amortized cost</t>
  </si>
  <si>
    <t>Credit card receivables</t>
  </si>
  <si>
    <t>Interbank transactions</t>
  </si>
  <si>
    <t/>
  </si>
  <si>
    <t>Other assets</t>
  </si>
  <si>
    <t>Deferred tax assets</t>
  </si>
  <si>
    <t>Investments in associates</t>
  </si>
  <si>
    <t>Right-of-use assets</t>
  </si>
  <si>
    <t>Property, plant and equipment</t>
  </si>
  <si>
    <t>Intangible assets</t>
  </si>
  <si>
    <t>Goodwill</t>
  </si>
  <si>
    <t>Total assets</t>
  </si>
  <si>
    <t>Liabilities</t>
  </si>
  <si>
    <t>Financial liabilities at fair value through profit or loss</t>
  </si>
  <si>
    <t>Instruments eligible as capital</t>
  </si>
  <si>
    <t>Financial liabilities at amortized cost</t>
  </si>
  <si>
    <t>Borrowings and financing</t>
  </si>
  <si>
    <t>Repurchase agreements</t>
  </si>
  <si>
    <t>Securitized borrowings</t>
  </si>
  <si>
    <t>Senior preferred shares</t>
  </si>
  <si>
    <t>Salaries, allowances and social security contributions</t>
  </si>
  <si>
    <t>Tax liabilities</t>
  </si>
  <si>
    <t>Lease liabilities</t>
  </si>
  <si>
    <t>Provisions and contingent liabilities</t>
  </si>
  <si>
    <t>Deferred income</t>
  </si>
  <si>
    <t>Deferred tax liabilities</t>
  </si>
  <si>
    <t>Other liabilities</t>
  </si>
  <si>
    <t>Total liabilities</t>
  </si>
  <si>
    <t>Equity</t>
  </si>
  <si>
    <t>Share capital</t>
  </si>
  <si>
    <t>Share premium reserve</t>
  </si>
  <si>
    <t>Retained earnings</t>
  </si>
  <si>
    <t>Other comprehensive income (loss)</t>
  </si>
  <si>
    <t>Equity attributable to shareholders of the parent company</t>
  </si>
  <si>
    <t>Equity attributable to non-controlling interests</t>
  </si>
  <si>
    <t>Total equity</t>
  </si>
  <si>
    <t>Total liabilities and equity</t>
  </si>
  <si>
    <t>Cash flows from operating activities</t>
  </si>
  <si>
    <t>Reconciliation of profit (loss) to net cash flows from operating activities:</t>
  </si>
  <si>
    <t>Profit (Loss) for the period/year</t>
  </si>
  <si>
    <t>Adjustments:</t>
  </si>
  <si>
    <t>Depreciation and amortization</t>
  </si>
  <si>
    <t>Deferred income taxes</t>
  </si>
  <si>
    <t>Customer program</t>
  </si>
  <si>
    <t>Unrealized (gains) losses on financial instruments</t>
  </si>
  <si>
    <t>Interest accrued</t>
  </si>
  <si>
    <t>Share-based payments - Contingency share award (CSA) - termination</t>
  </si>
  <si>
    <t>Share-based compensation</t>
  </si>
  <si>
    <t>Unrealized losses on other investments</t>
  </si>
  <si>
    <t>Income of share of profit or (loss) in associates</t>
  </si>
  <si>
    <t>Others</t>
  </si>
  <si>
    <t>Changes in operating assets and liabilities:</t>
  </si>
  <si>
    <t>Compulsory deposits and others at central banks</t>
  </si>
  <si>
    <t>Interest paid</t>
  </si>
  <si>
    <t>Income tax paid</t>
  </si>
  <si>
    <t>Interest received</t>
  </si>
  <si>
    <t>Cash flows (used in) generated from operating activities</t>
  </si>
  <si>
    <t>Cash flows from investing activities</t>
  </si>
  <si>
    <t>Acquisition of property, plant and equipment</t>
  </si>
  <si>
    <t>Acquisition and development of intangible assets</t>
  </si>
  <si>
    <t>Investment in associates</t>
  </si>
  <si>
    <t>Acquisition of subsidiary, net of cash acquired</t>
  </si>
  <si>
    <t>Financial instruments derivatives</t>
  </si>
  <si>
    <t>Acquisition of securities - equity instruments</t>
  </si>
  <si>
    <t>Cash flow (used in) generated from investing activities</t>
  </si>
  <si>
    <t>Cash flows from financing activities</t>
  </si>
  <si>
    <t>Proceeds from senior preferred shares</t>
  </si>
  <si>
    <t>Issuance of preferred shares</t>
  </si>
  <si>
    <t>Issuance of shares under IPO</t>
  </si>
  <si>
    <t>Transactions costs from IPO</t>
  </si>
  <si>
    <t>Issuance of shares for over-allotment in IPO</t>
  </si>
  <si>
    <t>Transactions costs for over-allotment in IPO</t>
  </si>
  <si>
    <t>Proceeds from securitized borrowings</t>
  </si>
  <si>
    <t>Payments of securitized borrowings</t>
  </si>
  <si>
    <t>Proceeds from borrowings and financing</t>
  </si>
  <si>
    <t>Payments of borrowings and financing</t>
  </si>
  <si>
    <t>Proceeds from debt instruments eligible as capital</t>
  </si>
  <si>
    <t>Lease payments</t>
  </si>
  <si>
    <t>Exercise of stock options</t>
  </si>
  <si>
    <t>Shares repurchased</t>
  </si>
  <si>
    <t>Shares withheld for employee’s taxes</t>
  </si>
  <si>
    <t>Cash flows (used in) generated from financing activities</t>
  </si>
  <si>
    <t>Change in cash and cash equivalents</t>
  </si>
  <si>
    <t>Cash and cash equivalents - beginning of the period/year</t>
  </si>
  <si>
    <t>Foreign exchange rate changes on cash and cash equivalents</t>
  </si>
  <si>
    <t>Cash and cash equivalents - end of the period/year</t>
  </si>
  <si>
    <t>Increase (decrease) in cash and cash equivalents</t>
  </si>
  <si>
    <t>The information included in this spreadsheet is acumulated as of date.</t>
  </si>
  <si>
    <t>Interest income – credit card</t>
  </si>
  <si>
    <t>Interest income – loan</t>
  </si>
  <si>
    <t>Interest income – other assets at amortized cost</t>
  </si>
  <si>
    <t>Interest income – other receivables</t>
  </si>
  <si>
    <t>Interest income and gains net of losses - financial instruments at fair value</t>
  </si>
  <si>
    <t>Other income at fair value</t>
  </si>
  <si>
    <t>Total interest income and gains net of losses on financial instruments</t>
  </si>
  <si>
    <t>Credit and debit card income</t>
  </si>
  <si>
    <t>Late fees</t>
  </si>
  <si>
    <t>Insurance commission</t>
  </si>
  <si>
    <t>Other fee and commission income</t>
  </si>
  <si>
    <t>Customer Program ("NuSócios")</t>
  </si>
  <si>
    <t>Total fee and commission income</t>
  </si>
  <si>
    <t>Interest expense on deposits</t>
  </si>
  <si>
    <t>Interest expense on debt instruments and financing</t>
  </si>
  <si>
    <t>Other interest and similar expenses</t>
  </si>
  <si>
    <t>Total interest and other financial expenses</t>
  </si>
  <si>
    <t>Payments and network costs</t>
  </si>
  <si>
    <t>Rewards expenses</t>
  </si>
  <si>
    <t>Financial system expenses</t>
  </si>
  <si>
    <t>Other transactional expenses</t>
  </si>
  <si>
    <t>Total transactional expenses</t>
  </si>
  <si>
    <t>Infrastructure and data processing costs</t>
  </si>
  <si>
    <t>Credit analysis and collection costs</t>
  </si>
  <si>
    <t>Customer services</t>
  </si>
  <si>
    <t>Salaries and associated benefits</t>
  </si>
  <si>
    <t>Credit and debit card issuance costs</t>
  </si>
  <si>
    <t>Specialized services expenses</t>
  </si>
  <si>
    <t>Other personnel costs</t>
  </si>
  <si>
    <t>Advertising and marketing</t>
  </si>
  <si>
    <t>Taxes on financial income</t>
  </si>
  <si>
    <t>General and administrative expenses</t>
  </si>
  <si>
    <t>Share-based compensation - contingent share award termination (note 10b)) (i)</t>
  </si>
  <si>
    <t>Branding and advertising</t>
  </si>
  <si>
    <t>30/06/2020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</si>
  <si>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</si>
  <si>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</si>
  <si>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</si>
  <si>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</si>
  <si>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</si>
  <si>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</si>
  <si>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</si>
  <si>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</si>
  <si>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</si>
  <si>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</si>
  <si>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Credit Card Receivables</t>
  </si>
  <si>
    <t>Total receivables</t>
  </si>
  <si>
    <t>Fair value adjustment - portfolio hedge</t>
  </si>
  <si>
    <t>Credit card expected credit loss</t>
  </si>
  <si>
    <t>Presented as deduction of receivables</t>
  </si>
  <si>
    <t>Presented as "Other liabilities"</t>
  </si>
  <si>
    <t>Total credit card expected credit loss</t>
  </si>
  <si>
    <t>Receivables, net</t>
  </si>
  <si>
    <t>Total receivables presented as assets</t>
  </si>
  <si>
    <t>Lending receivables</t>
  </si>
  <si>
    <t>Loans to individuals</t>
  </si>
  <si>
    <t>Loans to companies</t>
  </si>
  <si>
    <t>Total loans</t>
  </si>
  <si>
    <t>Loan expected credit loss</t>
  </si>
  <si>
    <t>Other receivables - ECL</t>
  </si>
  <si>
    <t>Credit card portfolio</t>
  </si>
  <si>
    <t>Lending portfolio</t>
  </si>
  <si>
    <t>Total write-offs</t>
  </si>
  <si>
    <t>Total Recoveries</t>
  </si>
  <si>
    <t>The information included in this table is acumulated as of 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</si>
</sst>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#,##0.0;\(#,##0.0\)"/>
    <numFmt numFmtId="165" formatCode="dd/mm/yyyy"/>
    <numFmt numFmtId="166" formatCode="d/m/yyyy"/>
    <numFmt numFmtId="167" formatCode="#,##0;\(#,##0\);\-"/>
    <numFmt numFmtId="168" formatCode="_-* #,##0_-;\-* #,##0_-;_-* &quot;-&quot;_-;_-@"/>
    <numFmt numFmtId="169" formatCode="_(* #,##0.0_);_(* \(#,##0.0\);_(* &quot;-&quot;_);_(@_)"/>
    <numFmt numFmtId="170" formatCode="#,##0.0;\(#,##0.0\);\-"/>
    <numFmt numFmtId="171" formatCode="0.0%"/>
    <numFmt numFmtId="172" formatCode="_(* #,##0_);_(* \(#,##0\);_(* &quot;-&quot;??_);_(@_)"/>
    <numFmt numFmtId="173" formatCode="#,##0.000;(#,##0.000)"/>
    <numFmt numFmtId="174" formatCode="#,##0.0"/>
    <numFmt numFmtId="175" formatCode="#,##0.000;\(#,##0.000\);\-"/>
    <numFmt numFmtId="176" formatCode="#,##0.000"/>
    <numFmt numFmtId="177" formatCode="#,##0.0000;\(#,##0.0000\);\-"/>
    <numFmt numFmtId="178" formatCode="#,##0;(#,##0)"/>
    <numFmt numFmtId="179" formatCode="#,##0;\(#,##0\)"/>
    <numFmt numFmtId="180" formatCode="#,##0.0000;\(#,##0.0000\)"/>
    <numFmt numFmtId="181" formatCode="0.00000"/>
    <numFmt numFmtId="182" formatCode="&quot;$&quot;#,##0.00"/>
    <numFmt numFmtId="183" formatCode="0.0000"/>
    <numFmt numFmtId="184" formatCode="#,##0.0000"/>
    <numFmt numFmtId="185" formatCode="#,##0.00000;\(#,##0.00000\)"/>
  </numFmts>
  <fonts count="31">
    <font>
      <sz val="10.0"/>
      <color rgb="FF000000"/>
      <name val="Arial"/>
      <scheme val="minor"/>
    </font>
    <font>
      <sz val="10.0"/>
      <color rgb="FFFFFFFF"/>
      <name val="Helvetica Neue"/>
    </font>
    <font>
      <sz val="10.0"/>
      <color theme="1"/>
      <name val="Helvetica Neue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theme="0"/>
      <name val="Arial"/>
    </font>
    <font/>
    <font>
      <u/>
      <sz val="10.0"/>
      <color theme="10"/>
      <name val="Arial"/>
    </font>
    <font>
      <sz val="10.0"/>
      <color theme="10"/>
      <name val="Arial"/>
    </font>
    <font>
      <sz val="9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sz val="9.0"/>
      <color rgb="FFFFFFFF"/>
      <name val="Arial"/>
    </font>
    <font>
      <u/>
      <sz val="9.0"/>
      <color rgb="FFFFFFFF"/>
      <name val="Arial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FF0000"/>
      <name val="Arial"/>
    </font>
    <font>
      <u/>
      <sz val="9.0"/>
      <color rgb="FFFFFFFF"/>
      <name val="Arial"/>
    </font>
    <font>
      <i/>
      <sz val="9.0"/>
      <color theme="1"/>
      <name val="Arial"/>
    </font>
    <font>
      <b/>
      <sz val="9.0"/>
      <color rgb="FF820AD1"/>
      <name val="Arial"/>
    </font>
    <font>
      <sz val="9.0"/>
      <color rgb="FFFF0000"/>
      <name val="Arial"/>
    </font>
    <font>
      <color theme="1"/>
      <name val="Arial"/>
      <scheme val="minor"/>
    </font>
    <font>
      <b/>
      <sz val="9.0"/>
      <color rgb="FF00FF00"/>
      <name val="Arial"/>
    </font>
    <font>
      <b/>
      <sz val="9.0"/>
      <color rgb="FF9900FF"/>
      <name val="Arial"/>
    </font>
    <font>
      <i/>
      <sz val="9.0"/>
      <color rgb="FF000000"/>
      <name val="Arial"/>
    </font>
    <font>
      <sz val="9.0"/>
      <color rgb="FF4A86E8"/>
      <name val="Arial"/>
    </font>
    <font>
      <sz val="9.0"/>
      <color rgb="FFF4B400"/>
      <name val="Arial"/>
    </font>
    <font>
      <sz val="9.0"/>
      <color rgb="FF4285F4"/>
      <name val="Arial"/>
    </font>
    <font>
      <sz val="9.0"/>
      <color rgb="FFA61D4C"/>
      <name val="Arial"/>
    </font>
    <font>
      <sz val="9.0"/>
      <color rgb="FF7E379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2E044A"/>
        <bgColor rgb="FF2E044A"/>
      </patternFill>
    </fill>
    <fill>
      <patternFill patternType="solid">
        <fgColor rgb="FF4B0984"/>
        <bgColor rgb="FF4B0984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theme="0"/>
        <bgColor theme="0"/>
      </patternFill>
    </fill>
    <fill>
      <patternFill patternType="solid">
        <fgColor rgb="FFE8E7FD"/>
        <bgColor rgb="FFE8E7FD"/>
      </patternFill>
    </fill>
    <fill>
      <patternFill patternType="solid">
        <fgColor rgb="FF820AD1"/>
        <bgColor rgb="FF820AD1"/>
      </patternFill>
    </fill>
    <fill>
      <patternFill patternType="solid">
        <fgColor rgb="FFFAF9F9"/>
        <bgColor rgb="FFFAF9F9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bottom/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1" fillId="3" fontId="5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9" numFmtId="0" xfId="0" applyFont="1"/>
    <xf borderId="4" fillId="4" fontId="10" numFmtId="0" xfId="0" applyAlignment="1" applyBorder="1" applyFill="1" applyFont="1">
      <alignment shrinkToFit="0" wrapText="1"/>
    </xf>
    <xf borderId="4" fillId="4" fontId="11" numFmtId="0" xfId="0" applyBorder="1" applyFont="1"/>
    <xf borderId="4" fillId="4" fontId="11" numFmtId="164" xfId="0" applyBorder="1" applyFont="1" applyNumberFormat="1"/>
    <xf borderId="4" fillId="4" fontId="12" numFmtId="0" xfId="0" applyAlignment="1" applyBorder="1" applyFont="1">
      <alignment shrinkToFit="0" wrapText="1"/>
    </xf>
    <xf borderId="4" fillId="4" fontId="13" numFmtId="0" xfId="0" applyAlignment="1" applyBorder="1" applyFont="1">
      <alignment shrinkToFit="0" wrapText="1"/>
    </xf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center"/>
    </xf>
    <xf borderId="0" fillId="0" fontId="14" numFmtId="0" xfId="0" applyAlignment="1" applyFont="1">
      <alignment horizontal="center" shrinkToFit="0" wrapText="1"/>
    </xf>
    <xf borderId="5" fillId="0" fontId="14" numFmtId="165" xfId="0" applyAlignment="1" applyBorder="1" applyFont="1" applyNumberFormat="1">
      <alignment horizontal="right"/>
    </xf>
    <xf borderId="5" fillId="0" fontId="14" numFmtId="166" xfId="0" applyAlignment="1" applyBorder="1" applyFont="1" applyNumberFormat="1">
      <alignment horizontal="right"/>
    </xf>
    <xf borderId="5" fillId="0" fontId="14" numFmtId="0" xfId="0" applyAlignment="1" applyBorder="1" applyFont="1">
      <alignment horizontal="right"/>
    </xf>
    <xf borderId="5" fillId="0" fontId="14" numFmtId="164" xfId="0" applyAlignment="1" applyBorder="1" applyFont="1" applyNumberFormat="1">
      <alignment horizontal="right"/>
    </xf>
    <xf borderId="0" fillId="0" fontId="14" numFmtId="0" xfId="0" applyAlignment="1" applyFont="1">
      <alignment horizontal="center"/>
    </xf>
    <xf borderId="4" fillId="5" fontId="15" numFmtId="167" xfId="0" applyAlignment="1" applyBorder="1" applyFill="1" applyFont="1" applyNumberFormat="1">
      <alignment vertical="center"/>
    </xf>
    <xf borderId="6" fillId="6" fontId="15" numFmtId="167" xfId="0" applyAlignment="1" applyBorder="1" applyFill="1" applyFont="1" applyNumberFormat="1">
      <alignment shrinkToFit="0" vertical="center" wrapText="1"/>
    </xf>
    <xf borderId="6" fillId="6" fontId="14" numFmtId="167" xfId="0" applyAlignment="1" applyBorder="1" applyFont="1" applyNumberFormat="1">
      <alignment readingOrder="0"/>
    </xf>
    <xf borderId="4" fillId="5" fontId="9" numFmtId="167" xfId="0" applyAlignment="1" applyBorder="1" applyFont="1" applyNumberFormat="1">
      <alignment vertical="center"/>
    </xf>
    <xf borderId="4" fillId="5" fontId="9" numFmtId="167" xfId="0" applyAlignment="1" applyBorder="1" applyFont="1" applyNumberFormat="1">
      <alignment shrinkToFit="0" vertical="center" wrapText="1"/>
    </xf>
    <xf borderId="4" fillId="5" fontId="9" numFmtId="167" xfId="0" applyAlignment="1" applyBorder="1" applyFont="1" applyNumberFormat="1">
      <alignment horizontal="right" readingOrder="0"/>
    </xf>
    <xf borderId="4" fillId="5" fontId="16" numFmtId="167" xfId="0" applyAlignment="1" applyBorder="1" applyFont="1" applyNumberFormat="1">
      <alignment vertical="center"/>
    </xf>
    <xf borderId="4" fillId="6" fontId="16" numFmtId="167" xfId="0" applyAlignment="1" applyBorder="1" applyFont="1" applyNumberFormat="1">
      <alignment shrinkToFit="0" vertical="center" wrapText="1"/>
    </xf>
    <xf borderId="4" fillId="6" fontId="9" numFmtId="167" xfId="0" applyAlignment="1" applyBorder="1" applyFont="1" applyNumberFormat="1">
      <alignment horizontal="right" readingOrder="0"/>
    </xf>
    <xf borderId="4" fillId="6" fontId="9" numFmtId="168" xfId="0" applyAlignment="1" applyBorder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4" fillId="6" fontId="15" numFmtId="167" xfId="0" applyAlignment="1" applyBorder="1" applyFont="1" applyNumberFormat="1">
      <alignment shrinkToFit="0" vertical="center" wrapText="1"/>
    </xf>
    <xf borderId="4" fillId="6" fontId="14" numFmtId="167" xfId="0" applyAlignment="1" applyBorder="1" applyFont="1" applyNumberFormat="1">
      <alignment readingOrder="0"/>
    </xf>
    <xf borderId="4" fillId="5" fontId="9" numFmtId="167" xfId="0" applyAlignment="1" applyBorder="1" applyFont="1" applyNumberFormat="1">
      <alignment readingOrder="0" shrinkToFit="0" vertical="center" wrapText="1"/>
    </xf>
    <xf borderId="4" fillId="6" fontId="16" numFmtId="167" xfId="0" applyAlignment="1" applyBorder="1" applyFont="1" applyNumberFormat="1">
      <alignment readingOrder="0" shrinkToFit="0" vertical="center" wrapText="1"/>
    </xf>
    <xf borderId="4" fillId="6" fontId="15" numFmtId="167" xfId="0" applyAlignment="1" applyBorder="1" applyFont="1" applyNumberFormat="1">
      <alignment readingOrder="0" shrinkToFit="0" vertical="center" wrapText="1"/>
    </xf>
    <xf borderId="0" fillId="0" fontId="9" numFmtId="167" xfId="0" applyAlignment="1" applyFont="1" applyNumberFormat="1">
      <alignment readingOrder="0"/>
    </xf>
    <xf borderId="0" fillId="0" fontId="17" numFmtId="0" xfId="0" applyAlignment="1" applyFont="1">
      <alignment vertical="center"/>
    </xf>
    <xf borderId="0" fillId="0" fontId="17" numFmtId="0" xfId="0" applyAlignment="1" applyFont="1">
      <alignment shrinkToFit="0" vertical="center" wrapText="1"/>
    </xf>
    <xf borderId="0" fillId="0" fontId="16" numFmtId="0" xfId="0" applyFont="1"/>
    <xf borderId="4" fillId="4" fontId="10" numFmtId="0" xfId="0" applyAlignment="1" applyBorder="1" applyFont="1">
      <alignment shrinkToFit="0" vertical="center" wrapText="1"/>
    </xf>
    <xf borderId="4" fillId="4" fontId="9" numFmtId="0" xfId="0" applyBorder="1" applyFont="1"/>
    <xf borderId="4" fillId="4" fontId="12" numFmtId="0" xfId="0" applyAlignment="1" applyBorder="1" applyFont="1">
      <alignment shrinkToFit="0" vertical="center" wrapText="1"/>
    </xf>
    <xf borderId="4" fillId="4" fontId="18" numFmtId="0" xfId="0" applyAlignment="1" applyBorder="1" applyFont="1">
      <alignment shrinkToFit="0" vertical="center" wrapText="1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5" fillId="0" fontId="14" numFmtId="165" xfId="0" applyAlignment="1" applyBorder="1" applyFont="1" applyNumberFormat="1">
      <alignment horizontal="right" vertical="center"/>
    </xf>
    <xf borderId="5" fillId="0" fontId="14" numFmtId="166" xfId="0" applyAlignment="1" applyBorder="1" applyFont="1" applyNumberFormat="1">
      <alignment horizontal="right" vertical="center"/>
    </xf>
    <xf borderId="5" fillId="0" fontId="14" numFmtId="0" xfId="0" applyAlignment="1" applyBorder="1" applyFont="1">
      <alignment horizontal="right" vertical="center"/>
    </xf>
    <xf borderId="0" fillId="0" fontId="9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4" fillId="6" fontId="9" numFmtId="0" xfId="0" applyAlignment="1" applyBorder="1" applyFont="1">
      <alignment horizontal="left" shrinkToFit="0" vertical="center" wrapText="1"/>
    </xf>
    <xf borderId="4" fillId="6" fontId="9" numFmtId="169" xfId="0" applyAlignment="1" applyBorder="1" applyFont="1" applyNumberFormat="1">
      <alignment horizontal="left" readingOrder="0" vertical="center"/>
    </xf>
    <xf borderId="0" fillId="0" fontId="16" numFmtId="0" xfId="0" applyAlignment="1" applyFont="1">
      <alignment vertical="center"/>
    </xf>
    <xf borderId="4" fillId="7" fontId="16" numFmtId="0" xfId="0" applyAlignment="1" applyBorder="1" applyFill="1" applyFont="1">
      <alignment horizontal="left" vertical="center"/>
    </xf>
    <xf borderId="4" fillId="7" fontId="16" numFmtId="169" xfId="0" applyAlignment="1" applyBorder="1" applyFont="1" applyNumberFormat="1">
      <alignment horizontal="left" vertical="center"/>
    </xf>
    <xf borderId="4" fillId="6" fontId="16" numFmtId="0" xfId="0" applyAlignment="1" applyBorder="1" applyFont="1">
      <alignment horizontal="left" vertical="center"/>
    </xf>
    <xf borderId="4" fillId="6" fontId="9" numFmtId="169" xfId="0" applyAlignment="1" applyBorder="1" applyFont="1" applyNumberFormat="1">
      <alignment horizontal="right" readingOrder="0" vertical="center"/>
    </xf>
    <xf borderId="0" fillId="0" fontId="19" numFmtId="0" xfId="0" applyAlignment="1" applyFont="1">
      <alignment vertical="center"/>
    </xf>
    <xf borderId="0" fillId="0" fontId="9" numFmtId="10" xfId="0" applyAlignment="1" applyFont="1" applyNumberFormat="1">
      <alignment shrinkToFit="0" vertical="center" wrapText="1"/>
    </xf>
    <xf borderId="0" fillId="0" fontId="20" numFmtId="170" xfId="0" applyAlignment="1" applyFont="1" applyNumberFormat="1">
      <alignment horizontal="left" readingOrder="0" shrinkToFit="0" vertical="center" wrapText="1"/>
    </xf>
    <xf borderId="0" fillId="0" fontId="9" numFmtId="9" xfId="0" applyAlignment="1" applyFont="1" applyNumberFormat="1">
      <alignment shrinkToFit="0" vertical="center" wrapText="1"/>
    </xf>
    <xf borderId="0" fillId="5" fontId="9" numFmtId="167" xfId="0" applyAlignment="1" applyFont="1" applyNumberFormat="1">
      <alignment vertical="center"/>
    </xf>
    <xf borderId="4" fillId="8" fontId="16" numFmtId="167" xfId="0" applyAlignment="1" applyBorder="1" applyFill="1" applyFont="1" applyNumberFormat="1">
      <alignment shrinkToFit="0" vertical="center" wrapText="1"/>
    </xf>
    <xf borderId="4" fillId="8" fontId="9" numFmtId="167" xfId="0" applyAlignment="1" applyBorder="1" applyFont="1" applyNumberFormat="1">
      <alignment vertical="center"/>
    </xf>
    <xf borderId="4" fillId="0" fontId="9" numFmtId="167" xfId="0" applyAlignment="1" applyBorder="1" applyFont="1" applyNumberFormat="1">
      <alignment vertical="center"/>
    </xf>
    <xf borderId="4" fillId="0" fontId="16" numFmtId="167" xfId="0" applyAlignment="1" applyBorder="1" applyFont="1" applyNumberFormat="1">
      <alignment shrinkToFit="0" vertical="center" wrapText="1"/>
    </xf>
    <xf borderId="4" fillId="0" fontId="16" numFmtId="167" xfId="0" applyAlignment="1" applyBorder="1" applyFont="1" applyNumberFormat="1">
      <alignment vertical="center"/>
    </xf>
    <xf borderId="7" fillId="0" fontId="16" numFmtId="167" xfId="0" applyAlignment="1" applyBorder="1" applyFont="1" applyNumberFormat="1">
      <alignment horizontal="left" vertical="center"/>
    </xf>
    <xf borderId="7" fillId="0" fontId="9" numFmtId="167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16" numFmtId="167" xfId="0" applyAlignment="1" applyFont="1" applyNumberFormat="1">
      <alignment shrinkToFit="0" vertical="center" wrapText="1"/>
    </xf>
    <xf borderId="0" fillId="0" fontId="16" numFmtId="0" xfId="0" applyAlignment="1" applyFont="1">
      <alignment readingOrder="0"/>
    </xf>
    <xf borderId="4" fillId="5" fontId="16" numFmtId="167" xfId="0" applyAlignment="1" applyBorder="1" applyFont="1" applyNumberFormat="1">
      <alignment shrinkToFit="0" vertical="center" wrapText="1"/>
    </xf>
    <xf borderId="4" fillId="5" fontId="16" numFmtId="167" xfId="0" applyAlignment="1" applyBorder="1" applyFont="1" applyNumberFormat="1">
      <alignment readingOrder="0" shrinkToFit="0" vertical="center" wrapText="1"/>
    </xf>
    <xf borderId="4" fillId="8" fontId="16" numFmtId="167" xfId="0" applyAlignment="1" applyBorder="1" applyFont="1" applyNumberFormat="1">
      <alignment readingOrder="0" shrinkToFit="0" vertical="center" wrapText="1"/>
    </xf>
    <xf borderId="7" fillId="6" fontId="16" numFmtId="167" xfId="0" applyAlignment="1" applyBorder="1" applyFont="1" applyNumberFormat="1">
      <alignment horizontal="left" vertical="center"/>
    </xf>
    <xf borderId="7" fillId="6" fontId="9" numFmtId="167" xfId="0" applyAlignment="1" applyBorder="1" applyFont="1" applyNumberFormat="1">
      <alignment vertical="center"/>
    </xf>
    <xf borderId="0" fillId="0" fontId="16" numFmtId="0" xfId="0" applyAlignment="1" applyFont="1">
      <alignment horizontal="left" vertical="center"/>
    </xf>
    <xf borderId="0" fillId="0" fontId="9" numFmtId="167" xfId="0" applyAlignment="1" applyFont="1" applyNumberFormat="1">
      <alignment horizontal="right" vertical="center"/>
    </xf>
    <xf borderId="4" fillId="6" fontId="16" numFmtId="167" xfId="0" applyAlignment="1" applyBorder="1" applyFont="1" applyNumberFormat="1">
      <alignment horizontal="left" vertical="center"/>
    </xf>
    <xf borderId="4" fillId="6" fontId="9" numFmtId="167" xfId="0" applyAlignment="1" applyBorder="1" applyFont="1" applyNumberFormat="1">
      <alignment vertical="center"/>
    </xf>
    <xf borderId="7" fillId="6" fontId="15" numFmtId="167" xfId="0" applyAlignment="1" applyBorder="1" applyFont="1" applyNumberFormat="1">
      <alignment horizontal="left" vertical="center"/>
    </xf>
    <xf borderId="7" fillId="6" fontId="14" numFmtId="167" xfId="0" applyAlignment="1" applyBorder="1" applyFont="1" applyNumberFormat="1">
      <alignment vertical="center"/>
    </xf>
    <xf borderId="0" fillId="0" fontId="15" numFmtId="0" xfId="0" applyFont="1"/>
    <xf borderId="0" fillId="0" fontId="20" numFmtId="170" xfId="0" applyAlignment="1" applyFont="1" applyNumberFormat="1">
      <alignment horizontal="left" shrinkToFit="0" vertical="center" wrapText="1"/>
    </xf>
    <xf borderId="0" fillId="0" fontId="9" numFmtId="169" xfId="0" applyAlignment="1" applyFont="1" applyNumberFormat="1">
      <alignment horizontal="right" vertical="center"/>
    </xf>
    <xf borderId="4" fillId="8" fontId="9" numFmtId="171" xfId="0" applyAlignment="1" applyBorder="1" applyFont="1" applyNumberFormat="1">
      <alignment vertical="center"/>
    </xf>
    <xf borderId="0" fillId="0" fontId="9" numFmtId="170" xfId="0" applyAlignment="1" applyFont="1" applyNumberFormat="1">
      <alignment vertical="center"/>
    </xf>
    <xf borderId="4" fillId="8" fontId="9" numFmtId="170" xfId="0" applyAlignment="1" applyBorder="1" applyFont="1" applyNumberFormat="1">
      <alignment vertical="center"/>
    </xf>
    <xf borderId="4" fillId="5" fontId="9" numFmtId="170" xfId="0" applyAlignment="1" applyBorder="1" applyFont="1" applyNumberFormat="1">
      <alignment vertical="center"/>
    </xf>
    <xf borderId="7" fillId="6" fontId="14" numFmtId="171" xfId="0" applyAlignment="1" applyBorder="1" applyFont="1" applyNumberFormat="1">
      <alignment vertical="center"/>
    </xf>
    <xf borderId="0" fillId="0" fontId="9" numFmtId="167" xfId="0" applyFont="1" applyNumberFormat="1"/>
    <xf borderId="0" fillId="5" fontId="14" numFmtId="167" xfId="0" applyAlignment="1" applyFont="1" applyNumberFormat="1">
      <alignment vertical="center"/>
    </xf>
    <xf borderId="8" fillId="8" fontId="9" numFmtId="167" xfId="0" applyAlignment="1" applyBorder="1" applyFont="1" applyNumberFormat="1">
      <alignment vertical="center"/>
    </xf>
    <xf borderId="0" fillId="0" fontId="16" numFmtId="167" xfId="0" applyAlignment="1" applyFont="1" applyNumberFormat="1">
      <alignment readingOrder="0" shrinkToFit="0" vertical="center" wrapText="1"/>
    </xf>
    <xf borderId="0" fillId="0" fontId="21" numFmtId="0" xfId="0" applyFont="1"/>
    <xf borderId="9" fillId="0" fontId="15" numFmtId="167" xfId="0" applyAlignment="1" applyBorder="1" applyFont="1" applyNumberFormat="1">
      <alignment shrinkToFit="0" vertical="center" wrapText="1"/>
    </xf>
    <xf borderId="9" fillId="0" fontId="14" numFmtId="167" xfId="0" applyAlignment="1" applyBorder="1" applyFont="1" applyNumberFormat="1">
      <alignment vertical="center"/>
    </xf>
    <xf borderId="0" fillId="0" fontId="9" numFmtId="167" xfId="0" applyAlignment="1" applyFont="1" applyNumberFormat="1">
      <alignment readingOrder="0" vertical="center"/>
    </xf>
    <xf borderId="0" fillId="5" fontId="9" numFmtId="170" xfId="0" applyAlignment="1" applyFont="1" applyNumberFormat="1">
      <alignment vertical="center"/>
    </xf>
    <xf borderId="4" fillId="6" fontId="9" numFmtId="172" xfId="0" applyAlignment="1" applyBorder="1" applyFont="1" applyNumberFormat="1">
      <alignment vertical="center"/>
    </xf>
    <xf borderId="9" fillId="0" fontId="15" numFmtId="0" xfId="0" applyBorder="1" applyFont="1"/>
    <xf borderId="9" fillId="0" fontId="14" numFmtId="167" xfId="0" applyBorder="1" applyFont="1" applyNumberFormat="1"/>
    <xf borderId="0" fillId="0" fontId="14" numFmtId="0" xfId="0" applyFont="1"/>
    <xf borderId="0" fillId="0" fontId="14" numFmtId="171" xfId="0" applyFont="1" applyNumberFormat="1"/>
    <xf borderId="0" fillId="0" fontId="9" numFmtId="4" xfId="0" applyFont="1" applyNumberFormat="1"/>
    <xf borderId="0" fillId="0" fontId="22" numFmtId="173" xfId="0" applyFont="1" applyNumberFormat="1"/>
    <xf borderId="0" fillId="0" fontId="11" numFmtId="0" xfId="0" applyFont="1"/>
    <xf borderId="0" fillId="0" fontId="23" numFmtId="0" xfId="0" applyAlignment="1" applyFont="1">
      <alignment horizontal="center" vertical="center"/>
    </xf>
    <xf borderId="5" fillId="0" fontId="14" numFmtId="165" xfId="0" applyAlignment="1" applyBorder="1" applyFont="1" applyNumberFormat="1">
      <alignment horizontal="center" vertical="center"/>
    </xf>
    <xf borderId="5" fillId="0" fontId="14" numFmtId="166" xfId="0" applyAlignment="1" applyBorder="1" applyFont="1" applyNumberFormat="1">
      <alignment horizontal="center" vertical="center"/>
    </xf>
    <xf borderId="0" fillId="0" fontId="20" numFmtId="0" xfId="0" applyAlignment="1" applyFont="1">
      <alignment horizontal="left" shrinkToFit="0" vertical="center" wrapText="1"/>
    </xf>
    <xf borderId="0" fillId="0" fontId="15" numFmtId="170" xfId="0" applyAlignment="1" applyFont="1" applyNumberFormat="1">
      <alignment vertical="center"/>
    </xf>
    <xf borderId="4" fillId="6" fontId="9" numFmtId="170" xfId="0" applyAlignment="1" applyBorder="1" applyFont="1" applyNumberFormat="1">
      <alignment horizontal="left" vertical="center"/>
    </xf>
    <xf borderId="4" fillId="6" fontId="9" numFmtId="170" xfId="0" applyAlignment="1" applyBorder="1" applyFont="1" applyNumberFormat="1">
      <alignment horizontal="right" vertical="center"/>
    </xf>
    <xf borderId="0" fillId="0" fontId="9" numFmtId="170" xfId="0" applyAlignment="1" applyFont="1" applyNumberFormat="1">
      <alignment horizontal="left" vertical="center"/>
    </xf>
    <xf borderId="0" fillId="0" fontId="9" numFmtId="170" xfId="0" applyAlignment="1" applyFont="1" applyNumberFormat="1">
      <alignment horizontal="right" vertical="center"/>
    </xf>
    <xf borderId="0" fillId="0" fontId="24" numFmtId="0" xfId="0" applyFont="1"/>
    <xf borderId="0" fillId="0" fontId="16" numFmtId="170" xfId="0" applyAlignment="1" applyFont="1" applyNumberFormat="1">
      <alignment horizontal="center" vertical="center"/>
    </xf>
    <xf borderId="0" fillId="0" fontId="15" numFmtId="174" xfId="0" applyAlignment="1" applyFont="1" applyNumberFormat="1">
      <alignment horizontal="center" vertical="center"/>
    </xf>
    <xf borderId="4" fillId="6" fontId="9" numFmtId="170" xfId="0" applyAlignment="1" applyBorder="1" applyFont="1" applyNumberFormat="1">
      <alignment vertical="center"/>
    </xf>
    <xf borderId="0" fillId="0" fontId="9" numFmtId="170" xfId="0" applyAlignment="1" applyFont="1" applyNumberFormat="1">
      <alignment readingOrder="0" vertical="center"/>
    </xf>
    <xf borderId="0" fillId="0" fontId="15" numFmtId="170" xfId="0" applyAlignment="1" applyFont="1" applyNumberFormat="1">
      <alignment horizontal="center" vertical="center"/>
    </xf>
    <xf borderId="0" fillId="0" fontId="15" numFmtId="10" xfId="0" applyAlignment="1" applyFont="1" applyNumberFormat="1">
      <alignment horizontal="center" vertical="center"/>
    </xf>
    <xf borderId="0" fillId="0" fontId="15" numFmtId="175" xfId="0" applyAlignment="1" applyFont="1" applyNumberFormat="1">
      <alignment horizontal="center" vertical="center"/>
    </xf>
    <xf borderId="4" fillId="5" fontId="9" numFmtId="170" xfId="0" applyAlignment="1" applyBorder="1" applyFont="1" applyNumberFormat="1">
      <alignment horizontal="left" vertical="center"/>
    </xf>
    <xf borderId="4" fillId="5" fontId="9" numFmtId="170" xfId="0" applyAlignment="1" applyBorder="1" applyFont="1" applyNumberFormat="1">
      <alignment horizontal="right" vertical="center"/>
    </xf>
    <xf borderId="0" fillId="0" fontId="15" numFmtId="170" xfId="0" applyAlignment="1" applyFont="1" applyNumberFormat="1">
      <alignment horizontal="right" vertical="center"/>
    </xf>
    <xf borderId="0" fillId="0" fontId="9" numFmtId="0" xfId="0" applyAlignment="1" applyFont="1">
      <alignment shrinkToFit="0" vertical="center" wrapText="1"/>
    </xf>
    <xf borderId="0" fillId="0" fontId="11" numFmtId="4" xfId="0" applyFont="1" applyNumberFormat="1"/>
    <xf borderId="0" fillId="0" fontId="25" numFmtId="0" xfId="0" applyFont="1"/>
    <xf borderId="0" fillId="0" fontId="11" numFmtId="171" xfId="0" applyFont="1" applyNumberFormat="1"/>
    <xf borderId="0" fillId="0" fontId="11" numFmtId="0" xfId="0" applyAlignment="1" applyFont="1">
      <alignment readingOrder="0"/>
    </xf>
    <xf borderId="0" fillId="0" fontId="11" numFmtId="9" xfId="0" applyFont="1" applyNumberFormat="1"/>
    <xf borderId="0" fillId="0" fontId="11" numFmtId="10" xfId="0" applyFont="1" applyNumberFormat="1"/>
    <xf borderId="4" fillId="5" fontId="9" numFmtId="171" xfId="0" applyAlignment="1" applyBorder="1" applyFont="1" applyNumberFormat="1">
      <alignment horizontal="right" vertical="center"/>
    </xf>
    <xf borderId="4" fillId="5" fontId="9" numFmtId="9" xfId="0" applyAlignment="1" applyBorder="1" applyFont="1" applyNumberFormat="1">
      <alignment horizontal="right" vertical="center"/>
    </xf>
    <xf borderId="4" fillId="4" fontId="10" numFmtId="0" xfId="0" applyAlignment="1" applyBorder="1" applyFont="1">
      <alignment vertical="center"/>
    </xf>
    <xf borderId="4" fillId="4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4" fillId="4" fontId="12" numFmtId="0" xfId="0" applyAlignment="1" applyBorder="1" applyFont="1">
      <alignment vertical="center"/>
    </xf>
    <xf borderId="0" fillId="0" fontId="14" numFmtId="0" xfId="0" applyAlignment="1" applyFont="1">
      <alignment horizontal="right" vertical="center"/>
    </xf>
    <xf borderId="0" fillId="0" fontId="16" numFmtId="0" xfId="0" applyAlignment="1" applyFont="1">
      <alignment shrinkToFit="0" vertical="center" wrapText="1"/>
    </xf>
    <xf borderId="4" fillId="6" fontId="9" numFmtId="164" xfId="0" applyAlignment="1" applyBorder="1" applyFont="1" applyNumberFormat="1">
      <alignment horizontal="left" vertical="center"/>
    </xf>
    <xf borderId="4" fillId="6" fontId="9" numFmtId="171" xfId="0" applyAlignment="1" applyBorder="1" applyFont="1" applyNumberFormat="1">
      <alignment horizontal="right" vertical="center"/>
    </xf>
    <xf borderId="4" fillId="6" fontId="9" numFmtId="171" xfId="0" applyAlignment="1" applyBorder="1" applyFont="1" applyNumberFormat="1">
      <alignment horizontal="right" readingOrder="0" vertical="center"/>
    </xf>
    <xf borderId="0" fillId="0" fontId="9" numFmtId="171" xfId="0" applyAlignment="1" applyFont="1" applyNumberFormat="1">
      <alignment horizontal="right" vertical="center"/>
    </xf>
    <xf borderId="4" fillId="5" fontId="9" numFmtId="164" xfId="0" applyAlignment="1" applyBorder="1" applyFont="1" applyNumberFormat="1">
      <alignment horizontal="left" vertical="center"/>
    </xf>
    <xf borderId="4" fillId="5" fontId="9" numFmtId="171" xfId="0" applyAlignment="1" applyBorder="1" applyFont="1" applyNumberFormat="1">
      <alignment horizontal="right"/>
    </xf>
    <xf borderId="4" fillId="5" fontId="9" numFmtId="171" xfId="0" applyAlignment="1" applyBorder="1" applyFont="1" applyNumberFormat="1">
      <alignment horizontal="right" readingOrder="0"/>
    </xf>
    <xf borderId="0" fillId="0" fontId="9" numFmtId="171" xfId="0" applyAlignment="1" applyFont="1" applyNumberFormat="1">
      <alignment horizontal="right"/>
    </xf>
    <xf borderId="4" fillId="4" fontId="10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4" fillId="6" fontId="9" numFmtId="164" xfId="0" applyAlignment="1" applyBorder="1" applyFont="1" applyNumberFormat="1">
      <alignment horizontal="left" readingOrder="0" vertical="center"/>
    </xf>
    <xf borderId="4" fillId="6" fontId="9" numFmtId="176" xfId="0" applyAlignment="1" applyBorder="1" applyFont="1" applyNumberFormat="1">
      <alignment horizontal="right" vertical="center"/>
    </xf>
    <xf borderId="4" fillId="5" fontId="9" numFmtId="164" xfId="0" applyAlignment="1" applyBorder="1" applyFont="1" applyNumberFormat="1">
      <alignment horizontal="left" readingOrder="0" vertical="center"/>
    </xf>
    <xf borderId="4" fillId="0" fontId="9" numFmtId="176" xfId="0" applyAlignment="1" applyBorder="1" applyFont="1" applyNumberFormat="1">
      <alignment horizontal="right" vertical="center"/>
    </xf>
    <xf borderId="4" fillId="0" fontId="9" numFmtId="177" xfId="0" applyAlignment="1" applyBorder="1" applyFont="1" applyNumberFormat="1">
      <alignment horizontal="right" vertical="center"/>
    </xf>
    <xf borderId="4" fillId="5" fontId="17" numFmtId="0" xfId="0" applyAlignment="1" applyBorder="1" applyFont="1">
      <alignment vertical="center"/>
    </xf>
    <xf borderId="4" fillId="9" fontId="10" numFmtId="0" xfId="0" applyAlignment="1" applyBorder="1" applyFill="1" applyFont="1">
      <alignment horizontal="center" vertical="center"/>
    </xf>
    <xf borderId="4" fillId="4" fontId="12" numFmtId="0" xfId="0" applyAlignment="1" applyBorder="1" applyFont="1">
      <alignment readingOrder="0" vertical="center"/>
    </xf>
    <xf borderId="4" fillId="5" fontId="26" numFmtId="0" xfId="0" applyAlignment="1" applyBorder="1" applyFont="1">
      <alignment vertical="center"/>
    </xf>
    <xf borderId="0" fillId="0" fontId="26" numFmtId="0" xfId="0" applyAlignment="1" applyFont="1">
      <alignment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4" fillId="5" fontId="16" numFmtId="0" xfId="0" applyAlignment="1" applyBorder="1" applyFont="1">
      <alignment horizontal="center" vertical="center"/>
    </xf>
    <xf borderId="5" fillId="0" fontId="14" numFmtId="165" xfId="0" applyAlignment="1" applyBorder="1" applyFont="1" applyNumberFormat="1">
      <alignment horizontal="center"/>
    </xf>
    <xf borderId="4" fillId="5" fontId="9" numFmtId="178" xfId="0" applyAlignment="1" applyBorder="1" applyFont="1" applyNumberFormat="1">
      <alignment horizontal="right"/>
    </xf>
    <xf borderId="0" fillId="0" fontId="16" numFmtId="3" xfId="0" applyFont="1" applyNumberFormat="1"/>
    <xf borderId="4" fillId="6" fontId="9" numFmtId="178" xfId="0" applyAlignment="1" applyBorder="1" applyFont="1" applyNumberFormat="1">
      <alignment horizontal="right"/>
    </xf>
    <xf borderId="4" fillId="5" fontId="15" numFmtId="167" xfId="0" applyAlignment="1" applyBorder="1" applyFont="1" applyNumberFormat="1">
      <alignment shrinkToFit="0" vertical="center" wrapText="1"/>
    </xf>
    <xf borderId="7" fillId="5" fontId="14" numFmtId="178" xfId="0" applyAlignment="1" applyBorder="1" applyFont="1" applyNumberFormat="1">
      <alignment horizontal="right"/>
    </xf>
    <xf borderId="4" fillId="6" fontId="11" numFmtId="178" xfId="0" applyBorder="1" applyFont="1" applyNumberFormat="1"/>
    <xf borderId="4" fillId="6" fontId="9" numFmtId="167" xfId="0" applyAlignment="1" applyBorder="1" applyFont="1" applyNumberFormat="1">
      <alignment shrinkToFit="0" vertical="center" wrapText="1"/>
    </xf>
    <xf borderId="4" fillId="6" fontId="15" numFmtId="167" xfId="0" applyAlignment="1" applyBorder="1" applyFont="1" applyNumberFormat="1">
      <alignment vertical="center"/>
    </xf>
    <xf borderId="7" fillId="6" fontId="14" numFmtId="178" xfId="0" applyAlignment="1" applyBorder="1" applyFont="1" applyNumberFormat="1">
      <alignment horizontal="right"/>
    </xf>
    <xf borderId="4" fillId="5" fontId="11" numFmtId="178" xfId="0" applyBorder="1" applyFont="1" applyNumberFormat="1"/>
    <xf borderId="4" fillId="5" fontId="25" numFmtId="167" xfId="0" applyAlignment="1" applyBorder="1" applyFont="1" applyNumberFormat="1">
      <alignment vertical="center"/>
    </xf>
    <xf borderId="4" fillId="5" fontId="25" numFmtId="167" xfId="0" applyAlignment="1" applyBorder="1" applyFont="1" applyNumberFormat="1">
      <alignment shrinkToFit="0" vertical="center" wrapText="1"/>
    </xf>
    <xf borderId="4" fillId="5" fontId="19" numFmtId="178" xfId="0" applyAlignment="1" applyBorder="1" applyFont="1" applyNumberFormat="1">
      <alignment horizontal="right"/>
    </xf>
    <xf borderId="4" fillId="6" fontId="25" numFmtId="167" xfId="0" applyAlignment="1" applyBorder="1" applyFont="1" applyNumberFormat="1">
      <alignment shrinkToFit="0" vertical="center" wrapText="1"/>
    </xf>
    <xf borderId="4" fillId="6" fontId="19" numFmtId="178" xfId="0" applyAlignment="1" applyBorder="1" applyFont="1" applyNumberFormat="1">
      <alignment horizontal="right"/>
    </xf>
    <xf borderId="0" fillId="0" fontId="9" numFmtId="178" xfId="0" applyAlignment="1" applyFont="1" applyNumberFormat="1">
      <alignment horizontal="right"/>
    </xf>
    <xf borderId="0" fillId="0" fontId="15" numFmtId="167" xfId="0" applyAlignment="1" applyFont="1" applyNumberFormat="1">
      <alignment shrinkToFit="0" vertical="center" wrapText="1"/>
    </xf>
    <xf borderId="0" fillId="0" fontId="11" numFmtId="178" xfId="0" applyFont="1" applyNumberFormat="1"/>
    <xf borderId="4" fillId="6" fontId="14" numFmtId="178" xfId="0" applyAlignment="1" applyBorder="1" applyFont="1" applyNumberFormat="1">
      <alignment horizontal="right"/>
    </xf>
    <xf borderId="10" fillId="6" fontId="14" numFmtId="178" xfId="0" applyAlignment="1" applyBorder="1" applyFont="1" applyNumberFormat="1">
      <alignment horizontal="right"/>
    </xf>
    <xf borderId="4" fillId="5" fontId="15" numFmtId="175" xfId="0" applyAlignment="1" applyBorder="1" applyFont="1" applyNumberFormat="1">
      <alignment horizontal="left" vertical="center"/>
    </xf>
    <xf borderId="4" fillId="6" fontId="15" numFmtId="175" xfId="0" applyAlignment="1" applyBorder="1" applyFont="1" applyNumberFormat="1">
      <alignment horizontal="left" shrinkToFit="0" vertical="center" wrapText="1"/>
    </xf>
    <xf borderId="4" fillId="5" fontId="14" numFmtId="167" xfId="0" applyAlignment="1" applyBorder="1" applyFont="1" applyNumberFormat="1">
      <alignment shrinkToFit="0" vertical="center" wrapText="1"/>
    </xf>
    <xf borderId="4" fillId="6" fontId="14" numFmtId="167" xfId="0" applyAlignment="1" applyBorder="1" applyFont="1" applyNumberFormat="1">
      <alignment shrinkToFit="0" vertical="center" wrapText="1"/>
    </xf>
    <xf borderId="11" fillId="6" fontId="14" numFmtId="178" xfId="0" applyAlignment="1" applyBorder="1" applyFont="1" applyNumberFormat="1">
      <alignment horizontal="right"/>
    </xf>
    <xf borderId="4" fillId="5" fontId="14" numFmtId="179" xfId="0" applyAlignment="1" applyBorder="1" applyFont="1" applyNumberFormat="1">
      <alignment vertical="center"/>
    </xf>
    <xf borderId="4" fillId="5" fontId="14" numFmtId="179" xfId="0" applyAlignment="1" applyBorder="1" applyFont="1" applyNumberFormat="1">
      <alignment shrinkToFit="0" vertical="center" wrapText="1"/>
    </xf>
    <xf borderId="4" fillId="5" fontId="9" numFmtId="168" xfId="0" applyAlignment="1" applyBorder="1" applyFont="1" applyNumberFormat="1">
      <alignment vertical="center"/>
    </xf>
    <xf borderId="4" fillId="5" fontId="16" numFmtId="0" xfId="0" applyBorder="1" applyFont="1"/>
    <xf borderId="0" fillId="0" fontId="11" numFmtId="180" xfId="0" applyFont="1" applyNumberFormat="1"/>
    <xf borderId="0" fillId="0" fontId="16" numFmtId="180" xfId="0" applyFont="1" applyNumberFormat="1"/>
    <xf borderId="4" fillId="5" fontId="27" numFmtId="168" xfId="0" applyAlignment="1" applyBorder="1" applyFont="1" applyNumberFormat="1">
      <alignment horizontal="left"/>
    </xf>
    <xf borderId="0" fillId="0" fontId="9" numFmtId="179" xfId="0" applyAlignment="1" applyFont="1" applyNumberFormat="1">
      <alignment vertical="center"/>
    </xf>
    <xf borderId="0" fillId="0" fontId="9" numFmtId="168" xfId="0" applyAlignment="1" applyFont="1" applyNumberFormat="1">
      <alignment vertical="center"/>
    </xf>
    <xf borderId="4" fillId="5" fontId="28" numFmtId="168" xfId="0" applyAlignment="1" applyBorder="1" applyFont="1" applyNumberFormat="1">
      <alignment horizontal="left"/>
    </xf>
    <xf borderId="0" fillId="0" fontId="11" numFmtId="168" xfId="0" applyFont="1" applyNumberFormat="1"/>
    <xf borderId="4" fillId="5" fontId="29" numFmtId="168" xfId="0" applyAlignment="1" applyBorder="1" applyFont="1" applyNumberFormat="1">
      <alignment horizontal="left"/>
    </xf>
    <xf borderId="4" fillId="5" fontId="30" numFmtId="168" xfId="0" applyAlignment="1" applyBorder="1" applyFont="1" applyNumberFormat="1">
      <alignment horizontal="left"/>
    </xf>
    <xf borderId="4" fillId="5" fontId="23" numFmtId="0" xfId="0" applyAlignment="1" applyBorder="1" applyFont="1">
      <alignment horizontal="center" vertical="center"/>
    </xf>
    <xf borderId="4" fillId="5" fontId="9" numFmtId="0" xfId="0" applyAlignment="1" applyBorder="1" applyFont="1">
      <alignment vertical="center"/>
    </xf>
    <xf borderId="4" fillId="4" fontId="12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horizontal="center" vertical="center"/>
    </xf>
    <xf borderId="12" fillId="0" fontId="14" numFmtId="165" xfId="0" applyAlignment="1" applyBorder="1" applyFont="1" applyNumberFormat="1">
      <alignment horizontal="center"/>
    </xf>
    <xf borderId="4" fillId="5" fontId="16" numFmtId="0" xfId="0" applyAlignment="1" applyBorder="1" applyFont="1">
      <alignment readingOrder="0"/>
    </xf>
    <xf borderId="4" fillId="5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4" fillId="5" fontId="15" numFmtId="0" xfId="0" applyAlignment="1" applyBorder="1" applyFont="1">
      <alignment vertical="center"/>
    </xf>
    <xf borderId="4" fillId="5" fontId="15" numFmtId="0" xfId="0" applyAlignment="1" applyBorder="1" applyFont="1">
      <alignment horizontal="left" shrinkToFit="0" vertical="center" wrapText="1"/>
    </xf>
    <xf borderId="4" fillId="5" fontId="11" numFmtId="168" xfId="0" applyBorder="1" applyFont="1" applyNumberFormat="1"/>
    <xf borderId="4" fillId="6" fontId="16" numFmtId="167" xfId="0" applyAlignment="1" applyBorder="1" applyFont="1" applyNumberFormat="1">
      <alignment horizontal="left" shrinkToFit="0" vertical="center" wrapText="1"/>
    </xf>
    <xf borderId="4" fillId="6" fontId="9" numFmtId="178" xfId="0" applyAlignment="1" applyBorder="1" applyFont="1" applyNumberFormat="1">
      <alignment horizontal="right" readingOrder="0"/>
    </xf>
    <xf borderId="4" fillId="5" fontId="16" numFmtId="181" xfId="0" applyAlignment="1" applyBorder="1" applyFont="1" applyNumberFormat="1">
      <alignment readingOrder="0"/>
    </xf>
    <xf borderId="4" fillId="5" fontId="9" numFmtId="178" xfId="0" applyAlignment="1" applyBorder="1" applyFont="1" applyNumberFormat="1">
      <alignment horizontal="right" readingOrder="0"/>
    </xf>
    <xf borderId="4" fillId="5" fontId="25" numFmtId="167" xfId="0" applyAlignment="1" applyBorder="1" applyFont="1" applyNumberFormat="1">
      <alignment horizontal="left" vertical="center"/>
    </xf>
    <xf borderId="4" fillId="6" fontId="25" numFmtId="167" xfId="0" applyAlignment="1" applyBorder="1" applyFont="1" applyNumberFormat="1">
      <alignment horizontal="left" shrinkToFit="0" vertical="center" wrapText="1"/>
    </xf>
    <xf borderId="7" fillId="6" fontId="19" numFmtId="178" xfId="0" applyAlignment="1" applyBorder="1" applyFont="1" applyNumberFormat="1">
      <alignment horizontal="right" readingOrder="0"/>
    </xf>
    <xf borderId="4" fillId="5" fontId="19" numFmtId="0" xfId="0" applyAlignment="1" applyBorder="1" applyFont="1">
      <alignment vertical="center"/>
    </xf>
    <xf borderId="0" fillId="0" fontId="25" numFmtId="167" xfId="0" applyAlignment="1" applyFont="1" applyNumberFormat="1">
      <alignment shrinkToFit="0" vertical="center" wrapText="1"/>
    </xf>
    <xf borderId="4" fillId="5" fontId="19" numFmtId="178" xfId="0" applyAlignment="1" applyBorder="1" applyFont="1" applyNumberFormat="1">
      <alignment horizontal="right" readingOrder="0"/>
    </xf>
    <xf borderId="4" fillId="6" fontId="19" numFmtId="178" xfId="0" applyAlignment="1" applyBorder="1" applyFont="1" applyNumberFormat="1">
      <alignment horizontal="right" readingOrder="0"/>
    </xf>
    <xf borderId="4" fillId="6" fontId="11" numFmtId="178" xfId="0" applyAlignment="1" applyBorder="1" applyFont="1" applyNumberFormat="1">
      <alignment readingOrder="0"/>
    </xf>
    <xf borderId="4" fillId="5" fontId="16" numFmtId="167" xfId="0" applyAlignment="1" applyBorder="1" applyFont="1" applyNumberFormat="1">
      <alignment horizontal="left" shrinkToFit="0" vertical="center" wrapText="1"/>
    </xf>
    <xf borderId="6" fillId="5" fontId="9" numFmtId="178" xfId="0" applyAlignment="1" applyBorder="1" applyFont="1" applyNumberFormat="1">
      <alignment horizontal="right" readingOrder="0"/>
    </xf>
    <xf borderId="4" fillId="5" fontId="16" numFmtId="167" xfId="0" applyAlignment="1" applyBorder="1" applyFont="1" applyNumberFormat="1">
      <alignment horizontal="left" vertical="center"/>
    </xf>
    <xf quotePrefix="1" borderId="4" fillId="5" fontId="25" numFmtId="0" xfId="0" applyAlignment="1" applyBorder="1" applyFont="1">
      <alignment horizontal="left" vertical="center"/>
    </xf>
    <xf borderId="4" fillId="7" fontId="25" numFmtId="167" xfId="0" applyAlignment="1" applyBorder="1" applyFont="1" applyNumberFormat="1">
      <alignment horizontal="left" shrinkToFit="0" vertical="center" wrapText="1"/>
    </xf>
    <xf borderId="0" fillId="0" fontId="16" numFmtId="167" xfId="0" applyAlignment="1" applyFont="1" applyNumberFormat="1">
      <alignment horizontal="left" shrinkToFit="0" vertical="center" wrapText="1"/>
    </xf>
    <xf borderId="0" fillId="0" fontId="9" numFmtId="178" xfId="0" applyAlignment="1" applyFont="1" applyNumberFormat="1">
      <alignment horizontal="right" readingOrder="0"/>
    </xf>
    <xf borderId="10" fillId="6" fontId="14" numFmtId="178" xfId="0" applyAlignment="1" applyBorder="1" applyFont="1" applyNumberFormat="1">
      <alignment horizontal="right" readingOrder="0"/>
    </xf>
    <xf borderId="4" fillId="5" fontId="9" numFmtId="167" xfId="0" applyAlignment="1" applyBorder="1" applyFont="1" applyNumberFormat="1">
      <alignment horizontal="left" vertical="center"/>
    </xf>
    <xf borderId="4" fillId="5" fontId="9" numFmtId="167" xfId="0" applyAlignment="1" applyBorder="1" applyFont="1" applyNumberFormat="1">
      <alignment horizontal="left" shrinkToFit="0" vertical="center" wrapText="1"/>
    </xf>
    <xf borderId="4" fillId="5" fontId="11" numFmtId="178" xfId="0" applyAlignment="1" applyBorder="1" applyFont="1" applyNumberFormat="1">
      <alignment readingOrder="0"/>
    </xf>
    <xf borderId="0" fillId="0" fontId="11" numFmtId="178" xfId="0" applyAlignment="1" applyFont="1" applyNumberFormat="1">
      <alignment readingOrder="0"/>
    </xf>
    <xf borderId="4" fillId="5" fontId="25" numFmtId="167" xfId="0" applyAlignment="1" applyBorder="1" applyFont="1" applyNumberFormat="1">
      <alignment horizontal="left" shrinkToFit="0" vertical="center" wrapText="1"/>
    </xf>
    <xf borderId="7" fillId="5" fontId="19" numFmtId="178" xfId="0" applyAlignment="1" applyBorder="1" applyFont="1" applyNumberFormat="1">
      <alignment horizontal="right" readingOrder="0"/>
    </xf>
    <xf borderId="7" fillId="6" fontId="14" numFmtId="178" xfId="0" applyAlignment="1" applyBorder="1" applyFont="1" applyNumberFormat="1">
      <alignment horizontal="right" readingOrder="0"/>
    </xf>
    <xf borderId="7" fillId="5" fontId="11" numFmtId="178" xfId="0" applyAlignment="1" applyBorder="1" applyFont="1" applyNumberFormat="1">
      <alignment readingOrder="0"/>
    </xf>
    <xf borderId="7" fillId="5" fontId="14" numFmtId="178" xfId="0" applyAlignment="1" applyBorder="1" applyFont="1" applyNumberFormat="1">
      <alignment horizontal="right" readingOrder="0"/>
    </xf>
    <xf borderId="7" fillId="6" fontId="9" numFmtId="178" xfId="0" applyAlignment="1" applyBorder="1" applyFont="1" applyNumberFormat="1">
      <alignment horizontal="right" readingOrder="0"/>
    </xf>
    <xf borderId="7" fillId="6" fontId="11" numFmtId="178" xfId="0" applyAlignment="1" applyBorder="1" applyFont="1" applyNumberFormat="1">
      <alignment readingOrder="0"/>
    </xf>
    <xf borderId="11" fillId="5" fontId="14" numFmtId="178" xfId="0" applyAlignment="1" applyBorder="1" applyFont="1" applyNumberFormat="1">
      <alignment horizontal="right" readingOrder="0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4" xfId="0" applyFont="1" applyNumberFormat="1"/>
    <xf borderId="0" fillId="0" fontId="16" numFmtId="167" xfId="0" applyFont="1" applyNumberFormat="1"/>
    <xf borderId="0" fillId="0" fontId="11" numFmtId="182" xfId="0" applyFont="1" applyNumberFormat="1"/>
    <xf borderId="0" fillId="0" fontId="16" numFmtId="182" xfId="0" applyFont="1" applyNumberFormat="1"/>
    <xf borderId="4" fillId="7" fontId="17" numFmtId="0" xfId="0" applyAlignment="1" applyBorder="1" applyFont="1">
      <alignment vertical="center"/>
    </xf>
    <xf borderId="12" fillId="0" fontId="14" numFmtId="166" xfId="0" applyAlignment="1" applyBorder="1" applyFont="1" applyNumberFormat="1">
      <alignment horizontal="center"/>
    </xf>
    <xf borderId="4" fillId="7" fontId="17" numFmtId="167" xfId="0" applyAlignment="1" applyBorder="1" applyFont="1" applyNumberFormat="1">
      <alignment vertical="center"/>
    </xf>
    <xf borderId="4" fillId="7" fontId="14" numFmtId="167" xfId="0" applyAlignment="1" applyBorder="1" applyFont="1" applyNumberFormat="1">
      <alignment shrinkToFit="0" vertical="center" wrapText="1"/>
    </xf>
    <xf borderId="4" fillId="5" fontId="11" numFmtId="167" xfId="0" applyBorder="1" applyFont="1" applyNumberFormat="1"/>
    <xf borderId="4" fillId="6" fontId="11" numFmtId="167" xfId="0" applyBorder="1" applyFont="1" applyNumberFormat="1"/>
    <xf borderId="4" fillId="7" fontId="9" numFmtId="167" xfId="0" applyAlignment="1" applyBorder="1" applyFont="1" applyNumberFormat="1">
      <alignment shrinkToFit="0" vertical="center" wrapText="1"/>
    </xf>
    <xf borderId="0" fillId="0" fontId="16" numFmtId="183" xfId="0" applyFont="1" applyNumberFormat="1"/>
    <xf borderId="0" fillId="0" fontId="11" numFmtId="167" xfId="0" applyFont="1" applyNumberFormat="1"/>
    <xf borderId="4" fillId="8" fontId="9" numFmtId="178" xfId="0" applyAlignment="1" applyBorder="1" applyFont="1" applyNumberFormat="1">
      <alignment horizontal="right"/>
    </xf>
    <xf borderId="0" fillId="0" fontId="9" numFmtId="167" xfId="0" applyAlignment="1" applyFont="1" applyNumberFormat="1">
      <alignment shrinkToFit="0" vertical="center" wrapText="1"/>
    </xf>
    <xf borderId="4" fillId="5" fontId="17" numFmtId="167" xfId="0" applyAlignment="1" applyBorder="1" applyFont="1" applyNumberFormat="1">
      <alignment vertical="center"/>
    </xf>
    <xf borderId="4" fillId="8" fontId="9" numFmtId="167" xfId="0" applyAlignment="1" applyBorder="1" applyFont="1" applyNumberFormat="1">
      <alignment shrinkToFit="0" vertical="center" wrapText="1"/>
    </xf>
    <xf borderId="7" fillId="5" fontId="11" numFmtId="178" xfId="0" applyBorder="1" applyFont="1" applyNumberFormat="1"/>
    <xf borderId="0" fillId="0" fontId="17" numFmtId="167" xfId="0" applyAlignment="1" applyFont="1" applyNumberFormat="1">
      <alignment vertical="center"/>
    </xf>
    <xf borderId="7" fillId="6" fontId="14" numFmtId="178" xfId="0" applyAlignment="1" applyBorder="1" applyFont="1" applyNumberFormat="1">
      <alignment horizontal="right"/>
    </xf>
    <xf borderId="4" fillId="6" fontId="9" numFmtId="172" xfId="0" applyAlignment="1" applyBorder="1" applyFont="1" applyNumberFormat="1">
      <alignment horizontal="left" vertical="center"/>
    </xf>
    <xf borderId="0" fillId="0" fontId="14" numFmtId="167" xfId="0" applyAlignment="1" applyFont="1" applyNumberFormat="1">
      <alignment shrinkToFit="0" vertical="center" wrapText="1"/>
    </xf>
    <xf borderId="0" fillId="0" fontId="9" numFmtId="167" xfId="0" applyAlignment="1" applyFont="1" applyNumberFormat="1">
      <alignment horizontal="left" vertical="center"/>
    </xf>
    <xf borderId="4" fillId="6" fontId="9" numFmtId="167" xfId="0" applyAlignment="1" applyBorder="1" applyFont="1" applyNumberFormat="1">
      <alignment horizontal="left" vertical="center"/>
    </xf>
    <xf borderId="7" fillId="5" fontId="14" numFmtId="178" xfId="0" applyAlignment="1" applyBorder="1" applyFont="1" applyNumberFormat="1">
      <alignment horizontal="right"/>
    </xf>
    <xf borderId="9" fillId="0" fontId="14" numFmtId="178" xfId="0" applyAlignment="1" applyBorder="1" applyFont="1" applyNumberFormat="1">
      <alignment horizontal="right"/>
    </xf>
    <xf borderId="13" fillId="6" fontId="14" numFmtId="178" xfId="0" applyAlignment="1" applyBorder="1" applyFont="1" applyNumberFormat="1">
      <alignment horizontal="right"/>
    </xf>
    <xf borderId="0" fillId="0" fontId="17" numFmtId="179" xfId="0" applyAlignment="1" applyFont="1" applyNumberFormat="1">
      <alignment vertical="center"/>
    </xf>
    <xf borderId="0" fillId="0" fontId="14" numFmtId="179" xfId="0" applyAlignment="1" applyFont="1" applyNumberFormat="1">
      <alignment shrinkToFit="0" vertical="center" wrapText="1"/>
    </xf>
    <xf borderId="0" fillId="0" fontId="14" numFmtId="179" xfId="0" applyAlignment="1" applyFont="1" applyNumberFormat="1">
      <alignment horizontal="right" vertical="center"/>
    </xf>
    <xf borderId="0" fillId="0" fontId="19" numFmtId="179" xfId="0" applyAlignment="1" applyFont="1" applyNumberFormat="1">
      <alignment readingOrder="0" vertical="center"/>
    </xf>
    <xf borderId="0" fillId="0" fontId="23" numFmtId="10" xfId="0" applyAlignment="1" applyFont="1" applyNumberFormat="1">
      <alignment horizontal="center" vertical="center"/>
    </xf>
    <xf borderId="4" fillId="5" fontId="16" numFmtId="179" xfId="0" applyAlignment="1" applyBorder="1" applyFont="1" applyNumberFormat="1">
      <alignment horizontal="center" vertical="center"/>
    </xf>
    <xf borderId="0" fillId="0" fontId="16" numFmtId="179" xfId="0" applyAlignment="1" applyFont="1" applyNumberFormat="1">
      <alignment horizontal="center" shrinkToFit="0" vertical="center" wrapText="1"/>
    </xf>
    <xf borderId="0" fillId="0" fontId="14" numFmtId="179" xfId="0" applyAlignment="1" applyFont="1" applyNumberFormat="1">
      <alignment horizontal="center"/>
    </xf>
    <xf borderId="4" fillId="6" fontId="15" numFmtId="167" xfId="0" applyAlignment="1" applyBorder="1" applyFont="1" applyNumberFormat="1">
      <alignment horizontal="left" readingOrder="0" vertical="center"/>
    </xf>
    <xf borderId="4" fillId="5" fontId="9" numFmtId="4" xfId="0" applyAlignment="1" applyBorder="1" applyFont="1" applyNumberFormat="1">
      <alignment vertical="center"/>
    </xf>
    <xf borderId="4" fillId="5" fontId="16" numFmtId="0" xfId="0" applyAlignment="1" applyBorder="1" applyFont="1">
      <alignment vertical="center"/>
    </xf>
    <xf borderId="0" fillId="0" fontId="9" numFmtId="172" xfId="0" applyAlignment="1" applyFont="1" applyNumberFormat="1">
      <alignment horizontal="right"/>
    </xf>
    <xf borderId="0" fillId="0" fontId="9" numFmtId="3" xfId="0" applyAlignment="1" applyFont="1" applyNumberFormat="1">
      <alignment horizontal="right"/>
    </xf>
    <xf borderId="0" fillId="0" fontId="9" numFmtId="167" xfId="0" applyAlignment="1" applyFont="1" applyNumberFormat="1">
      <alignment horizontal="right"/>
    </xf>
    <xf borderId="0" fillId="0" fontId="14" numFmtId="167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4" fillId="4" fontId="11" numFmtId="0" xfId="0" applyAlignment="1" applyBorder="1" applyFont="1">
      <alignment horizontal="right"/>
    </xf>
    <xf borderId="0" fillId="0" fontId="26" numFmtId="0" xfId="0" applyAlignment="1" applyFont="1">
      <alignment vertical="center"/>
    </xf>
    <xf borderId="4" fillId="7" fontId="26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0" fontId="16" numFmtId="167" xfId="0" applyAlignment="1" applyFont="1" applyNumberFormat="1">
      <alignment vertical="center"/>
    </xf>
    <xf borderId="4" fillId="5" fontId="9" numFmtId="167" xfId="0" applyAlignment="1" applyBorder="1" applyFont="1" applyNumberFormat="1">
      <alignment horizontal="right"/>
    </xf>
    <xf borderId="4" fillId="7" fontId="9" numFmtId="167" xfId="0" applyAlignment="1" applyBorder="1" applyFont="1" applyNumberFormat="1">
      <alignment vertical="center"/>
    </xf>
    <xf borderId="0" fillId="0" fontId="15" numFmtId="167" xfId="0" applyAlignment="1" applyFont="1" applyNumberFormat="1">
      <alignment vertical="center"/>
    </xf>
    <xf borderId="4" fillId="6" fontId="9" numFmtId="167" xfId="0" applyAlignment="1" applyBorder="1" applyFont="1" applyNumberFormat="1">
      <alignment horizontal="right"/>
    </xf>
    <xf borderId="6" fillId="5" fontId="9" numFmtId="167" xfId="0" applyAlignment="1" applyBorder="1" applyFont="1" applyNumberFormat="1">
      <alignment horizontal="right"/>
    </xf>
    <xf borderId="0" fillId="0" fontId="14" numFmtId="0" xfId="0" applyAlignment="1" applyFont="1">
      <alignment vertical="center"/>
    </xf>
    <xf borderId="4" fillId="6" fontId="14" numFmtId="167" xfId="0" applyAlignment="1" applyBorder="1" applyFont="1" applyNumberFormat="1">
      <alignment vertical="center"/>
    </xf>
    <xf borderId="4" fillId="6" fontId="14" numFmtId="167" xfId="0" applyAlignment="1" applyBorder="1" applyFont="1" applyNumberFormat="1">
      <alignment horizontal="right"/>
    </xf>
    <xf borderId="4" fillId="5" fontId="14" numFmtId="167" xfId="0" applyAlignment="1" applyBorder="1" applyFont="1" applyNumberFormat="1">
      <alignment vertical="center"/>
    </xf>
    <xf borderId="4" fillId="5" fontId="21" numFmtId="167" xfId="0" applyAlignment="1" applyBorder="1" applyFont="1" applyNumberFormat="1">
      <alignment vertical="center"/>
    </xf>
    <xf borderId="4" fillId="5" fontId="9" numFmtId="0" xfId="0" applyBorder="1" applyFont="1"/>
    <xf borderId="4" fillId="5" fontId="11" numFmtId="167" xfId="0" applyAlignment="1" applyBorder="1" applyFont="1" applyNumberFormat="1">
      <alignment horizontal="right"/>
    </xf>
    <xf borderId="0" fillId="0" fontId="14" numFmtId="167" xfId="0" applyAlignment="1" applyFont="1" applyNumberFormat="1">
      <alignment vertical="center"/>
    </xf>
    <xf borderId="0" fillId="0" fontId="14" numFmtId="167" xfId="0" applyAlignment="1" applyFont="1" applyNumberFormat="1">
      <alignment horizontal="left" shrinkToFit="0" vertical="center" wrapText="1"/>
    </xf>
    <xf borderId="4" fillId="5" fontId="14" numFmtId="0" xfId="0" applyAlignment="1" applyBorder="1" applyFont="1">
      <alignment vertical="center"/>
    </xf>
    <xf borderId="4" fillId="7" fontId="9" numFmtId="175" xfId="0" applyAlignment="1" applyBorder="1" applyFont="1" applyNumberFormat="1">
      <alignment vertical="center"/>
    </xf>
    <xf borderId="0" fillId="0" fontId="16" numFmtId="167" xfId="0" applyAlignment="1" applyFont="1" applyNumberFormat="1">
      <alignment horizontal="center" vertical="center"/>
    </xf>
    <xf borderId="6" fillId="6" fontId="9" numFmtId="167" xfId="0" applyAlignment="1" applyBorder="1" applyFont="1" applyNumberFormat="1">
      <alignment horizontal="right"/>
    </xf>
    <xf borderId="4" fillId="5" fontId="14" numFmtId="167" xfId="0" applyAlignment="1" applyBorder="1" applyFont="1" applyNumberFormat="1">
      <alignment horizontal="right"/>
    </xf>
    <xf borderId="0" fillId="0" fontId="9" numFmtId="167" xfId="0" applyAlignment="1" applyFont="1" applyNumberFormat="1">
      <alignment vertical="center"/>
    </xf>
    <xf borderId="4" fillId="6" fontId="9" numFmtId="167" xfId="0" applyAlignment="1" applyBorder="1" applyFont="1" applyNumberFormat="1">
      <alignment horizontal="right"/>
    </xf>
    <xf borderId="4" fillId="5" fontId="9" numFmtId="167" xfId="0" applyAlignment="1" applyBorder="1" applyFont="1" applyNumberFormat="1">
      <alignment horizontal="right"/>
    </xf>
    <xf borderId="6" fillId="5" fontId="9" numFmtId="167" xfId="0" applyAlignment="1" applyBorder="1" applyFont="1" applyNumberFormat="1">
      <alignment horizontal="right"/>
    </xf>
    <xf borderId="0" fillId="0" fontId="14" numFmtId="167" xfId="0" applyAlignment="1" applyFont="1" applyNumberFormat="1">
      <alignment vertical="center"/>
    </xf>
    <xf borderId="4" fillId="6" fontId="14" numFmtId="167" xfId="0" applyAlignment="1" applyBorder="1" applyFont="1" applyNumberFormat="1">
      <alignment horizontal="right"/>
    </xf>
    <xf borderId="4" fillId="5" fontId="14" numFmtId="167" xfId="0" applyAlignment="1" applyBorder="1" applyFont="1" applyNumberFormat="1">
      <alignment vertical="center"/>
    </xf>
    <xf borderId="4" fillId="5" fontId="11" numFmtId="167" xfId="0" applyBorder="1" applyFont="1" applyNumberFormat="1"/>
    <xf borderId="4" fillId="5" fontId="11" numFmtId="167" xfId="0" applyAlignment="1" applyBorder="1" applyFont="1" applyNumberFormat="1">
      <alignment vertical="center"/>
    </xf>
    <xf borderId="4" fillId="6" fontId="9" numFmtId="178" xfId="0" applyAlignment="1" applyBorder="1" applyFont="1" applyNumberFormat="1">
      <alignment vertical="center"/>
    </xf>
    <xf borderId="7" fillId="5" fontId="14" numFmtId="178" xfId="0" applyAlignment="1" applyBorder="1" applyFont="1" applyNumberFormat="1">
      <alignment vertical="center"/>
    </xf>
    <xf borderId="4" fillId="6" fontId="9" numFmtId="178" xfId="0" applyAlignment="1" applyBorder="1" applyFont="1" applyNumberFormat="1">
      <alignment horizontal="right" vertical="center"/>
    </xf>
    <xf borderId="4" fillId="5" fontId="14" numFmtId="178" xfId="0" applyAlignment="1" applyBorder="1" applyFont="1" applyNumberFormat="1">
      <alignment vertical="center"/>
    </xf>
    <xf borderId="4" fillId="5" fontId="14" numFmtId="184" xfId="0" applyAlignment="1" applyBorder="1" applyFont="1" applyNumberFormat="1">
      <alignment vertical="center"/>
    </xf>
    <xf borderId="4" fillId="5" fontId="9" numFmtId="178" xfId="0" applyAlignment="1" applyBorder="1" applyFont="1" applyNumberFormat="1">
      <alignment vertical="center"/>
    </xf>
    <xf borderId="7" fillId="6" fontId="14" numFmtId="178" xfId="0" applyAlignment="1" applyBorder="1" applyFont="1" applyNumberFormat="1">
      <alignment vertical="center"/>
    </xf>
    <xf borderId="4" fillId="7" fontId="14" numFmtId="167" xfId="0" applyAlignment="1" applyBorder="1" applyFont="1" applyNumberFormat="1">
      <alignment vertical="center"/>
    </xf>
    <xf borderId="7" fillId="7" fontId="14" numFmtId="178" xfId="0" applyAlignment="1" applyBorder="1" applyFont="1" applyNumberFormat="1">
      <alignment vertical="center"/>
    </xf>
    <xf borderId="4" fillId="5" fontId="20" numFmtId="167" xfId="0" applyAlignment="1" applyBorder="1" applyFont="1" applyNumberFormat="1">
      <alignment horizontal="left" shrinkToFit="0" vertical="center" wrapText="1"/>
    </xf>
    <xf borderId="0" fillId="0" fontId="9" numFmtId="178" xfId="0" applyAlignment="1" applyFont="1" applyNumberFormat="1">
      <alignment horizontal="right" vertical="center"/>
    </xf>
    <xf borderId="4" fillId="6" fontId="14" numFmtId="167" xfId="0" applyAlignment="1" applyBorder="1" applyFont="1" applyNumberFormat="1">
      <alignment horizontal="left" vertical="center"/>
    </xf>
    <xf borderId="6" fillId="5" fontId="9" numFmtId="178" xfId="0" applyAlignment="1" applyBorder="1" applyFont="1" applyNumberFormat="1">
      <alignment horizontal="right" vertical="center"/>
    </xf>
    <xf borderId="4" fillId="6" fontId="14" numFmtId="178" xfId="0" applyAlignment="1" applyBorder="1" applyFont="1" applyNumberFormat="1">
      <alignment horizontal="right" vertical="center"/>
    </xf>
    <xf borderId="6" fillId="6" fontId="14" numFmtId="178" xfId="0" applyAlignment="1" applyBorder="1" applyFont="1" applyNumberFormat="1">
      <alignment horizontal="right" vertical="center"/>
    </xf>
    <xf borderId="0" fillId="0" fontId="9" numFmtId="178" xfId="0" applyAlignment="1" applyFont="1" applyNumberFormat="1">
      <alignment vertical="center"/>
    </xf>
    <xf borderId="4" fillId="5" fontId="15" numFmtId="178" xfId="0" applyAlignment="1" applyBorder="1" applyFont="1" applyNumberFormat="1">
      <alignment horizontal="center" vertical="center"/>
    </xf>
    <xf borderId="4" fillId="5" fontId="14" numFmtId="178" xfId="0" applyAlignment="1" applyBorder="1" applyFont="1" applyNumberFormat="1">
      <alignment horizontal="right" vertical="center"/>
    </xf>
    <xf borderId="0" fillId="0" fontId="23" numFmtId="178" xfId="0" applyAlignment="1" applyFont="1" applyNumberFormat="1">
      <alignment horizontal="center" vertical="center"/>
    </xf>
    <xf borderId="0" fillId="0" fontId="14" numFmtId="178" xfId="0" applyAlignment="1" applyFont="1" applyNumberFormat="1">
      <alignment horizontal="center"/>
    </xf>
    <xf borderId="0" fillId="0" fontId="19" numFmtId="179" xfId="0" applyAlignment="1" applyFont="1" applyNumberFormat="1">
      <alignment vertical="center"/>
    </xf>
    <xf borderId="0" fillId="0" fontId="9" numFmtId="185" xfId="0" applyAlignment="1" applyFont="1" applyNumberFormat="1">
      <alignment vertical="center"/>
    </xf>
    <xf borderId="4" fillId="10" fontId="11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2" pivot="0" name="IFRS - Cash Flow-style">
      <tableStyleElement dxfId="1" type="firstRowStripe"/>
      <tableStyleElement dxfId="2" type="secondRowStripe"/>
    </tableStyle>
    <tableStyle count="2" pivot="0" name="IFRS - Cash Flow-style 2">
      <tableStyleElement dxfId="1" type="firstRowStripe"/>
      <tableStyleElement dxfId="2" type="secondRowStripe"/>
    </tableStyle>
    <tableStyle count="2" pivot="0" name="IFRS - Cash Flow-style 3">
      <tableStyleElement dxfId="2" type="firstRowStripe"/>
      <tableStyleElement dxfId="1" type="secondRowStripe"/>
    </tableStyle>
    <tableStyle count="2" pivot="0" name="IFRS - Expenses breakdown-style">
      <tableStyleElement dxfId="1" type="firstRowStripe"/>
      <tableStyleElement dxfId="3" type="secondRowStripe"/>
    </tableStyle>
    <tableStyle count="2" pivot="0" name="IFRS - Expenses breakdown-style 2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3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3200400" cy="33528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00400" cy="33528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3200400" cy="33528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800100</xdr:colOff>
      <xdr:row>1</xdr:row>
      <xdr:rowOff>0</xdr:rowOff>
    </xdr:from>
    <xdr:ext cx="1638300" cy="771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771525</xdr:colOff>
      <xdr:row>0</xdr:row>
      <xdr:rowOff>95250</xdr:rowOff>
    </xdr:from>
    <xdr:ext cx="1638300" cy="771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819150</xdr:colOff>
      <xdr:row>0</xdr:row>
      <xdr:rowOff>95250</xdr:rowOff>
    </xdr:from>
    <xdr:ext cx="1638300" cy="771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771525</xdr:colOff>
      <xdr:row>0</xdr:row>
      <xdr:rowOff>95250</xdr:rowOff>
    </xdr:from>
    <xdr:ext cx="1638300" cy="771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771525</xdr:colOff>
      <xdr:row>0</xdr:row>
      <xdr:rowOff>95250</xdr:rowOff>
    </xdr:from>
    <xdr:ext cx="1638300" cy="771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781050</xdr:colOff>
      <xdr:row>0</xdr:row>
      <xdr:rowOff>95250</xdr:rowOff>
    </xdr:from>
    <xdr:ext cx="1638300" cy="771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C43:AA43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IFRS - Cash Flow-style" showColumnStripes="0" showFirstColumn="1" showLastColumn="1" showRowStripes="1"/>
</table>
</file>

<file path=xl/tables/table2.xml><?xml version="1.0" encoding="utf-8"?>
<table xmlns="http://schemas.openxmlformats.org/spreadsheetml/2006/main" headerRowCount="0" ref="C52:AA52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IFRS - Cash Flow-style 2" showColumnStripes="0" showFirstColumn="1" showLastColumn="1" showRowStripes="1"/>
</table>
</file>

<file path=xl/tables/table3.xml><?xml version="1.0" encoding="utf-8"?>
<table xmlns="http://schemas.openxmlformats.org/spreadsheetml/2006/main" headerRowCount="0" ref="C70:AA71" displayName="Table_3" name="Table_3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IFRS - Cash Flow-style 3" showColumnStripes="0" showFirstColumn="1" showLastColumn="1" showRowStripes="1"/>
</table>
</file>

<file path=xl/tables/table4.xml><?xml version="1.0" encoding="utf-8"?>
<table xmlns="http://schemas.openxmlformats.org/spreadsheetml/2006/main" headerRowCount="0" ref="B54:AC67" displayName="Table_4" name="Table_4" id="4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IFRS - Expenses breakdown-style" showColumnStripes="0" showFirstColumn="1" showLastColumn="1" showRowStripes="1"/>
</table>
</file>

<file path=xl/tables/table5.xml><?xml version="1.0" encoding="utf-8"?>
<table xmlns="http://schemas.openxmlformats.org/spreadsheetml/2006/main" headerRowCount="0" ref="AB81:AC81" displayName="Table_5" name="Table_5" id="5">
  <tableColumns count="2">
    <tableColumn name="Column1" id="1"/>
    <tableColumn name="Column2" id="2"/>
  </tableColumns>
  <tableStyleInfo name="IFRS - Expenses breakdow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42.13"/>
    <col customWidth="1" min="3" max="3" width="4.88"/>
    <col customWidth="1" min="4" max="6" width="14.0"/>
    <col customWidth="1" min="7" max="7" width="4.88"/>
    <col customWidth="1" min="8" max="8" width="42.13"/>
  </cols>
  <sheetData>
    <row r="1" ht="15.75" customHeight="1">
      <c r="A1" s="1" t="s">
        <v>0</v>
      </c>
    </row>
    <row r="2" ht="15.75" customHeight="1">
      <c r="A2" s="2"/>
    </row>
    <row r="3" ht="15.75" customHeight="1">
      <c r="A3" s="2"/>
    </row>
    <row r="4" ht="15.75" customHeight="1">
      <c r="A4" s="2"/>
    </row>
    <row r="5" ht="15.75" customHeight="1">
      <c r="A5" s="2"/>
    </row>
    <row r="6" ht="15.75" customHeight="1">
      <c r="A6" s="2"/>
    </row>
    <row r="7" ht="15.75" customHeight="1">
      <c r="A7" s="2"/>
    </row>
    <row r="8" ht="15.75" customHeight="1">
      <c r="A8" s="2"/>
    </row>
    <row r="9" ht="15.75" customHeight="1">
      <c r="A9" s="2"/>
    </row>
    <row r="10" ht="15.75" customHeight="1">
      <c r="A10" s="2"/>
    </row>
    <row r="11" ht="15.75" customHeight="1">
      <c r="A11" s="2"/>
    </row>
    <row r="12" ht="15.75" customHeight="1">
      <c r="A12" s="2"/>
    </row>
    <row r="13" ht="15.75" customHeight="1">
      <c r="A13" s="2"/>
    </row>
    <row r="14" ht="15.75" customHeight="1">
      <c r="A14" s="2"/>
    </row>
    <row r="15" ht="15.75" customHeight="1">
      <c r="A15" s="2"/>
    </row>
    <row r="16" ht="15.75" customHeight="1">
      <c r="A16" s="2"/>
    </row>
    <row r="17" ht="15.75" customHeight="1">
      <c r="A17" s="2"/>
    </row>
    <row r="18" ht="15.75" customHeight="1">
      <c r="A18" s="2"/>
    </row>
    <row r="19" ht="15.75" customHeight="1">
      <c r="A19" s="2"/>
    </row>
    <row r="20" ht="15.75" customHeight="1">
      <c r="A20" s="2"/>
      <c r="B20" s="3"/>
      <c r="C20" s="3"/>
      <c r="D20" s="4" t="s">
        <v>1</v>
      </c>
      <c r="G20" s="3"/>
      <c r="H20" s="3"/>
    </row>
    <row r="21" ht="15.75" customHeight="1">
      <c r="A21" s="2"/>
      <c r="B21" s="3"/>
      <c r="C21" s="3"/>
      <c r="D21" s="5" t="s">
        <v>2</v>
      </c>
      <c r="G21" s="3"/>
      <c r="H21" s="3"/>
    </row>
    <row r="22" ht="15.75" customHeight="1">
      <c r="A22" s="2"/>
      <c r="B22" s="3"/>
      <c r="C22" s="3"/>
      <c r="D22" s="5" t="s">
        <v>3</v>
      </c>
      <c r="G22" s="3"/>
      <c r="H22" s="3"/>
    </row>
    <row r="23" ht="15.75" customHeight="1">
      <c r="A23" s="2"/>
      <c r="E23" s="5"/>
      <c r="F23" s="5"/>
      <c r="G23" s="3"/>
      <c r="H23" s="3"/>
    </row>
    <row r="24" ht="16.5" customHeight="1">
      <c r="A24" s="2"/>
      <c r="B24" s="6" t="s">
        <v>4</v>
      </c>
      <c r="C24" s="7"/>
      <c r="D24" s="8"/>
      <c r="E24" s="3"/>
      <c r="F24" s="9" t="s">
        <v>5</v>
      </c>
      <c r="G24" s="7"/>
      <c r="H24" s="8"/>
      <c r="I24" s="3"/>
      <c r="J24" s="3"/>
      <c r="K24" s="3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3"/>
      <c r="C25" s="3"/>
      <c r="D25" s="3"/>
      <c r="E25" s="3"/>
      <c r="F25" s="3"/>
      <c r="G25" s="3"/>
      <c r="H25" s="3"/>
    </row>
    <row r="26" ht="15.75" customHeight="1">
      <c r="A26" s="2"/>
      <c r="B26" s="10" t="s">
        <v>6</v>
      </c>
      <c r="C26" s="3"/>
      <c r="D26" s="3"/>
      <c r="E26" s="3"/>
      <c r="F26" s="10" t="s">
        <v>7</v>
      </c>
      <c r="G26" s="3"/>
      <c r="H26" s="3"/>
    </row>
    <row r="27" ht="15.75" customHeight="1">
      <c r="A27" s="2"/>
      <c r="B27" s="10" t="s">
        <v>8</v>
      </c>
      <c r="C27" s="3"/>
      <c r="D27" s="3"/>
      <c r="E27" s="3"/>
      <c r="F27" s="10" t="s">
        <v>9</v>
      </c>
      <c r="G27" s="3"/>
      <c r="H27" s="3"/>
    </row>
    <row r="28" ht="15.75" customHeight="1">
      <c r="A28" s="2"/>
      <c r="B28" s="10" t="s">
        <v>10</v>
      </c>
      <c r="C28" s="3"/>
      <c r="D28" s="3"/>
      <c r="E28" s="3"/>
      <c r="F28" s="10" t="s">
        <v>11</v>
      </c>
      <c r="G28" s="3"/>
      <c r="H28" s="3"/>
    </row>
    <row r="29" ht="15.75" customHeight="1">
      <c r="A29" s="2"/>
      <c r="B29" s="10" t="s">
        <v>12</v>
      </c>
      <c r="C29" s="3"/>
      <c r="D29" s="3"/>
      <c r="E29" s="3"/>
      <c r="F29" s="10" t="s">
        <v>13</v>
      </c>
      <c r="G29" s="3"/>
      <c r="H29" s="3"/>
    </row>
    <row r="30" ht="15.75" customHeight="1">
      <c r="A30" s="2"/>
      <c r="B30" s="10"/>
      <c r="C30" s="3"/>
      <c r="D30" s="3"/>
      <c r="E30" s="3"/>
      <c r="F30" s="10" t="s">
        <v>14</v>
      </c>
      <c r="G30" s="3"/>
      <c r="H30" s="3"/>
    </row>
    <row r="31" ht="15.75" customHeight="1">
      <c r="A31" s="2"/>
      <c r="E31" s="3"/>
      <c r="F31" s="10" t="s">
        <v>15</v>
      </c>
      <c r="G31" s="3"/>
      <c r="H31" s="3"/>
    </row>
    <row r="32" ht="15.75" customHeight="1">
      <c r="A32" s="2"/>
      <c r="E32" s="3"/>
      <c r="F32" s="10"/>
      <c r="G32" s="3"/>
      <c r="H32" s="3"/>
    </row>
    <row r="33" ht="15.75" customHeight="1">
      <c r="A33" s="2"/>
      <c r="E33" s="3"/>
      <c r="G33" s="3"/>
      <c r="H33" s="3"/>
    </row>
    <row r="34" ht="15.75" customHeight="1">
      <c r="A34" s="2"/>
      <c r="E34" s="3"/>
      <c r="F34" s="3"/>
      <c r="G34" s="3"/>
      <c r="H34" s="3"/>
    </row>
    <row r="35" ht="15.75" customHeight="1">
      <c r="A35" s="2"/>
      <c r="E35" s="3"/>
      <c r="F35" s="11"/>
      <c r="J35" s="3"/>
      <c r="K35" s="3"/>
      <c r="L35" s="3"/>
    </row>
    <row r="36" ht="15.75" customHeight="1">
      <c r="A36" s="2"/>
      <c r="B36" s="3"/>
      <c r="C36" s="3"/>
      <c r="D36" s="3"/>
      <c r="E36" s="3"/>
      <c r="F36" s="3"/>
      <c r="G36" s="3"/>
      <c r="H36" s="3"/>
      <c r="J36" s="11"/>
    </row>
    <row r="37" ht="15.75" customHeight="1">
      <c r="A37" s="2"/>
      <c r="B37" s="12"/>
      <c r="C37" s="3"/>
      <c r="D37" s="3"/>
      <c r="E37" s="3"/>
      <c r="F37" s="12"/>
      <c r="G37" s="3"/>
      <c r="H37" s="3"/>
    </row>
    <row r="38" ht="15.75" customHeight="1">
      <c r="A38" s="2"/>
      <c r="B38" s="12"/>
      <c r="C38" s="3"/>
      <c r="D38" s="3"/>
      <c r="E38" s="3"/>
      <c r="F38" s="12"/>
      <c r="G38" s="3"/>
      <c r="H38" s="3"/>
    </row>
    <row r="39" ht="15.75" customHeight="1">
      <c r="A39" s="2"/>
      <c r="B39" s="12"/>
      <c r="C39" s="3"/>
      <c r="D39" s="3"/>
      <c r="E39" s="3"/>
      <c r="F39" s="12"/>
      <c r="G39" s="3"/>
      <c r="H39" s="3"/>
    </row>
    <row r="40" ht="15.75" customHeight="1">
      <c r="A40" s="2"/>
      <c r="B40" s="12"/>
      <c r="C40" s="3"/>
      <c r="D40" s="3"/>
      <c r="E40" s="3"/>
      <c r="F40" s="12"/>
      <c r="G40" s="3"/>
      <c r="H40" s="3"/>
    </row>
    <row r="41" ht="15.75" customHeight="1">
      <c r="A41" s="2"/>
      <c r="B41" s="12"/>
      <c r="C41" s="3"/>
      <c r="D41" s="3"/>
      <c r="E41" s="3"/>
      <c r="F41" s="13"/>
      <c r="G41" s="3"/>
      <c r="H41" s="3"/>
    </row>
    <row r="42" ht="15.75" customHeight="1">
      <c r="A42" s="2"/>
      <c r="B42" s="12"/>
      <c r="C42" s="3"/>
      <c r="D42" s="3"/>
      <c r="E42" s="3"/>
      <c r="F42" s="13"/>
      <c r="G42" s="3"/>
      <c r="H42" s="3"/>
    </row>
    <row r="43" ht="15.75" customHeight="1">
      <c r="A43" s="2"/>
      <c r="B43" s="12"/>
      <c r="C43" s="3"/>
      <c r="D43" s="3"/>
      <c r="E43" s="3"/>
      <c r="F43" s="13"/>
      <c r="G43" s="3"/>
      <c r="H43" s="3"/>
    </row>
    <row r="44" ht="15.75" customHeight="1">
      <c r="A44" s="2"/>
      <c r="B44" s="12"/>
      <c r="C44" s="3"/>
      <c r="D44" s="3"/>
      <c r="E44" s="3"/>
      <c r="F44" s="13"/>
      <c r="G44" s="3"/>
      <c r="H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20:F20"/>
    <mergeCell ref="D21:F21"/>
    <mergeCell ref="D22:F22"/>
    <mergeCell ref="B24:D24"/>
    <mergeCell ref="F24:H24"/>
    <mergeCell ref="F35:H35"/>
    <mergeCell ref="J36:L36"/>
  </mergeCells>
  <hyperlinks>
    <hyperlink display="Managerial P&amp;L" location="'Managerial P&amp;L '!A1" ref="B26"/>
    <hyperlink display="Consolidated Statement of Income" location="'IFRS - Statement of Income'!A1" ref="F26"/>
    <hyperlink display="Managerial Indicators" location="'Managerial indicators'!A1" ref="B27"/>
    <hyperlink display="Consolidated Balance Sheet" location="'IFRS - Balance Sheet'!A1" ref="F27"/>
    <hyperlink display="Operating Figures" location="'Operating figures'!A1" ref="B28"/>
    <hyperlink display="Consolidated Statement of Cash Flow" location="'IFRS - Cash Flow'!A1" ref="F28"/>
    <hyperlink display="Non-Performing Loans (NPLs)" location="NPLs!A1" ref="B29"/>
    <hyperlink display="Revenue Breakdown" location="'IFRS - Revenue breakdown '!A1" ref="F29"/>
    <hyperlink display="Expenses Breakdown" location="'IFRS - Expenses breakdown'!A1" ref="F30"/>
    <hyperlink display="Credit Operations" location="'IFRS - Credit operations'!A1" ref="F31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7.63"/>
  </cols>
  <sheetData>
    <row r="1" ht="8.2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ht="12.0" customHeight="1">
      <c r="A2" s="14"/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  <c r="V2" s="17"/>
    </row>
    <row r="3" ht="12.0" customHeight="1">
      <c r="A3" s="14"/>
      <c r="B3" s="15" t="s">
        <v>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V3" s="17"/>
    </row>
    <row r="4" ht="12.0" customHeight="1">
      <c r="A4" s="14"/>
      <c r="B4" s="18" t="s">
        <v>16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17"/>
    </row>
    <row r="5" ht="12.0" customHeight="1">
      <c r="A5" s="14"/>
      <c r="B5" s="19" t="s">
        <v>17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</row>
    <row r="6" ht="12.0" customHeight="1">
      <c r="A6" s="14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17"/>
    </row>
    <row r="7">
      <c r="A7" s="14"/>
      <c r="B7" s="14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1"/>
      <c r="V7" s="21"/>
    </row>
    <row r="8">
      <c r="A8" s="14"/>
      <c r="B8" s="14"/>
      <c r="C8" s="22" t="s">
        <v>18</v>
      </c>
    </row>
    <row r="9">
      <c r="A9" s="14"/>
      <c r="B9" s="14"/>
      <c r="C9" s="23">
        <v>44286.0</v>
      </c>
      <c r="D9" s="23">
        <v>44377.0</v>
      </c>
      <c r="E9" s="23">
        <v>44469.0</v>
      </c>
      <c r="F9" s="24">
        <v>44561.0</v>
      </c>
      <c r="G9" s="23">
        <v>44651.0</v>
      </c>
      <c r="H9" s="23">
        <v>44742.0</v>
      </c>
      <c r="I9" s="24">
        <v>44834.0</v>
      </c>
      <c r="J9" s="24">
        <v>44926.0</v>
      </c>
      <c r="K9" s="23">
        <v>45016.0</v>
      </c>
      <c r="L9" s="23">
        <v>45107.0</v>
      </c>
      <c r="M9" s="23">
        <v>45199.0</v>
      </c>
      <c r="N9" s="25" t="s">
        <v>19</v>
      </c>
      <c r="O9" s="25" t="s">
        <v>20</v>
      </c>
      <c r="P9" s="25" t="s">
        <v>21</v>
      </c>
      <c r="Q9" s="25" t="s">
        <v>22</v>
      </c>
      <c r="R9" s="25" t="s">
        <v>23</v>
      </c>
      <c r="S9" s="25" t="s">
        <v>24</v>
      </c>
      <c r="T9" s="25" t="s">
        <v>25</v>
      </c>
      <c r="U9" s="26" t="s">
        <v>26</v>
      </c>
      <c r="V9" s="26" t="s">
        <v>27</v>
      </c>
    </row>
    <row r="10">
      <c r="A10" s="14"/>
      <c r="B10" s="14"/>
      <c r="C10" s="27" t="s">
        <v>28</v>
      </c>
      <c r="D10" s="27" t="s">
        <v>28</v>
      </c>
      <c r="E10" s="27" t="s">
        <v>28</v>
      </c>
      <c r="F10" s="27" t="s">
        <v>28</v>
      </c>
      <c r="G10" s="27" t="s">
        <v>28</v>
      </c>
      <c r="H10" s="27" t="s">
        <v>28</v>
      </c>
      <c r="I10" s="27" t="s">
        <v>28</v>
      </c>
      <c r="J10" s="27" t="s">
        <v>28</v>
      </c>
      <c r="K10" s="27" t="s">
        <v>28</v>
      </c>
      <c r="L10" s="27" t="s">
        <v>28</v>
      </c>
      <c r="M10" s="27" t="s">
        <v>28</v>
      </c>
      <c r="N10" s="27" t="s">
        <v>28</v>
      </c>
      <c r="O10" s="27" t="s">
        <v>28</v>
      </c>
      <c r="P10" s="27" t="s">
        <v>28</v>
      </c>
      <c r="Q10" s="27" t="s">
        <v>28</v>
      </c>
      <c r="R10" s="27" t="s">
        <v>28</v>
      </c>
      <c r="S10" s="27" t="s">
        <v>28</v>
      </c>
      <c r="T10" s="27" t="s">
        <v>28</v>
      </c>
      <c r="U10" s="27" t="s">
        <v>28</v>
      </c>
      <c r="V10" s="27" t="s">
        <v>28</v>
      </c>
    </row>
    <row r="11" ht="15.75" customHeight="1">
      <c r="A11" s="28"/>
      <c r="B11" s="29" t="s">
        <v>29</v>
      </c>
      <c r="C11" s="30">
        <v>247.185</v>
      </c>
      <c r="D11" s="30">
        <v>338.62</v>
      </c>
      <c r="E11" s="30">
        <v>483.044</v>
      </c>
      <c r="F11" s="30">
        <v>591.206</v>
      </c>
      <c r="G11" s="30">
        <v>879.075</v>
      </c>
      <c r="H11" s="30">
        <v>1163.24</v>
      </c>
      <c r="I11" s="30">
        <v>1316.162</v>
      </c>
      <c r="J11" s="30">
        <v>1463.394</v>
      </c>
      <c r="K11" s="30">
        <v>1632.23</v>
      </c>
      <c r="L11" s="30">
        <v>1892.365</v>
      </c>
      <c r="M11" s="30">
        <v>2171.312</v>
      </c>
      <c r="N11" s="30">
        <v>2455.115</v>
      </c>
      <c r="O11" s="30">
        <v>2722.923</v>
      </c>
      <c r="P11" s="30">
        <v>2877.952</v>
      </c>
      <c r="Q11" s="30">
        <v>2969.534</v>
      </c>
      <c r="R11" s="30">
        <v>3100.702</v>
      </c>
      <c r="S11" s="30">
        <v>3372.725</v>
      </c>
      <c r="T11" s="30">
        <v>3772.305</v>
      </c>
      <c r="U11" s="30">
        <v>4317.219</v>
      </c>
      <c r="V11" s="30">
        <v>4857.306</v>
      </c>
    </row>
    <row r="12" ht="15.75" customHeight="1">
      <c r="A12" s="31"/>
      <c r="B12" s="32" t="s">
        <v>30</v>
      </c>
      <c r="C12" s="33">
        <v>90.962</v>
      </c>
      <c r="D12" s="33">
        <v>130.2</v>
      </c>
      <c r="E12" s="33">
        <v>178.633</v>
      </c>
      <c r="F12" s="33">
        <v>203.839</v>
      </c>
      <c r="G12" s="33">
        <v>383.667</v>
      </c>
      <c r="H12" s="33">
        <v>471.951</v>
      </c>
      <c r="I12" s="33">
        <v>512.65</v>
      </c>
      <c r="J12" s="33">
        <v>578.803</v>
      </c>
      <c r="K12" s="33">
        <v>734.639</v>
      </c>
      <c r="L12" s="33">
        <v>946.937</v>
      </c>
      <c r="M12" s="33">
        <v>1144.058</v>
      </c>
      <c r="N12" s="33">
        <v>1388.524</v>
      </c>
      <c r="O12" s="33">
        <v>1608.779</v>
      </c>
      <c r="P12" s="33">
        <v>1736.527</v>
      </c>
      <c r="Q12" s="33">
        <v>1740.306</v>
      </c>
      <c r="R12" s="33">
        <v>1783.591</v>
      </c>
      <c r="S12" s="33">
        <v>1976.011</v>
      </c>
      <c r="T12" s="33">
        <v>2239.789</v>
      </c>
      <c r="U12" s="33">
        <v>2489.195</v>
      </c>
      <c r="V12" s="33">
        <v>2777.963</v>
      </c>
    </row>
    <row r="13" ht="15.75" customHeight="1">
      <c r="A13" s="34"/>
      <c r="B13" s="35" t="s">
        <v>31</v>
      </c>
      <c r="C13" s="36">
        <v>36.477</v>
      </c>
      <c r="D13" s="36">
        <v>54.859</v>
      </c>
      <c r="E13" s="36">
        <v>116.687</v>
      </c>
      <c r="F13" s="36">
        <v>189.163</v>
      </c>
      <c r="G13" s="36">
        <v>235.85</v>
      </c>
      <c r="H13" s="36">
        <v>384.502</v>
      </c>
      <c r="I13" s="36">
        <v>482.546</v>
      </c>
      <c r="J13" s="36">
        <v>527.111</v>
      </c>
      <c r="K13" s="36">
        <v>531.88</v>
      </c>
      <c r="L13" s="36">
        <v>572.919</v>
      </c>
      <c r="M13" s="36">
        <v>617.077</v>
      </c>
      <c r="N13" s="36">
        <v>609.956</v>
      </c>
      <c r="O13" s="36">
        <v>655.605</v>
      </c>
      <c r="P13" s="36">
        <v>690.009</v>
      </c>
      <c r="Q13" s="36">
        <v>761.229</v>
      </c>
      <c r="R13" s="36">
        <v>806.365</v>
      </c>
      <c r="S13" s="36">
        <v>880.142</v>
      </c>
      <c r="T13" s="36">
        <v>990.931</v>
      </c>
      <c r="U13" s="37">
        <v>1225.272</v>
      </c>
      <c r="V13" s="37">
        <v>1408.906</v>
      </c>
    </row>
    <row r="14" ht="15.75" customHeight="1">
      <c r="A14" s="31"/>
      <c r="B14" s="32" t="s">
        <v>32</v>
      </c>
      <c r="C14" s="33">
        <v>119.746</v>
      </c>
      <c r="D14" s="33">
        <v>153.561</v>
      </c>
      <c r="E14" s="33">
        <v>187.724</v>
      </c>
      <c r="F14" s="33">
        <v>198.204</v>
      </c>
      <c r="G14" s="33">
        <v>259.558</v>
      </c>
      <c r="H14" s="33">
        <v>306.787</v>
      </c>
      <c r="I14" s="33">
        <v>320.966</v>
      </c>
      <c r="J14" s="33">
        <v>357.48</v>
      </c>
      <c r="K14" s="33">
        <v>365.712</v>
      </c>
      <c r="L14" s="33">
        <v>372.509</v>
      </c>
      <c r="M14" s="33">
        <v>410.177</v>
      </c>
      <c r="N14" s="33">
        <v>456.634</v>
      </c>
      <c r="O14" s="33">
        <v>458.539</v>
      </c>
      <c r="P14" s="33">
        <v>451.416</v>
      </c>
      <c r="Q14" s="33">
        <v>467.999</v>
      </c>
      <c r="R14" s="33">
        <v>510.746</v>
      </c>
      <c r="S14" s="33">
        <v>516.572</v>
      </c>
      <c r="T14" s="33">
        <v>541.585</v>
      </c>
      <c r="U14" s="33">
        <v>602.752</v>
      </c>
      <c r="V14" s="33">
        <v>670.437</v>
      </c>
    </row>
    <row r="15">
      <c r="A15" s="14"/>
      <c r="B15" s="14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39"/>
    </row>
    <row r="16" ht="15.75" customHeight="1">
      <c r="A16" s="28"/>
      <c r="B16" s="29" t="s">
        <v>33</v>
      </c>
      <c r="C16" s="30">
        <v>-132.93</v>
      </c>
      <c r="D16" s="30">
        <v>-173.508</v>
      </c>
      <c r="E16" s="30">
        <v>-260.977</v>
      </c>
      <c r="F16" s="30">
        <v>-414.396</v>
      </c>
      <c r="G16" s="30">
        <v>-590.192</v>
      </c>
      <c r="H16" s="30">
        <v>-843.409</v>
      </c>
      <c r="I16" s="30">
        <v>-912.31</v>
      </c>
      <c r="J16" s="30">
        <v>-913.332</v>
      </c>
      <c r="K16" s="30">
        <v>-1013.067</v>
      </c>
      <c r="L16" s="30">
        <v>-1143.331</v>
      </c>
      <c r="M16" s="30">
        <v>-1302.73</v>
      </c>
      <c r="N16" s="30">
        <v>-1371.509</v>
      </c>
      <c r="O16" s="30">
        <v>-1609.409</v>
      </c>
      <c r="P16" s="30">
        <v>-1584.712</v>
      </c>
      <c r="Q16" s="30">
        <v>-1667.82</v>
      </c>
      <c r="R16" s="30">
        <v>-1783.674</v>
      </c>
      <c r="S16" s="30">
        <v>-2045.202</v>
      </c>
      <c r="T16" s="30">
        <v>-2252.982</v>
      </c>
      <c r="U16" s="30">
        <v>-2506.032</v>
      </c>
      <c r="V16" s="30">
        <v>-2896.24</v>
      </c>
    </row>
    <row r="17" ht="15.75" customHeight="1">
      <c r="A17" s="31"/>
      <c r="B17" s="32" t="s">
        <v>34</v>
      </c>
      <c r="C17" s="33">
        <v>-29.067</v>
      </c>
      <c r="D17" s="33">
        <v>-53.886</v>
      </c>
      <c r="E17" s="33">
        <v>-95.458</v>
      </c>
      <c r="F17" s="33">
        <v>-159.158</v>
      </c>
      <c r="G17" s="33">
        <v>-256.243</v>
      </c>
      <c r="H17" s="33">
        <v>-376.357</v>
      </c>
      <c r="I17" s="33">
        <v>-451.034</v>
      </c>
      <c r="J17" s="33">
        <v>-395.735</v>
      </c>
      <c r="K17" s="33">
        <v>-429.426</v>
      </c>
      <c r="L17" s="33">
        <v>-438.676</v>
      </c>
      <c r="M17" s="33">
        <v>-510.492</v>
      </c>
      <c r="N17" s="33">
        <v>-530.431</v>
      </c>
      <c r="O17" s="33">
        <v>-599.603</v>
      </c>
      <c r="P17" s="33">
        <v>-648.426</v>
      </c>
      <c r="Q17" s="33">
        <v>-713.321</v>
      </c>
      <c r="R17" s="33">
        <v>-761.83</v>
      </c>
      <c r="S17" s="33">
        <v>-841.09</v>
      </c>
      <c r="T17" s="33">
        <v>-1007.269</v>
      </c>
      <c r="U17" s="33">
        <v>-1237.186</v>
      </c>
      <c r="V17" s="33">
        <v>-1349.973</v>
      </c>
    </row>
    <row r="18" ht="15.75" customHeight="1">
      <c r="A18" s="34"/>
      <c r="B18" s="35" t="s">
        <v>35</v>
      </c>
      <c r="C18" s="36">
        <v>-73.97</v>
      </c>
      <c r="D18" s="36">
        <v>-86.018</v>
      </c>
      <c r="E18" s="36">
        <v>-132.94</v>
      </c>
      <c r="F18" s="36">
        <v>-217.49</v>
      </c>
      <c r="G18" s="36">
        <v>-292.482</v>
      </c>
      <c r="H18" s="36">
        <v>-369.635</v>
      </c>
      <c r="I18" s="36">
        <v>-384.329</v>
      </c>
      <c r="J18" s="36">
        <v>-426.999</v>
      </c>
      <c r="K18" s="36">
        <v>-485.581</v>
      </c>
      <c r="L18" s="36">
        <v>-605.184</v>
      </c>
      <c r="M18" s="36">
        <v>-664.483</v>
      </c>
      <c r="N18" s="36">
        <v>-700.867</v>
      </c>
      <c r="O18" s="36">
        <v>-863.359</v>
      </c>
      <c r="P18" s="36">
        <v>-783.74</v>
      </c>
      <c r="Q18" s="36">
        <v>-801.918</v>
      </c>
      <c r="R18" s="36">
        <v>-849.905</v>
      </c>
      <c r="S18" s="36">
        <v>-1041.848</v>
      </c>
      <c r="T18" s="36">
        <v>-1051.053</v>
      </c>
      <c r="U18" s="36">
        <v>-1035.802</v>
      </c>
      <c r="V18" s="36">
        <v>-1313.223</v>
      </c>
    </row>
    <row r="19" ht="15.75" customHeight="1">
      <c r="A19" s="31"/>
      <c r="B19" s="32" t="s">
        <v>36</v>
      </c>
      <c r="C19" s="33">
        <v>-28.377</v>
      </c>
      <c r="D19" s="33">
        <v>-32.148</v>
      </c>
      <c r="E19" s="33">
        <v>-30.335</v>
      </c>
      <c r="F19" s="33">
        <v>-34.217</v>
      </c>
      <c r="G19" s="33">
        <v>-36.182</v>
      </c>
      <c r="H19" s="33">
        <v>-50.275</v>
      </c>
      <c r="I19" s="33">
        <v>-45.822</v>
      </c>
      <c r="J19" s="33">
        <v>-51.921</v>
      </c>
      <c r="K19" s="33">
        <v>-55.277</v>
      </c>
      <c r="L19" s="33">
        <v>-46.891</v>
      </c>
      <c r="M19" s="33">
        <v>-63.97</v>
      </c>
      <c r="N19" s="33">
        <v>-64.51</v>
      </c>
      <c r="O19" s="33">
        <v>-63.551</v>
      </c>
      <c r="P19" s="33">
        <v>-64.511</v>
      </c>
      <c r="Q19" s="33">
        <v>-64.427</v>
      </c>
      <c r="R19" s="33">
        <v>-79.921</v>
      </c>
      <c r="S19" s="33">
        <v>-63.082</v>
      </c>
      <c r="T19" s="33">
        <v>-83.232</v>
      </c>
      <c r="U19" s="33">
        <v>-108.227</v>
      </c>
      <c r="V19" s="33">
        <v>-99.019</v>
      </c>
    </row>
    <row r="20" ht="15.75" customHeight="1">
      <c r="A20" s="34"/>
      <c r="B20" s="35" t="s">
        <v>37</v>
      </c>
      <c r="C20" s="36">
        <v>-1.516</v>
      </c>
      <c r="D20" s="36">
        <v>-1.456</v>
      </c>
      <c r="E20" s="36">
        <v>-2.244</v>
      </c>
      <c r="F20" s="36">
        <v>-3.531</v>
      </c>
      <c r="G20" s="36">
        <v>-5.285</v>
      </c>
      <c r="H20" s="36">
        <v>-47.142</v>
      </c>
      <c r="I20" s="36">
        <v>-31.125</v>
      </c>
      <c r="J20" s="36">
        <v>-38.676</v>
      </c>
      <c r="K20" s="36">
        <v>-42.783</v>
      </c>
      <c r="L20" s="36">
        <v>-52.58</v>
      </c>
      <c r="M20" s="36">
        <v>-63.786</v>
      </c>
      <c r="N20" s="36">
        <v>-75.702</v>
      </c>
      <c r="O20" s="36">
        <v>-82.896</v>
      </c>
      <c r="P20" s="36">
        <v>-88.035</v>
      </c>
      <c r="Q20" s="36">
        <v>-88.154</v>
      </c>
      <c r="R20" s="36">
        <v>-92.019</v>
      </c>
      <c r="S20" s="36">
        <v>-99.182</v>
      </c>
      <c r="T20" s="36">
        <v>-111.428</v>
      </c>
      <c r="U20" s="36">
        <v>-124.818</v>
      </c>
      <c r="V20" s="36">
        <v>-134.025</v>
      </c>
    </row>
    <row r="21">
      <c r="A21" s="14"/>
      <c r="B21" s="1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ht="15.75" customHeight="1">
      <c r="A22" s="28"/>
      <c r="B22" s="40" t="s">
        <v>38</v>
      </c>
      <c r="C22" s="41">
        <v>114.255</v>
      </c>
      <c r="D22" s="41">
        <v>165.112</v>
      </c>
      <c r="E22" s="41">
        <v>222.067</v>
      </c>
      <c r="F22" s="41">
        <v>176.81</v>
      </c>
      <c r="G22" s="41">
        <v>288.883</v>
      </c>
      <c r="H22" s="41">
        <v>319.831</v>
      </c>
      <c r="I22" s="41">
        <v>403.852</v>
      </c>
      <c r="J22" s="41">
        <v>550.063</v>
      </c>
      <c r="K22" s="41">
        <v>619.164</v>
      </c>
      <c r="L22" s="41">
        <v>749.034</v>
      </c>
      <c r="M22" s="41">
        <v>868.583</v>
      </c>
      <c r="N22" s="41">
        <v>1083.605</v>
      </c>
      <c r="O22" s="41">
        <v>1113.514</v>
      </c>
      <c r="P22" s="41">
        <v>1293.241</v>
      </c>
      <c r="Q22" s="41">
        <v>1301.714</v>
      </c>
      <c r="R22" s="41">
        <v>1317.028</v>
      </c>
      <c r="S22" s="41">
        <v>1327.524</v>
      </c>
      <c r="T22" s="41">
        <v>1519.323</v>
      </c>
      <c r="U22" s="41">
        <v>1811.187</v>
      </c>
      <c r="V22" s="41">
        <v>1961.065</v>
      </c>
    </row>
    <row r="23">
      <c r="A23" s="14"/>
      <c r="B23" s="14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ht="15.75" customHeight="1">
      <c r="A24" s="28"/>
      <c r="B24" s="29" t="s">
        <v>39</v>
      </c>
      <c r="C24" s="30">
        <v>-167.585</v>
      </c>
      <c r="D24" s="30">
        <v>-171.575</v>
      </c>
      <c r="E24" s="30">
        <v>-243.681</v>
      </c>
      <c r="F24" s="30">
        <v>-307.914</v>
      </c>
      <c r="G24" s="30">
        <v>-356.503</v>
      </c>
      <c r="H24" s="30">
        <v>-342.734</v>
      </c>
      <c r="I24" s="30">
        <v>-389.448</v>
      </c>
      <c r="J24" s="30">
        <v>-756.441</v>
      </c>
      <c r="K24" s="30">
        <v>-366.409</v>
      </c>
      <c r="L24" s="30">
        <v>-411.591</v>
      </c>
      <c r="M24" s="30">
        <v>-436.829</v>
      </c>
      <c r="N24" s="30">
        <v>-488.042</v>
      </c>
      <c r="O24" s="30">
        <v>-522.728</v>
      </c>
      <c r="P24" s="30">
        <v>-540.185</v>
      </c>
      <c r="Q24" s="30">
        <v>-520.319</v>
      </c>
      <c r="R24" s="30">
        <v>-469.372</v>
      </c>
      <c r="S24" s="30">
        <v>-459.203</v>
      </c>
      <c r="T24" s="30">
        <v>-548.104</v>
      </c>
      <c r="U24" s="30">
        <v>-577.193</v>
      </c>
      <c r="V24" s="30">
        <v>-652.635</v>
      </c>
    </row>
    <row r="25" ht="15.75" customHeight="1">
      <c r="A25" s="31"/>
      <c r="B25" s="42" t="s">
        <v>40</v>
      </c>
      <c r="C25" s="33">
        <v>-32.13</v>
      </c>
      <c r="D25" s="33">
        <v>-40.968</v>
      </c>
      <c r="E25" s="33">
        <v>-51.649</v>
      </c>
      <c r="F25" s="33">
        <v>-65.762</v>
      </c>
      <c r="G25" s="33">
        <v>-61.571</v>
      </c>
      <c r="H25" s="33">
        <v>-77.703</v>
      </c>
      <c r="I25" s="33">
        <v>-90.249</v>
      </c>
      <c r="J25" s="33">
        <v>-105.84</v>
      </c>
      <c r="K25" s="33">
        <v>-107.815</v>
      </c>
      <c r="L25" s="33">
        <v>-113.309</v>
      </c>
      <c r="M25" s="33">
        <v>-127.295</v>
      </c>
      <c r="N25" s="33">
        <v>-139.663</v>
      </c>
      <c r="O25" s="33">
        <v>-150.612</v>
      </c>
      <c r="P25" s="33">
        <v>-162.917</v>
      </c>
      <c r="Q25" s="33">
        <v>-135.196</v>
      </c>
      <c r="R25" s="33">
        <v>-155.918</v>
      </c>
      <c r="S25" s="33">
        <v>-151.475</v>
      </c>
      <c r="T25" s="33">
        <v>-161.434</v>
      </c>
      <c r="U25" s="33">
        <v>-174.843</v>
      </c>
      <c r="V25" s="33">
        <v>-164.008</v>
      </c>
    </row>
    <row r="26" ht="15.75" customHeight="1">
      <c r="A26" s="34"/>
      <c r="B26" s="43" t="s">
        <v>41</v>
      </c>
      <c r="C26" s="36">
        <v>-115.848</v>
      </c>
      <c r="D26" s="36">
        <v>-122.295</v>
      </c>
      <c r="E26" s="36">
        <v>-166.527</v>
      </c>
      <c r="F26" s="36">
        <v>-224.231</v>
      </c>
      <c r="G26" s="36">
        <v>-245.108</v>
      </c>
      <c r="H26" s="36">
        <v>-229.505</v>
      </c>
      <c r="I26" s="36">
        <v>-261.778</v>
      </c>
      <c r="J26" s="36">
        <v>-596.876</v>
      </c>
      <c r="K26" s="36">
        <v>-236.881</v>
      </c>
      <c r="L26" s="36">
        <v>-256.408</v>
      </c>
      <c r="M26" s="36">
        <v>-264.264</v>
      </c>
      <c r="N26" s="36">
        <v>-284.737</v>
      </c>
      <c r="O26" s="36">
        <v>-326.052</v>
      </c>
      <c r="P26" s="36">
        <v>-326.555</v>
      </c>
      <c r="Q26" s="36">
        <v>-273.11</v>
      </c>
      <c r="R26" s="36">
        <v>-298.986</v>
      </c>
      <c r="S26" s="36">
        <v>-283.758</v>
      </c>
      <c r="T26" s="36">
        <v>-318.678</v>
      </c>
      <c r="U26" s="36">
        <v>-339.284</v>
      </c>
      <c r="V26" s="36">
        <v>-364.918</v>
      </c>
    </row>
    <row r="27" ht="15.75" customHeight="1">
      <c r="A27" s="31"/>
      <c r="B27" s="42" t="s">
        <v>42</v>
      </c>
      <c r="C27" s="33">
        <v>-4.867</v>
      </c>
      <c r="D27" s="33">
        <v>-14.631</v>
      </c>
      <c r="E27" s="33">
        <v>-25.568</v>
      </c>
      <c r="F27" s="33">
        <v>-30.35</v>
      </c>
      <c r="G27" s="33">
        <v>-27.608</v>
      </c>
      <c r="H27" s="33">
        <v>-36.208</v>
      </c>
      <c r="I27" s="33">
        <v>-35.057</v>
      </c>
      <c r="J27" s="33">
        <v>-44.164</v>
      </c>
      <c r="K27" s="33">
        <v>-19.272</v>
      </c>
      <c r="L27" s="33">
        <v>-33.381</v>
      </c>
      <c r="M27" s="33">
        <v>-38.923</v>
      </c>
      <c r="N27" s="33">
        <v>-48.27</v>
      </c>
      <c r="O27" s="33">
        <v>-46.827</v>
      </c>
      <c r="P27" s="33">
        <v>-39.246</v>
      </c>
      <c r="Q27" s="33">
        <v>-84.609</v>
      </c>
      <c r="R27" s="33">
        <v>-24.796</v>
      </c>
      <c r="S27" s="33">
        <v>-40.259</v>
      </c>
      <c r="T27" s="33">
        <v>-52.327</v>
      </c>
      <c r="U27" s="33">
        <v>-56.831</v>
      </c>
      <c r="V27" s="33">
        <v>-94.206</v>
      </c>
    </row>
    <row r="28" ht="15.75" customHeight="1">
      <c r="A28" s="34"/>
      <c r="B28" s="43" t="s">
        <v>43</v>
      </c>
      <c r="C28" s="36">
        <v>-14.74</v>
      </c>
      <c r="D28" s="36">
        <v>6.319</v>
      </c>
      <c r="E28" s="36">
        <v>0.063</v>
      </c>
      <c r="F28" s="36">
        <v>12.429</v>
      </c>
      <c r="G28" s="36">
        <v>-22.216</v>
      </c>
      <c r="H28" s="36">
        <v>0.682</v>
      </c>
      <c r="I28" s="36">
        <v>-2.364</v>
      </c>
      <c r="J28" s="36">
        <v>-9.561</v>
      </c>
      <c r="K28" s="36">
        <v>-2.441</v>
      </c>
      <c r="L28" s="36">
        <v>-8.494</v>
      </c>
      <c r="M28" s="36">
        <v>-6.346</v>
      </c>
      <c r="N28" s="36">
        <v>-15.372</v>
      </c>
      <c r="O28" s="36">
        <v>0.764</v>
      </c>
      <c r="P28" s="36">
        <v>-11.468</v>
      </c>
      <c r="Q28" s="36">
        <v>-27.405</v>
      </c>
      <c r="R28" s="36">
        <v>10.328</v>
      </c>
      <c r="S28" s="36">
        <v>16.289</v>
      </c>
      <c r="T28" s="36">
        <v>-15.665</v>
      </c>
      <c r="U28" s="36">
        <v>-6.235</v>
      </c>
      <c r="V28" s="36">
        <v>-29.503</v>
      </c>
    </row>
    <row r="29">
      <c r="A29" s="14"/>
      <c r="B29" s="14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ht="15.75" customHeight="1">
      <c r="A30" s="28"/>
      <c r="B30" s="44" t="s">
        <v>44</v>
      </c>
      <c r="C30" s="41">
        <v>0.0</v>
      </c>
      <c r="D30" s="41">
        <v>0.0</v>
      </c>
      <c r="E30" s="41">
        <v>0.0</v>
      </c>
      <c r="F30" s="41">
        <v>0.0</v>
      </c>
      <c r="G30" s="41">
        <v>0.0</v>
      </c>
      <c r="H30" s="41">
        <v>0.0</v>
      </c>
      <c r="I30" s="41">
        <v>0.0</v>
      </c>
      <c r="J30" s="41">
        <v>0.0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0.0</v>
      </c>
      <c r="S30" s="41">
        <v>-1.13</v>
      </c>
      <c r="T30" s="41">
        <v>-1.025</v>
      </c>
      <c r="U30" s="41">
        <v>-1.17</v>
      </c>
      <c r="V30" s="41">
        <v>-0.364</v>
      </c>
    </row>
    <row r="31">
      <c r="A31" s="14"/>
      <c r="B31" s="1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>
      <c r="A32" s="28"/>
      <c r="B32" s="40" t="s">
        <v>45</v>
      </c>
      <c r="C32" s="41">
        <v>-53.33</v>
      </c>
      <c r="D32" s="41">
        <v>-6.463</v>
      </c>
      <c r="E32" s="41">
        <v>-21.614</v>
      </c>
      <c r="F32" s="41">
        <v>-131.104</v>
      </c>
      <c r="G32" s="41">
        <v>-67.62</v>
      </c>
      <c r="H32" s="41">
        <v>-22.903</v>
      </c>
      <c r="I32" s="41">
        <v>14.405</v>
      </c>
      <c r="J32" s="41">
        <v>-206.378</v>
      </c>
      <c r="K32" s="41">
        <v>252.755</v>
      </c>
      <c r="L32" s="41">
        <v>337.442</v>
      </c>
      <c r="M32" s="41">
        <v>431.754</v>
      </c>
      <c r="N32" s="41">
        <v>595.563</v>
      </c>
      <c r="O32" s="41">
        <v>590.786</v>
      </c>
      <c r="P32" s="41">
        <v>753.055</v>
      </c>
      <c r="Q32" s="41">
        <v>781.395</v>
      </c>
      <c r="R32" s="41">
        <v>847.656</v>
      </c>
      <c r="S32" s="41">
        <v>867.19</v>
      </c>
      <c r="T32" s="41">
        <v>970.193</v>
      </c>
      <c r="U32" s="41">
        <v>1232.824</v>
      </c>
      <c r="V32" s="41">
        <v>1308.067</v>
      </c>
    </row>
    <row r="33">
      <c r="A33" s="14"/>
      <c r="B33" s="1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>
      <c r="A34" s="28"/>
      <c r="B34" s="40" t="s">
        <v>46</v>
      </c>
      <c r="C34" s="41">
        <v>3.847</v>
      </c>
      <c r="D34" s="41">
        <v>-8.757</v>
      </c>
      <c r="E34" s="41">
        <v>-12.743</v>
      </c>
      <c r="F34" s="41">
        <v>17.932</v>
      </c>
      <c r="G34" s="41">
        <v>22.616</v>
      </c>
      <c r="H34" s="41">
        <v>-6.947</v>
      </c>
      <c r="I34" s="41">
        <v>-6.572</v>
      </c>
      <c r="J34" s="41">
        <v>-91.235</v>
      </c>
      <c r="K34" s="41">
        <v>-111.004</v>
      </c>
      <c r="L34" s="41">
        <v>-112.576</v>
      </c>
      <c r="M34" s="41">
        <v>-128.718</v>
      </c>
      <c r="N34" s="41">
        <v>-234.686</v>
      </c>
      <c r="O34" s="41">
        <v>-211.972</v>
      </c>
      <c r="P34" s="41">
        <v>-265.783</v>
      </c>
      <c r="Q34" s="41">
        <v>-228.009</v>
      </c>
      <c r="R34" s="41">
        <v>-295.016</v>
      </c>
      <c r="S34" s="41">
        <v>-309.982</v>
      </c>
      <c r="T34" s="41">
        <v>-333.206</v>
      </c>
      <c r="U34" s="41">
        <v>-450.146</v>
      </c>
      <c r="V34" s="41">
        <v>-413.268</v>
      </c>
    </row>
    <row r="35">
      <c r="A35" s="14"/>
      <c r="B35" s="1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>
      <c r="A36" s="28"/>
      <c r="B36" s="40" t="s">
        <v>47</v>
      </c>
      <c r="C36" s="41">
        <v>-49.483</v>
      </c>
      <c r="D36" s="41">
        <v>-15.22</v>
      </c>
      <c r="E36" s="41">
        <v>-34.357</v>
      </c>
      <c r="F36" s="41">
        <v>-113.172</v>
      </c>
      <c r="G36" s="41">
        <v>-45.004</v>
      </c>
      <c r="H36" s="41">
        <v>-29.85</v>
      </c>
      <c r="I36" s="41">
        <v>7.833</v>
      </c>
      <c r="J36" s="41">
        <v>-297.613</v>
      </c>
      <c r="K36" s="41">
        <v>141.751</v>
      </c>
      <c r="L36" s="41">
        <v>224.866</v>
      </c>
      <c r="M36" s="41">
        <v>303.036</v>
      </c>
      <c r="N36" s="41">
        <v>360.877</v>
      </c>
      <c r="O36" s="41">
        <v>378.814</v>
      </c>
      <c r="P36" s="41">
        <v>487.272</v>
      </c>
      <c r="Q36" s="41">
        <v>553.386</v>
      </c>
      <c r="R36" s="41">
        <v>552.64</v>
      </c>
      <c r="S36" s="41">
        <v>557.208</v>
      </c>
      <c r="T36" s="41">
        <v>636.987</v>
      </c>
      <c r="U36" s="41">
        <v>782.678</v>
      </c>
      <c r="V36" s="41">
        <v>894.799</v>
      </c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A40" s="14"/>
      <c r="B40" s="38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</row>
  </sheetData>
  <mergeCells count="1">
    <mergeCell ref="C8:V8"/>
  </mergeCells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55.38"/>
    <col customWidth="1" min="3" max="21" width="11.13"/>
    <col customWidth="1" min="22" max="22" width="12.38"/>
    <col customWidth="1" min="23" max="23" width="11.13"/>
  </cols>
  <sheetData>
    <row r="1" ht="8.25" customHeight="1">
      <c r="A1" s="46"/>
      <c r="B1" s="47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</row>
    <row r="2" ht="12.0" customHeight="1">
      <c r="A2" s="46"/>
      <c r="B2" s="49" t="s"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</row>
    <row r="3" ht="12.0" customHeight="1">
      <c r="A3" s="46"/>
      <c r="B3" s="49" t="s">
        <v>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</row>
    <row r="4" ht="12.0" customHeight="1">
      <c r="A4" s="46"/>
      <c r="B4" s="51" t="s">
        <v>16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</row>
    <row r="5" ht="12.0" customHeight="1">
      <c r="A5" s="46"/>
      <c r="B5" s="52" t="s">
        <v>17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</row>
    <row r="6" ht="12.0" customHeight="1">
      <c r="A6" s="46"/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</row>
    <row r="7" ht="8.25" customHeight="1">
      <c r="A7" s="46"/>
      <c r="B7" s="47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</row>
    <row r="8" ht="15.75" customHeight="1">
      <c r="A8" s="46"/>
      <c r="B8" s="4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</row>
    <row r="9" ht="15.75" customHeight="1">
      <c r="A9" s="53"/>
      <c r="B9" s="54"/>
      <c r="C9" s="55">
        <v>44286.0</v>
      </c>
      <c r="D9" s="55">
        <v>44377.0</v>
      </c>
      <c r="E9" s="55">
        <v>44469.0</v>
      </c>
      <c r="F9" s="56">
        <v>44561.0</v>
      </c>
      <c r="G9" s="55">
        <v>44651.0</v>
      </c>
      <c r="H9" s="55">
        <v>44742.0</v>
      </c>
      <c r="I9" s="56">
        <v>44834.0</v>
      </c>
      <c r="J9" s="56">
        <v>44926.0</v>
      </c>
      <c r="K9" s="55">
        <v>45016.0</v>
      </c>
      <c r="L9" s="55">
        <v>45107.0</v>
      </c>
      <c r="M9" s="55">
        <v>45199.0</v>
      </c>
      <c r="N9" s="57" t="s">
        <v>19</v>
      </c>
      <c r="O9" s="57" t="s">
        <v>20</v>
      </c>
      <c r="P9" s="57" t="s">
        <v>21</v>
      </c>
      <c r="Q9" s="57" t="s">
        <v>22</v>
      </c>
      <c r="R9" s="57" t="s">
        <v>23</v>
      </c>
      <c r="S9" s="57" t="s">
        <v>24</v>
      </c>
      <c r="T9" s="57" t="s">
        <v>25</v>
      </c>
      <c r="U9" s="57" t="s">
        <v>26</v>
      </c>
      <c r="V9" s="57" t="s">
        <v>27</v>
      </c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</row>
    <row r="10" ht="15.75" customHeight="1">
      <c r="A10" s="58"/>
      <c r="B10" s="48"/>
      <c r="C10" s="59" t="s">
        <v>28</v>
      </c>
      <c r="D10" s="59" t="s">
        <v>28</v>
      </c>
      <c r="E10" s="59" t="s">
        <v>28</v>
      </c>
      <c r="F10" s="59" t="s">
        <v>28</v>
      </c>
      <c r="G10" s="59" t="s">
        <v>28</v>
      </c>
      <c r="H10" s="59" t="s">
        <v>28</v>
      </c>
      <c r="I10" s="59" t="s">
        <v>28</v>
      </c>
      <c r="J10" s="59" t="s">
        <v>28</v>
      </c>
      <c r="K10" s="59" t="s">
        <v>28</v>
      </c>
      <c r="L10" s="59" t="s">
        <v>28</v>
      </c>
      <c r="M10" s="59" t="s">
        <v>28</v>
      </c>
      <c r="N10" s="59" t="s">
        <v>28</v>
      </c>
      <c r="O10" s="59" t="s">
        <v>28</v>
      </c>
      <c r="P10" s="59" t="s">
        <v>28</v>
      </c>
      <c r="Q10" s="59" t="s">
        <v>28</v>
      </c>
      <c r="R10" s="59" t="s">
        <v>28</v>
      </c>
      <c r="S10" s="59" t="s">
        <v>28</v>
      </c>
      <c r="T10" s="59" t="s">
        <v>28</v>
      </c>
      <c r="U10" s="59" t="s">
        <v>28</v>
      </c>
      <c r="V10" s="59" t="s">
        <v>28</v>
      </c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</row>
    <row r="11">
      <c r="A11" s="58"/>
      <c r="B11" s="60" t="s">
        <v>48</v>
      </c>
      <c r="C11" s="61">
        <v>3.2</v>
      </c>
      <c r="D11" s="61">
        <v>4.1</v>
      </c>
      <c r="E11" s="61">
        <v>4.9</v>
      </c>
      <c r="F11" s="61">
        <v>5.2</v>
      </c>
      <c r="G11" s="61">
        <v>6.7</v>
      </c>
      <c r="H11" s="61">
        <v>7.8</v>
      </c>
      <c r="I11" s="61">
        <v>8.0</v>
      </c>
      <c r="J11" s="61">
        <v>8.2</v>
      </c>
      <c r="K11" s="61">
        <v>8.6</v>
      </c>
      <c r="L11" s="61">
        <v>9.4</v>
      </c>
      <c r="M11" s="61">
        <v>10.2</v>
      </c>
      <c r="N11" s="61">
        <v>10.8</v>
      </c>
      <c r="O11" s="61">
        <v>11.3</v>
      </c>
      <c r="P11" s="61">
        <v>11.3</v>
      </c>
      <c r="Q11" s="61">
        <v>11.1</v>
      </c>
      <c r="R11" s="61">
        <v>11.1</v>
      </c>
      <c r="S11" s="61">
        <v>11.6</v>
      </c>
      <c r="T11" s="61">
        <v>12.5</v>
      </c>
      <c r="U11" s="61">
        <v>13.8</v>
      </c>
      <c r="V11" s="61">
        <v>15.0</v>
      </c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</row>
    <row r="12" ht="15.75" customHeight="1">
      <c r="A12" s="62"/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</row>
    <row r="13">
      <c r="A13" s="62"/>
      <c r="B13" s="65" t="s">
        <v>49</v>
      </c>
      <c r="C13" s="66">
        <v>0.8</v>
      </c>
      <c r="D13" s="66">
        <v>0.9</v>
      </c>
      <c r="E13" s="66">
        <v>0.8</v>
      </c>
      <c r="F13" s="66">
        <v>0.9</v>
      </c>
      <c r="G13" s="66">
        <v>0.7</v>
      </c>
      <c r="H13" s="66">
        <v>0.9</v>
      </c>
      <c r="I13" s="66">
        <v>0.8</v>
      </c>
      <c r="J13" s="66">
        <v>0.9</v>
      </c>
      <c r="K13" s="66">
        <v>0.9</v>
      </c>
      <c r="L13" s="66">
        <v>0.8</v>
      </c>
      <c r="M13" s="66">
        <v>0.9</v>
      </c>
      <c r="N13" s="66">
        <v>0.9</v>
      </c>
      <c r="O13" s="66">
        <v>0.9</v>
      </c>
      <c r="P13" s="66">
        <v>0.9</v>
      </c>
      <c r="Q13" s="66">
        <v>0.7</v>
      </c>
      <c r="R13" s="66">
        <v>0.8</v>
      </c>
      <c r="S13" s="66">
        <v>0.7</v>
      </c>
      <c r="T13" s="66">
        <v>0.8</v>
      </c>
      <c r="U13" s="66">
        <v>0.9</v>
      </c>
      <c r="V13" s="66">
        <v>0.8</v>
      </c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</row>
    <row r="14" ht="15.75" customHeight="1">
      <c r="A14" s="58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</row>
    <row r="15">
      <c r="A15" s="48"/>
      <c r="B15" s="69" t="s">
        <v>50</v>
      </c>
      <c r="C15" s="48"/>
      <c r="D15" s="48"/>
      <c r="E15" s="48"/>
      <c r="F15" s="48"/>
      <c r="G15" s="48"/>
      <c r="H15" s="48"/>
      <c r="I15" s="48"/>
      <c r="J15" s="48"/>
      <c r="K15" s="68"/>
      <c r="L15" s="68"/>
      <c r="M15" s="68"/>
      <c r="N15" s="68"/>
      <c r="O15" s="68"/>
      <c r="P15" s="68"/>
      <c r="Q15" s="68"/>
      <c r="R15" s="68"/>
      <c r="S15" s="68"/>
      <c r="T15" s="70"/>
      <c r="U15" s="70"/>
      <c r="V15" s="7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</row>
    <row r="16" ht="15.75" customHeight="1">
      <c r="A16" s="71"/>
      <c r="B16" s="72" t="s">
        <v>51</v>
      </c>
      <c r="C16" s="73">
        <v>2668.0</v>
      </c>
      <c r="D16" s="73">
        <v>3659.0</v>
      </c>
      <c r="E16" s="73">
        <v>3855.0</v>
      </c>
      <c r="F16" s="73">
        <v>4513.0</v>
      </c>
      <c r="G16" s="73">
        <v>5736.0</v>
      </c>
      <c r="H16" s="73">
        <v>5866.0</v>
      </c>
      <c r="I16" s="73">
        <v>6119.0</v>
      </c>
      <c r="J16" s="73">
        <v>7136.0</v>
      </c>
      <c r="K16" s="73">
        <v>7641.0</v>
      </c>
      <c r="L16" s="73">
        <v>8524.0</v>
      </c>
      <c r="M16" s="73">
        <v>8484.0</v>
      </c>
      <c r="N16" s="73">
        <v>9980.0</v>
      </c>
      <c r="O16" s="73">
        <v>9862.0</v>
      </c>
      <c r="P16" s="73">
        <v>9098.0</v>
      </c>
      <c r="Q16" s="73">
        <v>9669.0</v>
      </c>
      <c r="R16" s="73">
        <v>9522.0</v>
      </c>
      <c r="S16" s="73">
        <v>10281.0</v>
      </c>
      <c r="T16" s="73">
        <v>11595.0</v>
      </c>
      <c r="U16" s="73">
        <v>12678.0</v>
      </c>
      <c r="V16" s="73">
        <v>14181.0</v>
      </c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</row>
    <row r="17" ht="15.75" customHeight="1">
      <c r="A17" s="74"/>
      <c r="B17" s="75" t="s">
        <v>52</v>
      </c>
      <c r="C17" s="74">
        <v>327.0</v>
      </c>
      <c r="D17" s="74">
        <v>428.0</v>
      </c>
      <c r="E17" s="74">
        <v>512.0</v>
      </c>
      <c r="F17" s="74">
        <v>646.0</v>
      </c>
      <c r="G17" s="74">
        <v>1067.0</v>
      </c>
      <c r="H17" s="74">
        <v>1298.0</v>
      </c>
      <c r="I17" s="74">
        <v>1681.0</v>
      </c>
      <c r="J17" s="74">
        <v>2131.0</v>
      </c>
      <c r="K17" s="74">
        <v>2814.0</v>
      </c>
      <c r="L17" s="74">
        <v>3512.0</v>
      </c>
      <c r="M17" s="74">
        <v>3832.0</v>
      </c>
      <c r="N17" s="74">
        <v>4508.0</v>
      </c>
      <c r="O17" s="74">
        <v>5232.0</v>
      </c>
      <c r="P17" s="74">
        <v>5217.0</v>
      </c>
      <c r="Q17" s="74">
        <v>5518.0</v>
      </c>
      <c r="R17" s="74">
        <v>5097.0</v>
      </c>
      <c r="S17" s="74">
        <v>5988.0</v>
      </c>
      <c r="T17" s="74">
        <v>6630.0</v>
      </c>
      <c r="U17" s="74">
        <v>7350.0</v>
      </c>
      <c r="V17" s="74">
        <v>7570.0</v>
      </c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</row>
    <row r="18" ht="15.75" customHeight="1">
      <c r="A18" s="72"/>
      <c r="B18" s="72" t="s">
        <v>53</v>
      </c>
      <c r="C18" s="72">
        <v>304.0</v>
      </c>
      <c r="D18" s="72">
        <v>592.0</v>
      </c>
      <c r="E18" s="72">
        <v>903.0</v>
      </c>
      <c r="F18" s="72">
        <v>1392.0</v>
      </c>
      <c r="G18" s="72">
        <v>2009.0</v>
      </c>
      <c r="H18" s="72">
        <v>1953.0</v>
      </c>
      <c r="I18" s="72">
        <v>1907.0</v>
      </c>
      <c r="J18" s="72">
        <v>1976.0</v>
      </c>
      <c r="K18" s="72">
        <v>2337.0</v>
      </c>
      <c r="L18" s="72">
        <v>2792.0</v>
      </c>
      <c r="M18" s="72">
        <v>3091.0</v>
      </c>
      <c r="N18" s="72">
        <v>3714.0</v>
      </c>
      <c r="O18" s="72">
        <v>4479.0</v>
      </c>
      <c r="P18" s="72">
        <v>4632.0</v>
      </c>
      <c r="Q18" s="72">
        <v>5692.0</v>
      </c>
      <c r="R18" s="72">
        <v>6116.0</v>
      </c>
      <c r="S18" s="72">
        <v>7848.0</v>
      </c>
      <c r="T18" s="72">
        <v>9056.0</v>
      </c>
      <c r="U18" s="72">
        <v>10362.0</v>
      </c>
      <c r="V18" s="72">
        <v>10915.0</v>
      </c>
      <c r="W18" s="75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</row>
    <row r="19">
      <c r="A19" s="76"/>
      <c r="B19" s="77" t="s">
        <v>54</v>
      </c>
      <c r="C19" s="78">
        <f t="shared" ref="C19:V19" si="1">C17+C18</f>
        <v>631</v>
      </c>
      <c r="D19" s="78">
        <f t="shared" si="1"/>
        <v>1020</v>
      </c>
      <c r="E19" s="78">
        <f t="shared" si="1"/>
        <v>1415</v>
      </c>
      <c r="F19" s="78">
        <f t="shared" si="1"/>
        <v>2038</v>
      </c>
      <c r="G19" s="78">
        <f t="shared" si="1"/>
        <v>3076</v>
      </c>
      <c r="H19" s="78">
        <f t="shared" si="1"/>
        <v>3251</v>
      </c>
      <c r="I19" s="78">
        <f t="shared" si="1"/>
        <v>3588</v>
      </c>
      <c r="J19" s="78">
        <f t="shared" si="1"/>
        <v>4107</v>
      </c>
      <c r="K19" s="78">
        <f t="shared" si="1"/>
        <v>5151</v>
      </c>
      <c r="L19" s="78">
        <f t="shared" si="1"/>
        <v>6304</v>
      </c>
      <c r="M19" s="78">
        <f t="shared" si="1"/>
        <v>6923</v>
      </c>
      <c r="N19" s="78">
        <f t="shared" si="1"/>
        <v>8222</v>
      </c>
      <c r="O19" s="78">
        <f t="shared" si="1"/>
        <v>9711</v>
      </c>
      <c r="P19" s="78">
        <f t="shared" si="1"/>
        <v>9849</v>
      </c>
      <c r="Q19" s="78">
        <f t="shared" si="1"/>
        <v>11210</v>
      </c>
      <c r="R19" s="78">
        <f t="shared" si="1"/>
        <v>11213</v>
      </c>
      <c r="S19" s="78">
        <f t="shared" si="1"/>
        <v>13836</v>
      </c>
      <c r="T19" s="78">
        <f t="shared" si="1"/>
        <v>15686</v>
      </c>
      <c r="U19" s="78">
        <f t="shared" si="1"/>
        <v>17712</v>
      </c>
      <c r="V19" s="78">
        <f t="shared" si="1"/>
        <v>18485</v>
      </c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</row>
    <row r="20">
      <c r="A20" s="79"/>
      <c r="B20" s="80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</row>
    <row r="21">
      <c r="A21" s="79"/>
      <c r="B21" s="80" t="s">
        <v>55</v>
      </c>
      <c r="C21" s="79">
        <f>'IFRS - Balance Sheet'!E12</f>
        <v>2200.663</v>
      </c>
      <c r="D21" s="79">
        <f>'IFRS - Balance Sheet'!F12</f>
        <v>2662.467</v>
      </c>
      <c r="E21" s="79">
        <f>'IFRS - Balance Sheet'!G12</f>
        <v>1996.725</v>
      </c>
      <c r="F21" s="79">
        <f>'IFRS - Balance Sheet'!H12</f>
        <v>2705.675</v>
      </c>
      <c r="G21" s="79">
        <f>'IFRS - Balance Sheet'!I12</f>
        <v>2968.622</v>
      </c>
      <c r="H21" s="79">
        <f>'IFRS - Balance Sheet'!J12</f>
        <v>3701.02</v>
      </c>
      <c r="I21" s="79">
        <f>'IFRS - Balance Sheet'!K12</f>
        <v>3692.793</v>
      </c>
      <c r="J21" s="79">
        <f>'IFRS - Balance Sheet'!L12</f>
        <v>4172.316</v>
      </c>
      <c r="K21" s="79">
        <f>'IFRS - Balance Sheet'!M12</f>
        <v>4310.496</v>
      </c>
      <c r="L21" s="79">
        <f>'IFRS - Balance Sheet'!N12</f>
        <v>6175.049</v>
      </c>
      <c r="M21" s="79">
        <f>'IFRS - Balance Sheet'!O12</f>
        <v>3213.627</v>
      </c>
      <c r="N21" s="79">
        <f>'IFRS - Balance Sheet'!P12</f>
        <v>5923.44</v>
      </c>
      <c r="O21" s="79">
        <f>'IFRS - Balance Sheet'!Q12</f>
        <v>6033.658</v>
      </c>
      <c r="P21" s="79">
        <f>'IFRS - Balance Sheet'!R12</f>
        <v>8530.383</v>
      </c>
      <c r="Q21" s="79">
        <f>'IFRS - Balance Sheet'!S12</f>
        <v>7645.754</v>
      </c>
      <c r="R21" s="79">
        <f>'IFRS - Balance Sheet'!T12</f>
        <v>9185.742</v>
      </c>
      <c r="S21" s="79">
        <f>'IFRS - Balance Sheet'!U12</f>
        <v>10284.007</v>
      </c>
      <c r="T21" s="79">
        <f>'IFRS - Balance Sheet'!V12</f>
        <v>13269.017</v>
      </c>
      <c r="U21" s="79">
        <f>'IFRS - Balance Sheet'!W12</f>
        <v>12895.785</v>
      </c>
      <c r="V21" s="79">
        <f>'IFRS - Balance Sheet'!X12</f>
        <v>15003.643</v>
      </c>
      <c r="W21" s="81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</row>
    <row r="22">
      <c r="A22" s="31"/>
      <c r="B22" s="72" t="s">
        <v>56</v>
      </c>
      <c r="C22" s="73">
        <f>'IFRS - Balance Sheet'!E14</f>
        <v>4356.451</v>
      </c>
      <c r="D22" s="73">
        <f>'IFRS - Balance Sheet'!F14</f>
        <v>5343.289</v>
      </c>
      <c r="E22" s="73">
        <f>'IFRS - Balance Sheet'!G14</f>
        <v>4680.014</v>
      </c>
      <c r="F22" s="73">
        <f>'IFRS - Balance Sheet'!H14</f>
        <v>815.962</v>
      </c>
      <c r="G22" s="73">
        <f>'IFRS - Balance Sheet'!I14</f>
        <v>817.443</v>
      </c>
      <c r="H22" s="73">
        <f>'IFRS - Balance Sheet'!J14</f>
        <v>856.994</v>
      </c>
      <c r="I22" s="73">
        <f>'IFRS - Balance Sheet'!K14</f>
        <v>740.972</v>
      </c>
      <c r="J22" s="73">
        <f>'IFRS - Balance Sheet'!L14</f>
        <v>91.853</v>
      </c>
      <c r="K22" s="73">
        <f>'IFRS - Balance Sheet'!M14</f>
        <v>94.038</v>
      </c>
      <c r="L22" s="73">
        <f>'IFRS - Balance Sheet'!N14</f>
        <v>156.233</v>
      </c>
      <c r="M22" s="73">
        <f>'IFRS - Balance Sheet'!O14</f>
        <v>103.319</v>
      </c>
      <c r="N22" s="73">
        <f>'IFRS - Balance Sheet'!P14</f>
        <v>368.574</v>
      </c>
      <c r="O22" s="73">
        <f>'IFRS - Balance Sheet'!Q14</f>
        <v>624.731</v>
      </c>
      <c r="P22" s="73">
        <f>'IFRS - Balance Sheet'!R14</f>
        <v>813.39</v>
      </c>
      <c r="Q22" s="73">
        <f>'IFRS - Balance Sheet'!S14</f>
        <v>119.281</v>
      </c>
      <c r="R22" s="73">
        <f>'IFRS - Balance Sheet'!T14</f>
        <v>665.242</v>
      </c>
      <c r="S22" s="73">
        <f>'IFRS - Balance Sheet'!U14</f>
        <v>335.846</v>
      </c>
      <c r="T22" s="73">
        <f>'IFRS - Balance Sheet'!V14</f>
        <v>397.542</v>
      </c>
      <c r="U22" s="73">
        <f>'IFRS - Balance Sheet'!W14</f>
        <v>1204.982</v>
      </c>
      <c r="V22" s="73">
        <f>'IFRS - Balance Sheet'!X14</f>
        <v>1059.923</v>
      </c>
      <c r="W22" s="81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</row>
    <row r="23" ht="15.75" customHeight="1">
      <c r="A23" s="31"/>
      <c r="B23" s="82" t="s">
        <v>57</v>
      </c>
      <c r="C23" s="31">
        <f>'IFRS - Balance Sheet'!E18</f>
        <v>0</v>
      </c>
      <c r="D23" s="31">
        <f>'IFRS - Balance Sheet'!F18</f>
        <v>348.518</v>
      </c>
      <c r="E23" s="31">
        <f>'IFRS - Balance Sheet'!G18</f>
        <v>1837.715</v>
      </c>
      <c r="F23" s="31">
        <f>'IFRS - Balance Sheet'!H18</f>
        <v>8163.428</v>
      </c>
      <c r="G23" s="31">
        <f>'IFRS - Balance Sheet'!I18</f>
        <v>9260.432</v>
      </c>
      <c r="H23" s="31">
        <f>'IFRS - Balance Sheet'!J18</f>
        <v>8850.741</v>
      </c>
      <c r="I23" s="31">
        <f>'IFRS - Balance Sheet'!K18</f>
        <v>8931.961</v>
      </c>
      <c r="J23" s="31">
        <f>'IFRS - Balance Sheet'!L18</f>
        <v>9947.138</v>
      </c>
      <c r="K23" s="31">
        <f>'IFRS - Balance Sheet'!M18</f>
        <v>7916.143</v>
      </c>
      <c r="L23" s="31">
        <f>'IFRS - Balance Sheet'!N18</f>
        <v>7479.797</v>
      </c>
      <c r="M23" s="31">
        <f>'IFRS - Balance Sheet'!O18</f>
        <v>8605.769</v>
      </c>
      <c r="N23" s="31">
        <f>'IFRS - Balance Sheet'!P18</f>
        <v>8805.745</v>
      </c>
      <c r="O23" s="31">
        <f>'IFRS - Balance Sheet'!Q18</f>
        <v>8801.925</v>
      </c>
      <c r="P23" s="31">
        <f>'IFRS - Balance Sheet'!R18</f>
        <v>8156.073</v>
      </c>
      <c r="Q23" s="31">
        <f>'IFRS - Balance Sheet'!S18</f>
        <v>11019.2</v>
      </c>
      <c r="R23" s="31">
        <f>'IFRS - Balance Sheet'!T18</f>
        <v>9913.517</v>
      </c>
      <c r="S23" s="31">
        <f>'IFRS - Balance Sheet'!U18</f>
        <v>9901.753</v>
      </c>
      <c r="T23" s="31">
        <f>'IFRS - Balance Sheet'!V18</f>
        <v>10830.505</v>
      </c>
      <c r="U23" s="31">
        <f>'IFRS - Balance Sheet'!W18</f>
        <v>11615.169</v>
      </c>
      <c r="V23" s="31">
        <f>'IFRS - Balance Sheet'!X18</f>
        <v>12157.076</v>
      </c>
      <c r="W23" s="81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</row>
    <row r="24">
      <c r="A24" s="31"/>
      <c r="B24" s="72" t="s">
        <v>58</v>
      </c>
      <c r="C24" s="73">
        <f>'IFRS - Balance Sheet'!E25</f>
        <v>0</v>
      </c>
      <c r="D24" s="73">
        <f>'IFRS - Balance Sheet'!F25</f>
        <v>0</v>
      </c>
      <c r="E24" s="73">
        <f>'IFRS - Balance Sheet'!G25</f>
        <v>0</v>
      </c>
      <c r="F24" s="73">
        <f>'IFRS - Balance Sheet'!H25</f>
        <v>0</v>
      </c>
      <c r="G24" s="73">
        <f>'IFRS - Balance Sheet'!I25</f>
        <v>0</v>
      </c>
      <c r="H24" s="73">
        <f>'IFRS - Balance Sheet'!J25</f>
        <v>0</v>
      </c>
      <c r="I24" s="73">
        <f>'IFRS - Balance Sheet'!K25</f>
        <v>0</v>
      </c>
      <c r="J24" s="73">
        <f>'IFRS - Balance Sheet'!L25</f>
        <v>0</v>
      </c>
      <c r="K24" s="73">
        <f>'IFRS - Balance Sheet'!M25</f>
        <v>0</v>
      </c>
      <c r="L24" s="73">
        <f>'IFRS - Balance Sheet'!N25</f>
        <v>0</v>
      </c>
      <c r="M24" s="73">
        <f>'IFRS - Balance Sheet'!O25</f>
        <v>49.673</v>
      </c>
      <c r="N24" s="73">
        <f>'IFRS - Balance Sheet'!P25</f>
        <v>104.42</v>
      </c>
      <c r="O24" s="73">
        <f>'IFRS - Balance Sheet'!Q25</f>
        <v>69.494</v>
      </c>
      <c r="P24" s="73">
        <f>'IFRS - Balance Sheet'!R25</f>
        <v>481.242</v>
      </c>
      <c r="Q24" s="73">
        <f>'IFRS - Balance Sheet'!S25</f>
        <v>659.664</v>
      </c>
      <c r="R24" s="73">
        <f>'IFRS - Balance Sheet'!T25</f>
        <v>885.418</v>
      </c>
      <c r="S24" s="73">
        <f>'IFRS - Balance Sheet'!U25</f>
        <v>881.218</v>
      </c>
      <c r="T24" s="73">
        <f>'IFRS - Balance Sheet'!V25</f>
        <v>1407.618</v>
      </c>
      <c r="U24" s="73">
        <f>'IFRS - Balance Sheet'!W25</f>
        <v>2519.531</v>
      </c>
      <c r="V24" s="73">
        <f>'IFRS - Balance Sheet'!X25</f>
        <v>3141.504</v>
      </c>
      <c r="W24" s="81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</row>
    <row r="25" ht="15.75" customHeight="1">
      <c r="A25" s="31"/>
      <c r="B25" s="83" t="s">
        <v>59</v>
      </c>
      <c r="C25" s="31">
        <f>'IFRS - Balance Sheet'!E22</f>
        <v>98.694</v>
      </c>
      <c r="D25" s="31">
        <f>'IFRS - Balance Sheet'!F22</f>
        <v>265.465</v>
      </c>
      <c r="E25" s="31">
        <f>'IFRS - Balance Sheet'!G22</f>
        <v>422.649</v>
      </c>
      <c r="F25" s="31">
        <f>'IFRS - Balance Sheet'!H22</f>
        <v>938.659</v>
      </c>
      <c r="G25" s="31">
        <f>'IFRS - Balance Sheet'!I22</f>
        <v>1333.427</v>
      </c>
      <c r="H25" s="31">
        <f>'IFRS - Balance Sheet'!J22</f>
        <v>1552.139</v>
      </c>
      <c r="I25" s="31">
        <f>'IFRS - Balance Sheet'!K22</f>
        <v>1860.438</v>
      </c>
      <c r="J25" s="31">
        <f>'IFRS - Balance Sheet'!L22</f>
        <v>2778.019</v>
      </c>
      <c r="K25" s="31">
        <f>'IFRS - Balance Sheet'!M22</f>
        <v>2671.668</v>
      </c>
      <c r="L25" s="31">
        <f>'IFRS - Balance Sheet'!N22</f>
        <v>2826.879</v>
      </c>
      <c r="M25" s="31">
        <f>'IFRS - Balance Sheet'!O22</f>
        <v>5849.454</v>
      </c>
      <c r="N25" s="31">
        <f>'IFRS - Balance Sheet'!P22</f>
        <v>7447.483</v>
      </c>
      <c r="O25" s="31">
        <f>'IFRS - Balance Sheet'!Q22</f>
        <v>7005.946</v>
      </c>
      <c r="P25" s="31">
        <f>'IFRS - Balance Sheet'!R22</f>
        <v>6665.907</v>
      </c>
      <c r="Q25" s="31">
        <f>'IFRS - Balance Sheet'!S22</f>
        <v>6800.215</v>
      </c>
      <c r="R25" s="31">
        <f>'IFRS - Balance Sheet'!T22</f>
        <v>6743.336</v>
      </c>
      <c r="S25" s="31">
        <f>'IFRS - Balance Sheet'!U22</f>
        <v>7375.537</v>
      </c>
      <c r="T25" s="31">
        <f>'IFRS - Balance Sheet'!V22</f>
        <v>8210.232</v>
      </c>
      <c r="U25" s="31">
        <f>'IFRS - Balance Sheet'!W22</f>
        <v>8166.047</v>
      </c>
      <c r="V25" s="31">
        <f>'IFRS - Balance Sheet'!X22</f>
        <v>9537.788</v>
      </c>
      <c r="W25" s="81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</row>
    <row r="26">
      <c r="A26" s="31"/>
      <c r="B26" s="72" t="s">
        <v>60</v>
      </c>
      <c r="C26" s="73">
        <f>'IFRS - Balance Sheet'!E26</f>
        <v>0</v>
      </c>
      <c r="D26" s="73">
        <f>'IFRS - Balance Sheet'!F26</f>
        <v>0</v>
      </c>
      <c r="E26" s="73">
        <f>'IFRS - Balance Sheet'!G26</f>
        <v>0</v>
      </c>
      <c r="F26" s="73">
        <f>'IFRS - Balance Sheet'!H26</f>
        <v>50.349</v>
      </c>
      <c r="G26" s="73">
        <f>'IFRS - Balance Sheet'!I26</f>
        <v>285.632</v>
      </c>
      <c r="H26" s="73">
        <f>'IFRS - Balance Sheet'!J26</f>
        <v>374.188</v>
      </c>
      <c r="I26" s="73">
        <f>'IFRS - Balance Sheet'!K26</f>
        <v>381.782</v>
      </c>
      <c r="J26" s="73">
        <f>'IFRS - Balance Sheet'!L26</f>
        <v>521.67</v>
      </c>
      <c r="K26" s="73">
        <f>'IFRS - Balance Sheet'!M26</f>
        <v>1076.681</v>
      </c>
      <c r="L26" s="73">
        <f>'IFRS - Balance Sheet'!N26</f>
        <v>1346.56</v>
      </c>
      <c r="M26" s="73">
        <f>'IFRS - Balance Sheet'!O26</f>
        <v>1600.735</v>
      </c>
      <c r="N26" s="73">
        <f>'IFRS - Balance Sheet'!P26</f>
        <v>1689.03</v>
      </c>
      <c r="O26" s="73">
        <f>'IFRS - Balance Sheet'!Q26</f>
        <v>1405.969</v>
      </c>
      <c r="P26" s="73">
        <f>'IFRS - Balance Sheet'!R26</f>
        <v>954.047</v>
      </c>
      <c r="Q26" s="73">
        <f>'IFRS - Balance Sheet'!S26</f>
        <v>971.286</v>
      </c>
      <c r="R26" s="73">
        <f>'IFRS - Balance Sheet'!T26</f>
        <v>1413.443</v>
      </c>
      <c r="S26" s="73">
        <f>'IFRS - Balance Sheet'!U26</f>
        <v>887.63</v>
      </c>
      <c r="T26" s="73">
        <f>'IFRS - Balance Sheet'!V26</f>
        <v>929.533</v>
      </c>
      <c r="U26" s="73">
        <f>'IFRS - Balance Sheet'!W26</f>
        <v>987.844</v>
      </c>
      <c r="V26" s="73">
        <f>'IFRS - Balance Sheet'!X26</f>
        <v>1000.683</v>
      </c>
      <c r="W26" s="81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</row>
    <row r="27" ht="15.75" customHeight="1">
      <c r="A27" s="31"/>
      <c r="B27" s="82" t="s">
        <v>61</v>
      </c>
      <c r="C27" s="31">
        <f>'IFRS - Balance Sheet'!E27</f>
        <v>19.896</v>
      </c>
      <c r="D27" s="31">
        <f>'IFRS - Balance Sheet'!F27</f>
        <v>24.899</v>
      </c>
      <c r="E27" s="31">
        <f>'IFRS - Balance Sheet'!G27</f>
        <v>39.228</v>
      </c>
      <c r="F27" s="31">
        <f>'IFRS - Balance Sheet'!H27</f>
        <v>18.493</v>
      </c>
      <c r="G27" s="31">
        <f>'IFRS - Balance Sheet'!I27</f>
        <v>49.739</v>
      </c>
      <c r="H27" s="31">
        <f>'IFRS - Balance Sheet'!J27</f>
        <v>61.136</v>
      </c>
      <c r="I27" s="31">
        <f>'IFRS - Balance Sheet'!K27</f>
        <v>75.591</v>
      </c>
      <c r="J27" s="31">
        <f>'IFRS - Balance Sheet'!L27</f>
        <v>478.283</v>
      </c>
      <c r="K27" s="31">
        <f>'IFRS - Balance Sheet'!M27</f>
        <v>102.592</v>
      </c>
      <c r="L27" s="31">
        <f>'IFRS - Balance Sheet'!N27</f>
        <v>141.099</v>
      </c>
      <c r="M27" s="31">
        <f>'IFRS - Balance Sheet'!O27</f>
        <v>172.026</v>
      </c>
      <c r="N27" s="31">
        <f>'IFRS - Balance Sheet'!P27</f>
        <v>131.519</v>
      </c>
      <c r="O27" s="31">
        <f>'IFRS - Balance Sheet'!Q27</f>
        <v>167.666</v>
      </c>
      <c r="P27" s="31">
        <f>'IFRS - Balance Sheet'!R27</f>
        <v>126.015</v>
      </c>
      <c r="Q27" s="31">
        <f>'IFRS - Balance Sheet'!S27</f>
        <v>180.827</v>
      </c>
      <c r="R27" s="31">
        <f>'IFRS - Balance Sheet'!T27</f>
        <v>78.147</v>
      </c>
      <c r="S27" s="31">
        <f>'IFRS - Balance Sheet'!U27</f>
        <v>107.371</v>
      </c>
      <c r="T27" s="31">
        <f>'IFRS - Balance Sheet'!V27</f>
        <v>160.328</v>
      </c>
      <c r="U27" s="31">
        <f>'IFRS - Balance Sheet'!W27</f>
        <v>231.796</v>
      </c>
      <c r="V27" s="31">
        <f>'IFRS - Balance Sheet'!X27</f>
        <v>148.777</v>
      </c>
      <c r="W27" s="81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</row>
    <row r="28">
      <c r="A28" s="31"/>
      <c r="B28" s="84" t="s">
        <v>62</v>
      </c>
      <c r="C28" s="73">
        <f>'IFRS - Balance Sheet'!E15</f>
        <v>0.034</v>
      </c>
      <c r="D28" s="73">
        <f>'IFRS - Balance Sheet'!F15</f>
        <v>5.845</v>
      </c>
      <c r="E28" s="73">
        <f>'IFRS - Balance Sheet'!G15</f>
        <v>89.543</v>
      </c>
      <c r="F28" s="73">
        <f>'IFRS - Balance Sheet'!H15</f>
        <v>101.318</v>
      </c>
      <c r="G28" s="73">
        <f>'IFRS - Balance Sheet'!I15</f>
        <v>209.439</v>
      </c>
      <c r="H28" s="73">
        <f>'IFRS - Balance Sheet'!J15</f>
        <v>109.934</v>
      </c>
      <c r="I28" s="73">
        <f>'IFRS - Balance Sheet'!K15</f>
        <v>39.552</v>
      </c>
      <c r="J28" s="73">
        <f>'IFRS - Balance Sheet'!L15</f>
        <v>41.485</v>
      </c>
      <c r="K28" s="73">
        <f>'IFRS - Balance Sheet'!M15</f>
        <v>14.686</v>
      </c>
      <c r="L28" s="73">
        <f>'IFRS - Balance Sheet'!N15</f>
        <v>26.223</v>
      </c>
      <c r="M28" s="73">
        <f>'IFRS - Balance Sheet'!O15</f>
        <v>15.541</v>
      </c>
      <c r="N28" s="73">
        <f>'IFRS - Balance Sheet'!P15</f>
        <v>20.981</v>
      </c>
      <c r="O28" s="73">
        <f>'IFRS - Balance Sheet'!Q15</f>
        <v>21.076</v>
      </c>
      <c r="P28" s="73">
        <f>'IFRS - Balance Sheet'!R15</f>
        <v>27.538</v>
      </c>
      <c r="Q28" s="73">
        <f>'IFRS - Balance Sheet'!S15</f>
        <v>195.272</v>
      </c>
      <c r="R28" s="73">
        <f>'IFRS - Balance Sheet'!T15</f>
        <v>75.464</v>
      </c>
      <c r="S28" s="73">
        <f>'IFRS - Balance Sheet'!U15</f>
        <v>126.667</v>
      </c>
      <c r="T28" s="73">
        <f>'IFRS - Balance Sheet'!V15</f>
        <v>143.583</v>
      </c>
      <c r="U28" s="73">
        <f>'IFRS - Balance Sheet'!W15</f>
        <v>287.731</v>
      </c>
      <c r="V28" s="73">
        <f>'IFRS - Balance Sheet'!X15</f>
        <v>80.748</v>
      </c>
      <c r="W28" s="81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</row>
    <row r="29" ht="15.75" customHeight="1">
      <c r="A29" s="31"/>
      <c r="B29" s="82" t="s">
        <v>63</v>
      </c>
      <c r="C29" s="31">
        <f>'IFRS - Balance Sheet'!E16</f>
        <v>49.092</v>
      </c>
      <c r="D29" s="31">
        <f>'IFRS - Balance Sheet'!F16</f>
        <v>41.082</v>
      </c>
      <c r="E29" s="31">
        <f>'IFRS - Balance Sheet'!G16</f>
        <v>11.379</v>
      </c>
      <c r="F29" s="31">
        <f>'IFRS - Balance Sheet'!H16</f>
        <v>1.052</v>
      </c>
      <c r="G29" s="31">
        <f>'IFRS - Balance Sheet'!I16</f>
        <v>10.173</v>
      </c>
      <c r="H29" s="31">
        <f>'IFRS - Balance Sheet'!J16</f>
        <v>0.401</v>
      </c>
      <c r="I29" s="31">
        <f>'IFRS - Balance Sheet'!K16</f>
        <v>0.303</v>
      </c>
      <c r="J29" s="31">
        <f>'IFRS - Balance Sheet'!L16</f>
        <v>0.305</v>
      </c>
      <c r="K29" s="31">
        <f>'IFRS - Balance Sheet'!M16</f>
        <v>0.309</v>
      </c>
      <c r="L29" s="31">
        <f>'IFRS - Balance Sheet'!N16</f>
        <v>0.313</v>
      </c>
      <c r="M29" s="31">
        <f>'IFRS - Balance Sheet'!O16</f>
        <v>0.316</v>
      </c>
      <c r="N29" s="31">
        <f>'IFRS - Balance Sheet'!P16</f>
        <v>0.32</v>
      </c>
      <c r="O29" s="31">
        <f>'IFRS - Balance Sheet'!Q16</f>
        <v>0.324</v>
      </c>
      <c r="P29" s="31">
        <f>'IFRS - Balance Sheet'!R16</f>
        <v>0.328</v>
      </c>
      <c r="Q29" s="31">
        <f>'IFRS - Balance Sheet'!S16</f>
        <v>0.332</v>
      </c>
      <c r="R29" s="31">
        <f>'IFRS - Balance Sheet'!T16</f>
        <v>0.336</v>
      </c>
      <c r="S29" s="31">
        <f>'IFRS - Balance Sheet'!U16</f>
        <v>0.34</v>
      </c>
      <c r="T29" s="31">
        <f>'IFRS - Balance Sheet'!V16</f>
        <v>0.343</v>
      </c>
      <c r="U29" s="31">
        <f>'IFRS - Balance Sheet'!W16</f>
        <v>0</v>
      </c>
      <c r="V29" s="31">
        <f>'IFRS - Balance Sheet'!X16</f>
        <v>0</v>
      </c>
      <c r="W29" s="81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</row>
    <row r="30">
      <c r="A30" s="34"/>
      <c r="B30" s="85" t="s">
        <v>64</v>
      </c>
      <c r="C30" s="86">
        <f t="shared" ref="C30:V30" si="2">SUM(C21:C29,C19)</f>
        <v>7355.83</v>
      </c>
      <c r="D30" s="86">
        <f t="shared" si="2"/>
        <v>9711.565</v>
      </c>
      <c r="E30" s="86">
        <f t="shared" si="2"/>
        <v>10492.253</v>
      </c>
      <c r="F30" s="86">
        <f t="shared" si="2"/>
        <v>14832.936</v>
      </c>
      <c r="G30" s="86">
        <f t="shared" si="2"/>
        <v>18010.907</v>
      </c>
      <c r="H30" s="86">
        <f t="shared" si="2"/>
        <v>18757.553</v>
      </c>
      <c r="I30" s="86">
        <f t="shared" si="2"/>
        <v>19311.392</v>
      </c>
      <c r="J30" s="86">
        <f t="shared" si="2"/>
        <v>22138.069</v>
      </c>
      <c r="K30" s="86">
        <f t="shared" si="2"/>
        <v>21337.613</v>
      </c>
      <c r="L30" s="86">
        <f t="shared" si="2"/>
        <v>24456.153</v>
      </c>
      <c r="M30" s="86">
        <f t="shared" si="2"/>
        <v>26533.46</v>
      </c>
      <c r="N30" s="86">
        <f t="shared" si="2"/>
        <v>32713.512</v>
      </c>
      <c r="O30" s="86">
        <f t="shared" si="2"/>
        <v>33841.789</v>
      </c>
      <c r="P30" s="86">
        <f t="shared" si="2"/>
        <v>35603.923</v>
      </c>
      <c r="Q30" s="86">
        <f t="shared" si="2"/>
        <v>38801.831</v>
      </c>
      <c r="R30" s="86">
        <f t="shared" si="2"/>
        <v>40173.645</v>
      </c>
      <c r="S30" s="86">
        <f t="shared" si="2"/>
        <v>43736.369</v>
      </c>
      <c r="T30" s="86">
        <f t="shared" si="2"/>
        <v>51034.701</v>
      </c>
      <c r="U30" s="86">
        <f t="shared" si="2"/>
        <v>55620.885</v>
      </c>
      <c r="V30" s="86">
        <f t="shared" si="2"/>
        <v>60615.142</v>
      </c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</row>
    <row r="31">
      <c r="A31" s="62"/>
      <c r="B31" s="87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</row>
    <row r="32">
      <c r="A32" s="62"/>
      <c r="B32" s="69" t="s">
        <v>65</v>
      </c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</row>
    <row r="33">
      <c r="A33" s="34"/>
      <c r="B33" s="89" t="s">
        <v>64</v>
      </c>
      <c r="C33" s="90"/>
      <c r="D33" s="90">
        <f t="shared" ref="D33:V33" si="3">AVERAGE(C30:D30)</f>
        <v>8533.6975</v>
      </c>
      <c r="E33" s="90">
        <f t="shared" si="3"/>
        <v>10101.909</v>
      </c>
      <c r="F33" s="90">
        <f t="shared" si="3"/>
        <v>12662.5945</v>
      </c>
      <c r="G33" s="90">
        <f t="shared" si="3"/>
        <v>16421.9215</v>
      </c>
      <c r="H33" s="90">
        <f t="shared" si="3"/>
        <v>18384.23</v>
      </c>
      <c r="I33" s="90">
        <f t="shared" si="3"/>
        <v>19034.4725</v>
      </c>
      <c r="J33" s="90">
        <f t="shared" si="3"/>
        <v>20724.7305</v>
      </c>
      <c r="K33" s="90">
        <f t="shared" si="3"/>
        <v>21737.841</v>
      </c>
      <c r="L33" s="90">
        <f t="shared" si="3"/>
        <v>22896.883</v>
      </c>
      <c r="M33" s="90">
        <f t="shared" si="3"/>
        <v>25494.8065</v>
      </c>
      <c r="N33" s="90">
        <f t="shared" si="3"/>
        <v>29623.486</v>
      </c>
      <c r="O33" s="90">
        <f t="shared" si="3"/>
        <v>33277.6505</v>
      </c>
      <c r="P33" s="90">
        <f t="shared" si="3"/>
        <v>34722.856</v>
      </c>
      <c r="Q33" s="90">
        <f t="shared" si="3"/>
        <v>37202.877</v>
      </c>
      <c r="R33" s="90">
        <f t="shared" si="3"/>
        <v>39487.738</v>
      </c>
      <c r="S33" s="90">
        <f t="shared" si="3"/>
        <v>41955.007</v>
      </c>
      <c r="T33" s="90">
        <f t="shared" si="3"/>
        <v>47385.535</v>
      </c>
      <c r="U33" s="90">
        <f t="shared" si="3"/>
        <v>53327.793</v>
      </c>
      <c r="V33" s="90">
        <f t="shared" si="3"/>
        <v>58118.0135</v>
      </c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</row>
    <row r="34" ht="15.75" customHeight="1">
      <c r="A34" s="79"/>
      <c r="B34" s="80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</row>
    <row r="35">
      <c r="A35" s="79"/>
      <c r="B35" s="69" t="s">
        <v>66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</row>
    <row r="36">
      <c r="A36" s="79"/>
      <c r="B36" s="80" t="s">
        <v>30</v>
      </c>
      <c r="C36" s="79">
        <f>'Managerial P&amp;L '!C12</f>
        <v>90.962</v>
      </c>
      <c r="D36" s="79">
        <f>'Managerial P&amp;L '!D12</f>
        <v>130.2</v>
      </c>
      <c r="E36" s="79">
        <f>'Managerial P&amp;L '!E12</f>
        <v>178.633</v>
      </c>
      <c r="F36" s="79">
        <f>'Managerial P&amp;L '!F12</f>
        <v>203.839</v>
      </c>
      <c r="G36" s="79">
        <f>'Managerial P&amp;L '!G12</f>
        <v>383.667</v>
      </c>
      <c r="H36" s="79">
        <f>'Managerial P&amp;L '!H12</f>
        <v>471.951</v>
      </c>
      <c r="I36" s="79">
        <f>'Managerial P&amp;L '!I12</f>
        <v>512.65</v>
      </c>
      <c r="J36" s="79">
        <f>'Managerial P&amp;L '!J12</f>
        <v>578.803</v>
      </c>
      <c r="K36" s="79">
        <f>'Managerial P&amp;L '!K12</f>
        <v>734.639</v>
      </c>
      <c r="L36" s="79">
        <f>'Managerial P&amp;L '!L12</f>
        <v>946.937</v>
      </c>
      <c r="M36" s="79">
        <f>'Managerial P&amp;L '!M12</f>
        <v>1144.058</v>
      </c>
      <c r="N36" s="79">
        <f>'Managerial P&amp;L '!N12</f>
        <v>1388.524</v>
      </c>
      <c r="O36" s="79">
        <f>'Managerial P&amp;L '!O12</f>
        <v>1608.779</v>
      </c>
      <c r="P36" s="79">
        <f>'Managerial P&amp;L '!P12</f>
        <v>1736.527</v>
      </c>
      <c r="Q36" s="79">
        <f>'Managerial P&amp;L '!Q12</f>
        <v>1740.306</v>
      </c>
      <c r="R36" s="79">
        <f>'Managerial P&amp;L '!R12</f>
        <v>1783.591</v>
      </c>
      <c r="S36" s="79">
        <f>'Managerial P&amp;L '!S12</f>
        <v>1976.011</v>
      </c>
      <c r="T36" s="79">
        <f>'Managerial P&amp;L '!T12</f>
        <v>2239.789</v>
      </c>
      <c r="U36" s="79">
        <f>'Managerial P&amp;L '!U12</f>
        <v>2489.195</v>
      </c>
      <c r="V36" s="79">
        <f>'Managerial P&amp;L '!V12</f>
        <v>2777.963</v>
      </c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</row>
    <row r="37">
      <c r="A37" s="31"/>
      <c r="B37" s="72" t="s">
        <v>31</v>
      </c>
      <c r="C37" s="73">
        <f>'Managerial P&amp;L '!C13</f>
        <v>36.477</v>
      </c>
      <c r="D37" s="73">
        <f>'Managerial P&amp;L '!D13</f>
        <v>54.859</v>
      </c>
      <c r="E37" s="73">
        <f>'Managerial P&amp;L '!E13</f>
        <v>116.687</v>
      </c>
      <c r="F37" s="73">
        <f>'Managerial P&amp;L '!F13</f>
        <v>189.163</v>
      </c>
      <c r="G37" s="73">
        <f>'Managerial P&amp;L '!G13</f>
        <v>235.85</v>
      </c>
      <c r="H37" s="73">
        <f>'Managerial P&amp;L '!H13</f>
        <v>384.502</v>
      </c>
      <c r="I37" s="73">
        <f>'Managerial P&amp;L '!I13</f>
        <v>482.546</v>
      </c>
      <c r="J37" s="73">
        <f>'Managerial P&amp;L '!J13</f>
        <v>527.111</v>
      </c>
      <c r="K37" s="73">
        <f>'Managerial P&amp;L '!K13</f>
        <v>531.88</v>
      </c>
      <c r="L37" s="73">
        <f>'Managerial P&amp;L '!L13</f>
        <v>572.919</v>
      </c>
      <c r="M37" s="73">
        <f>'Managerial P&amp;L '!M13</f>
        <v>617.077</v>
      </c>
      <c r="N37" s="73">
        <f>'Managerial P&amp;L '!N13</f>
        <v>609.956</v>
      </c>
      <c r="O37" s="73">
        <f>'Managerial P&amp;L '!O13</f>
        <v>655.605</v>
      </c>
      <c r="P37" s="73">
        <f>'Managerial P&amp;L '!P13</f>
        <v>690.009</v>
      </c>
      <c r="Q37" s="73">
        <f>'Managerial P&amp;L '!Q13</f>
        <v>761.229</v>
      </c>
      <c r="R37" s="73">
        <f>'Managerial P&amp;L '!R13</f>
        <v>806.365</v>
      </c>
      <c r="S37" s="73">
        <f>'Managerial P&amp;L '!S13</f>
        <v>880.142</v>
      </c>
      <c r="T37" s="73">
        <f>'Managerial P&amp;L '!T13</f>
        <v>990.931</v>
      </c>
      <c r="U37" s="73">
        <f>'Managerial P&amp;L '!U13</f>
        <v>1225.272</v>
      </c>
      <c r="V37" s="73">
        <f>'Managerial P&amp;L '!V13</f>
        <v>1408.906</v>
      </c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</row>
    <row r="38" ht="15.75" customHeight="1">
      <c r="A38" s="31"/>
      <c r="B38" s="82" t="s">
        <v>34</v>
      </c>
      <c r="C38" s="31">
        <f>'Managerial P&amp;L '!C17</f>
        <v>-29.067</v>
      </c>
      <c r="D38" s="31">
        <f>'Managerial P&amp;L '!D17</f>
        <v>-53.886</v>
      </c>
      <c r="E38" s="31">
        <f>'Managerial P&amp;L '!E17</f>
        <v>-95.458</v>
      </c>
      <c r="F38" s="31">
        <f>'Managerial P&amp;L '!F17</f>
        <v>-159.158</v>
      </c>
      <c r="G38" s="31">
        <f>'Managerial P&amp;L '!G17</f>
        <v>-256.243</v>
      </c>
      <c r="H38" s="31">
        <f>'Managerial P&amp;L '!H17</f>
        <v>-376.357</v>
      </c>
      <c r="I38" s="31">
        <f>'Managerial P&amp;L '!I17</f>
        <v>-451.034</v>
      </c>
      <c r="J38" s="31">
        <f>'Managerial P&amp;L '!J17</f>
        <v>-395.735</v>
      </c>
      <c r="K38" s="31">
        <f>'Managerial P&amp;L '!K17</f>
        <v>-429.426</v>
      </c>
      <c r="L38" s="31">
        <f>'Managerial P&amp;L '!L17</f>
        <v>-438.676</v>
      </c>
      <c r="M38" s="31">
        <f>'Managerial P&amp;L '!M17</f>
        <v>-510.492</v>
      </c>
      <c r="N38" s="31">
        <f>'Managerial P&amp;L '!N17</f>
        <v>-530.431</v>
      </c>
      <c r="O38" s="31">
        <f>'Managerial P&amp;L '!O17</f>
        <v>-599.603</v>
      </c>
      <c r="P38" s="31">
        <f>'Managerial P&amp;L '!P17</f>
        <v>-648.426</v>
      </c>
      <c r="Q38" s="31">
        <f>'Managerial P&amp;L '!Q17</f>
        <v>-713.321</v>
      </c>
      <c r="R38" s="31">
        <f>'Managerial P&amp;L '!R17</f>
        <v>-761.83</v>
      </c>
      <c r="S38" s="31">
        <f>'Managerial P&amp;L '!S17</f>
        <v>-841.09</v>
      </c>
      <c r="T38" s="31">
        <f>'Managerial P&amp;L '!T17</f>
        <v>-1007.269</v>
      </c>
      <c r="U38" s="31">
        <f>'Managerial P&amp;L '!U17</f>
        <v>-1237.186</v>
      </c>
      <c r="V38" s="31">
        <f>'Managerial P&amp;L '!V17</f>
        <v>-1349.973</v>
      </c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</row>
    <row r="39">
      <c r="A39" s="28"/>
      <c r="B39" s="91" t="s">
        <v>67</v>
      </c>
      <c r="C39" s="92">
        <f t="shared" ref="C39:V39" si="4">SUM(C36:C38)</f>
        <v>98.372</v>
      </c>
      <c r="D39" s="92">
        <f t="shared" si="4"/>
        <v>131.173</v>
      </c>
      <c r="E39" s="92">
        <f t="shared" si="4"/>
        <v>199.862</v>
      </c>
      <c r="F39" s="92">
        <f t="shared" si="4"/>
        <v>233.844</v>
      </c>
      <c r="G39" s="92">
        <f t="shared" si="4"/>
        <v>363.274</v>
      </c>
      <c r="H39" s="92">
        <f t="shared" si="4"/>
        <v>480.096</v>
      </c>
      <c r="I39" s="92">
        <f t="shared" si="4"/>
        <v>544.162</v>
      </c>
      <c r="J39" s="92">
        <f t="shared" si="4"/>
        <v>710.179</v>
      </c>
      <c r="K39" s="92">
        <f t="shared" si="4"/>
        <v>837.093</v>
      </c>
      <c r="L39" s="92">
        <f t="shared" si="4"/>
        <v>1081.18</v>
      </c>
      <c r="M39" s="92">
        <f t="shared" si="4"/>
        <v>1250.643</v>
      </c>
      <c r="N39" s="92">
        <f t="shared" si="4"/>
        <v>1468.049</v>
      </c>
      <c r="O39" s="92">
        <f t="shared" si="4"/>
        <v>1664.781</v>
      </c>
      <c r="P39" s="92">
        <f t="shared" si="4"/>
        <v>1778.11</v>
      </c>
      <c r="Q39" s="92">
        <f t="shared" si="4"/>
        <v>1788.214</v>
      </c>
      <c r="R39" s="92">
        <f t="shared" si="4"/>
        <v>1828.126</v>
      </c>
      <c r="S39" s="92">
        <f t="shared" si="4"/>
        <v>2015.063</v>
      </c>
      <c r="T39" s="92">
        <f t="shared" si="4"/>
        <v>2223.451</v>
      </c>
      <c r="U39" s="92">
        <f t="shared" si="4"/>
        <v>2477.281</v>
      </c>
      <c r="V39" s="92">
        <f t="shared" si="4"/>
        <v>2836.896</v>
      </c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</row>
    <row r="40" ht="15.75" customHeight="1">
      <c r="A40" s="31"/>
      <c r="B40" s="82" t="s">
        <v>35</v>
      </c>
      <c r="C40" s="31">
        <f>'Managerial P&amp;L '!C18</f>
        <v>-73.97</v>
      </c>
      <c r="D40" s="31">
        <f>'Managerial P&amp;L '!D18</f>
        <v>-86.018</v>
      </c>
      <c r="E40" s="31">
        <f>'Managerial P&amp;L '!E18</f>
        <v>-132.94</v>
      </c>
      <c r="F40" s="31">
        <f>'Managerial P&amp;L '!F18</f>
        <v>-217.49</v>
      </c>
      <c r="G40" s="31">
        <f>'Managerial P&amp;L '!G18</f>
        <v>-292.482</v>
      </c>
      <c r="H40" s="31">
        <f>'Managerial P&amp;L '!H18</f>
        <v>-369.635</v>
      </c>
      <c r="I40" s="31">
        <f>'Managerial P&amp;L '!I18</f>
        <v>-384.329</v>
      </c>
      <c r="J40" s="31">
        <f>'Managerial P&amp;L '!J18</f>
        <v>-426.999</v>
      </c>
      <c r="K40" s="31">
        <f>'Managerial P&amp;L '!K18</f>
        <v>-485.581</v>
      </c>
      <c r="L40" s="31">
        <f>'Managerial P&amp;L '!L18</f>
        <v>-605.184</v>
      </c>
      <c r="M40" s="31">
        <f>'Managerial P&amp;L '!M18</f>
        <v>-664.483</v>
      </c>
      <c r="N40" s="31">
        <f>'Managerial P&amp;L '!N18</f>
        <v>-700.867</v>
      </c>
      <c r="O40" s="31">
        <f>'Managerial P&amp;L '!O18</f>
        <v>-863.359</v>
      </c>
      <c r="P40" s="31">
        <f>'Managerial P&amp;L '!P18</f>
        <v>-783.74</v>
      </c>
      <c r="Q40" s="31">
        <f>'Managerial P&amp;L '!Q18</f>
        <v>-801.918</v>
      </c>
      <c r="R40" s="31">
        <f>'Managerial P&amp;L '!R18</f>
        <v>-849.905</v>
      </c>
      <c r="S40" s="31">
        <f>'Managerial P&amp;L '!S18</f>
        <v>-1041.848</v>
      </c>
      <c r="T40" s="31">
        <f>'Managerial P&amp;L '!T18</f>
        <v>-1051.053</v>
      </c>
      <c r="U40" s="31">
        <f>'Managerial P&amp;L '!U18</f>
        <v>-1035.802</v>
      </c>
      <c r="V40" s="31">
        <f>'Managerial P&amp;L '!V18</f>
        <v>-1313.223</v>
      </c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</row>
    <row r="41">
      <c r="A41" s="28"/>
      <c r="B41" s="91" t="s">
        <v>68</v>
      </c>
      <c r="C41" s="92">
        <f t="shared" ref="C41:V41" si="5">C39+C40</f>
        <v>24.402</v>
      </c>
      <c r="D41" s="92">
        <f t="shared" si="5"/>
        <v>45.155</v>
      </c>
      <c r="E41" s="92">
        <f t="shared" si="5"/>
        <v>66.922</v>
      </c>
      <c r="F41" s="92">
        <f t="shared" si="5"/>
        <v>16.354</v>
      </c>
      <c r="G41" s="92">
        <f t="shared" si="5"/>
        <v>70.792</v>
      </c>
      <c r="H41" s="92">
        <f t="shared" si="5"/>
        <v>110.461</v>
      </c>
      <c r="I41" s="92">
        <f t="shared" si="5"/>
        <v>159.833</v>
      </c>
      <c r="J41" s="92">
        <f t="shared" si="5"/>
        <v>283.18</v>
      </c>
      <c r="K41" s="92">
        <f t="shared" si="5"/>
        <v>351.512</v>
      </c>
      <c r="L41" s="92">
        <f t="shared" si="5"/>
        <v>475.996</v>
      </c>
      <c r="M41" s="92">
        <f t="shared" si="5"/>
        <v>586.16</v>
      </c>
      <c r="N41" s="92">
        <f t="shared" si="5"/>
        <v>767.182</v>
      </c>
      <c r="O41" s="92">
        <f t="shared" si="5"/>
        <v>801.422</v>
      </c>
      <c r="P41" s="92">
        <f t="shared" si="5"/>
        <v>994.37</v>
      </c>
      <c r="Q41" s="92">
        <f t="shared" si="5"/>
        <v>986.296</v>
      </c>
      <c r="R41" s="92">
        <f t="shared" si="5"/>
        <v>978.221</v>
      </c>
      <c r="S41" s="92">
        <f t="shared" si="5"/>
        <v>973.215</v>
      </c>
      <c r="T41" s="92">
        <f t="shared" si="5"/>
        <v>1172.398</v>
      </c>
      <c r="U41" s="92">
        <f t="shared" si="5"/>
        <v>1441.479</v>
      </c>
      <c r="V41" s="92">
        <f t="shared" si="5"/>
        <v>1523.673</v>
      </c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</row>
    <row r="42">
      <c r="A42" s="62"/>
      <c r="B42" s="94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</row>
    <row r="43">
      <c r="A43" s="62"/>
      <c r="B43" s="94" t="s">
        <v>69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</row>
    <row r="44">
      <c r="A44" s="31"/>
      <c r="B44" s="72" t="s">
        <v>70</v>
      </c>
      <c r="C44" s="96"/>
      <c r="D44" s="96">
        <f t="shared" ref="D44:V44" si="6">D41/D33*4</f>
        <v>0.021165503</v>
      </c>
      <c r="E44" s="96">
        <f t="shared" si="6"/>
        <v>0.02649875385</v>
      </c>
      <c r="F44" s="96">
        <f t="shared" si="6"/>
        <v>0.00516608188</v>
      </c>
      <c r="G44" s="96">
        <f t="shared" si="6"/>
        <v>0.01724329275</v>
      </c>
      <c r="H44" s="96">
        <f t="shared" si="6"/>
        <v>0.02403385945</v>
      </c>
      <c r="I44" s="96">
        <f t="shared" si="6"/>
        <v>0.03358811231</v>
      </c>
      <c r="J44" s="96">
        <f t="shared" si="6"/>
        <v>0.0546554755</v>
      </c>
      <c r="K44" s="96">
        <f t="shared" si="6"/>
        <v>0.06468204455</v>
      </c>
      <c r="L44" s="96">
        <f t="shared" si="6"/>
        <v>0.0831547246</v>
      </c>
      <c r="M44" s="96">
        <f t="shared" si="6"/>
        <v>0.09196539695</v>
      </c>
      <c r="N44" s="96">
        <f t="shared" si="6"/>
        <v>0.1035910493</v>
      </c>
      <c r="O44" s="96">
        <f t="shared" si="6"/>
        <v>0.09633156043</v>
      </c>
      <c r="P44" s="96">
        <f t="shared" si="6"/>
        <v>0.1145493332</v>
      </c>
      <c r="Q44" s="96">
        <f t="shared" si="6"/>
        <v>0.1060451319</v>
      </c>
      <c r="R44" s="96">
        <f t="shared" si="6"/>
        <v>0.09909111532</v>
      </c>
      <c r="S44" s="96">
        <f t="shared" si="6"/>
        <v>0.09278654154</v>
      </c>
      <c r="T44" s="96">
        <f t="shared" si="6"/>
        <v>0.09896674164</v>
      </c>
      <c r="U44" s="96">
        <f t="shared" si="6"/>
        <v>0.1081221569</v>
      </c>
      <c r="V44" s="96">
        <f t="shared" si="6"/>
        <v>0.104867521</v>
      </c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</row>
    <row r="45">
      <c r="A45" s="48"/>
      <c r="B45" s="94"/>
      <c r="C45" s="48"/>
      <c r="D45" s="48"/>
      <c r="E45" s="48"/>
      <c r="F45" s="48"/>
      <c r="G45" s="48"/>
      <c r="H45" s="48"/>
      <c r="I45" s="48"/>
      <c r="J45" s="48"/>
      <c r="K45" s="68"/>
      <c r="L45" s="68"/>
      <c r="M45" s="68"/>
      <c r="N45" s="68"/>
      <c r="O45" s="68"/>
      <c r="P45" s="68"/>
      <c r="Q45" s="68"/>
      <c r="R45" s="68"/>
      <c r="S45" s="68"/>
      <c r="T45" s="70"/>
      <c r="U45" s="70"/>
      <c r="V45" s="70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</row>
    <row r="46">
      <c r="A46" s="62"/>
      <c r="B46" s="94" t="s">
        <v>71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</row>
    <row r="47">
      <c r="A47" s="79"/>
      <c r="B47" s="80" t="s">
        <v>39</v>
      </c>
      <c r="C47" s="97">
        <f>-'Managerial P&amp;L '!C24</f>
        <v>167.585</v>
      </c>
      <c r="D47" s="97">
        <f>-'Managerial P&amp;L '!D24</f>
        <v>171.575</v>
      </c>
      <c r="E47" s="97">
        <f>-'Managerial P&amp;L '!E24</f>
        <v>243.681</v>
      </c>
      <c r="F47" s="97">
        <f>-'Managerial P&amp;L '!F24</f>
        <v>307.914</v>
      </c>
      <c r="G47" s="97">
        <f>-'Managerial P&amp;L '!G24</f>
        <v>356.503</v>
      </c>
      <c r="H47" s="97">
        <f>-'Managerial P&amp;L '!H24</f>
        <v>342.734</v>
      </c>
      <c r="I47" s="97">
        <f>-'Managerial P&amp;L '!I24</f>
        <v>389.448</v>
      </c>
      <c r="J47" s="97">
        <f>-'Managerial P&amp;L '!J24</f>
        <v>756.441</v>
      </c>
      <c r="K47" s="97">
        <f>-'Managerial P&amp;L '!K24</f>
        <v>366.409</v>
      </c>
      <c r="L47" s="97">
        <f>-'Managerial P&amp;L '!L24</f>
        <v>411.591</v>
      </c>
      <c r="M47" s="97">
        <f>-'Managerial P&amp;L '!M24</f>
        <v>436.829</v>
      </c>
      <c r="N47" s="97">
        <f>-'Managerial P&amp;L '!N24</f>
        <v>488.042</v>
      </c>
      <c r="O47" s="97">
        <f>-'Managerial P&amp;L '!O24</f>
        <v>522.728</v>
      </c>
      <c r="P47" s="97">
        <f>-'Managerial P&amp;L '!P24</f>
        <v>540.185</v>
      </c>
      <c r="Q47" s="97">
        <f>-'Managerial P&amp;L '!Q24</f>
        <v>520.319</v>
      </c>
      <c r="R47" s="97">
        <f>-'Managerial P&amp;L '!R24</f>
        <v>469.372</v>
      </c>
      <c r="S47" s="97">
        <f>-'Managerial P&amp;L '!S24</f>
        <v>459.203</v>
      </c>
      <c r="T47" s="97">
        <f>-'Managerial P&amp;L '!T24</f>
        <v>548.104</v>
      </c>
      <c r="U47" s="97">
        <f>-'Managerial P&amp;L '!U24</f>
        <v>577.193</v>
      </c>
      <c r="V47" s="97">
        <f>-'Managerial P&amp;L '!V24</f>
        <v>652.635</v>
      </c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</row>
    <row r="48">
      <c r="A48" s="31"/>
      <c r="B48" s="72" t="s">
        <v>29</v>
      </c>
      <c r="C48" s="98">
        <f>'Managerial P&amp;L '!C11</f>
        <v>247.185</v>
      </c>
      <c r="D48" s="98">
        <f>'Managerial P&amp;L '!D11</f>
        <v>338.62</v>
      </c>
      <c r="E48" s="98">
        <f>'Managerial P&amp;L '!E11</f>
        <v>483.044</v>
      </c>
      <c r="F48" s="98">
        <f>'Managerial P&amp;L '!F11</f>
        <v>591.206</v>
      </c>
      <c r="G48" s="98">
        <f>'Managerial P&amp;L '!G11</f>
        <v>879.075</v>
      </c>
      <c r="H48" s="98">
        <f>'Managerial P&amp;L '!H11</f>
        <v>1163.24</v>
      </c>
      <c r="I48" s="98">
        <f>'Managerial P&amp;L '!I11</f>
        <v>1316.162</v>
      </c>
      <c r="J48" s="98">
        <f>'Managerial P&amp;L '!J11</f>
        <v>1463.394</v>
      </c>
      <c r="K48" s="98">
        <f>'Managerial P&amp;L '!K11</f>
        <v>1632.23</v>
      </c>
      <c r="L48" s="98">
        <f>'Managerial P&amp;L '!L11</f>
        <v>1892.365</v>
      </c>
      <c r="M48" s="98">
        <f>'Managerial P&amp;L '!M11</f>
        <v>2171.312</v>
      </c>
      <c r="N48" s="98">
        <f>'Managerial P&amp;L '!N11</f>
        <v>2455.115</v>
      </c>
      <c r="O48" s="98">
        <f>'Managerial P&amp;L '!O11</f>
        <v>2722.923</v>
      </c>
      <c r="P48" s="98">
        <f>'Managerial P&amp;L '!P11</f>
        <v>2877.952</v>
      </c>
      <c r="Q48" s="98">
        <f>'Managerial P&amp;L '!Q11</f>
        <v>2969.534</v>
      </c>
      <c r="R48" s="98">
        <f>'Managerial P&amp;L '!R11</f>
        <v>3100.702</v>
      </c>
      <c r="S48" s="98">
        <f>'Managerial P&amp;L '!S11</f>
        <v>3372.725</v>
      </c>
      <c r="T48" s="98">
        <f>'Managerial P&amp;L '!T11</f>
        <v>3772.305</v>
      </c>
      <c r="U48" s="98">
        <f>'Managerial P&amp;L '!U11</f>
        <v>4317.219</v>
      </c>
      <c r="V48" s="98">
        <f>'Managerial P&amp;L '!V11</f>
        <v>4857.306</v>
      </c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</row>
    <row r="49">
      <c r="A49" s="79"/>
      <c r="B49" s="80" t="s">
        <v>34</v>
      </c>
      <c r="C49" s="97">
        <f>'Managerial P&amp;L '!C17</f>
        <v>-29.067</v>
      </c>
      <c r="D49" s="97">
        <f>'Managerial P&amp;L '!D17</f>
        <v>-53.886</v>
      </c>
      <c r="E49" s="97">
        <f>'Managerial P&amp;L '!E17</f>
        <v>-95.458</v>
      </c>
      <c r="F49" s="97">
        <f>'Managerial P&amp;L '!F17</f>
        <v>-159.158</v>
      </c>
      <c r="G49" s="97">
        <f>'Managerial P&amp;L '!G17</f>
        <v>-256.243</v>
      </c>
      <c r="H49" s="97">
        <f>'Managerial P&amp;L '!H17</f>
        <v>-376.357</v>
      </c>
      <c r="I49" s="97">
        <f>'Managerial P&amp;L '!I17</f>
        <v>-451.034</v>
      </c>
      <c r="J49" s="97">
        <f>'Managerial P&amp;L '!J17</f>
        <v>-395.735</v>
      </c>
      <c r="K49" s="97">
        <f>'Managerial P&amp;L '!K17</f>
        <v>-429.426</v>
      </c>
      <c r="L49" s="97">
        <f>'Managerial P&amp;L '!L17</f>
        <v>-438.676</v>
      </c>
      <c r="M49" s="97">
        <f>'Managerial P&amp;L '!M17</f>
        <v>-510.492</v>
      </c>
      <c r="N49" s="97">
        <f>'Managerial P&amp;L '!N17</f>
        <v>-530.431</v>
      </c>
      <c r="O49" s="97">
        <f>'Managerial P&amp;L '!O17</f>
        <v>-599.603</v>
      </c>
      <c r="P49" s="97">
        <f>'Managerial P&amp;L '!P17</f>
        <v>-648.426</v>
      </c>
      <c r="Q49" s="97">
        <f>'Managerial P&amp;L '!Q17</f>
        <v>-713.321</v>
      </c>
      <c r="R49" s="97">
        <f>'Managerial P&amp;L '!R17</f>
        <v>-761.83</v>
      </c>
      <c r="S49" s="97">
        <f>'Managerial P&amp;L '!S17</f>
        <v>-841.09</v>
      </c>
      <c r="T49" s="97">
        <f>'Managerial P&amp;L '!T17</f>
        <v>-1007.269</v>
      </c>
      <c r="U49" s="97">
        <f>'Managerial P&amp;L '!U17</f>
        <v>-1237.186</v>
      </c>
      <c r="V49" s="97">
        <f>'Managerial P&amp;L '!V17</f>
        <v>-1349.973</v>
      </c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</row>
    <row r="50">
      <c r="A50" s="31"/>
      <c r="B50" s="72" t="s">
        <v>36</v>
      </c>
      <c r="C50" s="98">
        <f>'Managerial P&amp;L '!C19</f>
        <v>-28.377</v>
      </c>
      <c r="D50" s="98">
        <f>'Managerial P&amp;L '!D19</f>
        <v>-32.148</v>
      </c>
      <c r="E50" s="98">
        <f>'Managerial P&amp;L '!E19</f>
        <v>-30.335</v>
      </c>
      <c r="F50" s="98">
        <f>'Managerial P&amp;L '!F19</f>
        <v>-34.217</v>
      </c>
      <c r="G50" s="98">
        <f>'Managerial P&amp;L '!G19</f>
        <v>-36.182</v>
      </c>
      <c r="H50" s="98">
        <f>'Managerial P&amp;L '!H19</f>
        <v>-50.275</v>
      </c>
      <c r="I50" s="98">
        <f>'Managerial P&amp;L '!I19</f>
        <v>-45.822</v>
      </c>
      <c r="J50" s="98">
        <f>'Managerial P&amp;L '!J19</f>
        <v>-51.921</v>
      </c>
      <c r="K50" s="98">
        <f>'Managerial P&amp;L '!K19</f>
        <v>-55.277</v>
      </c>
      <c r="L50" s="98">
        <f>'Managerial P&amp;L '!L19</f>
        <v>-46.891</v>
      </c>
      <c r="M50" s="98">
        <f>'Managerial P&amp;L '!M19</f>
        <v>-63.97</v>
      </c>
      <c r="N50" s="98">
        <f>'Managerial P&amp;L '!N19</f>
        <v>-64.51</v>
      </c>
      <c r="O50" s="98">
        <f>'Managerial P&amp;L '!O19</f>
        <v>-63.551</v>
      </c>
      <c r="P50" s="98">
        <f>'Managerial P&amp;L '!P19</f>
        <v>-64.511</v>
      </c>
      <c r="Q50" s="98">
        <f>'Managerial P&amp;L '!Q19</f>
        <v>-64.427</v>
      </c>
      <c r="R50" s="98">
        <f>'Managerial P&amp;L '!R19</f>
        <v>-79.921</v>
      </c>
      <c r="S50" s="98">
        <f>'Managerial P&amp;L '!S19</f>
        <v>-63.082</v>
      </c>
      <c r="T50" s="98">
        <f>'Managerial P&amp;L '!T19</f>
        <v>-83.232</v>
      </c>
      <c r="U50" s="98">
        <f>'Managerial P&amp;L '!U19</f>
        <v>-108.227</v>
      </c>
      <c r="V50" s="98">
        <f>'Managerial P&amp;L '!V19</f>
        <v>-99.019</v>
      </c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</row>
    <row r="51" ht="15.75" customHeight="1">
      <c r="A51" s="31"/>
      <c r="B51" s="82" t="s">
        <v>37</v>
      </c>
      <c r="C51" s="99">
        <f>'Managerial P&amp;L '!C20</f>
        <v>-1.516</v>
      </c>
      <c r="D51" s="99">
        <f>'Managerial P&amp;L '!D20</f>
        <v>-1.456</v>
      </c>
      <c r="E51" s="99">
        <f>'Managerial P&amp;L '!E20</f>
        <v>-2.244</v>
      </c>
      <c r="F51" s="99">
        <f>'Managerial P&amp;L '!F20</f>
        <v>-3.531</v>
      </c>
      <c r="G51" s="99">
        <f>'Managerial P&amp;L '!G20</f>
        <v>-5.285</v>
      </c>
      <c r="H51" s="99">
        <f>'Managerial P&amp;L '!H20</f>
        <v>-47.142</v>
      </c>
      <c r="I51" s="99">
        <f>'Managerial P&amp;L '!I20</f>
        <v>-31.125</v>
      </c>
      <c r="J51" s="99">
        <f>'Managerial P&amp;L '!J20</f>
        <v>-38.676</v>
      </c>
      <c r="K51" s="99">
        <f>'Managerial P&amp;L '!K20</f>
        <v>-42.783</v>
      </c>
      <c r="L51" s="99">
        <f>'Managerial P&amp;L '!L20</f>
        <v>-52.58</v>
      </c>
      <c r="M51" s="99">
        <f>'Managerial P&amp;L '!M20</f>
        <v>-63.786</v>
      </c>
      <c r="N51" s="99">
        <f>'Managerial P&amp;L '!N20</f>
        <v>-75.702</v>
      </c>
      <c r="O51" s="99">
        <f>'Managerial P&amp;L '!O20</f>
        <v>-82.896</v>
      </c>
      <c r="P51" s="99">
        <f>'Managerial P&amp;L '!P20</f>
        <v>-88.035</v>
      </c>
      <c r="Q51" s="99">
        <f>'Managerial P&amp;L '!Q20</f>
        <v>-88.154</v>
      </c>
      <c r="R51" s="99">
        <f>'Managerial P&amp;L '!R20</f>
        <v>-92.019</v>
      </c>
      <c r="S51" s="99">
        <f>'Managerial P&amp;L '!S20</f>
        <v>-99.182</v>
      </c>
      <c r="T51" s="99">
        <f>'Managerial P&amp;L '!T20</f>
        <v>-111.428</v>
      </c>
      <c r="U51" s="99">
        <f>'Managerial P&amp;L '!U20</f>
        <v>-124.818</v>
      </c>
      <c r="V51" s="99">
        <f>'Managerial P&amp;L '!V20</f>
        <v>-134.025</v>
      </c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</row>
    <row r="52">
      <c r="A52" s="28"/>
      <c r="B52" s="91" t="s">
        <v>71</v>
      </c>
      <c r="C52" s="100">
        <f t="shared" ref="C52:V52" si="7">C47/SUM(C48:C51)</f>
        <v>0.8903440032</v>
      </c>
      <c r="D52" s="100">
        <f t="shared" si="7"/>
        <v>0.6832118823</v>
      </c>
      <c r="E52" s="100">
        <f t="shared" si="7"/>
        <v>0.6864118172</v>
      </c>
      <c r="F52" s="100">
        <f t="shared" si="7"/>
        <v>0.7809130104</v>
      </c>
      <c r="G52" s="100">
        <f t="shared" si="7"/>
        <v>0.6132171699</v>
      </c>
      <c r="H52" s="100">
        <f t="shared" si="7"/>
        <v>0.4971006547</v>
      </c>
      <c r="I52" s="100">
        <f t="shared" si="7"/>
        <v>0.4941098555</v>
      </c>
      <c r="J52" s="100">
        <f t="shared" si="7"/>
        <v>0.7741995902</v>
      </c>
      <c r="K52" s="100">
        <f t="shared" si="7"/>
        <v>0.3316686943</v>
      </c>
      <c r="L52" s="100">
        <f t="shared" si="7"/>
        <v>0.3039326017</v>
      </c>
      <c r="M52" s="100">
        <f t="shared" si="7"/>
        <v>0.2849385283</v>
      </c>
      <c r="N52" s="100">
        <f t="shared" si="7"/>
        <v>0.2734937842</v>
      </c>
      <c r="O52" s="100">
        <f t="shared" si="7"/>
        <v>0.2644216396</v>
      </c>
      <c r="P52" s="100">
        <f t="shared" si="7"/>
        <v>0.2600819459</v>
      </c>
      <c r="Q52" s="100">
        <f t="shared" si="7"/>
        <v>0.2473431665</v>
      </c>
      <c r="R52" s="100">
        <f t="shared" si="7"/>
        <v>0.2166067048</v>
      </c>
      <c r="S52" s="100">
        <f t="shared" si="7"/>
        <v>0.1938079769</v>
      </c>
      <c r="T52" s="100">
        <f t="shared" si="7"/>
        <v>0.2132388413</v>
      </c>
      <c r="U52" s="100">
        <f t="shared" si="7"/>
        <v>0.2027381218</v>
      </c>
      <c r="V52" s="100">
        <f t="shared" si="7"/>
        <v>0.1993211351</v>
      </c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</row>
    <row r="53">
      <c r="A53" s="48"/>
      <c r="B53" s="80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</row>
    <row r="54">
      <c r="A54" s="48"/>
      <c r="B54" s="94" t="s">
        <v>72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2"/>
      <c r="S54" s="102"/>
      <c r="T54" s="102"/>
      <c r="U54" s="102"/>
      <c r="V54" s="102"/>
      <c r="W54" s="14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</row>
    <row r="55">
      <c r="A55" s="31"/>
      <c r="B55" s="84" t="s">
        <v>73</v>
      </c>
      <c r="C55" s="103">
        <f>'IFRS - Credit operations'!E12</f>
        <v>2994.691</v>
      </c>
      <c r="D55" s="103">
        <f>'IFRS - Credit operations'!F12</f>
        <v>4087.424</v>
      </c>
      <c r="E55" s="103">
        <f>'IFRS - Credit operations'!G12</f>
        <v>4367.874</v>
      </c>
      <c r="F55" s="103">
        <f>'IFRS - Credit operations'!H12</f>
        <v>5162.153</v>
      </c>
      <c r="G55" s="103">
        <f>'IFRS - Credit operations'!I12</f>
        <v>6803.234</v>
      </c>
      <c r="H55" s="103">
        <f>'IFRS - Credit operations'!J12</f>
        <v>7163.201</v>
      </c>
      <c r="I55" s="103">
        <f>'IFRS - Credit operations'!K12</f>
        <v>7799.6</v>
      </c>
      <c r="J55" s="103">
        <f>'IFRS - Credit operations'!L12</f>
        <v>9266.225</v>
      </c>
      <c r="K55" s="103">
        <f>'IFRS - Credit operations'!M12</f>
        <v>10454.597</v>
      </c>
      <c r="L55" s="103">
        <f>'IFRS - Credit operations'!N12</f>
        <v>12036.118</v>
      </c>
      <c r="M55" s="103">
        <f>'IFRS - Credit operations'!O12</f>
        <v>12316.155</v>
      </c>
      <c r="N55" s="103">
        <f>'IFRS - Credit operations'!P12</f>
        <v>14488.304</v>
      </c>
      <c r="O55" s="103">
        <f>'IFRS - Credit operations'!Q12</f>
        <v>15093.727</v>
      </c>
      <c r="P55" s="103">
        <f>'IFRS - Credit operations'!R12</f>
        <v>14315.159</v>
      </c>
      <c r="Q55" s="103">
        <f>'IFRS - Credit operations'!S12</f>
        <v>15186.768</v>
      </c>
      <c r="R55" s="103">
        <f>'IFRS - Credit operations'!T12</f>
        <v>14619.312</v>
      </c>
      <c r="S55" s="103">
        <f>'IFRS - Credit operations'!U12</f>
        <v>16269.154</v>
      </c>
      <c r="T55" s="103">
        <f>'IFRS - Credit operations'!V12</f>
        <v>18224.677</v>
      </c>
      <c r="U55" s="103">
        <f>'IFRS - Credit operations'!W12</f>
        <v>20028.127</v>
      </c>
      <c r="V55" s="103">
        <f>'IFRS - Credit operations'!X12</f>
        <v>21751.226</v>
      </c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</row>
    <row r="56">
      <c r="A56" s="48"/>
      <c r="B56" s="104" t="s">
        <v>74</v>
      </c>
      <c r="C56" s="79">
        <f>'IFRS - Credit operations'!E26</f>
        <v>303.897</v>
      </c>
      <c r="D56" s="79">
        <f>'IFRS - Credit operations'!F26</f>
        <v>592.454</v>
      </c>
      <c r="E56" s="79">
        <f>'IFRS - Credit operations'!G26</f>
        <v>903.061</v>
      </c>
      <c r="F56" s="79">
        <f>'IFRS - Credit operations'!H26</f>
        <v>1392.35</v>
      </c>
      <c r="G56" s="79">
        <f>'IFRS - Credit operations'!I26</f>
        <v>2009.494</v>
      </c>
      <c r="H56" s="79">
        <f>'IFRS - Credit operations'!J26</f>
        <v>1952.511</v>
      </c>
      <c r="I56" s="79">
        <f>'IFRS - Credit operations'!K26</f>
        <v>1907.405</v>
      </c>
      <c r="J56" s="79">
        <f>'IFRS - Credit operations'!L26</f>
        <v>1976.499</v>
      </c>
      <c r="K56" s="79">
        <f>'IFRS - Credit operations'!M26</f>
        <v>2337.419</v>
      </c>
      <c r="L56" s="79">
        <f>'IFRS - Credit operations'!N26</f>
        <v>2791.818</v>
      </c>
      <c r="M56" s="79">
        <f>'IFRS - Credit operations'!O26</f>
        <v>3090.736</v>
      </c>
      <c r="N56" s="79">
        <f>'IFRS - Credit operations'!P26</f>
        <v>3713.77</v>
      </c>
      <c r="O56" s="79">
        <f>'IFRS - Credit operations'!Q26</f>
        <v>4478.706</v>
      </c>
      <c r="P56" s="79">
        <f>'IFRS - Credit operations'!R26</f>
        <v>4631.65</v>
      </c>
      <c r="Q56" s="79">
        <f>'IFRS - Credit operations'!S26</f>
        <v>5691.987</v>
      </c>
      <c r="R56" s="79">
        <f>'IFRS - Credit operations'!T26</f>
        <v>6116.455</v>
      </c>
      <c r="S56" s="79">
        <f>'IFRS - Credit operations'!U26</f>
        <v>7848.06</v>
      </c>
      <c r="T56" s="79">
        <f>'IFRS - Credit operations'!V26</f>
        <v>9055.845</v>
      </c>
      <c r="U56" s="79">
        <f>'IFRS - Credit operations'!W26</f>
        <v>10361.972</v>
      </c>
      <c r="V56" s="79">
        <f>'IFRS - Credit operations'!X26</f>
        <v>10915.453</v>
      </c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</row>
    <row r="57">
      <c r="A57" s="31"/>
      <c r="B57" s="84" t="s">
        <v>75</v>
      </c>
      <c r="C57" s="73">
        <f>-'IFRS - Balance Sheet'!E43</f>
        <v>-2982.547</v>
      </c>
      <c r="D57" s="73">
        <f>-'IFRS - Balance Sheet'!F43</f>
        <v>-3990.411</v>
      </c>
      <c r="E57" s="73">
        <f>-'IFRS - Balance Sheet'!G43</f>
        <v>-4127.691</v>
      </c>
      <c r="F57" s="73">
        <f>-'IFRS - Balance Sheet'!H43</f>
        <v>-4882.159</v>
      </c>
      <c r="G57" s="73">
        <f>-'IFRS - Balance Sheet'!I43</f>
        <v>-5920.795</v>
      </c>
      <c r="H57" s="73">
        <f>-'IFRS - Balance Sheet'!J43</f>
        <v>-5930.966</v>
      </c>
      <c r="I57" s="73">
        <f>-'IFRS - Balance Sheet'!K43</f>
        <v>-5894.436</v>
      </c>
      <c r="J57" s="73">
        <f>-'IFRS - Balance Sheet'!L43</f>
        <v>-7054.783</v>
      </c>
      <c r="K57" s="73">
        <f>-'IFRS - Balance Sheet'!M43</f>
        <v>-6871.826</v>
      </c>
      <c r="L57" s="73">
        <f>-'IFRS - Balance Sheet'!N43</f>
        <v>-7749.565</v>
      </c>
      <c r="M57" s="73">
        <f>-'IFRS - Balance Sheet'!O43</f>
        <v>-7834.854</v>
      </c>
      <c r="N57" s="73">
        <f>-'IFRS - Balance Sheet'!P43</f>
        <v>-9755.285</v>
      </c>
      <c r="O57" s="73">
        <f>-'IFRS - Balance Sheet'!Q43</f>
        <v>-9572.521</v>
      </c>
      <c r="P57" s="73">
        <f>-'IFRS - Balance Sheet'!R43</f>
        <v>-8896.941</v>
      </c>
      <c r="Q57" s="73">
        <f>-'IFRS - Balance Sheet'!S43</f>
        <v>-8556.15</v>
      </c>
      <c r="R57" s="73">
        <f>-'IFRS - Balance Sheet'!T43</f>
        <v>-9333.541</v>
      </c>
      <c r="S57" s="73">
        <f>-'IFRS - Balance Sheet'!U43</f>
        <v>-10114.743</v>
      </c>
      <c r="T57" s="73">
        <f>-'IFRS - Balance Sheet'!V43</f>
        <v>-11160.245</v>
      </c>
      <c r="U57" s="73">
        <f>-'IFRS - Balance Sheet'!W43</f>
        <v>-11999.389</v>
      </c>
      <c r="V57" s="73">
        <f>-'IFRS - Balance Sheet'!X43</f>
        <v>-13633.949</v>
      </c>
      <c r="W57" s="105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</row>
    <row r="58">
      <c r="A58" s="48"/>
      <c r="B58" s="106" t="s">
        <v>76</v>
      </c>
      <c r="C58" s="107">
        <f t="shared" ref="C58:V58" si="8">SUM(C55:C57)</f>
        <v>316.041</v>
      </c>
      <c r="D58" s="107">
        <f t="shared" si="8"/>
        <v>689.467</v>
      </c>
      <c r="E58" s="107">
        <f t="shared" si="8"/>
        <v>1143.244</v>
      </c>
      <c r="F58" s="107">
        <f t="shared" si="8"/>
        <v>1672.344</v>
      </c>
      <c r="G58" s="107">
        <f t="shared" si="8"/>
        <v>2891.933</v>
      </c>
      <c r="H58" s="107">
        <f t="shared" si="8"/>
        <v>3184.746</v>
      </c>
      <c r="I58" s="107">
        <f t="shared" si="8"/>
        <v>3812.569</v>
      </c>
      <c r="J58" s="107">
        <f t="shared" si="8"/>
        <v>4187.941</v>
      </c>
      <c r="K58" s="107">
        <f t="shared" si="8"/>
        <v>5920.19</v>
      </c>
      <c r="L58" s="107">
        <f t="shared" si="8"/>
        <v>7078.371</v>
      </c>
      <c r="M58" s="107">
        <f t="shared" si="8"/>
        <v>7572.037</v>
      </c>
      <c r="N58" s="107">
        <f t="shared" si="8"/>
        <v>8446.789</v>
      </c>
      <c r="O58" s="107">
        <f t="shared" si="8"/>
        <v>9999.912</v>
      </c>
      <c r="P58" s="107">
        <f t="shared" si="8"/>
        <v>10049.868</v>
      </c>
      <c r="Q58" s="107">
        <f t="shared" si="8"/>
        <v>12322.605</v>
      </c>
      <c r="R58" s="107">
        <f t="shared" si="8"/>
        <v>11402.226</v>
      </c>
      <c r="S58" s="107">
        <f t="shared" si="8"/>
        <v>14002.471</v>
      </c>
      <c r="T58" s="107">
        <f t="shared" si="8"/>
        <v>16120.277</v>
      </c>
      <c r="U58" s="107">
        <f t="shared" si="8"/>
        <v>18390.71</v>
      </c>
      <c r="V58" s="107">
        <f t="shared" si="8"/>
        <v>19032.73</v>
      </c>
      <c r="W58" s="105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</row>
    <row r="59" ht="15.75" customHeight="1">
      <c r="A59" s="31"/>
      <c r="B59" s="72" t="s">
        <v>77</v>
      </c>
      <c r="C59" s="73">
        <f>'IFRS - Balance Sheet'!E42</f>
        <v>5461.652</v>
      </c>
      <c r="D59" s="73">
        <f>'IFRS - Balance Sheet'!F42</f>
        <v>7505.684</v>
      </c>
      <c r="E59" s="73">
        <f>'IFRS - Balance Sheet'!G42</f>
        <v>8089.835</v>
      </c>
      <c r="F59" s="73">
        <f>'IFRS - Balance Sheet'!H42</f>
        <v>9667.3</v>
      </c>
      <c r="G59" s="73">
        <f>'IFRS - Balance Sheet'!I42</f>
        <v>12596.927</v>
      </c>
      <c r="H59" s="73">
        <f>'IFRS - Balance Sheet'!J42</f>
        <v>13293.235</v>
      </c>
      <c r="I59" s="73">
        <f>'IFRS - Balance Sheet'!K42</f>
        <v>14040.157</v>
      </c>
      <c r="J59" s="73">
        <f>'IFRS - Balance Sheet'!L42</f>
        <v>15808.541</v>
      </c>
      <c r="K59" s="73">
        <f>'IFRS - Balance Sheet'!M42</f>
        <v>15757.663</v>
      </c>
      <c r="L59" s="73">
        <f>'IFRS - Balance Sheet'!N42</f>
        <v>18033.728</v>
      </c>
      <c r="M59" s="73">
        <f>'IFRS - Balance Sheet'!O42</f>
        <v>19117.216</v>
      </c>
      <c r="N59" s="73">
        <f>'IFRS - Balance Sheet'!P42</f>
        <v>23691.13</v>
      </c>
      <c r="O59" s="73">
        <f>'IFRS - Balance Sheet'!Q42</f>
        <v>24254.885</v>
      </c>
      <c r="P59" s="73">
        <f>'IFRS - Balance Sheet'!R42</f>
        <v>25228.578</v>
      </c>
      <c r="Q59" s="73">
        <f>'IFRS - Balance Sheet'!S42</f>
        <v>28319.121</v>
      </c>
      <c r="R59" s="73">
        <f>'IFRS - Balance Sheet'!T42</f>
        <v>28855.065</v>
      </c>
      <c r="S59" s="73">
        <f>'IFRS - Balance Sheet'!U42</f>
        <v>31564.365</v>
      </c>
      <c r="T59" s="73">
        <f>'IFRS - Balance Sheet'!V42</f>
        <v>36640.156</v>
      </c>
      <c r="U59" s="73">
        <f>'IFRS - Balance Sheet'!W42</f>
        <v>38775.929</v>
      </c>
      <c r="V59" s="73">
        <f>'IFRS - Balance Sheet'!X42</f>
        <v>41925.101</v>
      </c>
      <c r="W59" s="105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</row>
    <row r="60">
      <c r="A60" s="48"/>
      <c r="B60" s="80" t="s">
        <v>78</v>
      </c>
      <c r="C60" s="79">
        <f> 55792613/1000000</f>
        <v>55.792613</v>
      </c>
      <c r="D60" s="108">
        <v>0.0</v>
      </c>
      <c r="E60" s="108">
        <v>0.0</v>
      </c>
      <c r="F60" s="108">
        <v>0.0</v>
      </c>
      <c r="G60" s="108">
        <v>0.0</v>
      </c>
      <c r="H60" s="97">
        <v>0.0</v>
      </c>
      <c r="I60" s="109">
        <v>0.0</v>
      </c>
      <c r="J60" s="109">
        <v>0.0</v>
      </c>
      <c r="K60" s="109">
        <v>0.0</v>
      </c>
      <c r="L60" s="71">
        <f>23074/1000</f>
        <v>23.074</v>
      </c>
      <c r="M60" s="71">
        <f>194688/1000</f>
        <v>194.688</v>
      </c>
      <c r="N60" s="71">
        <f>216068/1000</f>
        <v>216.068</v>
      </c>
      <c r="O60" s="71">
        <f>485178/1000</f>
        <v>485.178</v>
      </c>
      <c r="P60" s="71">
        <f>953829/1000</f>
        <v>953.829</v>
      </c>
      <c r="Q60" s="71">
        <f>1202396/1000</f>
        <v>1202.396</v>
      </c>
      <c r="R60" s="71">
        <f>1178603/1000</f>
        <v>1178.603</v>
      </c>
      <c r="S60" s="71">
        <f>1355369/1000</f>
        <v>1355.369</v>
      </c>
      <c r="T60" s="71">
        <f>1729675/1000</f>
        <v>1729.675</v>
      </c>
      <c r="U60" s="71">
        <f>2050148/1000</f>
        <v>2050.148</v>
      </c>
      <c r="V60" s="71">
        <f>2529590/1000</f>
        <v>2529.59</v>
      </c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</row>
    <row r="61">
      <c r="A61" s="31"/>
      <c r="B61" s="72" t="s">
        <v>79</v>
      </c>
      <c r="C61" s="110">
        <f>-98694277.12/1000000</f>
        <v>-98.69427712</v>
      </c>
      <c r="D61" s="90">
        <f>-265464969/1000000</f>
        <v>-265.464969</v>
      </c>
      <c r="E61" s="90">
        <f>-422648606/1000000</f>
        <v>-422.648606</v>
      </c>
      <c r="F61" s="90">
        <f>-819794/1000</f>
        <v>-819.794</v>
      </c>
      <c r="G61" s="110">
        <f>-1228639918.7/1000000</f>
        <v>-1228.639919</v>
      </c>
      <c r="H61" s="110">
        <f>-1436370533/1000000</f>
        <v>-1436.370533</v>
      </c>
      <c r="I61" s="110">
        <f>-1623251502.12/1000000</f>
        <v>-1623.251502</v>
      </c>
      <c r="J61" s="90">
        <f>-2026516/1000</f>
        <v>-2026.516</v>
      </c>
      <c r="K61" s="90">
        <f>-2159408/1000</f>
        <v>-2159.408</v>
      </c>
      <c r="L61" s="90">
        <f>-2486301/1000</f>
        <v>-2486.301</v>
      </c>
      <c r="M61" s="90">
        <f>-2778024/1000</f>
        <v>-2778.024</v>
      </c>
      <c r="N61" s="90">
        <f>-3342894/1000</f>
        <v>-3342.894</v>
      </c>
      <c r="O61" s="90">
        <f>-3394981/1000</f>
        <v>-3394.981</v>
      </c>
      <c r="P61" s="90">
        <f>-3420494/1000</f>
        <v>-3420.494</v>
      </c>
      <c r="Q61" s="90">
        <f>-3928473/1000</f>
        <v>-3928.473</v>
      </c>
      <c r="R61" s="90">
        <v>-3833.67</v>
      </c>
      <c r="S61" s="90">
        <f>-4067215/1000</f>
        <v>-4067.215</v>
      </c>
      <c r="T61" s="90">
        <f>-4658054/1000</f>
        <v>-4658.054</v>
      </c>
      <c r="U61" s="90">
        <f>-5182493/1000</f>
        <v>-5182.493</v>
      </c>
      <c r="V61" s="90">
        <f>-5687184/1000</f>
        <v>-5687.184</v>
      </c>
      <c r="W61" s="105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</row>
    <row r="62">
      <c r="A62" s="93"/>
      <c r="B62" s="111" t="s">
        <v>80</v>
      </c>
      <c r="C62" s="112">
        <f t="shared" ref="C62:V62" si="9">SUM(C59:C61)</f>
        <v>5418.750336</v>
      </c>
      <c r="D62" s="112">
        <f t="shared" si="9"/>
        <v>7240.219031</v>
      </c>
      <c r="E62" s="112">
        <f t="shared" si="9"/>
        <v>7667.186394</v>
      </c>
      <c r="F62" s="112">
        <f t="shared" si="9"/>
        <v>8847.506</v>
      </c>
      <c r="G62" s="112">
        <f t="shared" si="9"/>
        <v>11368.28708</v>
      </c>
      <c r="H62" s="112">
        <f t="shared" si="9"/>
        <v>11856.86447</v>
      </c>
      <c r="I62" s="112">
        <f t="shared" si="9"/>
        <v>12416.9055</v>
      </c>
      <c r="J62" s="112">
        <f t="shared" si="9"/>
        <v>13782.025</v>
      </c>
      <c r="K62" s="112">
        <f t="shared" si="9"/>
        <v>13598.255</v>
      </c>
      <c r="L62" s="112">
        <f t="shared" si="9"/>
        <v>15570.501</v>
      </c>
      <c r="M62" s="112">
        <f t="shared" si="9"/>
        <v>16533.88</v>
      </c>
      <c r="N62" s="112">
        <f t="shared" si="9"/>
        <v>20564.304</v>
      </c>
      <c r="O62" s="112">
        <f t="shared" si="9"/>
        <v>21345.082</v>
      </c>
      <c r="P62" s="112">
        <f t="shared" si="9"/>
        <v>22761.913</v>
      </c>
      <c r="Q62" s="112">
        <f t="shared" si="9"/>
        <v>25593.044</v>
      </c>
      <c r="R62" s="112">
        <f t="shared" si="9"/>
        <v>26199.998</v>
      </c>
      <c r="S62" s="112">
        <f t="shared" si="9"/>
        <v>28852.519</v>
      </c>
      <c r="T62" s="112">
        <f t="shared" si="9"/>
        <v>33711.777</v>
      </c>
      <c r="U62" s="112">
        <f t="shared" si="9"/>
        <v>35643.584</v>
      </c>
      <c r="V62" s="112">
        <f t="shared" si="9"/>
        <v>38767.507</v>
      </c>
      <c r="W62" s="113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</row>
    <row r="63">
      <c r="A63" s="93"/>
      <c r="B63" s="93" t="s">
        <v>81</v>
      </c>
      <c r="C63" s="114">
        <f t="shared" ref="C63:V63" si="10">C58/C62</f>
        <v>0.058323595</v>
      </c>
      <c r="D63" s="114">
        <f t="shared" si="10"/>
        <v>0.09522736771</v>
      </c>
      <c r="E63" s="114">
        <f t="shared" si="10"/>
        <v>0.1491086745</v>
      </c>
      <c r="F63" s="114">
        <f t="shared" si="10"/>
        <v>0.1890186907</v>
      </c>
      <c r="G63" s="114">
        <f t="shared" si="10"/>
        <v>0.2543859932</v>
      </c>
      <c r="H63" s="114">
        <f t="shared" si="10"/>
        <v>0.2685993425</v>
      </c>
      <c r="I63" s="114">
        <f t="shared" si="10"/>
        <v>0.307046631</v>
      </c>
      <c r="J63" s="114">
        <f t="shared" si="10"/>
        <v>0.3038697869</v>
      </c>
      <c r="K63" s="114">
        <f t="shared" si="10"/>
        <v>0.4353639493</v>
      </c>
      <c r="L63" s="114">
        <f t="shared" si="10"/>
        <v>0.4546013645</v>
      </c>
      <c r="M63" s="114">
        <f t="shared" si="10"/>
        <v>0.4579709663</v>
      </c>
      <c r="N63" s="114">
        <f t="shared" si="10"/>
        <v>0.410750055</v>
      </c>
      <c r="O63" s="114">
        <f t="shared" si="10"/>
        <v>0.4684878699</v>
      </c>
      <c r="P63" s="114">
        <f t="shared" si="10"/>
        <v>0.4415212377</v>
      </c>
      <c r="Q63" s="114">
        <f t="shared" si="10"/>
        <v>0.4814825857</v>
      </c>
      <c r="R63" s="114">
        <f t="shared" si="10"/>
        <v>0.4351994989</v>
      </c>
      <c r="S63" s="114">
        <f t="shared" si="10"/>
        <v>0.4853119064</v>
      </c>
      <c r="T63" s="114">
        <f t="shared" si="10"/>
        <v>0.4781793911</v>
      </c>
      <c r="U63" s="114">
        <f t="shared" si="10"/>
        <v>0.5159613018</v>
      </c>
      <c r="V63" s="114">
        <f t="shared" si="10"/>
        <v>0.4909454198</v>
      </c>
      <c r="W63" s="11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>
      <c r="A64" s="48"/>
      <c r="B64" s="48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</row>
    <row r="65">
      <c r="A65" s="48"/>
      <c r="B65" s="48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</row>
    <row r="66">
      <c r="A66" s="48"/>
      <c r="B66" s="48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</row>
    <row r="67">
      <c r="A67" s="48"/>
      <c r="B67" s="48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</row>
    <row r="68">
      <c r="A68" s="48"/>
      <c r="B68" s="48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4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</row>
    <row r="69">
      <c r="A69" s="48"/>
      <c r="B69" s="48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4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</row>
    <row r="70">
      <c r="A70" s="48"/>
      <c r="B70" s="48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</row>
    <row r="71">
      <c r="A71" s="48"/>
      <c r="B71" s="48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</row>
    <row r="72">
      <c r="A72" s="48"/>
      <c r="B72" s="48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</row>
    <row r="73">
      <c r="A73" s="48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>
      <c r="A74" s="48"/>
      <c r="B74" s="48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</row>
    <row r="75">
      <c r="A75" s="48"/>
      <c r="B75" s="81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>
      <c r="A76" s="48"/>
      <c r="B76" s="81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4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>
      <c r="A77" s="48"/>
      <c r="B77" s="48"/>
      <c r="C77" s="38"/>
      <c r="D77" s="38"/>
      <c r="E77" s="38"/>
      <c r="F77" s="38"/>
      <c r="G77" s="38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>
      <c r="A78" s="48"/>
      <c r="B78" s="48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>
      <c r="A79" s="48"/>
      <c r="B79" s="48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</row>
    <row r="80">
      <c r="A80" s="48"/>
      <c r="B80" s="48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</row>
    <row r="81">
      <c r="A81" s="48"/>
      <c r="B81" s="48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</row>
    <row r="82">
      <c r="A82" s="48"/>
      <c r="B82" s="48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</row>
    <row r="83">
      <c r="A83" s="48"/>
      <c r="B83" s="48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</row>
    <row r="84">
      <c r="A84" s="48"/>
      <c r="B84" s="48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</row>
    <row r="85">
      <c r="A85" s="48"/>
      <c r="B85" s="48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</row>
    <row r="86">
      <c r="A86" s="48"/>
      <c r="B86" s="48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</row>
    <row r="87">
      <c r="A87" s="48"/>
      <c r="B87" s="48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</row>
    <row r="88">
      <c r="A88" s="48"/>
      <c r="B88" s="48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</row>
    <row r="89">
      <c r="A89" s="48"/>
      <c r="B89" s="48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</row>
    <row r="90">
      <c r="A90" s="48"/>
      <c r="B90" s="48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</row>
    <row r="91">
      <c r="A91" s="48"/>
      <c r="B91" s="48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</row>
    <row r="92">
      <c r="A92" s="48"/>
      <c r="B92" s="48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</row>
    <row r="93">
      <c r="A93" s="48"/>
      <c r="B93" s="48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</row>
    <row r="94">
      <c r="A94" s="48"/>
      <c r="B94" s="48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</row>
    <row r="95">
      <c r="A95" s="48"/>
      <c r="B95" s="48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</row>
    <row r="96">
      <c r="A96" s="48"/>
      <c r="B96" s="4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</row>
    <row r="97">
      <c r="A97" s="48"/>
      <c r="B97" s="48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</row>
    <row r="98">
      <c r="A98" s="48"/>
      <c r="B98" s="48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</row>
    <row r="99">
      <c r="A99" s="48"/>
      <c r="B99" s="48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</row>
    <row r="100">
      <c r="A100" s="48"/>
      <c r="B100" s="48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</row>
    <row r="101">
      <c r="A101" s="48"/>
      <c r="B101" s="48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</row>
    <row r="102">
      <c r="A102" s="48"/>
      <c r="B102" s="48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</row>
    <row r="103">
      <c r="A103" s="48"/>
      <c r="B103" s="48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</row>
    <row r="104">
      <c r="A104" s="48"/>
      <c r="B104" s="48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</row>
    <row r="105">
      <c r="A105" s="48"/>
      <c r="B105" s="48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</row>
    <row r="106">
      <c r="A106" s="48"/>
      <c r="B106" s="48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</row>
    <row r="107">
      <c r="A107" s="48"/>
      <c r="B107" s="48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</row>
    <row r="108">
      <c r="A108" s="48"/>
      <c r="B108" s="48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</row>
    <row r="109">
      <c r="A109" s="48"/>
      <c r="B109" s="48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</row>
    <row r="110">
      <c r="A110" s="48"/>
      <c r="B110" s="48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</row>
    <row r="111">
      <c r="A111" s="48"/>
      <c r="B111" s="48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</row>
    <row r="112">
      <c r="A112" s="48"/>
      <c r="B112" s="48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</row>
    <row r="113">
      <c r="A113" s="48"/>
      <c r="B113" s="48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</row>
    <row r="114">
      <c r="A114" s="48"/>
      <c r="B114" s="48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</row>
    <row r="115">
      <c r="A115" s="48"/>
      <c r="B115" s="48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</row>
    <row r="116">
      <c r="A116" s="48"/>
      <c r="B116" s="48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</row>
    <row r="117">
      <c r="A117" s="48"/>
      <c r="B117" s="48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</row>
    <row r="118">
      <c r="A118" s="48"/>
      <c r="B118" s="48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</row>
    <row r="119">
      <c r="A119" s="48"/>
      <c r="B119" s="48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</row>
    <row r="120">
      <c r="A120" s="48"/>
      <c r="B120" s="48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</row>
    <row r="121">
      <c r="A121" s="48"/>
      <c r="B121" s="48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</row>
    <row r="122">
      <c r="A122" s="48"/>
      <c r="B122" s="48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</row>
    <row r="123">
      <c r="A123" s="48"/>
      <c r="B123" s="48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</row>
    <row r="124">
      <c r="A124" s="48"/>
      <c r="B124" s="48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</row>
    <row r="125">
      <c r="A125" s="48"/>
      <c r="B125" s="48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</row>
    <row r="126">
      <c r="A126" s="48"/>
      <c r="B126" s="48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</row>
    <row r="127">
      <c r="A127" s="48"/>
      <c r="B127" s="48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</row>
    <row r="128">
      <c r="A128" s="48"/>
      <c r="B128" s="48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</row>
    <row r="129">
      <c r="A129" s="48"/>
      <c r="B129" s="48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</row>
    <row r="130">
      <c r="A130" s="48"/>
      <c r="B130" s="48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</row>
    <row r="131">
      <c r="A131" s="48"/>
      <c r="B131" s="48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</row>
    <row r="132">
      <c r="A132" s="48"/>
      <c r="B132" s="48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</row>
    <row r="133">
      <c r="A133" s="48"/>
      <c r="B133" s="48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</row>
    <row r="134">
      <c r="A134" s="48"/>
      <c r="B134" s="48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</row>
    <row r="135">
      <c r="A135" s="48"/>
      <c r="B135" s="48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</row>
    <row r="136">
      <c r="A136" s="48"/>
      <c r="B136" s="48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</row>
    <row r="137">
      <c r="A137" s="48"/>
      <c r="B137" s="48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</row>
    <row r="138">
      <c r="A138" s="48"/>
      <c r="B138" s="48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</row>
    <row r="139">
      <c r="A139" s="48"/>
      <c r="B139" s="48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</row>
    <row r="140">
      <c r="A140" s="48"/>
      <c r="B140" s="48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</row>
    <row r="141">
      <c r="A141" s="48"/>
      <c r="B141" s="48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</row>
    <row r="142">
      <c r="A142" s="48"/>
      <c r="B142" s="48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</row>
    <row r="143">
      <c r="A143" s="48"/>
      <c r="B143" s="48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</row>
    <row r="144">
      <c r="A144" s="48"/>
      <c r="B144" s="48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</row>
    <row r="145">
      <c r="A145" s="48"/>
      <c r="B145" s="48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</row>
    <row r="146">
      <c r="A146" s="48"/>
      <c r="B146" s="48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</row>
    <row r="147">
      <c r="A147" s="48"/>
      <c r="B147" s="48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</row>
    <row r="148">
      <c r="A148" s="48"/>
      <c r="B148" s="48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</row>
    <row r="149">
      <c r="A149" s="48"/>
      <c r="B149" s="48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</row>
    <row r="150">
      <c r="A150" s="48"/>
      <c r="B150" s="48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</row>
    <row r="151">
      <c r="A151" s="48"/>
      <c r="B151" s="48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</row>
    <row r="152">
      <c r="A152" s="48"/>
      <c r="B152" s="48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</row>
    <row r="153">
      <c r="A153" s="48"/>
      <c r="B153" s="48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</row>
    <row r="154">
      <c r="A154" s="48"/>
      <c r="B154" s="48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</row>
    <row r="155">
      <c r="A155" s="48"/>
      <c r="B155" s="48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</row>
    <row r="156">
      <c r="A156" s="48"/>
      <c r="B156" s="48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</row>
    <row r="157">
      <c r="A157" s="48"/>
      <c r="B157" s="48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</row>
    <row r="158">
      <c r="A158" s="48"/>
      <c r="B158" s="48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</row>
    <row r="159">
      <c r="A159" s="48"/>
      <c r="B159" s="48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</row>
    <row r="160">
      <c r="A160" s="48"/>
      <c r="B160" s="48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</row>
    <row r="161">
      <c r="A161" s="48"/>
      <c r="B161" s="48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</row>
    <row r="162">
      <c r="A162" s="48"/>
      <c r="B162" s="48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</row>
    <row r="163">
      <c r="A163" s="48"/>
      <c r="B163" s="48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</row>
    <row r="164">
      <c r="A164" s="48"/>
      <c r="B164" s="48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</row>
    <row r="165">
      <c r="A165" s="48"/>
      <c r="B165" s="48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</row>
    <row r="166">
      <c r="A166" s="48"/>
      <c r="B166" s="48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</row>
    <row r="167">
      <c r="A167" s="48"/>
      <c r="B167" s="48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</row>
    <row r="168">
      <c r="A168" s="48"/>
      <c r="B168" s="48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</row>
    <row r="169">
      <c r="A169" s="48"/>
      <c r="B169" s="48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</row>
    <row r="170">
      <c r="A170" s="48"/>
      <c r="B170" s="48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</row>
    <row r="171">
      <c r="A171" s="48"/>
      <c r="B171" s="48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</row>
    <row r="172">
      <c r="A172" s="48"/>
      <c r="B172" s="48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</row>
    <row r="173">
      <c r="A173" s="48"/>
      <c r="B173" s="48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</row>
    <row r="174">
      <c r="A174" s="48"/>
      <c r="B174" s="48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</row>
    <row r="175">
      <c r="A175" s="48"/>
      <c r="B175" s="48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</row>
    <row r="176">
      <c r="A176" s="48"/>
      <c r="B176" s="48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</row>
    <row r="177">
      <c r="A177" s="48"/>
      <c r="B177" s="48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</row>
    <row r="178">
      <c r="A178" s="48"/>
      <c r="B178" s="48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</row>
    <row r="179">
      <c r="A179" s="48"/>
      <c r="B179" s="48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</row>
    <row r="180">
      <c r="A180" s="48"/>
      <c r="B180" s="48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</row>
    <row r="181">
      <c r="A181" s="48"/>
      <c r="B181" s="48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</row>
    <row r="182">
      <c r="A182" s="48"/>
      <c r="B182" s="48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</row>
    <row r="183">
      <c r="A183" s="48"/>
      <c r="B183" s="48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</row>
    <row r="184">
      <c r="A184" s="48"/>
      <c r="B184" s="48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</row>
    <row r="185">
      <c r="A185" s="48"/>
      <c r="B185" s="48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</row>
    <row r="186">
      <c r="A186" s="48"/>
      <c r="B186" s="48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</row>
    <row r="187">
      <c r="A187" s="48"/>
      <c r="B187" s="48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</row>
    <row r="188">
      <c r="A188" s="48"/>
      <c r="B188" s="48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</row>
    <row r="189">
      <c r="A189" s="48"/>
      <c r="B189" s="48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</row>
    <row r="190">
      <c r="A190" s="48"/>
      <c r="B190" s="48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</row>
    <row r="191">
      <c r="A191" s="48"/>
      <c r="B191" s="48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</row>
    <row r="192">
      <c r="A192" s="48"/>
      <c r="B192" s="48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</row>
    <row r="193">
      <c r="A193" s="48"/>
      <c r="B193" s="48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</row>
    <row r="194">
      <c r="A194" s="48"/>
      <c r="B194" s="48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</row>
    <row r="195">
      <c r="A195" s="48"/>
      <c r="B195" s="48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</row>
    <row r="196">
      <c r="A196" s="48"/>
      <c r="B196" s="48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</row>
    <row r="197">
      <c r="A197" s="48"/>
      <c r="B197" s="48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</row>
    <row r="198">
      <c r="A198" s="48"/>
      <c r="B198" s="48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</row>
    <row r="199">
      <c r="A199" s="48"/>
      <c r="B199" s="48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</row>
    <row r="200">
      <c r="A200" s="48"/>
      <c r="B200" s="48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</row>
    <row r="201">
      <c r="A201" s="48"/>
      <c r="B201" s="48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</row>
    <row r="202">
      <c r="A202" s="48"/>
      <c r="B202" s="48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</row>
    <row r="203">
      <c r="A203" s="48"/>
      <c r="B203" s="48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</row>
    <row r="204">
      <c r="A204" s="48"/>
      <c r="B204" s="48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</row>
    <row r="205">
      <c r="A205" s="48"/>
      <c r="B205" s="48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</row>
    <row r="206">
      <c r="A206" s="48"/>
      <c r="B206" s="48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</row>
    <row r="207">
      <c r="A207" s="48"/>
      <c r="B207" s="48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</row>
    <row r="208">
      <c r="A208" s="48"/>
      <c r="B208" s="48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</row>
    <row r="209">
      <c r="A209" s="48"/>
      <c r="B209" s="48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</row>
    <row r="210">
      <c r="A210" s="48"/>
      <c r="B210" s="48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</row>
    <row r="211">
      <c r="A211" s="48"/>
      <c r="B211" s="48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</row>
    <row r="212">
      <c r="A212" s="48"/>
      <c r="B212" s="48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</row>
    <row r="213">
      <c r="A213" s="48"/>
      <c r="B213" s="48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</row>
    <row r="214">
      <c r="A214" s="48"/>
      <c r="B214" s="48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</row>
    <row r="215">
      <c r="A215" s="48"/>
      <c r="B215" s="48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</row>
    <row r="216">
      <c r="A216" s="48"/>
      <c r="B216" s="48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</row>
    <row r="217">
      <c r="A217" s="48"/>
      <c r="B217" s="48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</row>
    <row r="218">
      <c r="A218" s="48"/>
      <c r="B218" s="48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</row>
    <row r="219">
      <c r="A219" s="48"/>
      <c r="B219" s="48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</row>
    <row r="220">
      <c r="A220" s="48"/>
      <c r="B220" s="48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</row>
    <row r="221">
      <c r="A221" s="48"/>
      <c r="B221" s="48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</row>
    <row r="222">
      <c r="A222" s="48"/>
      <c r="B222" s="48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</row>
    <row r="223">
      <c r="A223" s="48"/>
      <c r="B223" s="48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</row>
    <row r="224">
      <c r="A224" s="48"/>
      <c r="B224" s="48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</row>
    <row r="225">
      <c r="A225" s="48"/>
      <c r="B225" s="48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</row>
    <row r="226">
      <c r="A226" s="48"/>
      <c r="B226" s="48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</row>
    <row r="227">
      <c r="A227" s="48"/>
      <c r="B227" s="48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</row>
    <row r="228">
      <c r="A228" s="48"/>
      <c r="B228" s="48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</row>
    <row r="229">
      <c r="A229" s="48"/>
      <c r="B229" s="48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</row>
    <row r="230">
      <c r="A230" s="48"/>
      <c r="B230" s="48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</row>
    <row r="231">
      <c r="A231" s="48"/>
      <c r="B231" s="48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</row>
    <row r="232">
      <c r="A232" s="48"/>
      <c r="B232" s="48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</row>
    <row r="233">
      <c r="A233" s="48"/>
      <c r="B233" s="48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</row>
    <row r="234">
      <c r="A234" s="48"/>
      <c r="B234" s="48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</row>
    <row r="235">
      <c r="A235" s="48"/>
      <c r="B235" s="48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</row>
    <row r="236">
      <c r="A236" s="48"/>
      <c r="B236" s="48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</row>
    <row r="237">
      <c r="A237" s="48"/>
      <c r="B237" s="48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</row>
    <row r="238">
      <c r="A238" s="48"/>
      <c r="B238" s="48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</row>
    <row r="239">
      <c r="A239" s="48"/>
      <c r="B239" s="48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</row>
    <row r="240">
      <c r="A240" s="48"/>
      <c r="B240" s="48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</row>
    <row r="241">
      <c r="A241" s="48"/>
      <c r="B241" s="48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>
      <c r="A242" s="48"/>
      <c r="B242" s="48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>
      <c r="A243" s="48"/>
      <c r="B243" s="48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>
      <c r="A244" s="48"/>
      <c r="B244" s="48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>
      <c r="A245" s="48"/>
      <c r="B245" s="48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>
      <c r="A246" s="48"/>
      <c r="B246" s="48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>
      <c r="A247" s="48"/>
      <c r="B247" s="48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>
      <c r="A248" s="48"/>
      <c r="B248" s="48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>
      <c r="A249" s="48"/>
      <c r="B249" s="48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>
      <c r="A250" s="48"/>
      <c r="B250" s="48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>
      <c r="A251" s="48"/>
      <c r="B251" s="48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>
      <c r="A252" s="48"/>
      <c r="B252" s="48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>
      <c r="A253" s="48"/>
      <c r="B253" s="48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>
      <c r="A254" s="48"/>
      <c r="B254" s="48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</row>
    <row r="255">
      <c r="A255" s="48"/>
      <c r="B255" s="48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</row>
    <row r="256">
      <c r="A256" s="48"/>
      <c r="B256" s="48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</row>
    <row r="257">
      <c r="A257" s="48"/>
      <c r="B257" s="48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</row>
    <row r="258">
      <c r="A258" s="48"/>
      <c r="B258" s="48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</row>
    <row r="259">
      <c r="A259" s="48"/>
      <c r="B259" s="48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</row>
    <row r="260">
      <c r="A260" s="48"/>
      <c r="B260" s="48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</row>
    <row r="261">
      <c r="A261" s="48"/>
      <c r="B261" s="48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</row>
    <row r="262">
      <c r="A262" s="48"/>
      <c r="B262" s="48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</row>
    <row r="263">
      <c r="A263" s="48"/>
      <c r="B263" s="48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</row>
    <row r="264">
      <c r="A264" s="48"/>
      <c r="B264" s="48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</row>
    <row r="265">
      <c r="A265" s="48"/>
      <c r="B265" s="48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</row>
    <row r="266">
      <c r="A266" s="48"/>
      <c r="B266" s="48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</row>
    <row r="267">
      <c r="A267" s="48"/>
      <c r="B267" s="48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</row>
    <row r="268">
      <c r="A268" s="48"/>
      <c r="B268" s="48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</row>
    <row r="269">
      <c r="A269" s="48"/>
      <c r="B269" s="48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</row>
    <row r="270">
      <c r="A270" s="48"/>
      <c r="B270" s="48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</row>
    <row r="271">
      <c r="A271" s="48"/>
      <c r="B271" s="48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</row>
    <row r="272">
      <c r="A272" s="48"/>
      <c r="B272" s="48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</row>
    <row r="273">
      <c r="A273" s="48"/>
      <c r="B273" s="48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</row>
    <row r="274">
      <c r="A274" s="48"/>
      <c r="B274" s="48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</row>
    <row r="275">
      <c r="A275" s="48"/>
      <c r="B275" s="48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</row>
    <row r="276">
      <c r="A276" s="48"/>
      <c r="B276" s="48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</row>
    <row r="277">
      <c r="A277" s="48"/>
      <c r="B277" s="48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</row>
    <row r="278">
      <c r="A278" s="48"/>
      <c r="B278" s="48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</row>
    <row r="279">
      <c r="A279" s="48"/>
      <c r="B279" s="48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</row>
    <row r="280">
      <c r="A280" s="48"/>
      <c r="B280" s="48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</row>
    <row r="281">
      <c r="A281" s="48"/>
      <c r="B281" s="48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</row>
    <row r="282">
      <c r="A282" s="48"/>
      <c r="B282" s="48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</row>
    <row r="283">
      <c r="A283" s="48"/>
      <c r="B283" s="48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</row>
    <row r="284">
      <c r="A284" s="48"/>
      <c r="B284" s="48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</row>
    <row r="285">
      <c r="A285" s="48"/>
      <c r="B285" s="48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</row>
    <row r="286">
      <c r="A286" s="48"/>
      <c r="B286" s="48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</row>
    <row r="287">
      <c r="A287" s="48"/>
      <c r="B287" s="48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</row>
    <row r="288">
      <c r="A288" s="48"/>
      <c r="B288" s="48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</row>
    <row r="289">
      <c r="A289" s="48"/>
      <c r="B289" s="48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</row>
    <row r="290">
      <c r="A290" s="48"/>
      <c r="B290" s="48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>
      <c r="A291" s="48"/>
      <c r="B291" s="48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>
      <c r="A292" s="48"/>
      <c r="B292" s="48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>
      <c r="A293" s="48"/>
      <c r="B293" s="48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>
      <c r="A294" s="48"/>
      <c r="B294" s="48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>
      <c r="A295" s="48"/>
      <c r="B295" s="48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>
      <c r="A296" s="48"/>
      <c r="B296" s="48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>
      <c r="A297" s="48"/>
      <c r="B297" s="48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>
      <c r="A298" s="48"/>
      <c r="B298" s="48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>
      <c r="A299" s="48"/>
      <c r="B299" s="48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>
      <c r="A300" s="48"/>
      <c r="B300" s="48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>
      <c r="A301" s="48"/>
      <c r="B301" s="48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>
      <c r="A302" s="48"/>
      <c r="B302" s="48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>
      <c r="A303" s="48"/>
      <c r="B303" s="48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>
      <c r="A304" s="48"/>
      <c r="B304" s="48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>
      <c r="A305" s="48"/>
      <c r="B305" s="48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>
      <c r="A306" s="48"/>
      <c r="B306" s="48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>
      <c r="A307" s="48"/>
      <c r="B307" s="48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>
      <c r="A308" s="48"/>
      <c r="B308" s="48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>
      <c r="A309" s="48"/>
      <c r="B309" s="48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>
      <c r="A310" s="48"/>
      <c r="B310" s="48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>
      <c r="A311" s="48"/>
      <c r="B311" s="48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>
      <c r="A312" s="48"/>
      <c r="B312" s="48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>
      <c r="A313" s="48"/>
      <c r="B313" s="48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>
      <c r="A314" s="48"/>
      <c r="B314" s="48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>
      <c r="A315" s="48"/>
      <c r="B315" s="48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>
      <c r="A316" s="48"/>
      <c r="B316" s="48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>
      <c r="A317" s="48"/>
      <c r="B317" s="48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>
      <c r="A318" s="48"/>
      <c r="B318" s="48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>
      <c r="A319" s="48"/>
      <c r="B319" s="48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>
      <c r="A320" s="48"/>
      <c r="B320" s="48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>
      <c r="A321" s="48"/>
      <c r="B321" s="48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>
      <c r="A322" s="48"/>
      <c r="B322" s="48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>
      <c r="A323" s="48"/>
      <c r="B323" s="48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</row>
    <row r="324">
      <c r="A324" s="48"/>
      <c r="B324" s="48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</row>
    <row r="325">
      <c r="A325" s="48"/>
      <c r="B325" s="48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</row>
    <row r="326">
      <c r="A326" s="48"/>
      <c r="B326" s="48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</row>
    <row r="327">
      <c r="A327" s="48"/>
      <c r="B327" s="48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</row>
    <row r="328">
      <c r="A328" s="48"/>
      <c r="B328" s="48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</row>
    <row r="329">
      <c r="A329" s="48"/>
      <c r="B329" s="48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</row>
    <row r="330">
      <c r="A330" s="48"/>
      <c r="B330" s="48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</row>
    <row r="331">
      <c r="A331" s="48"/>
      <c r="B331" s="48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</row>
    <row r="332">
      <c r="A332" s="48"/>
      <c r="B332" s="48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</row>
    <row r="333">
      <c r="A333" s="48"/>
      <c r="B333" s="48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</row>
    <row r="334">
      <c r="A334" s="48"/>
      <c r="B334" s="48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</row>
    <row r="335">
      <c r="A335" s="48"/>
      <c r="B335" s="48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</row>
    <row r="336">
      <c r="A336" s="48"/>
      <c r="B336" s="48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</row>
    <row r="337">
      <c r="A337" s="48"/>
      <c r="B337" s="48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</row>
    <row r="338">
      <c r="A338" s="48"/>
      <c r="B338" s="48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>
      <c r="A339" s="48"/>
      <c r="B339" s="48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</row>
    <row r="340">
      <c r="A340" s="48"/>
      <c r="B340" s="48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</row>
    <row r="341">
      <c r="A341" s="48"/>
      <c r="B341" s="48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</row>
    <row r="342">
      <c r="A342" s="48"/>
      <c r="B342" s="48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</row>
    <row r="343">
      <c r="A343" s="48"/>
      <c r="B343" s="48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</row>
    <row r="344">
      <c r="A344" s="48"/>
      <c r="B344" s="48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</row>
    <row r="345">
      <c r="A345" s="48"/>
      <c r="B345" s="48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</row>
    <row r="346">
      <c r="A346" s="48"/>
      <c r="B346" s="48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</row>
    <row r="347">
      <c r="A347" s="48"/>
      <c r="B347" s="48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</row>
    <row r="348">
      <c r="A348" s="48"/>
      <c r="B348" s="48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</row>
    <row r="349">
      <c r="A349" s="48"/>
      <c r="B349" s="48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</row>
    <row r="350">
      <c r="A350" s="48"/>
      <c r="B350" s="48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</row>
    <row r="351">
      <c r="A351" s="48"/>
      <c r="B351" s="48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</row>
    <row r="352">
      <c r="A352" s="48"/>
      <c r="B352" s="48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</row>
    <row r="353">
      <c r="A353" s="48"/>
      <c r="B353" s="48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</row>
    <row r="354">
      <c r="A354" s="48"/>
      <c r="B354" s="48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</row>
    <row r="355">
      <c r="A355" s="48"/>
      <c r="B355" s="48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</row>
    <row r="356">
      <c r="A356" s="48"/>
      <c r="B356" s="48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</row>
    <row r="357">
      <c r="A357" s="48"/>
      <c r="B357" s="48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</row>
    <row r="358">
      <c r="A358" s="48"/>
      <c r="B358" s="48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</row>
    <row r="359">
      <c r="A359" s="48"/>
      <c r="B359" s="48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</row>
    <row r="360">
      <c r="A360" s="48"/>
      <c r="B360" s="48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</row>
    <row r="361">
      <c r="A361" s="48"/>
      <c r="B361" s="48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</row>
    <row r="362">
      <c r="A362" s="48"/>
      <c r="B362" s="48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</row>
    <row r="363">
      <c r="A363" s="48"/>
      <c r="B363" s="48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</row>
    <row r="364">
      <c r="A364" s="48"/>
      <c r="B364" s="48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</row>
    <row r="365">
      <c r="A365" s="48"/>
      <c r="B365" s="48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</row>
    <row r="366">
      <c r="A366" s="48"/>
      <c r="B366" s="48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</row>
    <row r="367">
      <c r="A367" s="48"/>
      <c r="B367" s="48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</row>
    <row r="368">
      <c r="A368" s="48"/>
      <c r="B368" s="48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</row>
    <row r="369">
      <c r="A369" s="48"/>
      <c r="B369" s="48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</row>
    <row r="370">
      <c r="A370" s="48"/>
      <c r="B370" s="48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</row>
    <row r="371">
      <c r="A371" s="48"/>
      <c r="B371" s="48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</row>
    <row r="372">
      <c r="A372" s="48"/>
      <c r="B372" s="48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</row>
    <row r="373">
      <c r="A373" s="48"/>
      <c r="B373" s="48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</row>
    <row r="374">
      <c r="A374" s="48"/>
      <c r="B374" s="48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</row>
    <row r="375">
      <c r="A375" s="48"/>
      <c r="B375" s="48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</row>
    <row r="376">
      <c r="A376" s="48"/>
      <c r="B376" s="48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</row>
    <row r="377">
      <c r="A377" s="48"/>
      <c r="B377" s="48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</row>
    <row r="378">
      <c r="A378" s="48"/>
      <c r="B378" s="48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</row>
    <row r="379">
      <c r="A379" s="48"/>
      <c r="B379" s="48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</row>
    <row r="380">
      <c r="A380" s="48"/>
      <c r="B380" s="48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</row>
    <row r="381">
      <c r="A381" s="48"/>
      <c r="B381" s="48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</row>
    <row r="382">
      <c r="A382" s="48"/>
      <c r="B382" s="48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</row>
    <row r="383">
      <c r="A383" s="48"/>
      <c r="B383" s="48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</row>
    <row r="384">
      <c r="A384" s="48"/>
      <c r="B384" s="48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</row>
    <row r="385">
      <c r="A385" s="48"/>
      <c r="B385" s="48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</row>
    <row r="386">
      <c r="A386" s="48"/>
      <c r="B386" s="48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</row>
    <row r="387">
      <c r="A387" s="48"/>
      <c r="B387" s="48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</row>
    <row r="388">
      <c r="A388" s="48"/>
      <c r="B388" s="48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</row>
    <row r="389">
      <c r="A389" s="48"/>
      <c r="B389" s="48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</row>
    <row r="390">
      <c r="A390" s="48"/>
      <c r="B390" s="48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</row>
    <row r="391">
      <c r="A391" s="48"/>
      <c r="B391" s="48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</row>
    <row r="392">
      <c r="A392" s="48"/>
      <c r="B392" s="48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</row>
    <row r="393">
      <c r="A393" s="48"/>
      <c r="B393" s="48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</row>
    <row r="394">
      <c r="A394" s="48"/>
      <c r="B394" s="48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</row>
    <row r="395">
      <c r="A395" s="48"/>
      <c r="B395" s="48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</row>
    <row r="396">
      <c r="A396" s="48"/>
      <c r="B396" s="48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</row>
    <row r="397">
      <c r="A397" s="48"/>
      <c r="B397" s="48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</row>
    <row r="398">
      <c r="A398" s="48"/>
      <c r="B398" s="48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</row>
    <row r="399">
      <c r="A399" s="48"/>
      <c r="B399" s="48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</row>
    <row r="400">
      <c r="A400" s="48"/>
      <c r="B400" s="48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</row>
    <row r="401">
      <c r="A401" s="48"/>
      <c r="B401" s="48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</row>
    <row r="402">
      <c r="A402" s="48"/>
      <c r="B402" s="48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</row>
    <row r="403">
      <c r="A403" s="48"/>
      <c r="B403" s="48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</row>
    <row r="404">
      <c r="A404" s="48"/>
      <c r="B404" s="48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</row>
    <row r="405">
      <c r="A405" s="48"/>
      <c r="B405" s="48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</row>
    <row r="406">
      <c r="A406" s="48"/>
      <c r="B406" s="48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</row>
    <row r="407">
      <c r="A407" s="48"/>
      <c r="B407" s="48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</row>
    <row r="408">
      <c r="A408" s="48"/>
      <c r="B408" s="48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</row>
    <row r="409">
      <c r="A409" s="48"/>
      <c r="B409" s="48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</row>
    <row r="410">
      <c r="A410" s="48"/>
      <c r="B410" s="48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</row>
    <row r="411">
      <c r="A411" s="48"/>
      <c r="B411" s="48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</row>
    <row r="412">
      <c r="A412" s="48"/>
      <c r="B412" s="48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</row>
    <row r="413">
      <c r="A413" s="48"/>
      <c r="B413" s="48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</row>
    <row r="414">
      <c r="A414" s="48"/>
      <c r="B414" s="48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</row>
    <row r="415">
      <c r="A415" s="48"/>
      <c r="B415" s="48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</row>
    <row r="416">
      <c r="A416" s="48"/>
      <c r="B416" s="48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</row>
    <row r="417">
      <c r="A417" s="48"/>
      <c r="B417" s="48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</row>
    <row r="418">
      <c r="A418" s="48"/>
      <c r="B418" s="48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</row>
    <row r="419">
      <c r="A419" s="48"/>
      <c r="B419" s="48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</row>
    <row r="420">
      <c r="A420" s="48"/>
      <c r="B420" s="48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</row>
    <row r="421">
      <c r="A421" s="48"/>
      <c r="B421" s="48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</row>
    <row r="422">
      <c r="A422" s="48"/>
      <c r="B422" s="48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</row>
    <row r="423">
      <c r="A423" s="48"/>
      <c r="B423" s="48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</row>
    <row r="424">
      <c r="A424" s="48"/>
      <c r="B424" s="48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</row>
    <row r="425">
      <c r="A425" s="48"/>
      <c r="B425" s="48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</row>
    <row r="426">
      <c r="A426" s="48"/>
      <c r="B426" s="48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</row>
    <row r="427">
      <c r="A427" s="48"/>
      <c r="B427" s="48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</row>
    <row r="428">
      <c r="A428" s="48"/>
      <c r="B428" s="48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</row>
    <row r="429">
      <c r="A429" s="48"/>
      <c r="B429" s="48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</row>
    <row r="430">
      <c r="A430" s="48"/>
      <c r="B430" s="48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</row>
    <row r="431">
      <c r="A431" s="48"/>
      <c r="B431" s="48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</row>
    <row r="432">
      <c r="A432" s="48"/>
      <c r="B432" s="48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</row>
    <row r="433">
      <c r="A433" s="48"/>
      <c r="B433" s="48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</row>
    <row r="434">
      <c r="A434" s="48"/>
      <c r="B434" s="48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</row>
    <row r="435">
      <c r="A435" s="48"/>
      <c r="B435" s="48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</row>
    <row r="436">
      <c r="A436" s="48"/>
      <c r="B436" s="48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</row>
    <row r="437">
      <c r="A437" s="48"/>
      <c r="B437" s="48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</row>
    <row r="438">
      <c r="A438" s="48"/>
      <c r="B438" s="48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</row>
    <row r="439">
      <c r="A439" s="48"/>
      <c r="B439" s="48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</row>
    <row r="440">
      <c r="A440" s="48"/>
      <c r="B440" s="48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</row>
    <row r="441">
      <c r="A441" s="48"/>
      <c r="B441" s="48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</row>
    <row r="442">
      <c r="A442" s="48"/>
      <c r="B442" s="48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</row>
    <row r="443">
      <c r="A443" s="48"/>
      <c r="B443" s="48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</row>
    <row r="444">
      <c r="A444" s="48"/>
      <c r="B444" s="48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</row>
    <row r="445">
      <c r="A445" s="48"/>
      <c r="B445" s="48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</row>
    <row r="446">
      <c r="A446" s="48"/>
      <c r="B446" s="48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</row>
    <row r="447">
      <c r="A447" s="48"/>
      <c r="B447" s="48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</row>
    <row r="448">
      <c r="A448" s="48"/>
      <c r="B448" s="48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</row>
    <row r="449">
      <c r="A449" s="48"/>
      <c r="B449" s="48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</row>
    <row r="450">
      <c r="A450" s="48"/>
      <c r="B450" s="48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</row>
    <row r="451">
      <c r="A451" s="48"/>
      <c r="B451" s="48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</row>
    <row r="452">
      <c r="A452" s="48"/>
      <c r="B452" s="48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</row>
    <row r="453">
      <c r="A453" s="48"/>
      <c r="B453" s="48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</row>
    <row r="454">
      <c r="A454" s="48"/>
      <c r="B454" s="48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</row>
    <row r="455">
      <c r="A455" s="48"/>
      <c r="B455" s="48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</row>
    <row r="456">
      <c r="A456" s="48"/>
      <c r="B456" s="48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</row>
    <row r="457">
      <c r="A457" s="48"/>
      <c r="B457" s="48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</row>
    <row r="458">
      <c r="A458" s="48"/>
      <c r="B458" s="48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</row>
    <row r="459">
      <c r="A459" s="48"/>
      <c r="B459" s="48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</row>
    <row r="460">
      <c r="A460" s="48"/>
      <c r="B460" s="48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</row>
    <row r="461">
      <c r="A461" s="48"/>
      <c r="B461" s="48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</row>
    <row r="462">
      <c r="A462" s="48"/>
      <c r="B462" s="48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</row>
    <row r="463">
      <c r="A463" s="48"/>
      <c r="B463" s="48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</row>
    <row r="464">
      <c r="A464" s="48"/>
      <c r="B464" s="48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</row>
    <row r="465">
      <c r="A465" s="48"/>
      <c r="B465" s="48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</row>
    <row r="466">
      <c r="A466" s="48"/>
      <c r="B466" s="48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</row>
    <row r="467">
      <c r="A467" s="48"/>
      <c r="B467" s="48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</row>
    <row r="468">
      <c r="A468" s="48"/>
      <c r="B468" s="48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</row>
    <row r="469">
      <c r="A469" s="48"/>
      <c r="B469" s="48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</row>
    <row r="470">
      <c r="A470" s="48"/>
      <c r="B470" s="48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</row>
    <row r="471">
      <c r="A471" s="48"/>
      <c r="B471" s="48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</row>
    <row r="472">
      <c r="A472" s="48"/>
      <c r="B472" s="48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</row>
    <row r="473">
      <c r="A473" s="48"/>
      <c r="B473" s="48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</row>
    <row r="474">
      <c r="A474" s="48"/>
      <c r="B474" s="48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</row>
    <row r="475">
      <c r="A475" s="48"/>
      <c r="B475" s="48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</row>
    <row r="476">
      <c r="A476" s="48"/>
      <c r="B476" s="48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</row>
    <row r="477">
      <c r="A477" s="48"/>
      <c r="B477" s="48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</row>
    <row r="478">
      <c r="A478" s="48"/>
      <c r="B478" s="48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</row>
    <row r="479">
      <c r="A479" s="48"/>
      <c r="B479" s="48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</row>
    <row r="480">
      <c r="A480" s="48"/>
      <c r="B480" s="48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</row>
    <row r="481">
      <c r="A481" s="48"/>
      <c r="B481" s="48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</row>
    <row r="482">
      <c r="A482" s="48"/>
      <c r="B482" s="48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</row>
    <row r="483">
      <c r="A483" s="48"/>
      <c r="B483" s="48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</row>
    <row r="484">
      <c r="A484" s="48"/>
      <c r="B484" s="48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</row>
    <row r="485">
      <c r="A485" s="48"/>
      <c r="B485" s="48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</row>
    <row r="486">
      <c r="A486" s="48"/>
      <c r="B486" s="48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</row>
    <row r="487">
      <c r="A487" s="48"/>
      <c r="B487" s="48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</row>
    <row r="488">
      <c r="A488" s="48"/>
      <c r="B488" s="48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</row>
    <row r="489">
      <c r="A489" s="48"/>
      <c r="B489" s="48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</row>
    <row r="490">
      <c r="A490" s="48"/>
      <c r="B490" s="48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</row>
    <row r="491">
      <c r="A491" s="48"/>
      <c r="B491" s="48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</row>
    <row r="492">
      <c r="A492" s="48"/>
      <c r="B492" s="48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</row>
    <row r="493">
      <c r="A493" s="48"/>
      <c r="B493" s="48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</row>
    <row r="494">
      <c r="A494" s="48"/>
      <c r="B494" s="48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</row>
    <row r="495">
      <c r="A495" s="48"/>
      <c r="B495" s="48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</row>
    <row r="496">
      <c r="A496" s="48"/>
      <c r="B496" s="48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</row>
    <row r="497">
      <c r="A497" s="48"/>
      <c r="B497" s="48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</row>
    <row r="498">
      <c r="A498" s="48"/>
      <c r="B498" s="48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</row>
    <row r="499">
      <c r="A499" s="48"/>
      <c r="B499" s="48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</row>
    <row r="500">
      <c r="A500" s="48"/>
      <c r="B500" s="48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</row>
    <row r="501">
      <c r="A501" s="48"/>
      <c r="B501" s="48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</row>
    <row r="502">
      <c r="A502" s="48"/>
      <c r="B502" s="48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</row>
    <row r="503">
      <c r="A503" s="48"/>
      <c r="B503" s="48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</row>
    <row r="504">
      <c r="A504" s="48"/>
      <c r="B504" s="48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</row>
    <row r="505">
      <c r="A505" s="48"/>
      <c r="B505" s="48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</row>
    <row r="506">
      <c r="A506" s="48"/>
      <c r="B506" s="48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</row>
    <row r="507">
      <c r="A507" s="48"/>
      <c r="B507" s="48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</row>
    <row r="508">
      <c r="A508" s="48"/>
      <c r="B508" s="48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</row>
    <row r="509">
      <c r="A509" s="48"/>
      <c r="B509" s="48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</row>
    <row r="510">
      <c r="A510" s="48"/>
      <c r="B510" s="48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</row>
    <row r="511">
      <c r="A511" s="48"/>
      <c r="B511" s="48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</row>
    <row r="512">
      <c r="A512" s="48"/>
      <c r="B512" s="48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</row>
    <row r="513">
      <c r="A513" s="48"/>
      <c r="B513" s="48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</row>
    <row r="514">
      <c r="A514" s="48"/>
      <c r="B514" s="48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</row>
    <row r="515">
      <c r="A515" s="48"/>
      <c r="B515" s="48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</row>
    <row r="516">
      <c r="A516" s="48"/>
      <c r="B516" s="48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</row>
    <row r="517">
      <c r="A517" s="48"/>
      <c r="B517" s="48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</row>
    <row r="518">
      <c r="A518" s="48"/>
      <c r="B518" s="48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</row>
    <row r="519">
      <c r="A519" s="48"/>
      <c r="B519" s="48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</row>
    <row r="520">
      <c r="A520" s="48"/>
      <c r="B520" s="48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</row>
    <row r="521">
      <c r="A521" s="48"/>
      <c r="B521" s="48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</row>
    <row r="522">
      <c r="A522" s="48"/>
      <c r="B522" s="48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</row>
    <row r="523">
      <c r="A523" s="48"/>
      <c r="B523" s="48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</row>
    <row r="524">
      <c r="A524" s="48"/>
      <c r="B524" s="48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</row>
    <row r="525">
      <c r="A525" s="48"/>
      <c r="B525" s="48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</row>
    <row r="526">
      <c r="A526" s="48"/>
      <c r="B526" s="48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</row>
    <row r="527">
      <c r="A527" s="48"/>
      <c r="B527" s="48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</row>
    <row r="528">
      <c r="A528" s="48"/>
      <c r="B528" s="48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</row>
    <row r="529">
      <c r="A529" s="48"/>
      <c r="B529" s="48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</row>
    <row r="530">
      <c r="A530" s="48"/>
      <c r="B530" s="48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</row>
    <row r="531">
      <c r="A531" s="48"/>
      <c r="B531" s="48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</row>
    <row r="532">
      <c r="A532" s="48"/>
      <c r="B532" s="48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</row>
    <row r="533">
      <c r="A533" s="48"/>
      <c r="B533" s="48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</row>
    <row r="534">
      <c r="A534" s="48"/>
      <c r="B534" s="48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</row>
    <row r="535">
      <c r="A535" s="48"/>
      <c r="B535" s="48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</row>
    <row r="536">
      <c r="A536" s="48"/>
      <c r="B536" s="48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</row>
    <row r="537">
      <c r="A537" s="48"/>
      <c r="B537" s="48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</row>
    <row r="538">
      <c r="A538" s="48"/>
      <c r="B538" s="48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</row>
    <row r="539">
      <c r="A539" s="48"/>
      <c r="B539" s="48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</row>
    <row r="540">
      <c r="A540" s="48"/>
      <c r="B540" s="48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</row>
    <row r="541">
      <c r="A541" s="48"/>
      <c r="B541" s="48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</row>
    <row r="542">
      <c r="A542" s="48"/>
      <c r="B542" s="48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</row>
    <row r="543">
      <c r="A543" s="48"/>
      <c r="B543" s="48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</row>
    <row r="544">
      <c r="A544" s="48"/>
      <c r="B544" s="48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</row>
    <row r="545">
      <c r="A545" s="48"/>
      <c r="B545" s="48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</row>
    <row r="546">
      <c r="A546" s="48"/>
      <c r="B546" s="48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</row>
    <row r="547">
      <c r="A547" s="48"/>
      <c r="B547" s="48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</row>
    <row r="548">
      <c r="A548" s="48"/>
      <c r="B548" s="48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</row>
    <row r="549">
      <c r="A549" s="48"/>
      <c r="B549" s="48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</row>
    <row r="550">
      <c r="A550" s="48"/>
      <c r="B550" s="48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</row>
    <row r="551">
      <c r="A551" s="48"/>
      <c r="B551" s="48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</row>
    <row r="552">
      <c r="A552" s="48"/>
      <c r="B552" s="48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</row>
    <row r="553">
      <c r="A553" s="48"/>
      <c r="B553" s="48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</row>
    <row r="554">
      <c r="A554" s="48"/>
      <c r="B554" s="48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</row>
    <row r="555">
      <c r="A555" s="48"/>
      <c r="B555" s="48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</row>
    <row r="556">
      <c r="A556" s="48"/>
      <c r="B556" s="48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</row>
    <row r="557">
      <c r="A557" s="48"/>
      <c r="B557" s="48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</row>
    <row r="558">
      <c r="A558" s="48"/>
      <c r="B558" s="48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</row>
    <row r="559">
      <c r="A559" s="48"/>
      <c r="B559" s="48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</row>
    <row r="560">
      <c r="A560" s="48"/>
      <c r="B560" s="48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</row>
    <row r="561">
      <c r="A561" s="48"/>
      <c r="B561" s="48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</row>
    <row r="562">
      <c r="A562" s="48"/>
      <c r="B562" s="48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</row>
    <row r="563">
      <c r="A563" s="48"/>
      <c r="B563" s="48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</row>
    <row r="564">
      <c r="A564" s="48"/>
      <c r="B564" s="48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</row>
    <row r="565">
      <c r="A565" s="48"/>
      <c r="B565" s="48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</row>
    <row r="566">
      <c r="A566" s="48"/>
      <c r="B566" s="48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</row>
    <row r="567">
      <c r="A567" s="48"/>
      <c r="B567" s="48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</row>
    <row r="568">
      <c r="A568" s="48"/>
      <c r="B568" s="48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</row>
    <row r="569">
      <c r="A569" s="48"/>
      <c r="B569" s="48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</row>
    <row r="570">
      <c r="A570" s="48"/>
      <c r="B570" s="48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</row>
    <row r="571">
      <c r="A571" s="48"/>
      <c r="B571" s="48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</row>
    <row r="572">
      <c r="A572" s="48"/>
      <c r="B572" s="48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</row>
    <row r="573">
      <c r="A573" s="48"/>
      <c r="B573" s="48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</row>
    <row r="574">
      <c r="A574" s="48"/>
      <c r="B574" s="48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</row>
    <row r="575">
      <c r="A575" s="48"/>
      <c r="B575" s="48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</row>
    <row r="576">
      <c r="A576" s="48"/>
      <c r="B576" s="48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</row>
    <row r="577">
      <c r="A577" s="48"/>
      <c r="B577" s="48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</row>
    <row r="578">
      <c r="A578" s="48"/>
      <c r="B578" s="48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</row>
    <row r="579">
      <c r="A579" s="48"/>
      <c r="B579" s="48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</row>
    <row r="580">
      <c r="A580" s="48"/>
      <c r="B580" s="48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</row>
    <row r="581">
      <c r="A581" s="48"/>
      <c r="B581" s="48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</row>
    <row r="582">
      <c r="A582" s="48"/>
      <c r="B582" s="48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</row>
    <row r="583">
      <c r="A583" s="48"/>
      <c r="B583" s="48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</row>
    <row r="584">
      <c r="A584" s="48"/>
      <c r="B584" s="48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</row>
    <row r="585">
      <c r="A585" s="48"/>
      <c r="B585" s="48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</row>
    <row r="586">
      <c r="A586" s="48"/>
      <c r="B586" s="48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</row>
    <row r="587">
      <c r="A587" s="48"/>
      <c r="B587" s="48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</row>
    <row r="588">
      <c r="A588" s="48"/>
      <c r="B588" s="48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</row>
    <row r="589">
      <c r="A589" s="48"/>
      <c r="B589" s="48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</row>
    <row r="590">
      <c r="A590" s="48"/>
      <c r="B590" s="48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</row>
    <row r="591">
      <c r="A591" s="48"/>
      <c r="B591" s="48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</row>
    <row r="592">
      <c r="A592" s="48"/>
      <c r="B592" s="48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</row>
    <row r="593">
      <c r="A593" s="48"/>
      <c r="B593" s="48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</row>
    <row r="594">
      <c r="A594" s="48"/>
      <c r="B594" s="48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</row>
    <row r="595">
      <c r="A595" s="48"/>
      <c r="B595" s="48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</row>
    <row r="596">
      <c r="A596" s="48"/>
      <c r="B596" s="48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</row>
    <row r="597">
      <c r="A597" s="48"/>
      <c r="B597" s="48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</row>
    <row r="598">
      <c r="A598" s="48"/>
      <c r="B598" s="48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</row>
    <row r="599">
      <c r="A599" s="48"/>
      <c r="B599" s="48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</row>
    <row r="600">
      <c r="A600" s="48"/>
      <c r="B600" s="48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</row>
    <row r="601">
      <c r="A601" s="48"/>
      <c r="B601" s="48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</row>
    <row r="602">
      <c r="A602" s="48"/>
      <c r="B602" s="48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</row>
    <row r="603">
      <c r="A603" s="48"/>
      <c r="B603" s="48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</row>
    <row r="604">
      <c r="A604" s="48"/>
      <c r="B604" s="48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</row>
    <row r="605">
      <c r="A605" s="48"/>
      <c r="B605" s="48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</row>
    <row r="606">
      <c r="A606" s="48"/>
      <c r="B606" s="48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</row>
    <row r="607">
      <c r="A607" s="48"/>
      <c r="B607" s="48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</row>
    <row r="608">
      <c r="A608" s="48"/>
      <c r="B608" s="48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</row>
    <row r="609">
      <c r="A609" s="48"/>
      <c r="B609" s="48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</row>
    <row r="610">
      <c r="A610" s="48"/>
      <c r="B610" s="48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</row>
    <row r="611">
      <c r="A611" s="48"/>
      <c r="B611" s="48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</row>
    <row r="612">
      <c r="A612" s="48"/>
      <c r="B612" s="48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</row>
    <row r="613">
      <c r="A613" s="48"/>
      <c r="B613" s="48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</row>
    <row r="614">
      <c r="A614" s="48"/>
      <c r="B614" s="48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</row>
    <row r="615">
      <c r="A615" s="48"/>
      <c r="B615" s="48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</row>
    <row r="616">
      <c r="A616" s="48"/>
      <c r="B616" s="48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</row>
    <row r="617">
      <c r="A617" s="48"/>
      <c r="B617" s="48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</row>
    <row r="618">
      <c r="A618" s="48"/>
      <c r="B618" s="48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</row>
    <row r="619">
      <c r="A619" s="48"/>
      <c r="B619" s="48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</row>
    <row r="620">
      <c r="A620" s="48"/>
      <c r="B620" s="48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</row>
    <row r="621">
      <c r="A621" s="48"/>
      <c r="B621" s="48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</row>
    <row r="622">
      <c r="A622" s="48"/>
      <c r="B622" s="48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</row>
    <row r="623">
      <c r="A623" s="48"/>
      <c r="B623" s="48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</row>
    <row r="624">
      <c r="A624" s="48"/>
      <c r="B624" s="48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</row>
    <row r="625">
      <c r="A625" s="48"/>
      <c r="B625" s="48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</row>
    <row r="626">
      <c r="A626" s="48"/>
      <c r="B626" s="48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</row>
    <row r="627">
      <c r="A627" s="48"/>
      <c r="B627" s="48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</row>
    <row r="628">
      <c r="A628" s="48"/>
      <c r="B628" s="48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</row>
    <row r="629">
      <c r="A629" s="48"/>
      <c r="B629" s="48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</row>
    <row r="630">
      <c r="A630" s="48"/>
      <c r="B630" s="48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</row>
    <row r="631">
      <c r="A631" s="48"/>
      <c r="B631" s="48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</row>
    <row r="632">
      <c r="A632" s="48"/>
      <c r="B632" s="48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</row>
    <row r="633">
      <c r="A633" s="48"/>
      <c r="B633" s="48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</row>
    <row r="634">
      <c r="A634" s="48"/>
      <c r="B634" s="48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</row>
    <row r="635">
      <c r="A635" s="48"/>
      <c r="B635" s="48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</row>
    <row r="636">
      <c r="A636" s="48"/>
      <c r="B636" s="48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</row>
    <row r="637">
      <c r="A637" s="48"/>
      <c r="B637" s="48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</row>
    <row r="638">
      <c r="A638" s="48"/>
      <c r="B638" s="48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</row>
    <row r="639">
      <c r="A639" s="48"/>
      <c r="B639" s="48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</row>
    <row r="640">
      <c r="A640" s="48"/>
      <c r="B640" s="48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</row>
    <row r="641">
      <c r="A641" s="48"/>
      <c r="B641" s="48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</row>
    <row r="642">
      <c r="A642" s="48"/>
      <c r="B642" s="48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</row>
    <row r="643">
      <c r="A643" s="48"/>
      <c r="B643" s="48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</row>
    <row r="644">
      <c r="A644" s="48"/>
      <c r="B644" s="48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</row>
    <row r="645">
      <c r="A645" s="48"/>
      <c r="B645" s="48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</row>
    <row r="646">
      <c r="A646" s="48"/>
      <c r="B646" s="48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</row>
    <row r="647">
      <c r="A647" s="48"/>
      <c r="B647" s="48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</row>
    <row r="648">
      <c r="A648" s="48"/>
      <c r="B648" s="48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</row>
    <row r="649">
      <c r="A649" s="48"/>
      <c r="B649" s="48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</row>
    <row r="650">
      <c r="A650" s="48"/>
      <c r="B650" s="48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</row>
    <row r="651">
      <c r="A651" s="48"/>
      <c r="B651" s="48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</row>
    <row r="652">
      <c r="A652" s="48"/>
      <c r="B652" s="48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</row>
    <row r="653">
      <c r="A653" s="48"/>
      <c r="B653" s="48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</row>
    <row r="654">
      <c r="A654" s="48"/>
      <c r="B654" s="48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</row>
    <row r="655">
      <c r="A655" s="48"/>
      <c r="B655" s="48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</row>
    <row r="656">
      <c r="A656" s="48"/>
      <c r="B656" s="48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</row>
    <row r="657">
      <c r="A657" s="48"/>
      <c r="B657" s="48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</row>
    <row r="658">
      <c r="A658" s="48"/>
      <c r="B658" s="48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</row>
    <row r="659">
      <c r="A659" s="48"/>
      <c r="B659" s="48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</row>
    <row r="660">
      <c r="A660" s="48"/>
      <c r="B660" s="48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</row>
    <row r="661">
      <c r="A661" s="48"/>
      <c r="B661" s="48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</row>
    <row r="662">
      <c r="A662" s="48"/>
      <c r="B662" s="48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</row>
    <row r="663">
      <c r="A663" s="48"/>
      <c r="B663" s="48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</row>
    <row r="664">
      <c r="A664" s="48"/>
      <c r="B664" s="48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</row>
    <row r="665">
      <c r="A665" s="48"/>
      <c r="B665" s="48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</row>
    <row r="666">
      <c r="A666" s="48"/>
      <c r="B666" s="48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</row>
    <row r="667">
      <c r="A667" s="48"/>
      <c r="B667" s="48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</row>
    <row r="668">
      <c r="A668" s="48"/>
      <c r="B668" s="48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</row>
    <row r="669">
      <c r="A669" s="48"/>
      <c r="B669" s="48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</row>
    <row r="670">
      <c r="A670" s="48"/>
      <c r="B670" s="48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</row>
    <row r="671">
      <c r="A671" s="48"/>
      <c r="B671" s="48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</row>
    <row r="672">
      <c r="A672" s="48"/>
      <c r="B672" s="48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</row>
    <row r="673">
      <c r="A673" s="48"/>
      <c r="B673" s="48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</row>
    <row r="674">
      <c r="A674" s="48"/>
      <c r="B674" s="48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</row>
    <row r="675">
      <c r="A675" s="48"/>
      <c r="B675" s="48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</row>
    <row r="676">
      <c r="A676" s="48"/>
      <c r="B676" s="48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</row>
    <row r="677">
      <c r="A677" s="48"/>
      <c r="B677" s="48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</row>
    <row r="678">
      <c r="A678" s="48"/>
      <c r="B678" s="48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</row>
    <row r="679">
      <c r="A679" s="48"/>
      <c r="B679" s="48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</row>
    <row r="680">
      <c r="A680" s="48"/>
      <c r="B680" s="48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</row>
    <row r="681">
      <c r="A681" s="48"/>
      <c r="B681" s="48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</row>
    <row r="682">
      <c r="A682" s="48"/>
      <c r="B682" s="48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</row>
    <row r="683">
      <c r="A683" s="48"/>
      <c r="B683" s="48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</row>
    <row r="684">
      <c r="A684" s="48"/>
      <c r="B684" s="48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</row>
    <row r="685">
      <c r="A685" s="48"/>
      <c r="B685" s="48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</row>
    <row r="686">
      <c r="A686" s="48"/>
      <c r="B686" s="48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</row>
    <row r="687">
      <c r="A687" s="48"/>
      <c r="B687" s="48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</row>
    <row r="688">
      <c r="A688" s="48"/>
      <c r="B688" s="48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</row>
    <row r="689">
      <c r="A689" s="48"/>
      <c r="B689" s="48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</row>
    <row r="690">
      <c r="A690" s="48"/>
      <c r="B690" s="48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</row>
    <row r="691">
      <c r="A691" s="48"/>
      <c r="B691" s="48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</row>
    <row r="692">
      <c r="A692" s="48"/>
      <c r="B692" s="48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</row>
    <row r="693">
      <c r="A693" s="48"/>
      <c r="B693" s="48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</row>
    <row r="694">
      <c r="A694" s="48"/>
      <c r="B694" s="48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</row>
    <row r="695">
      <c r="A695" s="48"/>
      <c r="B695" s="48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</row>
    <row r="696">
      <c r="A696" s="48"/>
      <c r="B696" s="48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</row>
    <row r="697">
      <c r="A697" s="48"/>
      <c r="B697" s="48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</row>
    <row r="698">
      <c r="A698" s="48"/>
      <c r="B698" s="48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</row>
    <row r="699">
      <c r="A699" s="48"/>
      <c r="B699" s="48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</row>
    <row r="700">
      <c r="A700" s="48"/>
      <c r="B700" s="48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</row>
    <row r="701">
      <c r="A701" s="48"/>
      <c r="B701" s="48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</row>
    <row r="702">
      <c r="A702" s="48"/>
      <c r="B702" s="48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</row>
    <row r="703">
      <c r="A703" s="48"/>
      <c r="B703" s="48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</row>
    <row r="704">
      <c r="A704" s="48"/>
      <c r="B704" s="48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</row>
    <row r="705">
      <c r="A705" s="48"/>
      <c r="B705" s="48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</row>
    <row r="706">
      <c r="A706" s="48"/>
      <c r="B706" s="48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</row>
    <row r="707">
      <c r="A707" s="48"/>
      <c r="B707" s="48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</row>
    <row r="708">
      <c r="A708" s="48"/>
      <c r="B708" s="48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</row>
    <row r="709">
      <c r="A709" s="48"/>
      <c r="B709" s="48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</row>
    <row r="710">
      <c r="A710" s="48"/>
      <c r="B710" s="48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</row>
    <row r="711">
      <c r="A711" s="48"/>
      <c r="B711" s="48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</row>
    <row r="712">
      <c r="A712" s="48"/>
      <c r="B712" s="48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</row>
    <row r="713">
      <c r="A713" s="48"/>
      <c r="B713" s="48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</row>
    <row r="714">
      <c r="A714" s="48"/>
      <c r="B714" s="48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</row>
    <row r="715">
      <c r="A715" s="48"/>
      <c r="B715" s="48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</row>
    <row r="716">
      <c r="A716" s="48"/>
      <c r="B716" s="48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</row>
    <row r="717">
      <c r="A717" s="48"/>
      <c r="B717" s="48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</row>
    <row r="718">
      <c r="A718" s="48"/>
      <c r="B718" s="48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</row>
    <row r="719">
      <c r="A719" s="48"/>
      <c r="B719" s="48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</row>
    <row r="720">
      <c r="A720" s="48"/>
      <c r="B720" s="48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</row>
    <row r="721">
      <c r="A721" s="48"/>
      <c r="B721" s="48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</row>
    <row r="722">
      <c r="A722" s="48"/>
      <c r="B722" s="48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</row>
    <row r="723">
      <c r="A723" s="48"/>
      <c r="B723" s="48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</row>
    <row r="724">
      <c r="A724" s="48"/>
      <c r="B724" s="48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</row>
    <row r="725">
      <c r="A725" s="48"/>
      <c r="B725" s="48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</row>
    <row r="726">
      <c r="A726" s="48"/>
      <c r="B726" s="48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</row>
    <row r="727">
      <c r="A727" s="48"/>
      <c r="B727" s="48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</row>
    <row r="728">
      <c r="A728" s="48"/>
      <c r="B728" s="48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</row>
    <row r="729">
      <c r="A729" s="48"/>
      <c r="B729" s="48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</row>
    <row r="730">
      <c r="A730" s="48"/>
      <c r="B730" s="48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</row>
    <row r="731">
      <c r="A731" s="48"/>
      <c r="B731" s="48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</row>
    <row r="732">
      <c r="A732" s="48"/>
      <c r="B732" s="48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</row>
    <row r="733">
      <c r="A733" s="48"/>
      <c r="B733" s="48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</row>
    <row r="734">
      <c r="A734" s="48"/>
      <c r="B734" s="48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</row>
    <row r="735">
      <c r="A735" s="48"/>
      <c r="B735" s="48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</row>
    <row r="736">
      <c r="A736" s="48"/>
      <c r="B736" s="48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</row>
    <row r="737">
      <c r="A737" s="48"/>
      <c r="B737" s="48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</row>
    <row r="738">
      <c r="A738" s="48"/>
      <c r="B738" s="48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</row>
    <row r="739">
      <c r="A739" s="48"/>
      <c r="B739" s="48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</row>
    <row r="740">
      <c r="A740" s="48"/>
      <c r="B740" s="48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</row>
    <row r="741">
      <c r="A741" s="48"/>
      <c r="B741" s="48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</row>
    <row r="742">
      <c r="A742" s="48"/>
      <c r="B742" s="48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</row>
    <row r="743">
      <c r="A743" s="48"/>
      <c r="B743" s="48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</row>
    <row r="744">
      <c r="A744" s="48"/>
      <c r="B744" s="48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</row>
    <row r="745">
      <c r="A745" s="48"/>
      <c r="B745" s="48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</row>
    <row r="746">
      <c r="A746" s="48"/>
      <c r="B746" s="48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</row>
    <row r="747">
      <c r="A747" s="48"/>
      <c r="B747" s="48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</row>
    <row r="748">
      <c r="A748" s="48"/>
      <c r="B748" s="48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</row>
    <row r="749">
      <c r="A749" s="48"/>
      <c r="B749" s="48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</row>
    <row r="750">
      <c r="A750" s="48"/>
      <c r="B750" s="48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</row>
    <row r="751">
      <c r="A751" s="48"/>
      <c r="B751" s="48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</row>
    <row r="752">
      <c r="A752" s="48"/>
      <c r="B752" s="48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</row>
    <row r="753">
      <c r="A753" s="48"/>
      <c r="B753" s="48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</row>
    <row r="754">
      <c r="A754" s="48"/>
      <c r="B754" s="48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</row>
    <row r="755">
      <c r="A755" s="48"/>
      <c r="B755" s="48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</row>
    <row r="756">
      <c r="A756" s="48"/>
      <c r="B756" s="48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</row>
    <row r="757">
      <c r="A757" s="48"/>
      <c r="B757" s="48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</row>
    <row r="758">
      <c r="A758" s="48"/>
      <c r="B758" s="48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</row>
    <row r="759">
      <c r="A759" s="48"/>
      <c r="B759" s="48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</row>
    <row r="760">
      <c r="A760" s="48"/>
      <c r="B760" s="48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</row>
    <row r="761">
      <c r="A761" s="48"/>
      <c r="B761" s="48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</row>
    <row r="762">
      <c r="A762" s="48"/>
      <c r="B762" s="48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</row>
    <row r="763">
      <c r="A763" s="48"/>
      <c r="B763" s="48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</row>
    <row r="764">
      <c r="A764" s="48"/>
      <c r="B764" s="48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</row>
    <row r="765">
      <c r="A765" s="48"/>
      <c r="B765" s="48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</row>
    <row r="766">
      <c r="A766" s="48"/>
      <c r="B766" s="48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</row>
    <row r="767">
      <c r="A767" s="48"/>
      <c r="B767" s="48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</row>
    <row r="768">
      <c r="A768" s="48"/>
      <c r="B768" s="48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</row>
    <row r="769">
      <c r="A769" s="48"/>
      <c r="B769" s="48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</row>
    <row r="770">
      <c r="A770" s="48"/>
      <c r="B770" s="48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</row>
    <row r="771">
      <c r="A771" s="48"/>
      <c r="B771" s="48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</row>
    <row r="772">
      <c r="A772" s="48"/>
      <c r="B772" s="48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</row>
    <row r="773">
      <c r="A773" s="48"/>
      <c r="B773" s="48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</row>
    <row r="774">
      <c r="A774" s="48"/>
      <c r="B774" s="48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</row>
    <row r="775">
      <c r="A775" s="48"/>
      <c r="B775" s="48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</row>
    <row r="776">
      <c r="A776" s="48"/>
      <c r="B776" s="48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</row>
    <row r="777">
      <c r="A777" s="48"/>
      <c r="B777" s="48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</row>
    <row r="778">
      <c r="A778" s="48"/>
      <c r="B778" s="48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</row>
    <row r="779">
      <c r="A779" s="48"/>
      <c r="B779" s="48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</row>
    <row r="780">
      <c r="A780" s="48"/>
      <c r="B780" s="48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</row>
    <row r="781">
      <c r="A781" s="48"/>
      <c r="B781" s="48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</row>
    <row r="782">
      <c r="A782" s="48"/>
      <c r="B782" s="48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</row>
    <row r="783">
      <c r="A783" s="48"/>
      <c r="B783" s="48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</row>
    <row r="784">
      <c r="A784" s="48"/>
      <c r="B784" s="48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</row>
    <row r="785">
      <c r="A785" s="48"/>
      <c r="B785" s="48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</row>
    <row r="786">
      <c r="A786" s="48"/>
      <c r="B786" s="48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</row>
    <row r="787">
      <c r="A787" s="48"/>
      <c r="B787" s="48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</row>
    <row r="788">
      <c r="A788" s="48"/>
      <c r="B788" s="48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</row>
    <row r="789">
      <c r="A789" s="48"/>
      <c r="B789" s="48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</row>
    <row r="790">
      <c r="A790" s="48"/>
      <c r="B790" s="48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</row>
    <row r="791">
      <c r="A791" s="48"/>
      <c r="B791" s="48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</row>
    <row r="792">
      <c r="A792" s="48"/>
      <c r="B792" s="48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</row>
    <row r="793">
      <c r="A793" s="48"/>
      <c r="B793" s="48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</row>
    <row r="794">
      <c r="A794" s="48"/>
      <c r="B794" s="48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</row>
    <row r="795">
      <c r="A795" s="48"/>
      <c r="B795" s="48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</row>
    <row r="796">
      <c r="A796" s="48"/>
      <c r="B796" s="48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</row>
    <row r="797">
      <c r="A797" s="48"/>
      <c r="B797" s="48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</row>
    <row r="798">
      <c r="A798" s="48"/>
      <c r="B798" s="48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</row>
    <row r="799">
      <c r="A799" s="48"/>
      <c r="B799" s="48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</row>
    <row r="800">
      <c r="A800" s="48"/>
      <c r="B800" s="48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</row>
    <row r="801">
      <c r="A801" s="48"/>
      <c r="B801" s="48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</row>
    <row r="802">
      <c r="A802" s="48"/>
      <c r="B802" s="48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</row>
    <row r="803">
      <c r="A803" s="48"/>
      <c r="B803" s="48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</row>
    <row r="804">
      <c r="A804" s="48"/>
      <c r="B804" s="48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</row>
    <row r="805">
      <c r="A805" s="48"/>
      <c r="B805" s="48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</row>
    <row r="806">
      <c r="A806" s="48"/>
      <c r="B806" s="48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</row>
    <row r="807">
      <c r="A807" s="48"/>
      <c r="B807" s="48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</row>
    <row r="808">
      <c r="A808" s="48"/>
      <c r="B808" s="48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</row>
    <row r="809">
      <c r="A809" s="48"/>
      <c r="B809" s="48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</row>
    <row r="810">
      <c r="A810" s="48"/>
      <c r="B810" s="48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</row>
    <row r="811">
      <c r="A811" s="48"/>
      <c r="B811" s="48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</row>
    <row r="812">
      <c r="A812" s="48"/>
      <c r="B812" s="48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</row>
    <row r="813">
      <c r="A813" s="48"/>
      <c r="B813" s="48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</row>
    <row r="814">
      <c r="A814" s="48"/>
      <c r="B814" s="48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</row>
    <row r="815">
      <c r="A815" s="48"/>
      <c r="B815" s="48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</row>
    <row r="816">
      <c r="A816" s="48"/>
      <c r="B816" s="48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</row>
    <row r="817">
      <c r="A817" s="48"/>
      <c r="B817" s="48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</row>
    <row r="818">
      <c r="A818" s="48"/>
      <c r="B818" s="48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</row>
    <row r="819">
      <c r="A819" s="48"/>
      <c r="B819" s="48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</row>
    <row r="820">
      <c r="A820" s="48"/>
      <c r="B820" s="48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</row>
    <row r="821">
      <c r="A821" s="48"/>
      <c r="B821" s="48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</row>
    <row r="822">
      <c r="A822" s="48"/>
      <c r="B822" s="48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</row>
    <row r="823">
      <c r="A823" s="48"/>
      <c r="B823" s="48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</row>
    <row r="824">
      <c r="A824" s="48"/>
      <c r="B824" s="48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</row>
    <row r="825">
      <c r="A825" s="48"/>
      <c r="B825" s="48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</row>
    <row r="826">
      <c r="A826" s="48"/>
      <c r="B826" s="48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</row>
    <row r="827">
      <c r="A827" s="48"/>
      <c r="B827" s="48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</row>
    <row r="828">
      <c r="A828" s="48"/>
      <c r="B828" s="48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</row>
    <row r="829">
      <c r="A829" s="48"/>
      <c r="B829" s="48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</row>
    <row r="830">
      <c r="A830" s="48"/>
      <c r="B830" s="48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</row>
    <row r="831">
      <c r="A831" s="48"/>
      <c r="B831" s="48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</row>
    <row r="832">
      <c r="A832" s="48"/>
      <c r="B832" s="48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</row>
    <row r="833">
      <c r="A833" s="48"/>
      <c r="B833" s="48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</row>
    <row r="834">
      <c r="A834" s="48"/>
      <c r="B834" s="48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</row>
    <row r="835">
      <c r="A835" s="48"/>
      <c r="B835" s="48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</row>
    <row r="836">
      <c r="A836" s="48"/>
      <c r="B836" s="48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</row>
    <row r="837">
      <c r="A837" s="48"/>
      <c r="B837" s="48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</row>
    <row r="838">
      <c r="A838" s="48"/>
      <c r="B838" s="48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</row>
    <row r="839">
      <c r="A839" s="48"/>
      <c r="B839" s="48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</row>
    <row r="840">
      <c r="A840" s="48"/>
      <c r="B840" s="48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</row>
    <row r="841">
      <c r="A841" s="48"/>
      <c r="B841" s="48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</row>
    <row r="842">
      <c r="A842" s="48"/>
      <c r="B842" s="48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</row>
    <row r="843">
      <c r="A843" s="48"/>
      <c r="B843" s="48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</row>
    <row r="844">
      <c r="A844" s="48"/>
      <c r="B844" s="48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</row>
    <row r="845">
      <c r="A845" s="48"/>
      <c r="B845" s="48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</row>
    <row r="846">
      <c r="A846" s="48"/>
      <c r="B846" s="48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</row>
    <row r="847">
      <c r="A847" s="48"/>
      <c r="B847" s="48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</row>
    <row r="848">
      <c r="A848" s="48"/>
      <c r="B848" s="48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</row>
    <row r="849">
      <c r="A849" s="48"/>
      <c r="B849" s="48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</row>
    <row r="850">
      <c r="A850" s="48"/>
      <c r="B850" s="48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</row>
    <row r="851">
      <c r="A851" s="48"/>
      <c r="B851" s="48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</row>
    <row r="852">
      <c r="A852" s="48"/>
      <c r="B852" s="48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</row>
    <row r="853">
      <c r="A853" s="48"/>
      <c r="B853" s="48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</row>
    <row r="854">
      <c r="A854" s="48"/>
      <c r="B854" s="48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</row>
    <row r="855">
      <c r="A855" s="48"/>
      <c r="B855" s="48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</row>
    <row r="856">
      <c r="A856" s="48"/>
      <c r="B856" s="48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</row>
    <row r="857">
      <c r="A857" s="48"/>
      <c r="B857" s="48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</row>
    <row r="858">
      <c r="A858" s="48"/>
      <c r="B858" s="48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</row>
    <row r="859">
      <c r="A859" s="48"/>
      <c r="B859" s="48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</row>
    <row r="860">
      <c r="A860" s="48"/>
      <c r="B860" s="48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</row>
    <row r="861">
      <c r="A861" s="48"/>
      <c r="B861" s="48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</row>
    <row r="862">
      <c r="A862" s="48"/>
      <c r="B862" s="48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</row>
    <row r="863">
      <c r="A863" s="48"/>
      <c r="B863" s="48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</row>
    <row r="864">
      <c r="A864" s="48"/>
      <c r="B864" s="48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</row>
    <row r="865">
      <c r="A865" s="48"/>
      <c r="B865" s="48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</row>
    <row r="866">
      <c r="A866" s="48"/>
      <c r="B866" s="48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</row>
    <row r="867">
      <c r="A867" s="48"/>
      <c r="B867" s="48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</row>
    <row r="868">
      <c r="A868" s="48"/>
      <c r="B868" s="48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</row>
    <row r="869">
      <c r="A869" s="48"/>
      <c r="B869" s="48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</row>
    <row r="870">
      <c r="A870" s="48"/>
      <c r="B870" s="48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</row>
    <row r="871">
      <c r="A871" s="48"/>
      <c r="B871" s="48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</row>
    <row r="872">
      <c r="A872" s="48"/>
      <c r="B872" s="48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</row>
    <row r="873">
      <c r="A873" s="48"/>
      <c r="B873" s="48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</row>
    <row r="874">
      <c r="A874" s="48"/>
      <c r="B874" s="48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</row>
    <row r="875">
      <c r="A875" s="48"/>
      <c r="B875" s="48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</row>
    <row r="876">
      <c r="A876" s="48"/>
      <c r="B876" s="48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</row>
    <row r="877">
      <c r="A877" s="48"/>
      <c r="B877" s="48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</row>
    <row r="878">
      <c r="A878" s="48"/>
      <c r="B878" s="48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</row>
    <row r="879">
      <c r="A879" s="48"/>
      <c r="B879" s="48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</row>
    <row r="880">
      <c r="A880" s="48"/>
      <c r="B880" s="48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</row>
    <row r="881">
      <c r="A881" s="48"/>
      <c r="B881" s="48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</row>
    <row r="882">
      <c r="A882" s="48"/>
      <c r="B882" s="48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</row>
    <row r="883">
      <c r="A883" s="48"/>
      <c r="B883" s="48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</row>
    <row r="884">
      <c r="A884" s="48"/>
      <c r="B884" s="48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</row>
    <row r="885">
      <c r="A885" s="48"/>
      <c r="B885" s="48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</row>
    <row r="886">
      <c r="A886" s="48"/>
      <c r="B886" s="48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</row>
    <row r="887">
      <c r="A887" s="48"/>
      <c r="B887" s="48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</row>
    <row r="888">
      <c r="A888" s="48"/>
      <c r="B888" s="48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</row>
    <row r="889">
      <c r="A889" s="48"/>
      <c r="B889" s="48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</row>
    <row r="890">
      <c r="A890" s="48"/>
      <c r="B890" s="48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</row>
    <row r="891">
      <c r="A891" s="48"/>
      <c r="B891" s="48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</row>
    <row r="892">
      <c r="A892" s="48"/>
      <c r="B892" s="48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</row>
    <row r="893">
      <c r="A893" s="48"/>
      <c r="B893" s="48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</row>
    <row r="894">
      <c r="A894" s="48"/>
      <c r="B894" s="48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</row>
    <row r="895">
      <c r="A895" s="48"/>
      <c r="B895" s="48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</row>
    <row r="896">
      <c r="A896" s="48"/>
      <c r="B896" s="48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</row>
    <row r="897">
      <c r="A897" s="48"/>
      <c r="B897" s="48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</row>
    <row r="898">
      <c r="A898" s="48"/>
      <c r="B898" s="48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</row>
    <row r="899">
      <c r="A899" s="48"/>
      <c r="B899" s="48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</row>
    <row r="900">
      <c r="A900" s="48"/>
      <c r="B900" s="48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</row>
    <row r="901">
      <c r="A901" s="48"/>
      <c r="B901" s="48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</row>
    <row r="902">
      <c r="A902" s="48"/>
      <c r="B902" s="48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</row>
    <row r="903">
      <c r="A903" s="48"/>
      <c r="B903" s="48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</row>
    <row r="904">
      <c r="A904" s="48"/>
      <c r="B904" s="48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</row>
    <row r="905">
      <c r="A905" s="48"/>
      <c r="B905" s="48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</row>
    <row r="906">
      <c r="A906" s="48"/>
      <c r="B906" s="48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</row>
    <row r="907">
      <c r="A907" s="48"/>
      <c r="B907" s="48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</row>
    <row r="908">
      <c r="A908" s="48"/>
      <c r="B908" s="48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</row>
    <row r="909">
      <c r="A909" s="48"/>
      <c r="B909" s="48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</row>
    <row r="910">
      <c r="A910" s="48"/>
      <c r="B910" s="48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</row>
    <row r="911">
      <c r="A911" s="48"/>
      <c r="B911" s="48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</row>
    <row r="912">
      <c r="A912" s="48"/>
      <c r="B912" s="48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</row>
    <row r="913">
      <c r="A913" s="48"/>
      <c r="B913" s="48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</row>
    <row r="914">
      <c r="A914" s="48"/>
      <c r="B914" s="48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</row>
    <row r="915">
      <c r="A915" s="48"/>
      <c r="B915" s="48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</row>
    <row r="916">
      <c r="A916" s="48"/>
      <c r="B916" s="48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</row>
    <row r="917">
      <c r="A917" s="48"/>
      <c r="B917" s="48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</row>
    <row r="918">
      <c r="A918" s="48"/>
      <c r="B918" s="48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</row>
    <row r="919">
      <c r="A919" s="48"/>
      <c r="B919" s="48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</row>
    <row r="920">
      <c r="A920" s="48"/>
      <c r="B920" s="48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</row>
    <row r="921">
      <c r="A921" s="48"/>
      <c r="B921" s="48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</row>
    <row r="922">
      <c r="A922" s="48"/>
      <c r="B922" s="48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</row>
    <row r="923">
      <c r="A923" s="48"/>
      <c r="B923" s="48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</row>
    <row r="924">
      <c r="A924" s="48"/>
      <c r="B924" s="48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</row>
    <row r="925">
      <c r="A925" s="48"/>
      <c r="B925" s="48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</row>
    <row r="926">
      <c r="A926" s="48"/>
      <c r="B926" s="48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</row>
    <row r="927">
      <c r="A927" s="48"/>
      <c r="B927" s="48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</row>
    <row r="928">
      <c r="A928" s="48"/>
      <c r="B928" s="48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</row>
    <row r="929">
      <c r="A929" s="48"/>
      <c r="B929" s="48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</row>
    <row r="930">
      <c r="A930" s="48"/>
      <c r="B930" s="48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</row>
    <row r="931">
      <c r="A931" s="48"/>
      <c r="B931" s="48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</row>
    <row r="932">
      <c r="A932" s="48"/>
      <c r="B932" s="48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</row>
    <row r="933">
      <c r="A933" s="48"/>
      <c r="B933" s="48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</row>
    <row r="934">
      <c r="A934" s="48"/>
      <c r="B934" s="48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</row>
    <row r="935">
      <c r="A935" s="48"/>
      <c r="B935" s="48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</row>
    <row r="936">
      <c r="A936" s="48"/>
      <c r="B936" s="48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</row>
    <row r="937">
      <c r="A937" s="48"/>
      <c r="B937" s="48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</row>
    <row r="938">
      <c r="A938" s="48"/>
      <c r="B938" s="48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</row>
    <row r="939">
      <c r="A939" s="48"/>
      <c r="B939" s="48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</row>
    <row r="940">
      <c r="A940" s="48"/>
      <c r="B940" s="48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</row>
    <row r="941">
      <c r="A941" s="48"/>
      <c r="B941" s="48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</row>
    <row r="942">
      <c r="A942" s="48"/>
      <c r="B942" s="48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</row>
    <row r="943">
      <c r="A943" s="48"/>
      <c r="B943" s="48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</row>
    <row r="944">
      <c r="A944" s="48"/>
      <c r="B944" s="48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</row>
    <row r="945">
      <c r="A945" s="48"/>
      <c r="B945" s="48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</row>
    <row r="946">
      <c r="A946" s="48"/>
      <c r="B946" s="48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</row>
    <row r="947">
      <c r="A947" s="48"/>
      <c r="B947" s="48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</row>
    <row r="948">
      <c r="A948" s="48"/>
      <c r="B948" s="48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</row>
    <row r="949">
      <c r="A949" s="48"/>
      <c r="B949" s="48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</row>
    <row r="950">
      <c r="A950" s="48"/>
      <c r="B950" s="48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</row>
    <row r="951">
      <c r="A951" s="48"/>
      <c r="B951" s="48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</row>
    <row r="952">
      <c r="A952" s="48"/>
      <c r="B952" s="48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</row>
    <row r="953">
      <c r="A953" s="48"/>
      <c r="B953" s="48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</row>
    <row r="954">
      <c r="A954" s="48"/>
      <c r="B954" s="48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</row>
    <row r="955">
      <c r="A955" s="48"/>
      <c r="B955" s="48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</row>
    <row r="956">
      <c r="A956" s="48"/>
      <c r="B956" s="48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</row>
    <row r="957">
      <c r="A957" s="48"/>
      <c r="B957" s="48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</row>
    <row r="958">
      <c r="A958" s="48"/>
      <c r="B958" s="48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</row>
    <row r="959">
      <c r="A959" s="48"/>
      <c r="B959" s="48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</row>
    <row r="960">
      <c r="A960" s="48"/>
      <c r="B960" s="48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</row>
    <row r="961">
      <c r="A961" s="48"/>
      <c r="B961" s="48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</row>
    <row r="962">
      <c r="A962" s="48"/>
      <c r="B962" s="48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</row>
    <row r="963">
      <c r="A963" s="48"/>
      <c r="B963" s="48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70.13"/>
    <col customWidth="1" min="3" max="26" width="10.63"/>
  </cols>
  <sheetData>
    <row r="1" ht="8.25" customHeight="1">
      <c r="A1" s="46"/>
      <c r="B1" s="4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48"/>
    </row>
    <row r="2" ht="12.0" customHeight="1">
      <c r="A2" s="46"/>
      <c r="B2" s="49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48"/>
    </row>
    <row r="3" ht="12.0" customHeight="1">
      <c r="A3" s="46"/>
      <c r="B3" s="49" t="s">
        <v>10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48"/>
    </row>
    <row r="4" ht="12.0" customHeight="1">
      <c r="A4" s="46"/>
      <c r="B4" s="51" t="s">
        <v>82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48"/>
    </row>
    <row r="5" ht="12.0" customHeight="1">
      <c r="A5" s="46"/>
      <c r="B5" s="52" t="s">
        <v>17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48"/>
    </row>
    <row r="6" ht="12.0" customHeight="1">
      <c r="A6" s="46"/>
      <c r="B6" s="4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48"/>
    </row>
    <row r="7" ht="8.25" customHeight="1">
      <c r="A7" s="46"/>
      <c r="B7" s="4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48"/>
    </row>
    <row r="8" ht="15.75" customHeight="1">
      <c r="A8" s="46"/>
      <c r="B8" s="47"/>
      <c r="C8" s="117"/>
      <c r="D8" s="117"/>
      <c r="E8" s="117"/>
      <c r="F8" s="117"/>
      <c r="G8" s="117"/>
      <c r="H8" s="118"/>
      <c r="I8" s="118"/>
      <c r="J8" s="118"/>
      <c r="K8" s="118"/>
      <c r="L8" s="118"/>
      <c r="M8" s="118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48"/>
    </row>
    <row r="9" ht="15.75" customHeight="1">
      <c r="A9" s="53"/>
      <c r="B9" s="54"/>
      <c r="C9" s="119">
        <v>43921.0</v>
      </c>
      <c r="D9" s="120">
        <v>44012.0</v>
      </c>
      <c r="E9" s="120">
        <v>44104.0</v>
      </c>
      <c r="F9" s="120">
        <v>44196.0</v>
      </c>
      <c r="G9" s="55">
        <v>44286.0</v>
      </c>
      <c r="H9" s="55">
        <v>44377.0</v>
      </c>
      <c r="I9" s="55">
        <v>44469.0</v>
      </c>
      <c r="J9" s="56">
        <v>44561.0</v>
      </c>
      <c r="K9" s="55">
        <v>44651.0</v>
      </c>
      <c r="L9" s="55">
        <v>44742.0</v>
      </c>
      <c r="M9" s="56">
        <v>44834.0</v>
      </c>
      <c r="N9" s="56">
        <v>44926.0</v>
      </c>
      <c r="O9" s="55">
        <v>45016.0</v>
      </c>
      <c r="P9" s="57" t="s">
        <v>83</v>
      </c>
      <c r="Q9" s="57" t="s">
        <v>84</v>
      </c>
      <c r="R9" s="57" t="s">
        <v>19</v>
      </c>
      <c r="S9" s="57" t="s">
        <v>20</v>
      </c>
      <c r="T9" s="57" t="s">
        <v>21</v>
      </c>
      <c r="U9" s="57" t="s">
        <v>22</v>
      </c>
      <c r="V9" s="57" t="s">
        <v>23</v>
      </c>
      <c r="W9" s="57" t="s">
        <v>24</v>
      </c>
      <c r="X9" s="57" t="s">
        <v>25</v>
      </c>
      <c r="Y9" s="57" t="s">
        <v>26</v>
      </c>
      <c r="Z9" s="57" t="s">
        <v>27</v>
      </c>
      <c r="AA9" s="48"/>
    </row>
    <row r="10" ht="15.75" customHeight="1">
      <c r="A10" s="58"/>
      <c r="B10" s="121" t="s">
        <v>85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46"/>
      <c r="O10" s="46"/>
      <c r="P10" s="46"/>
      <c r="Q10" s="46"/>
      <c r="R10" s="46"/>
      <c r="S10" s="117"/>
      <c r="T10" s="117"/>
      <c r="U10" s="117"/>
      <c r="V10" s="117"/>
      <c r="W10" s="117"/>
      <c r="X10" s="117"/>
      <c r="Y10" s="117"/>
      <c r="Z10" s="117"/>
      <c r="AA10" s="48"/>
    </row>
    <row r="11" ht="15.75" customHeight="1">
      <c r="A11" s="122"/>
      <c r="B11" s="123" t="s">
        <v>86</v>
      </c>
      <c r="C11" s="124">
        <v>23.5</v>
      </c>
      <c r="D11" s="124">
        <v>26.1</v>
      </c>
      <c r="E11" s="124">
        <v>29.7</v>
      </c>
      <c r="F11" s="124">
        <v>33.2</v>
      </c>
      <c r="G11" s="124">
        <v>36.9</v>
      </c>
      <c r="H11" s="124">
        <v>41.3</v>
      </c>
      <c r="I11" s="124">
        <v>47.3</v>
      </c>
      <c r="J11" s="124">
        <v>52.4</v>
      </c>
      <c r="K11" s="124">
        <v>57.3</v>
      </c>
      <c r="L11" s="124">
        <v>62.3</v>
      </c>
      <c r="M11" s="124">
        <v>66.9</v>
      </c>
      <c r="N11" s="124">
        <v>70.9</v>
      </c>
      <c r="O11" s="124">
        <v>75.3</v>
      </c>
      <c r="P11" s="124">
        <v>79.4</v>
      </c>
      <c r="Q11" s="124">
        <v>84.0</v>
      </c>
      <c r="R11" s="124">
        <v>87.9</v>
      </c>
      <c r="S11" s="124">
        <v>91.8</v>
      </c>
      <c r="T11" s="124">
        <v>95.5</v>
      </c>
      <c r="U11" s="124">
        <v>98.8</v>
      </c>
      <c r="V11" s="124">
        <v>101.8</v>
      </c>
      <c r="W11" s="124">
        <v>104.6</v>
      </c>
      <c r="X11" s="124">
        <v>107.3</v>
      </c>
      <c r="Y11" s="124">
        <v>110.1</v>
      </c>
      <c r="Z11" s="124">
        <v>112.7</v>
      </c>
      <c r="AA11" s="48"/>
    </row>
    <row r="12" ht="15.75" customHeight="1">
      <c r="A12" s="122"/>
      <c r="B12" s="125" t="s">
        <v>87</v>
      </c>
      <c r="C12" s="126">
        <v>23.3</v>
      </c>
      <c r="D12" s="126">
        <v>25.8</v>
      </c>
      <c r="E12" s="126">
        <v>29.3</v>
      </c>
      <c r="F12" s="126">
        <v>32.7</v>
      </c>
      <c r="G12" s="126">
        <v>36.3</v>
      </c>
      <c r="H12" s="126">
        <v>40.5</v>
      </c>
      <c r="I12" s="126">
        <v>46.2</v>
      </c>
      <c r="J12" s="126">
        <v>51.0</v>
      </c>
      <c r="K12" s="126">
        <v>55.699999999999996</v>
      </c>
      <c r="L12" s="126">
        <v>60.3</v>
      </c>
      <c r="M12" s="126">
        <v>64.60000000000001</v>
      </c>
      <c r="N12" s="126">
        <v>68.4</v>
      </c>
      <c r="O12" s="126">
        <v>72.6</v>
      </c>
      <c r="P12" s="126">
        <v>76.30000000000001</v>
      </c>
      <c r="Q12" s="126">
        <v>80.6</v>
      </c>
      <c r="R12" s="126">
        <v>84.30000000000001</v>
      </c>
      <c r="S12" s="126">
        <v>87.8</v>
      </c>
      <c r="T12" s="126">
        <v>91.3</v>
      </c>
      <c r="U12" s="126">
        <v>94.3</v>
      </c>
      <c r="V12" s="126">
        <v>97.1</v>
      </c>
      <c r="W12" s="126">
        <v>99.69999999999999</v>
      </c>
      <c r="X12" s="126">
        <v>102.1</v>
      </c>
      <c r="Y12" s="126">
        <v>104.5</v>
      </c>
      <c r="Z12" s="126">
        <v>106.8</v>
      </c>
      <c r="AA12" s="48"/>
    </row>
    <row r="13" ht="15.75" customHeight="1">
      <c r="A13" s="122"/>
      <c r="B13" s="125" t="s">
        <v>88</v>
      </c>
      <c r="C13" s="126">
        <v>0.2</v>
      </c>
      <c r="D13" s="126">
        <v>0.3</v>
      </c>
      <c r="E13" s="126">
        <v>0.4</v>
      </c>
      <c r="F13" s="126">
        <v>0.5</v>
      </c>
      <c r="G13" s="126">
        <v>0.6</v>
      </c>
      <c r="H13" s="126">
        <v>0.8</v>
      </c>
      <c r="I13" s="126">
        <v>1.1</v>
      </c>
      <c r="J13" s="126">
        <v>1.4</v>
      </c>
      <c r="K13" s="126">
        <v>1.6</v>
      </c>
      <c r="L13" s="126">
        <v>2.0</v>
      </c>
      <c r="M13" s="126">
        <v>2.3</v>
      </c>
      <c r="N13" s="126">
        <v>2.5</v>
      </c>
      <c r="O13" s="126">
        <v>2.7</v>
      </c>
      <c r="P13" s="126">
        <v>3.1</v>
      </c>
      <c r="Q13" s="126">
        <v>3.4</v>
      </c>
      <c r="R13" s="126">
        <v>3.6</v>
      </c>
      <c r="S13" s="126">
        <v>4.0</v>
      </c>
      <c r="T13" s="126">
        <v>4.2</v>
      </c>
      <c r="U13" s="126">
        <v>4.5</v>
      </c>
      <c r="V13" s="126">
        <v>4.7</v>
      </c>
      <c r="W13" s="126">
        <v>4.9</v>
      </c>
      <c r="X13" s="126">
        <v>5.2</v>
      </c>
      <c r="Y13" s="126">
        <v>5.6</v>
      </c>
      <c r="Z13" s="126">
        <v>5.9</v>
      </c>
      <c r="AA13" s="48"/>
    </row>
    <row r="14" ht="15.75" customHeight="1">
      <c r="A14" s="122"/>
      <c r="B14" s="123" t="s">
        <v>89</v>
      </c>
      <c r="C14" s="124">
        <v>0.0</v>
      </c>
      <c r="D14" s="124">
        <v>0.0</v>
      </c>
      <c r="E14" s="124">
        <v>0.0</v>
      </c>
      <c r="F14" s="124">
        <v>0.1</v>
      </c>
      <c r="G14" s="124">
        <v>0.2</v>
      </c>
      <c r="H14" s="124">
        <v>0.4</v>
      </c>
      <c r="I14" s="124">
        <v>0.7</v>
      </c>
      <c r="J14" s="124">
        <v>1.4</v>
      </c>
      <c r="K14" s="124">
        <v>2.1</v>
      </c>
      <c r="L14" s="124">
        <v>2.7</v>
      </c>
      <c r="M14" s="124">
        <v>3.0</v>
      </c>
      <c r="N14" s="124">
        <v>3.2</v>
      </c>
      <c r="O14" s="124">
        <v>3.2</v>
      </c>
      <c r="P14" s="124">
        <v>3.6</v>
      </c>
      <c r="Q14" s="124">
        <v>4.3</v>
      </c>
      <c r="R14" s="124">
        <v>5.2</v>
      </c>
      <c r="S14" s="124">
        <v>6.6</v>
      </c>
      <c r="T14" s="124">
        <v>7.8</v>
      </c>
      <c r="U14" s="124">
        <v>8.9</v>
      </c>
      <c r="V14" s="124">
        <v>10.0</v>
      </c>
      <c r="W14" s="124">
        <v>11.0</v>
      </c>
      <c r="X14" s="124">
        <v>12.0</v>
      </c>
      <c r="Y14" s="124">
        <v>13.1</v>
      </c>
      <c r="Z14" s="124">
        <v>14.1</v>
      </c>
      <c r="AA14" s="48"/>
    </row>
    <row r="15" ht="15.75" customHeight="1">
      <c r="A15" s="122"/>
      <c r="B15" s="125" t="s">
        <v>90</v>
      </c>
      <c r="C15" s="126">
        <v>0.0</v>
      </c>
      <c r="D15" s="126">
        <v>0.0</v>
      </c>
      <c r="E15" s="126">
        <v>0.0</v>
      </c>
      <c r="F15" s="126">
        <v>0.0</v>
      </c>
      <c r="G15" s="126">
        <v>0.0</v>
      </c>
      <c r="H15" s="126">
        <v>0.0</v>
      </c>
      <c r="I15" s="126">
        <v>0.0</v>
      </c>
      <c r="J15" s="126">
        <v>0.1</v>
      </c>
      <c r="K15" s="126">
        <v>0.2</v>
      </c>
      <c r="L15" s="126">
        <v>0.3</v>
      </c>
      <c r="M15" s="126">
        <v>0.4</v>
      </c>
      <c r="N15" s="126">
        <v>0.6</v>
      </c>
      <c r="O15" s="126">
        <v>0.6</v>
      </c>
      <c r="P15" s="126">
        <v>0.7</v>
      </c>
      <c r="Q15" s="126">
        <v>0.8</v>
      </c>
      <c r="R15" s="126">
        <v>0.8</v>
      </c>
      <c r="S15" s="126">
        <v>0.9</v>
      </c>
      <c r="T15" s="126">
        <v>1.3</v>
      </c>
      <c r="U15" s="126">
        <v>2.0</v>
      </c>
      <c r="V15" s="126">
        <v>2.5</v>
      </c>
      <c r="W15" s="126">
        <v>2.9</v>
      </c>
      <c r="X15" s="126">
        <v>3.4</v>
      </c>
      <c r="Y15" s="126">
        <v>3.8</v>
      </c>
      <c r="Z15" s="126">
        <v>4.2</v>
      </c>
      <c r="AA15" s="48"/>
    </row>
    <row r="16" ht="15.75" customHeight="1">
      <c r="A16" s="97"/>
      <c r="B16" s="12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48"/>
    </row>
    <row r="17" ht="15.75" customHeight="1">
      <c r="A17" s="128"/>
      <c r="B17" s="94" t="s">
        <v>91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48"/>
    </row>
    <row r="18" ht="15.75" customHeight="1">
      <c r="A18" s="122"/>
      <c r="B18" s="130" t="s">
        <v>92</v>
      </c>
      <c r="C18" s="124">
        <v>14.0</v>
      </c>
      <c r="D18" s="124">
        <v>15.7</v>
      </c>
      <c r="E18" s="124">
        <v>18.6</v>
      </c>
      <c r="F18" s="124">
        <v>21.8</v>
      </c>
      <c r="G18" s="124">
        <v>25.5</v>
      </c>
      <c r="H18" s="124">
        <v>29.9</v>
      </c>
      <c r="I18" s="124">
        <v>35.2</v>
      </c>
      <c r="J18" s="124">
        <v>41.1</v>
      </c>
      <c r="K18" s="124">
        <v>46.5</v>
      </c>
      <c r="L18" s="124">
        <v>52.3</v>
      </c>
      <c r="M18" s="124">
        <v>57.4</v>
      </c>
      <c r="N18" s="124">
        <v>61.2</v>
      </c>
      <c r="O18" s="124">
        <v>64.9</v>
      </c>
      <c r="P18" s="124">
        <v>68.8</v>
      </c>
      <c r="Q18" s="124">
        <v>73.8</v>
      </c>
      <c r="R18" s="124">
        <v>78.0</v>
      </c>
      <c r="S18" s="124">
        <v>82.6</v>
      </c>
      <c r="T18" s="124">
        <v>87.2</v>
      </c>
      <c r="U18" s="124">
        <v>91.7</v>
      </c>
      <c r="V18" s="124">
        <v>94.9</v>
      </c>
      <c r="W18" s="124">
        <v>98.7</v>
      </c>
      <c r="X18" s="124">
        <v>102.2</v>
      </c>
      <c r="Y18" s="124">
        <v>105.9</v>
      </c>
      <c r="Z18" s="124">
        <v>109.3</v>
      </c>
      <c r="AA18" s="48"/>
    </row>
    <row r="19" ht="15.75" customHeight="1">
      <c r="A19" s="122"/>
      <c r="B19" s="131" t="s">
        <v>93</v>
      </c>
      <c r="C19" s="126">
        <v>11.0</v>
      </c>
      <c r="D19" s="126">
        <v>11.4</v>
      </c>
      <c r="E19" s="126">
        <v>12.6</v>
      </c>
      <c r="F19" s="126">
        <v>15.3</v>
      </c>
      <c r="G19" s="126">
        <v>18.0</v>
      </c>
      <c r="H19" s="126">
        <v>20.6</v>
      </c>
      <c r="I19" s="126">
        <v>24.2</v>
      </c>
      <c r="J19" s="126">
        <v>26.8</v>
      </c>
      <c r="K19" s="126">
        <v>29.9</v>
      </c>
      <c r="L19" s="126">
        <v>32.6</v>
      </c>
      <c r="M19" s="126">
        <v>35.8</v>
      </c>
      <c r="N19" s="126">
        <v>38.1</v>
      </c>
      <c r="O19" s="126">
        <v>40.2</v>
      </c>
      <c r="P19" s="126">
        <v>42.3</v>
      </c>
      <c r="Q19" s="126">
        <v>44.9</v>
      </c>
      <c r="R19" s="126">
        <v>46.8</v>
      </c>
      <c r="S19" s="126">
        <v>48.4</v>
      </c>
      <c r="T19" s="126">
        <v>49.6</v>
      </c>
      <c r="U19" s="126">
        <v>50.4</v>
      </c>
      <c r="V19" s="126">
        <v>53.0</v>
      </c>
      <c r="W19" s="126">
        <v>54.6</v>
      </c>
      <c r="X19" s="126">
        <v>55.0</v>
      </c>
      <c r="Y19" s="126">
        <v>56.8</v>
      </c>
      <c r="Z19" s="126">
        <v>57.6</v>
      </c>
      <c r="AA19" s="48"/>
    </row>
    <row r="20" ht="15.75" customHeight="1">
      <c r="A20" s="122"/>
      <c r="B20" s="130" t="s">
        <v>94</v>
      </c>
      <c r="C20" s="124">
        <v>0.1</v>
      </c>
      <c r="D20" s="124">
        <v>0.1</v>
      </c>
      <c r="E20" s="124">
        <v>0.1</v>
      </c>
      <c r="F20" s="124">
        <v>0.3</v>
      </c>
      <c r="G20" s="124">
        <v>0.5</v>
      </c>
      <c r="H20" s="124">
        <v>0.9</v>
      </c>
      <c r="I20" s="124">
        <v>1.4</v>
      </c>
      <c r="J20" s="124">
        <v>2.3</v>
      </c>
      <c r="K20" s="124">
        <v>2.7</v>
      </c>
      <c r="L20" s="124">
        <v>4.2</v>
      </c>
      <c r="M20" s="124">
        <v>5.3</v>
      </c>
      <c r="N20" s="124">
        <v>5.2</v>
      </c>
      <c r="O20" s="124">
        <v>6.1</v>
      </c>
      <c r="P20" s="124">
        <v>6.7</v>
      </c>
      <c r="Q20" s="124">
        <v>7.3</v>
      </c>
      <c r="R20" s="124">
        <v>7.1</v>
      </c>
      <c r="S20" s="124">
        <v>8.0</v>
      </c>
      <c r="T20" s="124">
        <v>8.7</v>
      </c>
      <c r="U20" s="124">
        <v>9.8</v>
      </c>
      <c r="V20" s="124">
        <v>11.1</v>
      </c>
      <c r="W20" s="124">
        <v>12.4</v>
      </c>
      <c r="X20" s="124">
        <v>13.6</v>
      </c>
      <c r="Y20" s="124">
        <v>14.2</v>
      </c>
      <c r="Z20" s="124">
        <v>14.4</v>
      </c>
      <c r="AA20" s="48"/>
    </row>
    <row r="21" ht="15.75" customHeight="1">
      <c r="A21" s="128"/>
      <c r="B21" s="94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48"/>
    </row>
    <row r="22" ht="15.75" customHeight="1">
      <c r="A22" s="128"/>
      <c r="B22" s="94" t="s">
        <v>95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4"/>
      <c r="S22" s="134"/>
      <c r="T22" s="134"/>
      <c r="U22" s="134"/>
      <c r="V22" s="134"/>
      <c r="W22" s="134"/>
      <c r="X22" s="134"/>
      <c r="Y22" s="134"/>
      <c r="Z22" s="134"/>
      <c r="AA22" s="48"/>
    </row>
    <row r="23" ht="15.75" customHeight="1">
      <c r="A23" s="122"/>
      <c r="B23" s="123" t="s">
        <v>96</v>
      </c>
      <c r="C23" s="124">
        <v>5.1</v>
      </c>
      <c r="D23" s="124">
        <v>4.1</v>
      </c>
      <c r="E23" s="124">
        <v>5.7</v>
      </c>
      <c r="F23" s="124">
        <v>7.6</v>
      </c>
      <c r="G23" s="124">
        <v>7.5</v>
      </c>
      <c r="H23" s="124">
        <v>9.9</v>
      </c>
      <c r="I23" s="124">
        <v>12.1</v>
      </c>
      <c r="J23" s="124">
        <v>14.4</v>
      </c>
      <c r="K23" s="124">
        <v>15.9</v>
      </c>
      <c r="L23" s="124">
        <v>20.0</v>
      </c>
      <c r="M23" s="124">
        <v>21.2</v>
      </c>
      <c r="N23" s="124">
        <v>23.8</v>
      </c>
      <c r="O23" s="124">
        <v>23.3</v>
      </c>
      <c r="P23" s="124">
        <v>26.3</v>
      </c>
      <c r="Q23" s="124">
        <v>28.9</v>
      </c>
      <c r="R23" s="124">
        <v>32.6</v>
      </c>
      <c r="S23" s="124">
        <v>31.1</v>
      </c>
      <c r="T23" s="124">
        <v>31.3</v>
      </c>
      <c r="U23" s="124">
        <v>30.9</v>
      </c>
      <c r="V23" s="124">
        <v>32.2</v>
      </c>
      <c r="W23" s="124">
        <v>30.4</v>
      </c>
      <c r="X23" s="124">
        <v>33.3</v>
      </c>
      <c r="Y23" s="124">
        <v>36.5</v>
      </c>
      <c r="Z23" s="124">
        <v>41.6</v>
      </c>
      <c r="AA23" s="48"/>
    </row>
    <row r="24" ht="15.75" customHeight="1">
      <c r="A24" s="122"/>
      <c r="B24" s="135" t="s">
        <v>97</v>
      </c>
      <c r="C24" s="136">
        <v>4.6</v>
      </c>
      <c r="D24" s="136">
        <v>3.6</v>
      </c>
      <c r="E24" s="136">
        <v>4.6</v>
      </c>
      <c r="F24" s="136">
        <v>5.8</v>
      </c>
      <c r="G24" s="136">
        <v>5.6</v>
      </c>
      <c r="H24" s="136">
        <v>7.2</v>
      </c>
      <c r="I24" s="136">
        <v>8.4</v>
      </c>
      <c r="J24" s="136">
        <v>9.6</v>
      </c>
      <c r="K24" s="136">
        <v>10.6</v>
      </c>
      <c r="L24" s="136">
        <v>13.1</v>
      </c>
      <c r="M24" s="136">
        <v>13.6</v>
      </c>
      <c r="N24" s="136">
        <v>15.1</v>
      </c>
      <c r="O24" s="136">
        <v>15.1</v>
      </c>
      <c r="P24" s="136">
        <v>17.1</v>
      </c>
      <c r="Q24" s="136">
        <v>18.7</v>
      </c>
      <c r="R24" s="136">
        <v>20.7</v>
      </c>
      <c r="S24" s="136">
        <v>20.2</v>
      </c>
      <c r="T24" s="136">
        <v>20.3</v>
      </c>
      <c r="U24" s="136">
        <v>20.0</v>
      </c>
      <c r="V24" s="136">
        <v>20.6</v>
      </c>
      <c r="W24" s="136">
        <v>19.8</v>
      </c>
      <c r="X24" s="136">
        <v>21.9</v>
      </c>
      <c r="Y24" s="136">
        <v>24.2</v>
      </c>
      <c r="Z24" s="136">
        <v>27.7</v>
      </c>
      <c r="AA24" s="48"/>
    </row>
    <row r="25" ht="15.75" customHeight="1">
      <c r="A25" s="97"/>
      <c r="B25" s="123" t="s">
        <v>98</v>
      </c>
      <c r="C25" s="124">
        <v>0.5</v>
      </c>
      <c r="D25" s="124">
        <v>0.5</v>
      </c>
      <c r="E25" s="124">
        <v>1.1</v>
      </c>
      <c r="F25" s="124">
        <v>1.8</v>
      </c>
      <c r="G25" s="124">
        <v>1.8</v>
      </c>
      <c r="H25" s="124">
        <v>2.7</v>
      </c>
      <c r="I25" s="124">
        <v>3.7</v>
      </c>
      <c r="J25" s="124">
        <v>4.8</v>
      </c>
      <c r="K25" s="124">
        <v>5.3</v>
      </c>
      <c r="L25" s="124">
        <v>7.0</v>
      </c>
      <c r="M25" s="124">
        <v>7.6</v>
      </c>
      <c r="N25" s="124">
        <v>8.7</v>
      </c>
      <c r="O25" s="124">
        <v>8.2</v>
      </c>
      <c r="P25" s="124">
        <v>9.2</v>
      </c>
      <c r="Q25" s="124">
        <v>10.2</v>
      </c>
      <c r="R25" s="124">
        <v>11.9</v>
      </c>
      <c r="S25" s="124">
        <v>10.9</v>
      </c>
      <c r="T25" s="124">
        <v>11.0</v>
      </c>
      <c r="U25" s="124">
        <v>10.9</v>
      </c>
      <c r="V25" s="124">
        <v>11.6</v>
      </c>
      <c r="W25" s="124">
        <v>10.6</v>
      </c>
      <c r="X25" s="124">
        <v>11.4</v>
      </c>
      <c r="Y25" s="124">
        <v>12.3</v>
      </c>
      <c r="Z25" s="124">
        <v>13.9</v>
      </c>
      <c r="AA25" s="48"/>
    </row>
    <row r="26" ht="15.75" customHeight="1">
      <c r="A26" s="128"/>
      <c r="B26" s="94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48"/>
    </row>
    <row r="27">
      <c r="A27" s="97"/>
      <c r="B27" s="94" t="s">
        <v>99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48"/>
    </row>
    <row r="28" ht="15.75" customHeight="1">
      <c r="A28" s="122"/>
      <c r="B28" s="123" t="s">
        <v>92</v>
      </c>
      <c r="C28" s="124">
        <v>2.6</v>
      </c>
      <c r="D28" s="124">
        <v>2.7</v>
      </c>
      <c r="E28" s="124">
        <v>2.7</v>
      </c>
      <c r="F28" s="124">
        <v>2.9</v>
      </c>
      <c r="G28" s="124">
        <v>3.3</v>
      </c>
      <c r="H28" s="124">
        <v>4.5</v>
      </c>
      <c r="I28" s="124">
        <v>5.4</v>
      </c>
      <c r="J28" s="124">
        <v>6.1</v>
      </c>
      <c r="K28" s="124">
        <v>6.9</v>
      </c>
      <c r="L28" s="124">
        <v>7.7</v>
      </c>
      <c r="M28" s="124">
        <v>8.0</v>
      </c>
      <c r="N28" s="124">
        <v>8.0</v>
      </c>
      <c r="O28" s="124">
        <v>7.8</v>
      </c>
      <c r="P28" s="124">
        <v>7.6</v>
      </c>
      <c r="Q28" s="124">
        <v>7.6</v>
      </c>
      <c r="R28" s="124">
        <v>7.7</v>
      </c>
      <c r="S28" s="124">
        <v>8.0</v>
      </c>
      <c r="T28" s="124">
        <v>8.3</v>
      </c>
      <c r="U28" s="124">
        <v>8.6</v>
      </c>
      <c r="V28" s="124">
        <v>8.7</v>
      </c>
      <c r="W28" s="124">
        <v>8.9</v>
      </c>
      <c r="X28" s="124">
        <v>9.3</v>
      </c>
      <c r="Y28" s="124">
        <v>9.6</v>
      </c>
      <c r="Z28" s="124">
        <v>10.0</v>
      </c>
      <c r="AA28" s="48"/>
    </row>
    <row r="29" ht="15.75" customHeight="1">
      <c r="A29" s="58"/>
      <c r="B29" s="138"/>
      <c r="C29" s="139"/>
      <c r="D29" s="58"/>
      <c r="E29" s="58"/>
      <c r="F29" s="58"/>
      <c r="G29" s="58"/>
      <c r="H29" s="58"/>
      <c r="I29" s="58"/>
      <c r="J29" s="58"/>
      <c r="K29" s="139"/>
      <c r="L29" s="58"/>
      <c r="M29" s="58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48"/>
    </row>
    <row r="30">
      <c r="A30" s="48"/>
      <c r="B30" s="140"/>
      <c r="C30" s="141"/>
      <c r="D30" s="48"/>
      <c r="E30" s="141"/>
      <c r="F30" s="48"/>
      <c r="G30" s="141"/>
      <c r="H30" s="141"/>
      <c r="I30" s="141"/>
      <c r="J30" s="141"/>
      <c r="K30" s="141"/>
      <c r="L30" s="141"/>
      <c r="M30" s="141"/>
      <c r="N30" s="141"/>
      <c r="O30" s="48"/>
      <c r="P30" s="141"/>
      <c r="Q30" s="141"/>
      <c r="R30" s="141"/>
      <c r="S30" s="142"/>
      <c r="T30" s="142"/>
      <c r="U30" s="142"/>
      <c r="V30" s="142"/>
      <c r="W30" s="142"/>
      <c r="X30" s="142"/>
      <c r="Y30" s="142"/>
      <c r="Z30" s="141"/>
      <c r="AA30" s="48"/>
    </row>
    <row r="31">
      <c r="A31" s="48"/>
      <c r="B31" s="140"/>
      <c r="C31" s="143"/>
      <c r="D31" s="48"/>
      <c r="E31" s="143"/>
      <c r="F31" s="48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2"/>
      <c r="T31" s="142"/>
      <c r="U31" s="142"/>
      <c r="V31" s="142"/>
      <c r="W31" s="142"/>
      <c r="X31" s="142"/>
      <c r="Y31" s="142"/>
      <c r="Z31" s="143"/>
      <c r="AA31" s="48"/>
    </row>
    <row r="32">
      <c r="A32" s="48"/>
      <c r="B32" s="48"/>
      <c r="C32" s="117"/>
      <c r="D32" s="48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48"/>
    </row>
    <row r="33">
      <c r="A33" s="48"/>
      <c r="B33" s="48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48"/>
    </row>
    <row r="34">
      <c r="A34" s="48"/>
      <c r="B34" s="48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48"/>
    </row>
    <row r="35">
      <c r="A35" s="48"/>
      <c r="B35" s="48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48"/>
    </row>
    <row r="36">
      <c r="A36" s="48"/>
      <c r="B36" s="48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48"/>
    </row>
    <row r="37">
      <c r="A37" s="48"/>
      <c r="B37" s="48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48"/>
    </row>
    <row r="38">
      <c r="A38" s="48"/>
      <c r="B38" s="48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48"/>
    </row>
    <row r="39">
      <c r="A39" s="48"/>
      <c r="B39" s="4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48"/>
    </row>
    <row r="40">
      <c r="A40" s="48"/>
      <c r="B40" s="48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48"/>
    </row>
    <row r="41">
      <c r="A41" s="48"/>
      <c r="B41" s="48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48"/>
    </row>
    <row r="42">
      <c r="A42" s="48"/>
      <c r="B42" s="48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48"/>
    </row>
    <row r="43">
      <c r="A43" s="48"/>
      <c r="B43" s="48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48"/>
    </row>
    <row r="44">
      <c r="A44" s="48"/>
      <c r="B44" s="48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48"/>
    </row>
    <row r="45">
      <c r="A45" s="48"/>
      <c r="B45" s="48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48"/>
    </row>
    <row r="46">
      <c r="A46" s="48"/>
      <c r="B46" s="48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48"/>
    </row>
    <row r="47">
      <c r="A47" s="48"/>
      <c r="B47" s="48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48"/>
    </row>
    <row r="48">
      <c r="A48" s="48"/>
      <c r="B48" s="48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48"/>
    </row>
    <row r="49">
      <c r="A49" s="48"/>
      <c r="B49" s="48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48"/>
    </row>
    <row r="50">
      <c r="A50" s="48"/>
      <c r="B50" s="48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48"/>
    </row>
    <row r="51">
      <c r="A51" s="48"/>
      <c r="B51" s="48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48"/>
    </row>
    <row r="52">
      <c r="A52" s="48"/>
      <c r="B52" s="48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48"/>
    </row>
    <row r="53">
      <c r="A53" s="48"/>
      <c r="B53" s="48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48"/>
    </row>
    <row r="54">
      <c r="A54" s="48"/>
      <c r="B54" s="48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48"/>
    </row>
    <row r="55">
      <c r="A55" s="48"/>
      <c r="B55" s="48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48"/>
    </row>
    <row r="56">
      <c r="A56" s="48"/>
      <c r="B56" s="48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48"/>
    </row>
    <row r="57">
      <c r="A57" s="48"/>
      <c r="B57" s="48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48"/>
    </row>
    <row r="58">
      <c r="A58" s="48"/>
      <c r="B58" s="48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48"/>
    </row>
    <row r="59">
      <c r="A59" s="48"/>
      <c r="B59" s="48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48"/>
    </row>
    <row r="60">
      <c r="A60" s="48"/>
      <c r="B60" s="48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48"/>
    </row>
    <row r="61">
      <c r="A61" s="48"/>
      <c r="B61" s="48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48"/>
    </row>
    <row r="62">
      <c r="A62" s="48"/>
      <c r="B62" s="48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48"/>
    </row>
    <row r="63">
      <c r="A63" s="48"/>
      <c r="B63" s="48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48"/>
    </row>
    <row r="64">
      <c r="A64" s="48"/>
      <c r="B64" s="48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48"/>
    </row>
    <row r="65">
      <c r="A65" s="48"/>
      <c r="B65" s="48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48"/>
    </row>
    <row r="66">
      <c r="A66" s="48"/>
      <c r="B66" s="48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48"/>
    </row>
    <row r="67">
      <c r="A67" s="48"/>
      <c r="B67" s="48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48"/>
    </row>
    <row r="68">
      <c r="A68" s="48"/>
      <c r="B68" s="48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48"/>
    </row>
    <row r="69">
      <c r="A69" s="48"/>
      <c r="B69" s="48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48"/>
    </row>
    <row r="70">
      <c r="A70" s="48"/>
      <c r="B70" s="48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48"/>
    </row>
    <row r="71">
      <c r="A71" s="48"/>
      <c r="B71" s="48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48"/>
    </row>
    <row r="72">
      <c r="A72" s="48"/>
      <c r="B72" s="48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48"/>
    </row>
    <row r="73">
      <c r="A73" s="48"/>
      <c r="B73" s="48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48"/>
    </row>
    <row r="74">
      <c r="A74" s="48"/>
      <c r="B74" s="48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48"/>
    </row>
    <row r="75">
      <c r="A75" s="48"/>
      <c r="B75" s="48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48"/>
    </row>
    <row r="76">
      <c r="A76" s="48"/>
      <c r="B76" s="48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48"/>
    </row>
    <row r="77">
      <c r="A77" s="48"/>
      <c r="B77" s="48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48"/>
    </row>
    <row r="78">
      <c r="A78" s="48"/>
      <c r="B78" s="48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48"/>
    </row>
    <row r="79">
      <c r="A79" s="48"/>
      <c r="B79" s="4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48"/>
    </row>
    <row r="80">
      <c r="A80" s="48"/>
      <c r="B80" s="48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48"/>
    </row>
    <row r="81">
      <c r="A81" s="48"/>
      <c r="B81" s="48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48"/>
    </row>
    <row r="82">
      <c r="A82" s="48"/>
      <c r="B82" s="48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48"/>
    </row>
    <row r="83">
      <c r="A83" s="48"/>
      <c r="B83" s="48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48"/>
    </row>
    <row r="84">
      <c r="A84" s="48"/>
      <c r="B84" s="48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48"/>
    </row>
    <row r="85">
      <c r="A85" s="48"/>
      <c r="B85" s="48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48"/>
    </row>
    <row r="86">
      <c r="A86" s="48"/>
      <c r="B86" s="48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48"/>
    </row>
    <row r="87">
      <c r="A87" s="48"/>
      <c r="B87" s="48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48"/>
    </row>
    <row r="88">
      <c r="A88" s="48"/>
      <c r="B88" s="48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48"/>
    </row>
    <row r="89">
      <c r="A89" s="48"/>
      <c r="B89" s="48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48"/>
    </row>
    <row r="90">
      <c r="A90" s="48"/>
      <c r="B90" s="48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48"/>
    </row>
    <row r="91">
      <c r="A91" s="48"/>
      <c r="B91" s="48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48"/>
    </row>
    <row r="92">
      <c r="A92" s="48"/>
      <c r="B92" s="48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48"/>
    </row>
    <row r="93">
      <c r="A93" s="48"/>
      <c r="B93" s="48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48"/>
    </row>
    <row r="94">
      <c r="A94" s="48"/>
      <c r="B94" s="48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48"/>
    </row>
    <row r="95">
      <c r="A95" s="48"/>
      <c r="B95" s="48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48"/>
    </row>
    <row r="96">
      <c r="A96" s="48"/>
      <c r="B96" s="48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48"/>
    </row>
    <row r="97">
      <c r="A97" s="48"/>
      <c r="B97" s="48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48"/>
    </row>
    <row r="98">
      <c r="A98" s="48"/>
      <c r="B98" s="48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48"/>
    </row>
    <row r="99">
      <c r="A99" s="48"/>
      <c r="B99" s="48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48"/>
    </row>
    <row r="100">
      <c r="A100" s="48"/>
      <c r="B100" s="48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48"/>
    </row>
    <row r="101">
      <c r="A101" s="48"/>
      <c r="B101" s="48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48"/>
    </row>
    <row r="102">
      <c r="A102" s="48"/>
      <c r="B102" s="48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48"/>
    </row>
    <row r="103">
      <c r="A103" s="48"/>
      <c r="B103" s="48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48"/>
    </row>
    <row r="104">
      <c r="A104" s="48"/>
      <c r="B104" s="48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48"/>
    </row>
    <row r="105">
      <c r="A105" s="48"/>
      <c r="B105" s="48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48"/>
    </row>
    <row r="106">
      <c r="A106" s="48"/>
      <c r="B106" s="48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48"/>
    </row>
    <row r="107">
      <c r="A107" s="48"/>
      <c r="B107" s="48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48"/>
    </row>
    <row r="108">
      <c r="A108" s="48"/>
      <c r="B108" s="48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48"/>
    </row>
    <row r="109">
      <c r="A109" s="48"/>
      <c r="B109" s="48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48"/>
    </row>
    <row r="110">
      <c r="A110" s="48"/>
      <c r="B110" s="48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48"/>
    </row>
    <row r="111">
      <c r="A111" s="48"/>
      <c r="B111" s="48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48"/>
    </row>
    <row r="112">
      <c r="A112" s="48"/>
      <c r="B112" s="48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48"/>
    </row>
    <row r="113">
      <c r="A113" s="48"/>
      <c r="B113" s="48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48"/>
    </row>
    <row r="114">
      <c r="A114" s="48"/>
      <c r="B114" s="48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48"/>
    </row>
    <row r="115">
      <c r="A115" s="48"/>
      <c r="B115" s="48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48"/>
    </row>
    <row r="116">
      <c r="A116" s="48"/>
      <c r="B116" s="48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48"/>
    </row>
    <row r="117">
      <c r="A117" s="48"/>
      <c r="B117" s="48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48"/>
    </row>
    <row r="118">
      <c r="A118" s="48"/>
      <c r="B118" s="48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48"/>
    </row>
    <row r="119">
      <c r="A119" s="48"/>
      <c r="B119" s="48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48"/>
    </row>
    <row r="120">
      <c r="A120" s="48"/>
      <c r="B120" s="48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48"/>
    </row>
    <row r="121">
      <c r="A121" s="48"/>
      <c r="B121" s="48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48"/>
    </row>
    <row r="122">
      <c r="A122" s="48"/>
      <c r="B122" s="48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48"/>
    </row>
    <row r="123">
      <c r="A123" s="48"/>
      <c r="B123" s="48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48"/>
    </row>
    <row r="124">
      <c r="A124" s="48"/>
      <c r="B124" s="48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48"/>
    </row>
    <row r="125">
      <c r="A125" s="48"/>
      <c r="B125" s="48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48"/>
    </row>
    <row r="126">
      <c r="A126" s="48"/>
      <c r="B126" s="48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48"/>
    </row>
    <row r="127">
      <c r="A127" s="48"/>
      <c r="B127" s="48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48"/>
    </row>
    <row r="128">
      <c r="A128" s="48"/>
      <c r="B128" s="48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48"/>
    </row>
    <row r="129">
      <c r="A129" s="48"/>
      <c r="B129" s="48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48"/>
    </row>
    <row r="130">
      <c r="A130" s="48"/>
      <c r="B130" s="48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48"/>
    </row>
    <row r="131">
      <c r="A131" s="48"/>
      <c r="B131" s="48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48"/>
    </row>
    <row r="132">
      <c r="A132" s="48"/>
      <c r="B132" s="48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48"/>
    </row>
    <row r="133">
      <c r="A133" s="48"/>
      <c r="B133" s="48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48"/>
    </row>
    <row r="134">
      <c r="A134" s="48"/>
      <c r="B134" s="48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48"/>
    </row>
    <row r="135">
      <c r="A135" s="48"/>
      <c r="B135" s="48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48"/>
    </row>
    <row r="136">
      <c r="A136" s="48"/>
      <c r="B136" s="48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48"/>
    </row>
    <row r="137">
      <c r="A137" s="48"/>
      <c r="B137" s="48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48"/>
    </row>
    <row r="138">
      <c r="A138" s="48"/>
      <c r="B138" s="48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48"/>
    </row>
    <row r="139">
      <c r="A139" s="48"/>
      <c r="B139" s="48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48"/>
    </row>
    <row r="140">
      <c r="A140" s="48"/>
      <c r="B140" s="48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48"/>
    </row>
    <row r="141">
      <c r="A141" s="48"/>
      <c r="B141" s="48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48"/>
    </row>
    <row r="142">
      <c r="A142" s="48"/>
      <c r="B142" s="48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48"/>
    </row>
    <row r="143">
      <c r="A143" s="48"/>
      <c r="B143" s="48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48"/>
    </row>
    <row r="144">
      <c r="A144" s="48"/>
      <c r="B144" s="48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48"/>
    </row>
    <row r="145">
      <c r="A145" s="48"/>
      <c r="B145" s="48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48"/>
    </row>
    <row r="146">
      <c r="A146" s="48"/>
      <c r="B146" s="48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48"/>
    </row>
    <row r="147">
      <c r="A147" s="48"/>
      <c r="B147" s="48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48"/>
    </row>
    <row r="148">
      <c r="A148" s="48"/>
      <c r="B148" s="48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48"/>
    </row>
    <row r="149">
      <c r="A149" s="48"/>
      <c r="B149" s="48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48"/>
    </row>
    <row r="150">
      <c r="A150" s="48"/>
      <c r="B150" s="48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48"/>
    </row>
    <row r="151">
      <c r="A151" s="48"/>
      <c r="B151" s="48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48"/>
    </row>
    <row r="152">
      <c r="A152" s="48"/>
      <c r="B152" s="48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48"/>
    </row>
    <row r="153">
      <c r="A153" s="48"/>
      <c r="B153" s="48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48"/>
    </row>
    <row r="154">
      <c r="A154" s="48"/>
      <c r="B154" s="48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48"/>
    </row>
    <row r="155">
      <c r="A155" s="48"/>
      <c r="B155" s="48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48"/>
    </row>
    <row r="156">
      <c r="A156" s="48"/>
      <c r="B156" s="48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48"/>
    </row>
    <row r="157">
      <c r="A157" s="48"/>
      <c r="B157" s="48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48"/>
    </row>
    <row r="158">
      <c r="A158" s="48"/>
      <c r="B158" s="48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48"/>
    </row>
    <row r="159">
      <c r="A159" s="48"/>
      <c r="B159" s="48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48"/>
    </row>
    <row r="160">
      <c r="A160" s="48"/>
      <c r="B160" s="48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48"/>
    </row>
    <row r="161">
      <c r="A161" s="48"/>
      <c r="B161" s="48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48"/>
    </row>
    <row r="162">
      <c r="A162" s="48"/>
      <c r="B162" s="48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48"/>
    </row>
    <row r="163">
      <c r="A163" s="48"/>
      <c r="B163" s="48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48"/>
    </row>
    <row r="164">
      <c r="A164" s="48"/>
      <c r="B164" s="48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48"/>
    </row>
    <row r="165">
      <c r="A165" s="48"/>
      <c r="B165" s="48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48"/>
    </row>
    <row r="166">
      <c r="A166" s="48"/>
      <c r="B166" s="48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48"/>
    </row>
    <row r="167">
      <c r="A167" s="48"/>
      <c r="B167" s="48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48"/>
    </row>
    <row r="168">
      <c r="A168" s="48"/>
      <c r="B168" s="48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48"/>
    </row>
    <row r="169">
      <c r="A169" s="48"/>
      <c r="B169" s="48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48"/>
    </row>
    <row r="170">
      <c r="A170" s="48"/>
      <c r="B170" s="48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48"/>
    </row>
    <row r="171">
      <c r="A171" s="48"/>
      <c r="B171" s="48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48"/>
    </row>
    <row r="172">
      <c r="A172" s="48"/>
      <c r="B172" s="48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48"/>
    </row>
    <row r="173">
      <c r="A173" s="48"/>
      <c r="B173" s="48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48"/>
    </row>
    <row r="174">
      <c r="A174" s="48"/>
      <c r="B174" s="48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48"/>
    </row>
    <row r="175">
      <c r="A175" s="48"/>
      <c r="B175" s="48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48"/>
    </row>
    <row r="176">
      <c r="A176" s="48"/>
      <c r="B176" s="48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48"/>
    </row>
    <row r="177">
      <c r="A177" s="48"/>
      <c r="B177" s="48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48"/>
    </row>
    <row r="178">
      <c r="A178" s="48"/>
      <c r="B178" s="48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48"/>
    </row>
    <row r="179">
      <c r="A179" s="48"/>
      <c r="B179" s="48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48"/>
    </row>
    <row r="180">
      <c r="A180" s="48"/>
      <c r="B180" s="48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48"/>
    </row>
    <row r="181">
      <c r="A181" s="48"/>
      <c r="B181" s="48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48"/>
    </row>
    <row r="182">
      <c r="A182" s="48"/>
      <c r="B182" s="48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48"/>
    </row>
    <row r="183">
      <c r="A183" s="48"/>
      <c r="B183" s="48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48"/>
    </row>
    <row r="184">
      <c r="A184" s="48"/>
      <c r="B184" s="48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48"/>
    </row>
    <row r="185">
      <c r="A185" s="48"/>
      <c r="B185" s="48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48"/>
    </row>
    <row r="186">
      <c r="A186" s="48"/>
      <c r="B186" s="48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48"/>
    </row>
    <row r="187">
      <c r="A187" s="48"/>
      <c r="B187" s="48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48"/>
    </row>
    <row r="188">
      <c r="A188" s="48"/>
      <c r="B188" s="48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48"/>
    </row>
    <row r="189">
      <c r="A189" s="48"/>
      <c r="B189" s="48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48"/>
    </row>
    <row r="190">
      <c r="A190" s="48"/>
      <c r="B190" s="48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48"/>
    </row>
    <row r="191">
      <c r="A191" s="48"/>
      <c r="B191" s="48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48"/>
    </row>
    <row r="192">
      <c r="A192" s="48"/>
      <c r="B192" s="48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48"/>
    </row>
    <row r="193">
      <c r="A193" s="48"/>
      <c r="B193" s="48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48"/>
    </row>
    <row r="194">
      <c r="A194" s="48"/>
      <c r="B194" s="48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48"/>
    </row>
    <row r="195">
      <c r="A195" s="48"/>
      <c r="B195" s="48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48"/>
    </row>
    <row r="196">
      <c r="A196" s="48"/>
      <c r="B196" s="48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48"/>
    </row>
    <row r="197">
      <c r="A197" s="48"/>
      <c r="B197" s="48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48"/>
    </row>
    <row r="198">
      <c r="A198" s="48"/>
      <c r="B198" s="48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48"/>
    </row>
    <row r="199">
      <c r="A199" s="48"/>
      <c r="B199" s="48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48"/>
    </row>
    <row r="200">
      <c r="A200" s="48"/>
      <c r="B200" s="48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48"/>
    </row>
    <row r="201">
      <c r="A201" s="48"/>
      <c r="B201" s="48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48"/>
    </row>
    <row r="202">
      <c r="A202" s="48"/>
      <c r="B202" s="48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48"/>
    </row>
    <row r="203">
      <c r="A203" s="48"/>
      <c r="B203" s="48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48"/>
    </row>
    <row r="204">
      <c r="A204" s="48"/>
      <c r="B204" s="48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48"/>
    </row>
    <row r="205">
      <c r="A205" s="48"/>
      <c r="B205" s="48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48"/>
    </row>
    <row r="206">
      <c r="A206" s="48"/>
      <c r="B206" s="48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48"/>
    </row>
    <row r="207">
      <c r="A207" s="48"/>
      <c r="B207" s="48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48"/>
    </row>
    <row r="208">
      <c r="A208" s="48"/>
      <c r="B208" s="48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48"/>
    </row>
    <row r="209">
      <c r="A209" s="48"/>
      <c r="B209" s="48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48"/>
    </row>
    <row r="210">
      <c r="A210" s="48"/>
      <c r="B210" s="48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48"/>
    </row>
    <row r="211">
      <c r="A211" s="48"/>
      <c r="B211" s="48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48"/>
    </row>
    <row r="212">
      <c r="A212" s="48"/>
      <c r="B212" s="48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48"/>
    </row>
    <row r="213">
      <c r="A213" s="48"/>
      <c r="B213" s="48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48"/>
    </row>
    <row r="214">
      <c r="A214" s="48"/>
      <c r="B214" s="48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48"/>
    </row>
    <row r="215">
      <c r="A215" s="48"/>
      <c r="B215" s="48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48"/>
    </row>
    <row r="216">
      <c r="A216" s="48"/>
      <c r="B216" s="48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48"/>
    </row>
    <row r="217">
      <c r="A217" s="48"/>
      <c r="B217" s="48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48"/>
    </row>
    <row r="218">
      <c r="A218" s="48"/>
      <c r="B218" s="48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48"/>
    </row>
    <row r="219">
      <c r="A219" s="48"/>
      <c r="B219" s="48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48"/>
    </row>
    <row r="220">
      <c r="A220" s="48"/>
      <c r="B220" s="48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48"/>
    </row>
    <row r="221">
      <c r="A221" s="48"/>
      <c r="B221" s="48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48"/>
    </row>
    <row r="222">
      <c r="A222" s="48"/>
      <c r="B222" s="48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48"/>
    </row>
    <row r="223">
      <c r="A223" s="48"/>
      <c r="B223" s="48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48"/>
    </row>
    <row r="224">
      <c r="A224" s="48"/>
      <c r="B224" s="48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48"/>
    </row>
    <row r="225">
      <c r="A225" s="48"/>
      <c r="B225" s="48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48"/>
    </row>
    <row r="226">
      <c r="A226" s="48"/>
      <c r="B226" s="48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48"/>
    </row>
    <row r="227">
      <c r="A227" s="48"/>
      <c r="B227" s="48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48"/>
    </row>
    <row r="228">
      <c r="A228" s="48"/>
      <c r="B228" s="48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48"/>
    </row>
    <row r="229">
      <c r="A229" s="48"/>
      <c r="B229" s="48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48"/>
    </row>
    <row r="230">
      <c r="A230" s="48"/>
      <c r="B230" s="48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48"/>
    </row>
    <row r="231">
      <c r="A231" s="48"/>
      <c r="B231" s="48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48"/>
    </row>
    <row r="232">
      <c r="A232" s="48"/>
      <c r="B232" s="48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48"/>
    </row>
    <row r="233">
      <c r="A233" s="48"/>
      <c r="B233" s="48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48"/>
    </row>
    <row r="234">
      <c r="A234" s="48"/>
      <c r="B234" s="48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48"/>
    </row>
    <row r="235">
      <c r="A235" s="48"/>
      <c r="B235" s="48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48"/>
    </row>
    <row r="236">
      <c r="A236" s="48"/>
      <c r="B236" s="48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48"/>
    </row>
    <row r="237">
      <c r="A237" s="48"/>
      <c r="B237" s="48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48"/>
    </row>
    <row r="238">
      <c r="A238" s="48"/>
      <c r="B238" s="48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48"/>
    </row>
    <row r="239">
      <c r="A239" s="48"/>
      <c r="B239" s="48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48"/>
    </row>
    <row r="240">
      <c r="A240" s="48"/>
      <c r="B240" s="48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48"/>
    </row>
    <row r="241">
      <c r="A241" s="48"/>
      <c r="B241" s="48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48"/>
    </row>
    <row r="242">
      <c r="A242" s="48"/>
      <c r="B242" s="48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48"/>
    </row>
    <row r="243">
      <c r="A243" s="48"/>
      <c r="B243" s="48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48"/>
    </row>
    <row r="244">
      <c r="A244" s="48"/>
      <c r="B244" s="48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48"/>
    </row>
    <row r="245">
      <c r="A245" s="48"/>
      <c r="B245" s="48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48"/>
    </row>
    <row r="246">
      <c r="A246" s="48"/>
      <c r="B246" s="48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48"/>
    </row>
    <row r="247">
      <c r="A247" s="48"/>
      <c r="B247" s="48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48"/>
    </row>
    <row r="248">
      <c r="A248" s="48"/>
      <c r="B248" s="48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48"/>
    </row>
    <row r="249">
      <c r="A249" s="48"/>
      <c r="B249" s="48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48"/>
    </row>
    <row r="250">
      <c r="A250" s="48"/>
      <c r="B250" s="48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48"/>
    </row>
    <row r="251">
      <c r="A251" s="48"/>
      <c r="B251" s="48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48"/>
    </row>
    <row r="252">
      <c r="A252" s="48"/>
      <c r="B252" s="48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48"/>
    </row>
    <row r="253">
      <c r="A253" s="48"/>
      <c r="B253" s="48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48"/>
    </row>
    <row r="254">
      <c r="A254" s="48"/>
      <c r="B254" s="48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48"/>
    </row>
    <row r="255">
      <c r="A255" s="48"/>
      <c r="B255" s="48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48"/>
    </row>
    <row r="256">
      <c r="A256" s="48"/>
      <c r="B256" s="48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48"/>
    </row>
    <row r="257">
      <c r="A257" s="48"/>
      <c r="B257" s="48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48"/>
    </row>
    <row r="258">
      <c r="A258" s="48"/>
      <c r="B258" s="48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48"/>
    </row>
    <row r="259">
      <c r="A259" s="48"/>
      <c r="B259" s="48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48"/>
    </row>
    <row r="260">
      <c r="A260" s="48"/>
      <c r="B260" s="48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48"/>
    </row>
    <row r="261">
      <c r="A261" s="48"/>
      <c r="B261" s="48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48"/>
    </row>
    <row r="262">
      <c r="A262" s="48"/>
      <c r="B262" s="48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48"/>
    </row>
    <row r="263">
      <c r="A263" s="48"/>
      <c r="B263" s="48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48"/>
    </row>
    <row r="264">
      <c r="A264" s="48"/>
      <c r="B264" s="48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48"/>
    </row>
    <row r="265">
      <c r="A265" s="48"/>
      <c r="B265" s="48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48"/>
    </row>
    <row r="266">
      <c r="A266" s="48"/>
      <c r="B266" s="48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48"/>
    </row>
    <row r="267">
      <c r="A267" s="48"/>
      <c r="B267" s="48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48"/>
    </row>
    <row r="268">
      <c r="A268" s="48"/>
      <c r="B268" s="48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48"/>
    </row>
    <row r="269">
      <c r="A269" s="48"/>
      <c r="B269" s="48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48"/>
    </row>
    <row r="270">
      <c r="A270" s="48"/>
      <c r="B270" s="48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48"/>
    </row>
    <row r="271">
      <c r="A271" s="48"/>
      <c r="B271" s="48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48"/>
    </row>
    <row r="272">
      <c r="A272" s="48"/>
      <c r="B272" s="48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48"/>
    </row>
    <row r="273">
      <c r="A273" s="48"/>
      <c r="B273" s="48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48"/>
    </row>
    <row r="274">
      <c r="A274" s="48"/>
      <c r="B274" s="48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48"/>
    </row>
    <row r="275">
      <c r="A275" s="48"/>
      <c r="B275" s="48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48"/>
    </row>
    <row r="276">
      <c r="A276" s="48"/>
      <c r="B276" s="48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48"/>
    </row>
    <row r="277">
      <c r="A277" s="48"/>
      <c r="B277" s="48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48"/>
    </row>
    <row r="278">
      <c r="A278" s="48"/>
      <c r="B278" s="48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48"/>
    </row>
    <row r="279">
      <c r="A279" s="48"/>
      <c r="B279" s="48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48"/>
    </row>
    <row r="280">
      <c r="A280" s="48"/>
      <c r="B280" s="48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48"/>
    </row>
    <row r="281">
      <c r="A281" s="48"/>
      <c r="B281" s="48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48"/>
    </row>
    <row r="282">
      <c r="A282" s="48"/>
      <c r="B282" s="48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48"/>
    </row>
    <row r="283">
      <c r="A283" s="48"/>
      <c r="B283" s="48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48"/>
    </row>
    <row r="284">
      <c r="A284" s="48"/>
      <c r="B284" s="48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48"/>
    </row>
    <row r="285">
      <c r="A285" s="48"/>
      <c r="B285" s="48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48"/>
    </row>
    <row r="286">
      <c r="A286" s="48"/>
      <c r="B286" s="48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48"/>
    </row>
    <row r="287">
      <c r="A287" s="48"/>
      <c r="B287" s="48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48"/>
    </row>
    <row r="288">
      <c r="A288" s="48"/>
      <c r="B288" s="48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48"/>
    </row>
    <row r="289">
      <c r="A289" s="48"/>
      <c r="B289" s="48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48"/>
    </row>
    <row r="290">
      <c r="A290" s="48"/>
      <c r="B290" s="48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48"/>
    </row>
    <row r="291">
      <c r="A291" s="48"/>
      <c r="B291" s="48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48"/>
    </row>
    <row r="292">
      <c r="A292" s="48"/>
      <c r="B292" s="48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48"/>
    </row>
    <row r="293">
      <c r="A293" s="48"/>
      <c r="B293" s="48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48"/>
    </row>
    <row r="294">
      <c r="A294" s="48"/>
      <c r="B294" s="48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48"/>
    </row>
    <row r="295">
      <c r="A295" s="48"/>
      <c r="B295" s="48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48"/>
    </row>
    <row r="296">
      <c r="A296" s="48"/>
      <c r="B296" s="48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48"/>
    </row>
    <row r="297">
      <c r="A297" s="48"/>
      <c r="B297" s="48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48"/>
    </row>
    <row r="298">
      <c r="A298" s="48"/>
      <c r="B298" s="48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48"/>
    </row>
    <row r="299">
      <c r="A299" s="48"/>
      <c r="B299" s="48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48"/>
    </row>
    <row r="300">
      <c r="A300" s="48"/>
      <c r="B300" s="48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48"/>
    </row>
    <row r="301">
      <c r="A301" s="48"/>
      <c r="B301" s="48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48"/>
    </row>
    <row r="302">
      <c r="A302" s="48"/>
      <c r="B302" s="48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48"/>
    </row>
    <row r="303">
      <c r="A303" s="48"/>
      <c r="B303" s="48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48"/>
    </row>
    <row r="304">
      <c r="A304" s="48"/>
      <c r="B304" s="48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48"/>
    </row>
    <row r="305">
      <c r="A305" s="48"/>
      <c r="B305" s="48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48"/>
    </row>
    <row r="306">
      <c r="A306" s="48"/>
      <c r="B306" s="48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48"/>
    </row>
    <row r="307">
      <c r="A307" s="48"/>
      <c r="B307" s="48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48"/>
    </row>
    <row r="308">
      <c r="A308" s="48"/>
      <c r="B308" s="48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48"/>
    </row>
    <row r="309">
      <c r="A309" s="48"/>
      <c r="B309" s="48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48"/>
    </row>
    <row r="310">
      <c r="A310" s="48"/>
      <c r="B310" s="48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48"/>
    </row>
    <row r="311">
      <c r="A311" s="48"/>
      <c r="B311" s="48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48"/>
    </row>
    <row r="312">
      <c r="A312" s="48"/>
      <c r="B312" s="48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48"/>
    </row>
    <row r="313">
      <c r="A313" s="48"/>
      <c r="B313" s="48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48"/>
    </row>
    <row r="314">
      <c r="A314" s="48"/>
      <c r="B314" s="48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48"/>
    </row>
    <row r="315">
      <c r="A315" s="48"/>
      <c r="B315" s="48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48"/>
    </row>
    <row r="316">
      <c r="A316" s="48"/>
      <c r="B316" s="48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48"/>
    </row>
    <row r="317">
      <c r="A317" s="48"/>
      <c r="B317" s="48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48"/>
    </row>
    <row r="318">
      <c r="A318" s="48"/>
      <c r="B318" s="48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48"/>
    </row>
    <row r="319">
      <c r="A319" s="48"/>
      <c r="B319" s="48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48"/>
    </row>
    <row r="320">
      <c r="A320" s="48"/>
      <c r="B320" s="48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48"/>
    </row>
    <row r="321">
      <c r="A321" s="48"/>
      <c r="B321" s="48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48"/>
    </row>
    <row r="322">
      <c r="A322" s="48"/>
      <c r="B322" s="48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48"/>
    </row>
    <row r="323">
      <c r="A323" s="48"/>
      <c r="B323" s="48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48"/>
    </row>
    <row r="324">
      <c r="A324" s="48"/>
      <c r="B324" s="48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48"/>
    </row>
    <row r="325">
      <c r="A325" s="48"/>
      <c r="B325" s="48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48"/>
    </row>
    <row r="326">
      <c r="A326" s="48"/>
      <c r="B326" s="48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48"/>
    </row>
    <row r="327">
      <c r="A327" s="48"/>
      <c r="B327" s="48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48"/>
    </row>
    <row r="328">
      <c r="A328" s="48"/>
      <c r="B328" s="48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48"/>
    </row>
    <row r="329">
      <c r="A329" s="48"/>
      <c r="B329" s="48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48"/>
    </row>
    <row r="330">
      <c r="A330" s="48"/>
      <c r="B330" s="48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48"/>
    </row>
    <row r="331">
      <c r="A331" s="48"/>
      <c r="B331" s="48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48"/>
    </row>
    <row r="332">
      <c r="A332" s="48"/>
      <c r="B332" s="48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48"/>
    </row>
    <row r="333">
      <c r="A333" s="48"/>
      <c r="B333" s="48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48"/>
    </row>
    <row r="334">
      <c r="A334" s="48"/>
      <c r="B334" s="48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48"/>
    </row>
    <row r="335">
      <c r="A335" s="48"/>
      <c r="B335" s="48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48"/>
    </row>
    <row r="336">
      <c r="A336" s="48"/>
      <c r="B336" s="48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48"/>
    </row>
    <row r="337">
      <c r="A337" s="48"/>
      <c r="B337" s="48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48"/>
    </row>
    <row r="338">
      <c r="A338" s="48"/>
      <c r="B338" s="48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48"/>
    </row>
    <row r="339">
      <c r="A339" s="48"/>
      <c r="B339" s="48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48"/>
    </row>
    <row r="340">
      <c r="A340" s="48"/>
      <c r="B340" s="48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48"/>
    </row>
    <row r="341">
      <c r="A341" s="48"/>
      <c r="B341" s="48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48"/>
    </row>
    <row r="342">
      <c r="A342" s="48"/>
      <c r="B342" s="48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48"/>
    </row>
    <row r="343">
      <c r="A343" s="48"/>
      <c r="B343" s="48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48"/>
    </row>
    <row r="344">
      <c r="A344" s="48"/>
      <c r="B344" s="48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48"/>
    </row>
    <row r="345">
      <c r="A345" s="48"/>
      <c r="B345" s="48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48"/>
    </row>
    <row r="346">
      <c r="A346" s="48"/>
      <c r="B346" s="48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48"/>
    </row>
    <row r="347">
      <c r="A347" s="48"/>
      <c r="B347" s="48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48"/>
    </row>
    <row r="348">
      <c r="A348" s="48"/>
      <c r="B348" s="48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48"/>
    </row>
    <row r="349">
      <c r="A349" s="48"/>
      <c r="B349" s="48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48"/>
    </row>
    <row r="350">
      <c r="A350" s="48"/>
      <c r="B350" s="48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48"/>
    </row>
    <row r="351">
      <c r="A351" s="48"/>
      <c r="B351" s="48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48"/>
    </row>
    <row r="352">
      <c r="A352" s="48"/>
      <c r="B352" s="48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48"/>
    </row>
    <row r="353">
      <c r="A353" s="48"/>
      <c r="B353" s="48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48"/>
    </row>
    <row r="354">
      <c r="A354" s="48"/>
      <c r="B354" s="48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48"/>
    </row>
    <row r="355">
      <c r="A355" s="48"/>
      <c r="B355" s="48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48"/>
    </row>
    <row r="356">
      <c r="A356" s="48"/>
      <c r="B356" s="48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48"/>
    </row>
    <row r="357">
      <c r="A357" s="48"/>
      <c r="B357" s="48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48"/>
    </row>
    <row r="358">
      <c r="A358" s="48"/>
      <c r="B358" s="48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48"/>
    </row>
    <row r="359">
      <c r="A359" s="48"/>
      <c r="B359" s="48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48"/>
    </row>
    <row r="360">
      <c r="A360" s="48"/>
      <c r="B360" s="48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48"/>
    </row>
    <row r="361">
      <c r="A361" s="48"/>
      <c r="B361" s="48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48"/>
    </row>
    <row r="362">
      <c r="A362" s="48"/>
      <c r="B362" s="48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48"/>
    </row>
    <row r="363">
      <c r="A363" s="48"/>
      <c r="B363" s="48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48"/>
    </row>
    <row r="364">
      <c r="A364" s="48"/>
      <c r="B364" s="48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48"/>
    </row>
    <row r="365">
      <c r="A365" s="48"/>
      <c r="B365" s="48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48"/>
    </row>
    <row r="366">
      <c r="A366" s="48"/>
      <c r="B366" s="48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48"/>
    </row>
    <row r="367">
      <c r="A367" s="48"/>
      <c r="B367" s="48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48"/>
    </row>
    <row r="368">
      <c r="A368" s="48"/>
      <c r="B368" s="48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48"/>
    </row>
    <row r="369">
      <c r="A369" s="48"/>
      <c r="B369" s="48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48"/>
    </row>
    <row r="370">
      <c r="A370" s="48"/>
      <c r="B370" s="48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48"/>
    </row>
    <row r="371">
      <c r="A371" s="48"/>
      <c r="B371" s="48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48"/>
    </row>
    <row r="372">
      <c r="A372" s="48"/>
      <c r="B372" s="48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48"/>
    </row>
    <row r="373">
      <c r="A373" s="48"/>
      <c r="B373" s="48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48"/>
    </row>
    <row r="374">
      <c r="A374" s="48"/>
      <c r="B374" s="48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48"/>
    </row>
    <row r="375">
      <c r="A375" s="48"/>
      <c r="B375" s="48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48"/>
    </row>
    <row r="376">
      <c r="A376" s="48"/>
      <c r="B376" s="48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48"/>
    </row>
    <row r="377">
      <c r="A377" s="48"/>
      <c r="B377" s="48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48"/>
    </row>
    <row r="378">
      <c r="A378" s="48"/>
      <c r="B378" s="48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48"/>
    </row>
    <row r="379">
      <c r="A379" s="48"/>
      <c r="B379" s="48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48"/>
    </row>
    <row r="380">
      <c r="A380" s="48"/>
      <c r="B380" s="48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48"/>
    </row>
    <row r="381">
      <c r="A381" s="48"/>
      <c r="B381" s="48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48"/>
    </row>
    <row r="382">
      <c r="A382" s="48"/>
      <c r="B382" s="48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48"/>
    </row>
    <row r="383">
      <c r="A383" s="48"/>
      <c r="B383" s="48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48"/>
    </row>
    <row r="384">
      <c r="A384" s="48"/>
      <c r="B384" s="48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48"/>
    </row>
    <row r="385">
      <c r="A385" s="48"/>
      <c r="B385" s="48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48"/>
    </row>
    <row r="386">
      <c r="A386" s="48"/>
      <c r="B386" s="48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48"/>
    </row>
    <row r="387">
      <c r="A387" s="48"/>
      <c r="B387" s="48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48"/>
    </row>
    <row r="388">
      <c r="A388" s="48"/>
      <c r="B388" s="48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48"/>
    </row>
    <row r="389">
      <c r="A389" s="48"/>
      <c r="B389" s="48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48"/>
    </row>
    <row r="390">
      <c r="A390" s="48"/>
      <c r="B390" s="48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48"/>
    </row>
    <row r="391">
      <c r="A391" s="48"/>
      <c r="B391" s="48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48"/>
    </row>
    <row r="392">
      <c r="A392" s="48"/>
      <c r="B392" s="48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48"/>
    </row>
    <row r="393">
      <c r="A393" s="48"/>
      <c r="B393" s="48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48"/>
    </row>
    <row r="394">
      <c r="A394" s="48"/>
      <c r="B394" s="48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48"/>
    </row>
    <row r="395">
      <c r="A395" s="48"/>
      <c r="B395" s="48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48"/>
    </row>
    <row r="396">
      <c r="A396" s="48"/>
      <c r="B396" s="48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48"/>
    </row>
    <row r="397">
      <c r="A397" s="48"/>
      <c r="B397" s="48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48"/>
    </row>
    <row r="398">
      <c r="A398" s="48"/>
      <c r="B398" s="48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48"/>
    </row>
    <row r="399">
      <c r="A399" s="48"/>
      <c r="B399" s="48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48"/>
    </row>
    <row r="400">
      <c r="A400" s="48"/>
      <c r="B400" s="48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48"/>
    </row>
    <row r="401">
      <c r="A401" s="48"/>
      <c r="B401" s="48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48"/>
    </row>
    <row r="402">
      <c r="A402" s="48"/>
      <c r="B402" s="48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48"/>
    </row>
    <row r="403">
      <c r="A403" s="48"/>
      <c r="B403" s="48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48"/>
    </row>
    <row r="404">
      <c r="A404" s="48"/>
      <c r="B404" s="48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48"/>
    </row>
    <row r="405">
      <c r="A405" s="48"/>
      <c r="B405" s="48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48"/>
    </row>
    <row r="406">
      <c r="A406" s="48"/>
      <c r="B406" s="48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48"/>
    </row>
    <row r="407">
      <c r="A407" s="48"/>
      <c r="B407" s="48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48"/>
    </row>
    <row r="408">
      <c r="A408" s="48"/>
      <c r="B408" s="48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48"/>
    </row>
    <row r="409">
      <c r="A409" s="48"/>
      <c r="B409" s="48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48"/>
    </row>
    <row r="410">
      <c r="A410" s="48"/>
      <c r="B410" s="48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48"/>
    </row>
    <row r="411">
      <c r="A411" s="48"/>
      <c r="B411" s="48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48"/>
    </row>
    <row r="412">
      <c r="A412" s="48"/>
      <c r="B412" s="48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48"/>
    </row>
    <row r="413">
      <c r="A413" s="48"/>
      <c r="B413" s="48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48"/>
    </row>
    <row r="414">
      <c r="A414" s="48"/>
      <c r="B414" s="48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48"/>
    </row>
    <row r="415">
      <c r="A415" s="48"/>
      <c r="B415" s="48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48"/>
    </row>
    <row r="416">
      <c r="A416" s="48"/>
      <c r="B416" s="48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48"/>
    </row>
    <row r="417">
      <c r="A417" s="48"/>
      <c r="B417" s="48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48"/>
    </row>
    <row r="418">
      <c r="A418" s="48"/>
      <c r="B418" s="48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48"/>
    </row>
    <row r="419">
      <c r="A419" s="48"/>
      <c r="B419" s="48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48"/>
    </row>
    <row r="420">
      <c r="A420" s="48"/>
      <c r="B420" s="48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48"/>
    </row>
    <row r="421">
      <c r="A421" s="48"/>
      <c r="B421" s="48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48"/>
    </row>
    <row r="422">
      <c r="A422" s="48"/>
      <c r="B422" s="48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48"/>
    </row>
    <row r="423">
      <c r="A423" s="48"/>
      <c r="B423" s="48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48"/>
    </row>
    <row r="424">
      <c r="A424" s="48"/>
      <c r="B424" s="48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48"/>
    </row>
    <row r="425">
      <c r="A425" s="48"/>
      <c r="B425" s="48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48"/>
    </row>
    <row r="426">
      <c r="A426" s="48"/>
      <c r="B426" s="48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48"/>
    </row>
    <row r="427">
      <c r="A427" s="48"/>
      <c r="B427" s="48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48"/>
    </row>
    <row r="428">
      <c r="A428" s="48"/>
      <c r="B428" s="48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48"/>
    </row>
    <row r="429">
      <c r="A429" s="48"/>
      <c r="B429" s="48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48"/>
    </row>
    <row r="430">
      <c r="A430" s="48"/>
      <c r="B430" s="48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48"/>
    </row>
    <row r="431">
      <c r="A431" s="48"/>
      <c r="B431" s="48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48"/>
    </row>
    <row r="432">
      <c r="A432" s="48"/>
      <c r="B432" s="48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48"/>
    </row>
    <row r="433">
      <c r="A433" s="48"/>
      <c r="B433" s="48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48"/>
    </row>
    <row r="434">
      <c r="A434" s="48"/>
      <c r="B434" s="48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48"/>
    </row>
    <row r="435">
      <c r="A435" s="48"/>
      <c r="B435" s="48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48"/>
    </row>
    <row r="436">
      <c r="A436" s="48"/>
      <c r="B436" s="48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48"/>
    </row>
    <row r="437">
      <c r="A437" s="48"/>
      <c r="B437" s="48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48"/>
    </row>
    <row r="438">
      <c r="A438" s="48"/>
      <c r="B438" s="48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48"/>
    </row>
    <row r="439">
      <c r="A439" s="48"/>
      <c r="B439" s="48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48"/>
    </row>
    <row r="440">
      <c r="A440" s="48"/>
      <c r="B440" s="48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48"/>
    </row>
    <row r="441">
      <c r="A441" s="48"/>
      <c r="B441" s="48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48"/>
    </row>
    <row r="442">
      <c r="A442" s="48"/>
      <c r="B442" s="48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48"/>
    </row>
    <row r="443">
      <c r="A443" s="48"/>
      <c r="B443" s="48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48"/>
    </row>
    <row r="444">
      <c r="A444" s="48"/>
      <c r="B444" s="48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48"/>
    </row>
    <row r="445">
      <c r="A445" s="48"/>
      <c r="B445" s="48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48"/>
    </row>
    <row r="446">
      <c r="A446" s="48"/>
      <c r="B446" s="48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48"/>
    </row>
    <row r="447">
      <c r="A447" s="48"/>
      <c r="B447" s="48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48"/>
    </row>
    <row r="448">
      <c r="A448" s="48"/>
      <c r="B448" s="48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48"/>
    </row>
    <row r="449">
      <c r="A449" s="48"/>
      <c r="B449" s="48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48"/>
    </row>
    <row r="450">
      <c r="A450" s="48"/>
      <c r="B450" s="48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48"/>
    </row>
    <row r="451">
      <c r="A451" s="48"/>
      <c r="B451" s="48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48"/>
    </row>
    <row r="452">
      <c r="A452" s="48"/>
      <c r="B452" s="48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48"/>
    </row>
    <row r="453">
      <c r="A453" s="48"/>
      <c r="B453" s="48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48"/>
    </row>
    <row r="454">
      <c r="A454" s="48"/>
      <c r="B454" s="48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48"/>
    </row>
    <row r="455">
      <c r="A455" s="48"/>
      <c r="B455" s="48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48"/>
    </row>
    <row r="456">
      <c r="A456" s="48"/>
      <c r="B456" s="48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48"/>
    </row>
    <row r="457">
      <c r="A457" s="48"/>
      <c r="B457" s="48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48"/>
    </row>
    <row r="458">
      <c r="A458" s="48"/>
      <c r="B458" s="48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48"/>
    </row>
    <row r="459">
      <c r="A459" s="48"/>
      <c r="B459" s="48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48"/>
    </row>
    <row r="460">
      <c r="A460" s="48"/>
      <c r="B460" s="48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48"/>
    </row>
    <row r="461">
      <c r="A461" s="48"/>
      <c r="B461" s="48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48"/>
    </row>
    <row r="462">
      <c r="A462" s="48"/>
      <c r="B462" s="48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48"/>
    </row>
    <row r="463">
      <c r="A463" s="48"/>
      <c r="B463" s="48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48"/>
    </row>
    <row r="464">
      <c r="A464" s="48"/>
      <c r="B464" s="48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48"/>
    </row>
    <row r="465">
      <c r="A465" s="48"/>
      <c r="B465" s="48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48"/>
    </row>
    <row r="466">
      <c r="A466" s="48"/>
      <c r="B466" s="48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48"/>
    </row>
    <row r="467">
      <c r="A467" s="48"/>
      <c r="B467" s="48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48"/>
    </row>
    <row r="468">
      <c r="A468" s="48"/>
      <c r="B468" s="48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48"/>
    </row>
    <row r="469">
      <c r="A469" s="48"/>
      <c r="B469" s="48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48"/>
    </row>
    <row r="470">
      <c r="A470" s="48"/>
      <c r="B470" s="48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48"/>
    </row>
    <row r="471">
      <c r="A471" s="48"/>
      <c r="B471" s="48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48"/>
    </row>
    <row r="472">
      <c r="A472" s="48"/>
      <c r="B472" s="48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48"/>
    </row>
    <row r="473">
      <c r="A473" s="48"/>
      <c r="B473" s="48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48"/>
    </row>
    <row r="474">
      <c r="A474" s="48"/>
      <c r="B474" s="48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48"/>
    </row>
    <row r="475">
      <c r="A475" s="48"/>
      <c r="B475" s="48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48"/>
    </row>
    <row r="476">
      <c r="A476" s="48"/>
      <c r="B476" s="48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48"/>
    </row>
    <row r="477">
      <c r="A477" s="48"/>
      <c r="B477" s="48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48"/>
    </row>
    <row r="478">
      <c r="A478" s="48"/>
      <c r="B478" s="48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48"/>
    </row>
    <row r="479">
      <c r="A479" s="48"/>
      <c r="B479" s="48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48"/>
    </row>
    <row r="480">
      <c r="A480" s="48"/>
      <c r="B480" s="48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48"/>
    </row>
    <row r="481">
      <c r="A481" s="48"/>
      <c r="B481" s="48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48"/>
    </row>
    <row r="482">
      <c r="A482" s="48"/>
      <c r="B482" s="48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48"/>
    </row>
    <row r="483">
      <c r="A483" s="48"/>
      <c r="B483" s="48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48"/>
    </row>
    <row r="484">
      <c r="A484" s="48"/>
      <c r="B484" s="48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48"/>
    </row>
    <row r="485">
      <c r="A485" s="48"/>
      <c r="B485" s="48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48"/>
    </row>
    <row r="486">
      <c r="A486" s="48"/>
      <c r="B486" s="48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48"/>
    </row>
    <row r="487">
      <c r="A487" s="48"/>
      <c r="B487" s="48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48"/>
    </row>
    <row r="488">
      <c r="A488" s="48"/>
      <c r="B488" s="48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48"/>
    </row>
    <row r="489">
      <c r="A489" s="48"/>
      <c r="B489" s="48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48"/>
    </row>
    <row r="490">
      <c r="A490" s="48"/>
      <c r="B490" s="48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48"/>
    </row>
    <row r="491">
      <c r="A491" s="48"/>
      <c r="B491" s="48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48"/>
    </row>
    <row r="492">
      <c r="A492" s="48"/>
      <c r="B492" s="48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48"/>
    </row>
    <row r="493">
      <c r="A493" s="48"/>
      <c r="B493" s="48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48"/>
    </row>
    <row r="494">
      <c r="A494" s="48"/>
      <c r="B494" s="48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48"/>
    </row>
    <row r="495">
      <c r="A495" s="48"/>
      <c r="B495" s="48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48"/>
    </row>
    <row r="496">
      <c r="A496" s="48"/>
      <c r="B496" s="48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48"/>
    </row>
    <row r="497">
      <c r="A497" s="48"/>
      <c r="B497" s="48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48"/>
    </row>
    <row r="498">
      <c r="A498" s="48"/>
      <c r="B498" s="48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48"/>
    </row>
    <row r="499">
      <c r="A499" s="48"/>
      <c r="B499" s="48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48"/>
    </row>
    <row r="500">
      <c r="A500" s="48"/>
      <c r="B500" s="48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48"/>
    </row>
    <row r="501">
      <c r="A501" s="48"/>
      <c r="B501" s="48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48"/>
    </row>
    <row r="502">
      <c r="A502" s="48"/>
      <c r="B502" s="48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48"/>
    </row>
    <row r="503">
      <c r="A503" s="48"/>
      <c r="B503" s="48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48"/>
    </row>
    <row r="504">
      <c r="A504" s="48"/>
      <c r="B504" s="48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48"/>
    </row>
    <row r="505">
      <c r="A505" s="48"/>
      <c r="B505" s="48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48"/>
    </row>
    <row r="506">
      <c r="A506" s="48"/>
      <c r="B506" s="48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48"/>
    </row>
    <row r="507">
      <c r="A507" s="48"/>
      <c r="B507" s="48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48"/>
    </row>
    <row r="508">
      <c r="A508" s="48"/>
      <c r="B508" s="48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48"/>
    </row>
    <row r="509">
      <c r="A509" s="48"/>
      <c r="B509" s="48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48"/>
    </row>
    <row r="510">
      <c r="A510" s="48"/>
      <c r="B510" s="48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48"/>
    </row>
    <row r="511">
      <c r="A511" s="48"/>
      <c r="B511" s="48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48"/>
    </row>
    <row r="512">
      <c r="A512" s="48"/>
      <c r="B512" s="48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48"/>
    </row>
    <row r="513">
      <c r="A513" s="48"/>
      <c r="B513" s="48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48"/>
    </row>
    <row r="514">
      <c r="A514" s="48"/>
      <c r="B514" s="48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48"/>
    </row>
    <row r="515">
      <c r="A515" s="48"/>
      <c r="B515" s="48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48"/>
    </row>
    <row r="516">
      <c r="A516" s="48"/>
      <c r="B516" s="48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48"/>
    </row>
    <row r="517">
      <c r="A517" s="48"/>
      <c r="B517" s="48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48"/>
    </row>
    <row r="518">
      <c r="A518" s="48"/>
      <c r="B518" s="48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48"/>
    </row>
    <row r="519">
      <c r="A519" s="48"/>
      <c r="B519" s="48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48"/>
    </row>
    <row r="520">
      <c r="A520" s="48"/>
      <c r="B520" s="48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48"/>
    </row>
    <row r="521">
      <c r="A521" s="48"/>
      <c r="B521" s="48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48"/>
    </row>
    <row r="522">
      <c r="A522" s="48"/>
      <c r="B522" s="48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48"/>
    </row>
    <row r="523">
      <c r="A523" s="48"/>
      <c r="B523" s="48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48"/>
    </row>
    <row r="524">
      <c r="A524" s="48"/>
      <c r="B524" s="48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48"/>
    </row>
    <row r="525">
      <c r="A525" s="48"/>
      <c r="B525" s="48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48"/>
    </row>
    <row r="526">
      <c r="A526" s="48"/>
      <c r="B526" s="48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48"/>
    </row>
    <row r="527">
      <c r="A527" s="48"/>
      <c r="B527" s="48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48"/>
    </row>
    <row r="528">
      <c r="A528" s="48"/>
      <c r="B528" s="48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48"/>
    </row>
    <row r="529">
      <c r="A529" s="48"/>
      <c r="B529" s="48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48"/>
    </row>
    <row r="530">
      <c r="A530" s="48"/>
      <c r="B530" s="48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48"/>
    </row>
    <row r="531">
      <c r="A531" s="48"/>
      <c r="B531" s="48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48"/>
    </row>
    <row r="532">
      <c r="A532" s="48"/>
      <c r="B532" s="48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48"/>
    </row>
    <row r="533">
      <c r="A533" s="48"/>
      <c r="B533" s="48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48"/>
    </row>
    <row r="534">
      <c r="A534" s="48"/>
      <c r="B534" s="48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48"/>
    </row>
    <row r="535">
      <c r="A535" s="48"/>
      <c r="B535" s="48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48"/>
    </row>
    <row r="536">
      <c r="A536" s="48"/>
      <c r="B536" s="48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48"/>
    </row>
    <row r="537">
      <c r="A537" s="48"/>
      <c r="B537" s="48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48"/>
    </row>
    <row r="538">
      <c r="A538" s="48"/>
      <c r="B538" s="48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48"/>
    </row>
    <row r="539">
      <c r="A539" s="48"/>
      <c r="B539" s="48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48"/>
    </row>
    <row r="540">
      <c r="A540" s="48"/>
      <c r="B540" s="48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48"/>
    </row>
    <row r="541">
      <c r="A541" s="48"/>
      <c r="B541" s="48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48"/>
    </row>
    <row r="542">
      <c r="A542" s="48"/>
      <c r="B542" s="48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48"/>
    </row>
    <row r="543">
      <c r="A543" s="48"/>
      <c r="B543" s="48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48"/>
    </row>
    <row r="544">
      <c r="A544" s="48"/>
      <c r="B544" s="48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48"/>
    </row>
    <row r="545">
      <c r="A545" s="48"/>
      <c r="B545" s="48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48"/>
    </row>
    <row r="546">
      <c r="A546" s="48"/>
      <c r="B546" s="48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48"/>
    </row>
    <row r="547">
      <c r="A547" s="48"/>
      <c r="B547" s="48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48"/>
    </row>
    <row r="548">
      <c r="A548" s="48"/>
      <c r="B548" s="48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48"/>
    </row>
    <row r="549">
      <c r="A549" s="48"/>
      <c r="B549" s="48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48"/>
    </row>
    <row r="550">
      <c r="A550" s="48"/>
      <c r="B550" s="48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48"/>
    </row>
    <row r="551">
      <c r="A551" s="48"/>
      <c r="B551" s="48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48"/>
    </row>
    <row r="552">
      <c r="A552" s="48"/>
      <c r="B552" s="48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48"/>
    </row>
    <row r="553">
      <c r="A553" s="48"/>
      <c r="B553" s="48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48"/>
    </row>
    <row r="554">
      <c r="A554" s="48"/>
      <c r="B554" s="48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48"/>
    </row>
    <row r="555">
      <c r="A555" s="48"/>
      <c r="B555" s="48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48"/>
    </row>
    <row r="556">
      <c r="A556" s="48"/>
      <c r="B556" s="48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48"/>
    </row>
    <row r="557">
      <c r="A557" s="48"/>
      <c r="B557" s="48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48"/>
    </row>
    <row r="558">
      <c r="A558" s="48"/>
      <c r="B558" s="48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48"/>
    </row>
    <row r="559">
      <c r="A559" s="48"/>
      <c r="B559" s="48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48"/>
    </row>
    <row r="560">
      <c r="A560" s="48"/>
      <c r="B560" s="48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48"/>
    </row>
    <row r="561">
      <c r="A561" s="48"/>
      <c r="B561" s="48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48"/>
    </row>
    <row r="562">
      <c r="A562" s="48"/>
      <c r="B562" s="48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48"/>
    </row>
    <row r="563">
      <c r="A563" s="48"/>
      <c r="B563" s="48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48"/>
    </row>
    <row r="564">
      <c r="A564" s="48"/>
      <c r="B564" s="48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48"/>
    </row>
    <row r="565">
      <c r="A565" s="48"/>
      <c r="B565" s="48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48"/>
    </row>
    <row r="566">
      <c r="A566" s="48"/>
      <c r="B566" s="48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48"/>
    </row>
    <row r="567">
      <c r="A567" s="48"/>
      <c r="B567" s="48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48"/>
    </row>
    <row r="568">
      <c r="A568" s="48"/>
      <c r="B568" s="48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48"/>
    </row>
    <row r="569">
      <c r="A569" s="48"/>
      <c r="B569" s="48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48"/>
    </row>
    <row r="570">
      <c r="A570" s="48"/>
      <c r="B570" s="48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48"/>
    </row>
    <row r="571">
      <c r="A571" s="48"/>
      <c r="B571" s="48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48"/>
    </row>
    <row r="572">
      <c r="A572" s="48"/>
      <c r="B572" s="48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48"/>
    </row>
    <row r="573">
      <c r="A573" s="48"/>
      <c r="B573" s="48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48"/>
    </row>
    <row r="574">
      <c r="A574" s="48"/>
      <c r="B574" s="48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48"/>
    </row>
    <row r="575">
      <c r="A575" s="48"/>
      <c r="B575" s="48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48"/>
    </row>
    <row r="576">
      <c r="A576" s="48"/>
      <c r="B576" s="48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48"/>
    </row>
    <row r="577">
      <c r="A577" s="48"/>
      <c r="B577" s="48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48"/>
    </row>
    <row r="578">
      <c r="A578" s="48"/>
      <c r="B578" s="48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48"/>
    </row>
    <row r="579">
      <c r="A579" s="48"/>
      <c r="B579" s="48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48"/>
    </row>
    <row r="580">
      <c r="A580" s="48"/>
      <c r="B580" s="48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48"/>
    </row>
    <row r="581">
      <c r="A581" s="48"/>
      <c r="B581" s="48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48"/>
    </row>
    <row r="582">
      <c r="A582" s="48"/>
      <c r="B582" s="48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48"/>
    </row>
    <row r="583">
      <c r="A583" s="48"/>
      <c r="B583" s="48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48"/>
    </row>
    <row r="584">
      <c r="A584" s="48"/>
      <c r="B584" s="48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48"/>
    </row>
    <row r="585">
      <c r="A585" s="48"/>
      <c r="B585" s="48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48"/>
    </row>
    <row r="586">
      <c r="A586" s="48"/>
      <c r="B586" s="48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48"/>
    </row>
    <row r="587">
      <c r="A587" s="48"/>
      <c r="B587" s="48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48"/>
    </row>
    <row r="588">
      <c r="A588" s="48"/>
      <c r="B588" s="48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48"/>
    </row>
    <row r="589">
      <c r="A589" s="48"/>
      <c r="B589" s="48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48"/>
    </row>
    <row r="590">
      <c r="A590" s="48"/>
      <c r="B590" s="48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48"/>
    </row>
    <row r="591">
      <c r="A591" s="48"/>
      <c r="B591" s="48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48"/>
    </row>
    <row r="592">
      <c r="A592" s="48"/>
      <c r="B592" s="48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48"/>
    </row>
    <row r="593">
      <c r="A593" s="48"/>
      <c r="B593" s="48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48"/>
    </row>
    <row r="594">
      <c r="A594" s="48"/>
      <c r="B594" s="48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48"/>
    </row>
    <row r="595">
      <c r="A595" s="48"/>
      <c r="B595" s="48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48"/>
    </row>
    <row r="596">
      <c r="A596" s="48"/>
      <c r="B596" s="48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48"/>
    </row>
    <row r="597">
      <c r="A597" s="48"/>
      <c r="B597" s="48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48"/>
    </row>
    <row r="598">
      <c r="A598" s="48"/>
      <c r="B598" s="48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48"/>
    </row>
    <row r="599">
      <c r="A599" s="48"/>
      <c r="B599" s="48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48"/>
    </row>
    <row r="600">
      <c r="A600" s="48"/>
      <c r="B600" s="48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48"/>
    </row>
    <row r="601">
      <c r="A601" s="48"/>
      <c r="B601" s="48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48"/>
    </row>
    <row r="602">
      <c r="A602" s="48"/>
      <c r="B602" s="48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48"/>
    </row>
    <row r="603">
      <c r="A603" s="48"/>
      <c r="B603" s="48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48"/>
    </row>
    <row r="604">
      <c r="A604" s="48"/>
      <c r="B604" s="48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48"/>
    </row>
    <row r="605">
      <c r="A605" s="48"/>
      <c r="B605" s="48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48"/>
    </row>
    <row r="606">
      <c r="A606" s="48"/>
      <c r="B606" s="48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48"/>
    </row>
    <row r="607">
      <c r="A607" s="48"/>
      <c r="B607" s="48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48"/>
    </row>
    <row r="608">
      <c r="A608" s="48"/>
      <c r="B608" s="48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48"/>
    </row>
    <row r="609">
      <c r="A609" s="48"/>
      <c r="B609" s="48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48"/>
    </row>
    <row r="610">
      <c r="A610" s="48"/>
      <c r="B610" s="48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48"/>
    </row>
    <row r="611">
      <c r="A611" s="48"/>
      <c r="B611" s="48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48"/>
    </row>
    <row r="612">
      <c r="A612" s="48"/>
      <c r="B612" s="48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48"/>
    </row>
    <row r="613">
      <c r="A613" s="48"/>
      <c r="B613" s="48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48"/>
    </row>
    <row r="614">
      <c r="A614" s="48"/>
      <c r="B614" s="48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48"/>
    </row>
    <row r="615">
      <c r="A615" s="48"/>
      <c r="B615" s="48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48"/>
    </row>
    <row r="616">
      <c r="A616" s="48"/>
      <c r="B616" s="48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48"/>
    </row>
    <row r="617">
      <c r="A617" s="48"/>
      <c r="B617" s="48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48"/>
    </row>
    <row r="618">
      <c r="A618" s="48"/>
      <c r="B618" s="48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48"/>
    </row>
    <row r="619">
      <c r="A619" s="48"/>
      <c r="B619" s="48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48"/>
    </row>
    <row r="620">
      <c r="A620" s="48"/>
      <c r="B620" s="48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48"/>
    </row>
    <row r="621">
      <c r="A621" s="48"/>
      <c r="B621" s="48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48"/>
    </row>
    <row r="622">
      <c r="A622" s="48"/>
      <c r="B622" s="48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48"/>
    </row>
    <row r="623">
      <c r="A623" s="48"/>
      <c r="B623" s="48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48"/>
    </row>
    <row r="624">
      <c r="A624" s="48"/>
      <c r="B624" s="48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48"/>
    </row>
    <row r="625">
      <c r="A625" s="48"/>
      <c r="B625" s="48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48"/>
    </row>
    <row r="626">
      <c r="A626" s="48"/>
      <c r="B626" s="48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48"/>
    </row>
    <row r="627">
      <c r="A627" s="48"/>
      <c r="B627" s="48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48"/>
    </row>
    <row r="628">
      <c r="A628" s="48"/>
      <c r="B628" s="48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48"/>
    </row>
    <row r="629">
      <c r="A629" s="48"/>
      <c r="B629" s="48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48"/>
    </row>
    <row r="630">
      <c r="A630" s="48"/>
      <c r="B630" s="48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48"/>
    </row>
    <row r="631">
      <c r="A631" s="48"/>
      <c r="B631" s="48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48"/>
    </row>
    <row r="632">
      <c r="A632" s="48"/>
      <c r="B632" s="48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48"/>
    </row>
    <row r="633">
      <c r="A633" s="48"/>
      <c r="B633" s="48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48"/>
    </row>
    <row r="634">
      <c r="A634" s="48"/>
      <c r="B634" s="48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48"/>
    </row>
    <row r="635">
      <c r="A635" s="48"/>
      <c r="B635" s="48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48"/>
    </row>
    <row r="636">
      <c r="A636" s="48"/>
      <c r="B636" s="48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48"/>
    </row>
    <row r="637">
      <c r="A637" s="48"/>
      <c r="B637" s="48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48"/>
    </row>
    <row r="638">
      <c r="A638" s="48"/>
      <c r="B638" s="48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48"/>
    </row>
    <row r="639">
      <c r="A639" s="48"/>
      <c r="B639" s="48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48"/>
    </row>
    <row r="640">
      <c r="A640" s="48"/>
      <c r="B640" s="48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48"/>
    </row>
    <row r="641">
      <c r="A641" s="48"/>
      <c r="B641" s="48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48"/>
    </row>
    <row r="642">
      <c r="A642" s="48"/>
      <c r="B642" s="48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48"/>
    </row>
    <row r="643">
      <c r="A643" s="48"/>
      <c r="B643" s="48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48"/>
    </row>
    <row r="644">
      <c r="A644" s="48"/>
      <c r="B644" s="48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48"/>
    </row>
    <row r="645">
      <c r="A645" s="48"/>
      <c r="B645" s="48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48"/>
    </row>
    <row r="646">
      <c r="A646" s="48"/>
      <c r="B646" s="48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48"/>
    </row>
    <row r="647">
      <c r="A647" s="48"/>
      <c r="B647" s="48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48"/>
    </row>
    <row r="648">
      <c r="A648" s="48"/>
      <c r="B648" s="48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48"/>
    </row>
    <row r="649">
      <c r="A649" s="48"/>
      <c r="B649" s="48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48"/>
    </row>
    <row r="650">
      <c r="A650" s="48"/>
      <c r="B650" s="48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48"/>
    </row>
    <row r="651">
      <c r="A651" s="48"/>
      <c r="B651" s="48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48"/>
    </row>
    <row r="652">
      <c r="A652" s="48"/>
      <c r="B652" s="48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48"/>
    </row>
    <row r="653">
      <c r="A653" s="48"/>
      <c r="B653" s="48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48"/>
    </row>
    <row r="654">
      <c r="A654" s="48"/>
      <c r="B654" s="48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48"/>
    </row>
    <row r="655">
      <c r="A655" s="48"/>
      <c r="B655" s="48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48"/>
    </row>
    <row r="656">
      <c r="A656" s="48"/>
      <c r="B656" s="48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48"/>
    </row>
    <row r="657">
      <c r="A657" s="48"/>
      <c r="B657" s="48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48"/>
    </row>
    <row r="658">
      <c r="A658" s="48"/>
      <c r="B658" s="48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48"/>
    </row>
    <row r="659">
      <c r="A659" s="48"/>
      <c r="B659" s="48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48"/>
    </row>
    <row r="660">
      <c r="A660" s="48"/>
      <c r="B660" s="48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48"/>
    </row>
    <row r="661">
      <c r="A661" s="48"/>
      <c r="B661" s="48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48"/>
    </row>
    <row r="662">
      <c r="A662" s="48"/>
      <c r="B662" s="48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48"/>
    </row>
    <row r="663">
      <c r="A663" s="48"/>
      <c r="B663" s="48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48"/>
    </row>
    <row r="664">
      <c r="A664" s="48"/>
      <c r="B664" s="48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48"/>
    </row>
    <row r="665">
      <c r="A665" s="48"/>
      <c r="B665" s="48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48"/>
    </row>
    <row r="666">
      <c r="A666" s="48"/>
      <c r="B666" s="48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48"/>
    </row>
    <row r="667">
      <c r="A667" s="48"/>
      <c r="B667" s="48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48"/>
    </row>
    <row r="668">
      <c r="A668" s="48"/>
      <c r="B668" s="48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48"/>
    </row>
    <row r="669">
      <c r="A669" s="48"/>
      <c r="B669" s="48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48"/>
    </row>
    <row r="670">
      <c r="A670" s="48"/>
      <c r="B670" s="48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48"/>
    </row>
    <row r="671">
      <c r="A671" s="48"/>
      <c r="B671" s="48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48"/>
    </row>
    <row r="672">
      <c r="A672" s="48"/>
      <c r="B672" s="48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48"/>
    </row>
    <row r="673">
      <c r="A673" s="48"/>
      <c r="B673" s="48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48"/>
    </row>
    <row r="674">
      <c r="A674" s="48"/>
      <c r="B674" s="48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48"/>
    </row>
    <row r="675">
      <c r="A675" s="48"/>
      <c r="B675" s="48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48"/>
    </row>
    <row r="676">
      <c r="A676" s="48"/>
      <c r="B676" s="48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48"/>
    </row>
    <row r="677">
      <c r="A677" s="48"/>
      <c r="B677" s="48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48"/>
    </row>
    <row r="678">
      <c r="A678" s="48"/>
      <c r="B678" s="48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48"/>
    </row>
    <row r="679">
      <c r="A679" s="48"/>
      <c r="B679" s="48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48"/>
    </row>
    <row r="680">
      <c r="A680" s="48"/>
      <c r="B680" s="48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48"/>
    </row>
    <row r="681">
      <c r="A681" s="48"/>
      <c r="B681" s="48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48"/>
    </row>
    <row r="682">
      <c r="A682" s="48"/>
      <c r="B682" s="48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48"/>
    </row>
    <row r="683">
      <c r="A683" s="48"/>
      <c r="B683" s="48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48"/>
    </row>
    <row r="684">
      <c r="A684" s="48"/>
      <c r="B684" s="48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48"/>
    </row>
    <row r="685">
      <c r="A685" s="48"/>
      <c r="B685" s="48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48"/>
    </row>
    <row r="686">
      <c r="A686" s="48"/>
      <c r="B686" s="48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48"/>
    </row>
    <row r="687">
      <c r="A687" s="48"/>
      <c r="B687" s="48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48"/>
    </row>
    <row r="688">
      <c r="A688" s="48"/>
      <c r="B688" s="48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48"/>
    </row>
    <row r="689">
      <c r="A689" s="48"/>
      <c r="B689" s="48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48"/>
    </row>
    <row r="690">
      <c r="A690" s="48"/>
      <c r="B690" s="48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48"/>
    </row>
    <row r="691">
      <c r="A691" s="48"/>
      <c r="B691" s="48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48"/>
    </row>
    <row r="692">
      <c r="A692" s="48"/>
      <c r="B692" s="48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48"/>
    </row>
    <row r="693">
      <c r="A693" s="48"/>
      <c r="B693" s="48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48"/>
    </row>
    <row r="694">
      <c r="A694" s="48"/>
      <c r="B694" s="48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48"/>
    </row>
    <row r="695">
      <c r="A695" s="48"/>
      <c r="B695" s="48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48"/>
    </row>
    <row r="696">
      <c r="A696" s="48"/>
      <c r="B696" s="48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48"/>
    </row>
    <row r="697">
      <c r="A697" s="48"/>
      <c r="B697" s="48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48"/>
    </row>
    <row r="698">
      <c r="A698" s="48"/>
      <c r="B698" s="48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48"/>
    </row>
    <row r="699">
      <c r="A699" s="48"/>
      <c r="B699" s="48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48"/>
    </row>
    <row r="700">
      <c r="A700" s="48"/>
      <c r="B700" s="48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48"/>
    </row>
    <row r="701">
      <c r="A701" s="48"/>
      <c r="B701" s="48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48"/>
    </row>
    <row r="702">
      <c r="A702" s="48"/>
      <c r="B702" s="48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48"/>
    </row>
    <row r="703">
      <c r="A703" s="48"/>
      <c r="B703" s="48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48"/>
    </row>
    <row r="704">
      <c r="A704" s="48"/>
      <c r="B704" s="48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48"/>
    </row>
    <row r="705">
      <c r="A705" s="48"/>
      <c r="B705" s="48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48"/>
    </row>
    <row r="706">
      <c r="A706" s="48"/>
      <c r="B706" s="48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48"/>
    </row>
    <row r="707">
      <c r="A707" s="48"/>
      <c r="B707" s="48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48"/>
    </row>
    <row r="708">
      <c r="A708" s="48"/>
      <c r="B708" s="48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48"/>
    </row>
    <row r="709">
      <c r="A709" s="48"/>
      <c r="B709" s="48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48"/>
    </row>
    <row r="710">
      <c r="A710" s="48"/>
      <c r="B710" s="48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48"/>
    </row>
    <row r="711">
      <c r="A711" s="48"/>
      <c r="B711" s="48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48"/>
    </row>
    <row r="712">
      <c r="A712" s="48"/>
      <c r="B712" s="48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48"/>
    </row>
    <row r="713">
      <c r="A713" s="48"/>
      <c r="B713" s="48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48"/>
    </row>
    <row r="714">
      <c r="A714" s="48"/>
      <c r="B714" s="48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48"/>
    </row>
    <row r="715">
      <c r="A715" s="48"/>
      <c r="B715" s="48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48"/>
    </row>
    <row r="716">
      <c r="A716" s="48"/>
      <c r="B716" s="48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48"/>
    </row>
    <row r="717">
      <c r="A717" s="48"/>
      <c r="B717" s="48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48"/>
    </row>
    <row r="718">
      <c r="A718" s="48"/>
      <c r="B718" s="48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48"/>
    </row>
    <row r="719">
      <c r="A719" s="48"/>
      <c r="B719" s="48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48"/>
    </row>
    <row r="720">
      <c r="A720" s="48"/>
      <c r="B720" s="48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48"/>
    </row>
    <row r="721">
      <c r="A721" s="48"/>
      <c r="B721" s="48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48"/>
    </row>
    <row r="722">
      <c r="A722" s="48"/>
      <c r="B722" s="48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48"/>
    </row>
    <row r="723">
      <c r="A723" s="48"/>
      <c r="B723" s="48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48"/>
    </row>
    <row r="724">
      <c r="A724" s="48"/>
      <c r="B724" s="48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48"/>
    </row>
    <row r="725">
      <c r="A725" s="48"/>
      <c r="B725" s="48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48"/>
    </row>
    <row r="726">
      <c r="A726" s="48"/>
      <c r="B726" s="48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48"/>
    </row>
    <row r="727">
      <c r="A727" s="48"/>
      <c r="B727" s="48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48"/>
    </row>
    <row r="728">
      <c r="A728" s="48"/>
      <c r="B728" s="48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48"/>
    </row>
    <row r="729">
      <c r="A729" s="48"/>
      <c r="B729" s="48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48"/>
    </row>
    <row r="730">
      <c r="A730" s="48"/>
      <c r="B730" s="48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48"/>
    </row>
    <row r="731">
      <c r="A731" s="48"/>
      <c r="B731" s="48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48"/>
    </row>
    <row r="732">
      <c r="A732" s="48"/>
      <c r="B732" s="48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48"/>
    </row>
    <row r="733">
      <c r="A733" s="48"/>
      <c r="B733" s="48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48"/>
    </row>
    <row r="734">
      <c r="A734" s="48"/>
      <c r="B734" s="48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48"/>
    </row>
    <row r="735">
      <c r="A735" s="48"/>
      <c r="B735" s="48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48"/>
    </row>
    <row r="736">
      <c r="A736" s="48"/>
      <c r="B736" s="48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48"/>
    </row>
    <row r="737">
      <c r="A737" s="48"/>
      <c r="B737" s="48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48"/>
    </row>
    <row r="738">
      <c r="A738" s="48"/>
      <c r="B738" s="48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48"/>
    </row>
    <row r="739">
      <c r="A739" s="48"/>
      <c r="B739" s="48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48"/>
    </row>
    <row r="740">
      <c r="A740" s="48"/>
      <c r="B740" s="48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48"/>
    </row>
    <row r="741">
      <c r="A741" s="48"/>
      <c r="B741" s="48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48"/>
    </row>
    <row r="742">
      <c r="A742" s="48"/>
      <c r="B742" s="48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48"/>
    </row>
    <row r="743">
      <c r="A743" s="48"/>
      <c r="B743" s="48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48"/>
    </row>
    <row r="744">
      <c r="A744" s="48"/>
      <c r="B744" s="48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48"/>
    </row>
    <row r="745">
      <c r="A745" s="48"/>
      <c r="B745" s="48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48"/>
    </row>
    <row r="746">
      <c r="A746" s="48"/>
      <c r="B746" s="48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48"/>
    </row>
    <row r="747">
      <c r="A747" s="48"/>
      <c r="B747" s="48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48"/>
    </row>
    <row r="748">
      <c r="A748" s="48"/>
      <c r="B748" s="48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48"/>
    </row>
    <row r="749">
      <c r="A749" s="48"/>
      <c r="B749" s="48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48"/>
    </row>
    <row r="750">
      <c r="A750" s="48"/>
      <c r="B750" s="48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48"/>
    </row>
    <row r="751">
      <c r="A751" s="48"/>
      <c r="B751" s="48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48"/>
    </row>
    <row r="752">
      <c r="A752" s="48"/>
      <c r="B752" s="48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48"/>
    </row>
    <row r="753">
      <c r="A753" s="48"/>
      <c r="B753" s="48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48"/>
    </row>
    <row r="754">
      <c r="A754" s="48"/>
      <c r="B754" s="48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48"/>
    </row>
    <row r="755">
      <c r="A755" s="48"/>
      <c r="B755" s="48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48"/>
    </row>
    <row r="756">
      <c r="A756" s="48"/>
      <c r="B756" s="48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48"/>
    </row>
    <row r="757">
      <c r="A757" s="48"/>
      <c r="B757" s="48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48"/>
    </row>
    <row r="758">
      <c r="A758" s="48"/>
      <c r="B758" s="48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48"/>
    </row>
    <row r="759">
      <c r="A759" s="48"/>
      <c r="B759" s="48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48"/>
    </row>
    <row r="760">
      <c r="A760" s="48"/>
      <c r="B760" s="48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48"/>
    </row>
    <row r="761">
      <c r="A761" s="48"/>
      <c r="B761" s="48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48"/>
    </row>
    <row r="762">
      <c r="A762" s="48"/>
      <c r="B762" s="48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48"/>
    </row>
    <row r="763">
      <c r="A763" s="48"/>
      <c r="B763" s="48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48"/>
    </row>
    <row r="764">
      <c r="A764" s="48"/>
      <c r="B764" s="48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48"/>
    </row>
    <row r="765">
      <c r="A765" s="48"/>
      <c r="B765" s="48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48"/>
    </row>
    <row r="766">
      <c r="A766" s="48"/>
      <c r="B766" s="48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48"/>
    </row>
    <row r="767">
      <c r="A767" s="48"/>
      <c r="B767" s="48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48"/>
    </row>
    <row r="768">
      <c r="A768" s="48"/>
      <c r="B768" s="48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48"/>
    </row>
    <row r="769">
      <c r="A769" s="48"/>
      <c r="B769" s="48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48"/>
    </row>
    <row r="770">
      <c r="A770" s="48"/>
      <c r="B770" s="48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48"/>
    </row>
    <row r="771">
      <c r="A771" s="48"/>
      <c r="B771" s="48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48"/>
    </row>
    <row r="772">
      <c r="A772" s="48"/>
      <c r="B772" s="48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48"/>
    </row>
    <row r="773">
      <c r="A773" s="48"/>
      <c r="B773" s="48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48"/>
    </row>
    <row r="774">
      <c r="A774" s="48"/>
      <c r="B774" s="48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48"/>
    </row>
    <row r="775">
      <c r="A775" s="48"/>
      <c r="B775" s="48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48"/>
    </row>
    <row r="776">
      <c r="A776" s="48"/>
      <c r="B776" s="48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48"/>
    </row>
    <row r="777">
      <c r="A777" s="48"/>
      <c r="B777" s="48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48"/>
    </row>
    <row r="778">
      <c r="A778" s="48"/>
      <c r="B778" s="48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48"/>
    </row>
    <row r="779">
      <c r="A779" s="48"/>
      <c r="B779" s="48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48"/>
    </row>
    <row r="780">
      <c r="A780" s="48"/>
      <c r="B780" s="48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48"/>
    </row>
    <row r="781">
      <c r="A781" s="48"/>
      <c r="B781" s="48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48"/>
    </row>
    <row r="782">
      <c r="A782" s="48"/>
      <c r="B782" s="48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48"/>
    </row>
    <row r="783">
      <c r="A783" s="48"/>
      <c r="B783" s="48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48"/>
    </row>
    <row r="784">
      <c r="A784" s="48"/>
      <c r="B784" s="48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48"/>
    </row>
    <row r="785">
      <c r="A785" s="48"/>
      <c r="B785" s="48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48"/>
    </row>
    <row r="786">
      <c r="A786" s="48"/>
      <c r="B786" s="48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48"/>
    </row>
    <row r="787">
      <c r="A787" s="48"/>
      <c r="B787" s="48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48"/>
    </row>
    <row r="788">
      <c r="A788" s="48"/>
      <c r="B788" s="48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48"/>
    </row>
    <row r="789">
      <c r="A789" s="48"/>
      <c r="B789" s="48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48"/>
    </row>
    <row r="790">
      <c r="A790" s="48"/>
      <c r="B790" s="48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48"/>
    </row>
    <row r="791">
      <c r="A791" s="48"/>
      <c r="B791" s="48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48"/>
    </row>
    <row r="792">
      <c r="A792" s="48"/>
      <c r="B792" s="48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48"/>
    </row>
    <row r="793">
      <c r="A793" s="48"/>
      <c r="B793" s="48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48"/>
    </row>
    <row r="794">
      <c r="A794" s="48"/>
      <c r="B794" s="48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48"/>
    </row>
    <row r="795">
      <c r="A795" s="48"/>
      <c r="B795" s="48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48"/>
    </row>
    <row r="796">
      <c r="A796" s="48"/>
      <c r="B796" s="48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48"/>
    </row>
    <row r="797">
      <c r="A797" s="48"/>
      <c r="B797" s="48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48"/>
    </row>
    <row r="798">
      <c r="A798" s="48"/>
      <c r="B798" s="48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48"/>
    </row>
    <row r="799">
      <c r="A799" s="48"/>
      <c r="B799" s="48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48"/>
    </row>
    <row r="800">
      <c r="A800" s="48"/>
      <c r="B800" s="48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48"/>
    </row>
    <row r="801">
      <c r="A801" s="48"/>
      <c r="B801" s="48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48"/>
    </row>
    <row r="802">
      <c r="A802" s="48"/>
      <c r="B802" s="48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48"/>
    </row>
    <row r="803">
      <c r="A803" s="48"/>
      <c r="B803" s="48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48"/>
    </row>
    <row r="804">
      <c r="A804" s="48"/>
      <c r="B804" s="48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48"/>
    </row>
    <row r="805">
      <c r="A805" s="48"/>
      <c r="B805" s="48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48"/>
    </row>
    <row r="806">
      <c r="A806" s="48"/>
      <c r="B806" s="48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48"/>
    </row>
    <row r="807">
      <c r="A807" s="48"/>
      <c r="B807" s="48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48"/>
    </row>
    <row r="808">
      <c r="A808" s="48"/>
      <c r="B808" s="48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48"/>
    </row>
    <row r="809">
      <c r="A809" s="48"/>
      <c r="B809" s="48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48"/>
    </row>
    <row r="810">
      <c r="A810" s="48"/>
      <c r="B810" s="48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48"/>
    </row>
    <row r="811">
      <c r="A811" s="48"/>
      <c r="B811" s="48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48"/>
    </row>
    <row r="812">
      <c r="A812" s="48"/>
      <c r="B812" s="48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48"/>
    </row>
    <row r="813">
      <c r="A813" s="48"/>
      <c r="B813" s="48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48"/>
    </row>
    <row r="814">
      <c r="A814" s="48"/>
      <c r="B814" s="48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48"/>
    </row>
    <row r="815">
      <c r="A815" s="48"/>
      <c r="B815" s="48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48"/>
    </row>
    <row r="816">
      <c r="A816" s="48"/>
      <c r="B816" s="48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48"/>
    </row>
    <row r="817">
      <c r="A817" s="48"/>
      <c r="B817" s="48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48"/>
    </row>
    <row r="818">
      <c r="A818" s="48"/>
      <c r="B818" s="48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48"/>
    </row>
    <row r="819">
      <c r="A819" s="48"/>
      <c r="B819" s="48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48"/>
    </row>
    <row r="820">
      <c r="A820" s="48"/>
      <c r="B820" s="48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48"/>
    </row>
    <row r="821">
      <c r="A821" s="48"/>
      <c r="B821" s="48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48"/>
    </row>
    <row r="822">
      <c r="A822" s="48"/>
      <c r="B822" s="48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48"/>
    </row>
    <row r="823">
      <c r="A823" s="48"/>
      <c r="B823" s="48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48"/>
    </row>
    <row r="824">
      <c r="A824" s="48"/>
      <c r="B824" s="48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48"/>
    </row>
    <row r="825">
      <c r="A825" s="48"/>
      <c r="B825" s="48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48"/>
    </row>
    <row r="826">
      <c r="A826" s="48"/>
      <c r="B826" s="48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48"/>
    </row>
    <row r="827">
      <c r="A827" s="48"/>
      <c r="B827" s="48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48"/>
    </row>
    <row r="828">
      <c r="A828" s="48"/>
      <c r="B828" s="48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48"/>
    </row>
    <row r="829">
      <c r="A829" s="48"/>
      <c r="B829" s="48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48"/>
    </row>
    <row r="830">
      <c r="A830" s="48"/>
      <c r="B830" s="48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48"/>
    </row>
    <row r="831">
      <c r="A831" s="48"/>
      <c r="B831" s="48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48"/>
    </row>
    <row r="832">
      <c r="A832" s="48"/>
      <c r="B832" s="48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48"/>
    </row>
    <row r="833">
      <c r="A833" s="48"/>
      <c r="B833" s="48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48"/>
    </row>
    <row r="834">
      <c r="A834" s="48"/>
      <c r="B834" s="48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48"/>
    </row>
    <row r="835">
      <c r="A835" s="48"/>
      <c r="B835" s="48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48"/>
    </row>
    <row r="836">
      <c r="A836" s="48"/>
      <c r="B836" s="48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48"/>
    </row>
    <row r="837">
      <c r="A837" s="48"/>
      <c r="B837" s="48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48"/>
    </row>
    <row r="838">
      <c r="A838" s="48"/>
      <c r="B838" s="48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48"/>
    </row>
    <row r="839">
      <c r="A839" s="48"/>
      <c r="B839" s="48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48"/>
    </row>
    <row r="840">
      <c r="A840" s="48"/>
      <c r="B840" s="48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48"/>
    </row>
    <row r="841">
      <c r="A841" s="48"/>
      <c r="B841" s="48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48"/>
    </row>
    <row r="842">
      <c r="A842" s="48"/>
      <c r="B842" s="48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48"/>
    </row>
    <row r="843">
      <c r="A843" s="48"/>
      <c r="B843" s="48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48"/>
    </row>
    <row r="844">
      <c r="A844" s="48"/>
      <c r="B844" s="48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48"/>
    </row>
    <row r="845">
      <c r="A845" s="48"/>
      <c r="B845" s="48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48"/>
    </row>
    <row r="846">
      <c r="A846" s="48"/>
      <c r="B846" s="48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48"/>
    </row>
    <row r="847">
      <c r="A847" s="48"/>
      <c r="B847" s="48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48"/>
    </row>
    <row r="848">
      <c r="A848" s="48"/>
      <c r="B848" s="48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48"/>
    </row>
    <row r="849">
      <c r="A849" s="48"/>
      <c r="B849" s="48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48"/>
    </row>
    <row r="850">
      <c r="A850" s="48"/>
      <c r="B850" s="48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48"/>
    </row>
    <row r="851">
      <c r="A851" s="48"/>
      <c r="B851" s="48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48"/>
    </row>
    <row r="852">
      <c r="A852" s="48"/>
      <c r="B852" s="48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48"/>
    </row>
    <row r="853">
      <c r="A853" s="48"/>
      <c r="B853" s="48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48"/>
    </row>
    <row r="854">
      <c r="A854" s="48"/>
      <c r="B854" s="48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48"/>
    </row>
    <row r="855">
      <c r="A855" s="48"/>
      <c r="B855" s="48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48"/>
    </row>
    <row r="856">
      <c r="A856" s="48"/>
      <c r="B856" s="48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48"/>
    </row>
    <row r="857">
      <c r="A857" s="48"/>
      <c r="B857" s="48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48"/>
    </row>
    <row r="858">
      <c r="A858" s="48"/>
      <c r="B858" s="48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48"/>
    </row>
    <row r="859">
      <c r="A859" s="48"/>
      <c r="B859" s="48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48"/>
    </row>
    <row r="860">
      <c r="A860" s="48"/>
      <c r="B860" s="48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48"/>
    </row>
    <row r="861">
      <c r="A861" s="48"/>
      <c r="B861" s="48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48"/>
    </row>
    <row r="862">
      <c r="A862" s="48"/>
      <c r="B862" s="48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48"/>
    </row>
    <row r="863">
      <c r="A863" s="48"/>
      <c r="B863" s="48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48"/>
    </row>
    <row r="864">
      <c r="A864" s="48"/>
      <c r="B864" s="48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48"/>
    </row>
    <row r="865">
      <c r="A865" s="48"/>
      <c r="B865" s="48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48"/>
    </row>
    <row r="866">
      <c r="A866" s="48"/>
      <c r="B866" s="48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48"/>
    </row>
    <row r="867">
      <c r="A867" s="48"/>
      <c r="B867" s="48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48"/>
    </row>
    <row r="868">
      <c r="A868" s="48"/>
      <c r="B868" s="48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48"/>
    </row>
    <row r="869">
      <c r="A869" s="48"/>
      <c r="B869" s="48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48"/>
    </row>
    <row r="870">
      <c r="A870" s="48"/>
      <c r="B870" s="48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48"/>
    </row>
    <row r="871">
      <c r="A871" s="48"/>
      <c r="B871" s="48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48"/>
    </row>
    <row r="872">
      <c r="A872" s="48"/>
      <c r="B872" s="48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48"/>
    </row>
    <row r="873">
      <c r="A873" s="48"/>
      <c r="B873" s="48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48"/>
    </row>
    <row r="874">
      <c r="A874" s="48"/>
      <c r="B874" s="48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48"/>
    </row>
    <row r="875">
      <c r="A875" s="48"/>
      <c r="B875" s="48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48"/>
    </row>
    <row r="876">
      <c r="A876" s="48"/>
      <c r="B876" s="48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48"/>
    </row>
    <row r="877">
      <c r="A877" s="48"/>
      <c r="B877" s="48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48"/>
    </row>
    <row r="878">
      <c r="A878" s="48"/>
      <c r="B878" s="48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48"/>
    </row>
    <row r="879">
      <c r="A879" s="48"/>
      <c r="B879" s="48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48"/>
    </row>
    <row r="880">
      <c r="A880" s="48"/>
      <c r="B880" s="48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48"/>
    </row>
    <row r="881">
      <c r="A881" s="48"/>
      <c r="B881" s="48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48"/>
    </row>
    <row r="882">
      <c r="A882" s="48"/>
      <c r="B882" s="48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48"/>
    </row>
    <row r="883">
      <c r="A883" s="48"/>
      <c r="B883" s="48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48"/>
    </row>
    <row r="884">
      <c r="A884" s="48"/>
      <c r="B884" s="48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48"/>
    </row>
    <row r="885">
      <c r="A885" s="48"/>
      <c r="B885" s="48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48"/>
    </row>
    <row r="886">
      <c r="A886" s="48"/>
      <c r="B886" s="48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48"/>
    </row>
    <row r="887">
      <c r="A887" s="48"/>
      <c r="B887" s="48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48"/>
    </row>
    <row r="888">
      <c r="A888" s="48"/>
      <c r="B888" s="48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48"/>
    </row>
    <row r="889">
      <c r="A889" s="48"/>
      <c r="B889" s="48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48"/>
    </row>
    <row r="890">
      <c r="A890" s="48"/>
      <c r="B890" s="48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48"/>
    </row>
    <row r="891">
      <c r="A891" s="48"/>
      <c r="B891" s="48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48"/>
    </row>
    <row r="892">
      <c r="A892" s="48"/>
      <c r="B892" s="48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48"/>
    </row>
    <row r="893">
      <c r="A893" s="48"/>
      <c r="B893" s="48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48"/>
    </row>
    <row r="894">
      <c r="A894" s="48"/>
      <c r="B894" s="48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48"/>
    </row>
    <row r="895">
      <c r="A895" s="48"/>
      <c r="B895" s="48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48"/>
    </row>
    <row r="896">
      <c r="A896" s="48"/>
      <c r="B896" s="48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48"/>
    </row>
    <row r="897">
      <c r="A897" s="48"/>
      <c r="B897" s="48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48"/>
    </row>
    <row r="898">
      <c r="A898" s="48"/>
      <c r="B898" s="48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48"/>
    </row>
    <row r="899">
      <c r="A899" s="48"/>
      <c r="B899" s="48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48"/>
    </row>
    <row r="900">
      <c r="A900" s="48"/>
      <c r="B900" s="48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48"/>
    </row>
    <row r="901">
      <c r="A901" s="48"/>
      <c r="B901" s="48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48"/>
    </row>
    <row r="902">
      <c r="A902" s="48"/>
      <c r="B902" s="48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48"/>
    </row>
    <row r="903">
      <c r="A903" s="48"/>
      <c r="B903" s="48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48"/>
    </row>
    <row r="904">
      <c r="A904" s="48"/>
      <c r="B904" s="48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48"/>
    </row>
    <row r="905">
      <c r="A905" s="48"/>
      <c r="B905" s="48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48"/>
    </row>
    <row r="906">
      <c r="A906" s="48"/>
      <c r="B906" s="48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48"/>
    </row>
    <row r="907">
      <c r="A907" s="48"/>
      <c r="B907" s="48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48"/>
    </row>
    <row r="908">
      <c r="A908" s="48"/>
      <c r="B908" s="48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48"/>
    </row>
    <row r="909">
      <c r="A909" s="48"/>
      <c r="B909" s="48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48"/>
    </row>
    <row r="910">
      <c r="A910" s="48"/>
      <c r="B910" s="48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48"/>
    </row>
    <row r="911">
      <c r="A911" s="48"/>
      <c r="B911" s="48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48"/>
    </row>
    <row r="912">
      <c r="A912" s="48"/>
      <c r="B912" s="48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48"/>
    </row>
    <row r="913">
      <c r="A913" s="48"/>
      <c r="B913" s="48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48"/>
    </row>
    <row r="914">
      <c r="A914" s="48"/>
      <c r="B914" s="48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48"/>
    </row>
    <row r="915">
      <c r="A915" s="48"/>
      <c r="B915" s="48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48"/>
    </row>
    <row r="916">
      <c r="A916" s="48"/>
      <c r="B916" s="48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48"/>
    </row>
    <row r="917">
      <c r="A917" s="48"/>
      <c r="B917" s="48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48"/>
    </row>
    <row r="918">
      <c r="A918" s="48"/>
      <c r="B918" s="48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48"/>
    </row>
    <row r="919">
      <c r="A919" s="48"/>
      <c r="B919" s="48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48"/>
    </row>
    <row r="920">
      <c r="A920" s="48"/>
      <c r="B920" s="48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48"/>
    </row>
    <row r="921">
      <c r="A921" s="48"/>
      <c r="B921" s="48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48"/>
    </row>
    <row r="922">
      <c r="A922" s="48"/>
      <c r="B922" s="48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48"/>
    </row>
    <row r="923">
      <c r="A923" s="48"/>
      <c r="B923" s="48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48"/>
    </row>
    <row r="924">
      <c r="A924" s="48"/>
      <c r="B924" s="48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48"/>
    </row>
    <row r="925">
      <c r="A925" s="48"/>
      <c r="B925" s="48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48"/>
    </row>
    <row r="926">
      <c r="A926" s="48"/>
      <c r="B926" s="48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48"/>
    </row>
    <row r="927">
      <c r="A927" s="48"/>
      <c r="B927" s="48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48"/>
    </row>
    <row r="928">
      <c r="A928" s="48"/>
      <c r="B928" s="48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48"/>
    </row>
    <row r="929">
      <c r="A929" s="48"/>
      <c r="B929" s="48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48"/>
    </row>
    <row r="930">
      <c r="A930" s="48"/>
      <c r="B930" s="48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48"/>
    </row>
    <row r="931">
      <c r="A931" s="48"/>
      <c r="B931" s="48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48"/>
    </row>
    <row r="932">
      <c r="A932" s="48"/>
      <c r="B932" s="48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48"/>
    </row>
    <row r="933">
      <c r="A933" s="48"/>
      <c r="B933" s="48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48"/>
    </row>
    <row r="934">
      <c r="A934" s="48"/>
      <c r="B934" s="48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48"/>
    </row>
    <row r="935">
      <c r="A935" s="48"/>
      <c r="B935" s="48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48"/>
    </row>
    <row r="936">
      <c r="A936" s="48"/>
      <c r="B936" s="48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48"/>
    </row>
    <row r="937">
      <c r="A937" s="48"/>
      <c r="B937" s="48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48"/>
    </row>
    <row r="938">
      <c r="A938" s="48"/>
      <c r="B938" s="48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48"/>
    </row>
    <row r="939">
      <c r="A939" s="48"/>
      <c r="B939" s="48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48"/>
    </row>
    <row r="940">
      <c r="A940" s="48"/>
      <c r="B940" s="48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48"/>
    </row>
    <row r="941">
      <c r="A941" s="48"/>
      <c r="B941" s="48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48"/>
    </row>
    <row r="942">
      <c r="A942" s="48"/>
      <c r="B942" s="48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48"/>
    </row>
    <row r="943">
      <c r="A943" s="48"/>
      <c r="B943" s="48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48"/>
    </row>
    <row r="944">
      <c r="A944" s="48"/>
      <c r="B944" s="48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48"/>
    </row>
    <row r="945">
      <c r="A945" s="48"/>
      <c r="B945" s="48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48"/>
    </row>
    <row r="946">
      <c r="A946" s="48"/>
      <c r="B946" s="48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48"/>
    </row>
    <row r="947">
      <c r="A947" s="48"/>
      <c r="B947" s="48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48"/>
    </row>
    <row r="948">
      <c r="A948" s="48"/>
      <c r="B948" s="48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48"/>
    </row>
    <row r="949">
      <c r="A949" s="48"/>
      <c r="B949" s="48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48"/>
    </row>
    <row r="950">
      <c r="A950" s="48"/>
      <c r="B950" s="48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48"/>
    </row>
    <row r="951">
      <c r="A951" s="48"/>
      <c r="B951" s="48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48"/>
    </row>
    <row r="952">
      <c r="A952" s="48"/>
      <c r="B952" s="48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48"/>
    </row>
    <row r="953">
      <c r="A953" s="48"/>
      <c r="B953" s="48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48"/>
    </row>
    <row r="954">
      <c r="A954" s="48"/>
      <c r="B954" s="48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48"/>
    </row>
    <row r="955">
      <c r="A955" s="48"/>
      <c r="B955" s="48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48"/>
    </row>
    <row r="956">
      <c r="A956" s="48"/>
      <c r="B956" s="48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48"/>
    </row>
    <row r="957">
      <c r="A957" s="48"/>
      <c r="B957" s="48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48"/>
    </row>
    <row r="958">
      <c r="A958" s="48"/>
      <c r="B958" s="48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48"/>
    </row>
    <row r="959">
      <c r="A959" s="48"/>
      <c r="B959" s="48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48"/>
    </row>
    <row r="960">
      <c r="A960" s="48"/>
      <c r="B960" s="48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48"/>
    </row>
    <row r="961">
      <c r="A961" s="48"/>
      <c r="B961" s="48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48"/>
    </row>
    <row r="962">
      <c r="A962" s="48"/>
      <c r="B962" s="48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48"/>
    </row>
    <row r="963">
      <c r="A963" s="48"/>
      <c r="B963" s="48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48"/>
    </row>
    <row r="964">
      <c r="A964" s="48"/>
      <c r="B964" s="48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48"/>
    </row>
    <row r="965">
      <c r="A965" s="48"/>
      <c r="B965" s="48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48"/>
    </row>
    <row r="966">
      <c r="A966" s="48"/>
      <c r="B966" s="48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48"/>
    </row>
    <row r="967">
      <c r="A967" s="48"/>
      <c r="B967" s="48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48"/>
    </row>
    <row r="968">
      <c r="A968" s="48"/>
      <c r="B968" s="48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48"/>
    </row>
    <row r="969">
      <c r="A969" s="48"/>
      <c r="B969" s="48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48"/>
    </row>
    <row r="970">
      <c r="A970" s="48"/>
      <c r="B970" s="48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48"/>
    </row>
    <row r="971">
      <c r="A971" s="48"/>
      <c r="B971" s="48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48"/>
    </row>
    <row r="972">
      <c r="A972" s="48"/>
      <c r="B972" s="48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48"/>
    </row>
    <row r="973">
      <c r="A973" s="48"/>
      <c r="B973" s="48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48"/>
    </row>
    <row r="974">
      <c r="A974" s="48"/>
      <c r="B974" s="48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48"/>
    </row>
    <row r="975">
      <c r="A975" s="48"/>
      <c r="B975" s="48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48"/>
    </row>
    <row r="976">
      <c r="A976" s="48"/>
      <c r="B976" s="48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48"/>
    </row>
    <row r="977">
      <c r="A977" s="48"/>
      <c r="B977" s="48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48"/>
    </row>
    <row r="978">
      <c r="A978" s="48"/>
      <c r="B978" s="48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48"/>
    </row>
    <row r="979">
      <c r="A979" s="48"/>
      <c r="B979" s="48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48"/>
    </row>
    <row r="980">
      <c r="A980" s="48"/>
      <c r="B980" s="48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48"/>
    </row>
    <row r="981">
      <c r="A981" s="48"/>
      <c r="B981" s="48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48"/>
    </row>
    <row r="982">
      <c r="A982" s="48"/>
      <c r="B982" s="48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48"/>
    </row>
    <row r="983">
      <c r="A983" s="48"/>
      <c r="B983" s="48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48"/>
    </row>
    <row r="984">
      <c r="A984" s="48"/>
      <c r="B984" s="48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48"/>
    </row>
    <row r="985">
      <c r="A985" s="48"/>
      <c r="B985" s="48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48"/>
    </row>
    <row r="986">
      <c r="A986" s="48"/>
      <c r="B986" s="48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48"/>
    </row>
    <row r="987">
      <c r="A987" s="48"/>
      <c r="B987" s="48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48"/>
    </row>
    <row r="988">
      <c r="A988" s="48"/>
      <c r="B988" s="48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48"/>
    </row>
    <row r="989">
      <c r="A989" s="48"/>
      <c r="B989" s="48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48"/>
    </row>
    <row r="990">
      <c r="A990" s="48"/>
      <c r="B990" s="48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48"/>
    </row>
    <row r="991">
      <c r="A991" s="48"/>
      <c r="B991" s="48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48"/>
    </row>
    <row r="992">
      <c r="A992" s="48"/>
      <c r="B992" s="48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48"/>
    </row>
    <row r="993">
      <c r="A993" s="48"/>
      <c r="B993" s="48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48"/>
    </row>
    <row r="994">
      <c r="A994" s="48"/>
      <c r="B994" s="48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48"/>
    </row>
    <row r="995">
      <c r="A995" s="48"/>
      <c r="B995" s="48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48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27.13"/>
    <col customWidth="1" min="3" max="27" width="10.63"/>
  </cols>
  <sheetData>
    <row r="1" ht="8.25" customHeight="1">
      <c r="A1" s="46"/>
      <c r="B1" s="4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</row>
    <row r="2" ht="12.0" customHeight="1">
      <c r="A2" s="46"/>
      <c r="B2" s="49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47"/>
      <c r="T2" s="148"/>
      <c r="U2" s="148"/>
      <c r="V2" s="148"/>
      <c r="W2" s="148"/>
      <c r="X2" s="148"/>
      <c r="Y2" s="148"/>
      <c r="Z2" s="148"/>
      <c r="AA2" s="149"/>
    </row>
    <row r="3" ht="12.0" customHeight="1">
      <c r="A3" s="46"/>
      <c r="B3" s="49" t="s">
        <v>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47"/>
      <c r="T3" s="148"/>
      <c r="U3" s="148"/>
      <c r="V3" s="148"/>
      <c r="W3" s="148"/>
      <c r="X3" s="148"/>
      <c r="Y3" s="148"/>
      <c r="Z3" s="148"/>
      <c r="AA3" s="149"/>
    </row>
    <row r="4" ht="12.0" customHeight="1">
      <c r="A4" s="46"/>
      <c r="B4" s="51" t="s">
        <v>100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50"/>
      <c r="T4" s="148"/>
      <c r="U4" s="148"/>
      <c r="V4" s="148"/>
      <c r="W4" s="148"/>
      <c r="X4" s="148"/>
      <c r="Y4" s="148"/>
      <c r="Z4" s="148"/>
      <c r="AA4" s="149"/>
    </row>
    <row r="5" ht="12.0" customHeight="1">
      <c r="A5" s="46"/>
      <c r="B5" s="52" t="s">
        <v>17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50"/>
      <c r="T5" s="148"/>
      <c r="U5" s="148"/>
      <c r="V5" s="148"/>
      <c r="W5" s="148"/>
      <c r="X5" s="148"/>
      <c r="Y5" s="148"/>
      <c r="Z5" s="148"/>
      <c r="AA5" s="149"/>
    </row>
    <row r="6" ht="12.0" customHeight="1">
      <c r="A6" s="46"/>
      <c r="B6" s="4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49"/>
      <c r="T6" s="148"/>
      <c r="U6" s="148"/>
      <c r="V6" s="148"/>
      <c r="W6" s="148"/>
      <c r="X6" s="148"/>
      <c r="Y6" s="148"/>
      <c r="Z6" s="148"/>
      <c r="AA6" s="149"/>
    </row>
    <row r="7" ht="15.75" customHeight="1">
      <c r="A7" s="46"/>
      <c r="B7" s="4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8"/>
      <c r="T7" s="118"/>
      <c r="U7" s="118"/>
      <c r="V7" s="118"/>
      <c r="W7" s="118"/>
      <c r="X7" s="118"/>
      <c r="Y7" s="118"/>
      <c r="Z7" s="118"/>
      <c r="AA7" s="118"/>
    </row>
    <row r="8" ht="15.75" customHeight="1">
      <c r="A8" s="46"/>
      <c r="B8" s="47"/>
      <c r="C8" s="118"/>
      <c r="D8" s="48"/>
      <c r="E8" s="117"/>
      <c r="F8" s="118"/>
      <c r="G8" s="118"/>
      <c r="H8" s="118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 ht="15.75" customHeight="1">
      <c r="A9" s="53"/>
      <c r="B9" s="54"/>
      <c r="C9" s="120">
        <v>43921.0</v>
      </c>
      <c r="D9" s="120">
        <v>44012.0</v>
      </c>
      <c r="E9" s="120">
        <v>44104.0</v>
      </c>
      <c r="F9" s="120">
        <v>44196.0</v>
      </c>
      <c r="G9" s="55">
        <v>44286.0</v>
      </c>
      <c r="H9" s="55">
        <v>44377.0</v>
      </c>
      <c r="I9" s="55">
        <v>44469.0</v>
      </c>
      <c r="J9" s="56">
        <v>44561.0</v>
      </c>
      <c r="K9" s="55">
        <v>44651.0</v>
      </c>
      <c r="L9" s="55">
        <v>44742.0</v>
      </c>
      <c r="M9" s="55">
        <v>44834.0</v>
      </c>
      <c r="N9" s="55">
        <v>44926.0</v>
      </c>
      <c r="O9" s="55">
        <v>45016.0</v>
      </c>
      <c r="P9" s="55" t="s">
        <v>83</v>
      </c>
      <c r="Q9" s="55" t="s">
        <v>84</v>
      </c>
      <c r="R9" s="57" t="s">
        <v>19</v>
      </c>
      <c r="S9" s="57" t="s">
        <v>20</v>
      </c>
      <c r="T9" s="57" t="s">
        <v>21</v>
      </c>
      <c r="U9" s="57" t="s">
        <v>22</v>
      </c>
      <c r="V9" s="57" t="s">
        <v>23</v>
      </c>
      <c r="W9" s="57" t="s">
        <v>24</v>
      </c>
      <c r="X9" s="57" t="s">
        <v>25</v>
      </c>
      <c r="Y9" s="57" t="s">
        <v>26</v>
      </c>
      <c r="Z9" s="57" t="s">
        <v>27</v>
      </c>
      <c r="AA9" s="151"/>
    </row>
    <row r="10">
      <c r="A10" s="48"/>
      <c r="B10" s="121" t="s">
        <v>101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>
      <c r="A11" s="48"/>
      <c r="B11" s="152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>
      <c r="A12" s="48"/>
      <c r="B12" s="153" t="s">
        <v>102</v>
      </c>
      <c r="C12" s="154">
        <v>0.035</v>
      </c>
      <c r="D12" s="154">
        <v>0.022</v>
      </c>
      <c r="E12" s="154">
        <v>0.012</v>
      </c>
      <c r="F12" s="154">
        <v>0.013</v>
      </c>
      <c r="G12" s="154">
        <v>0.025</v>
      </c>
      <c r="H12" s="154">
        <v>0.022</v>
      </c>
      <c r="I12" s="154">
        <v>0.024</v>
      </c>
      <c r="J12" s="154">
        <v>0.027</v>
      </c>
      <c r="K12" s="154">
        <v>0.038</v>
      </c>
      <c r="L12" s="154">
        <v>0.039</v>
      </c>
      <c r="M12" s="154">
        <v>0.045</v>
      </c>
      <c r="N12" s="155">
        <v>0.041</v>
      </c>
      <c r="O12" s="154">
        <v>0.047</v>
      </c>
      <c r="P12" s="154">
        <v>0.045</v>
      </c>
      <c r="Q12" s="154">
        <v>0.044</v>
      </c>
      <c r="R12" s="154">
        <v>0.042</v>
      </c>
      <c r="S12" s="154">
        <v>0.051</v>
      </c>
      <c r="T12" s="154">
        <v>0.047</v>
      </c>
      <c r="U12" s="154">
        <v>0.045</v>
      </c>
      <c r="V12" s="154">
        <v>0.042</v>
      </c>
      <c r="W12" s="154">
        <v>0.048</v>
      </c>
      <c r="X12" s="154">
        <v>0.045</v>
      </c>
      <c r="Y12" s="154">
        <v>0.043</v>
      </c>
      <c r="Z12" s="154">
        <v>0.041</v>
      </c>
      <c r="AA12" s="156"/>
    </row>
    <row r="13">
      <c r="A13" s="48"/>
      <c r="B13" s="157" t="s">
        <v>103</v>
      </c>
      <c r="C13" s="145">
        <v>0.05</v>
      </c>
      <c r="D13" s="145">
        <v>0.062</v>
      </c>
      <c r="E13" s="145">
        <v>0.053</v>
      </c>
      <c r="F13" s="145">
        <v>0.037</v>
      </c>
      <c r="G13" s="145">
        <v>0.029</v>
      </c>
      <c r="H13" s="145">
        <v>0.028</v>
      </c>
      <c r="I13" s="145">
        <v>0.031</v>
      </c>
      <c r="J13" s="145">
        <v>0.031</v>
      </c>
      <c r="K13" s="145">
        <v>0.034</v>
      </c>
      <c r="L13" s="145">
        <v>0.04</v>
      </c>
      <c r="M13" s="145">
        <v>0.046</v>
      </c>
      <c r="N13" s="145">
        <v>0.051</v>
      </c>
      <c r="O13" s="145">
        <v>0.053</v>
      </c>
      <c r="P13" s="145">
        <v>0.058</v>
      </c>
      <c r="Q13" s="145">
        <v>0.059</v>
      </c>
      <c r="R13" s="145">
        <v>0.06</v>
      </c>
      <c r="S13" s="158">
        <v>0.061</v>
      </c>
      <c r="T13" s="158">
        <v>0.068</v>
      </c>
      <c r="U13" s="158">
        <v>0.07</v>
      </c>
      <c r="V13" s="158">
        <v>0.067</v>
      </c>
      <c r="W13" s="159">
        <v>0.064</v>
      </c>
      <c r="X13" s="158">
        <v>0.065</v>
      </c>
      <c r="Y13" s="158">
        <v>0.067</v>
      </c>
      <c r="Z13" s="158">
        <v>0.066</v>
      </c>
      <c r="AA13" s="160"/>
    </row>
    <row r="14">
      <c r="A14" s="48"/>
      <c r="B14" s="48"/>
      <c r="C14" s="117"/>
      <c r="D14" s="117"/>
      <c r="E14" s="117"/>
      <c r="F14" s="117"/>
      <c r="G14" s="117"/>
      <c r="H14" s="117"/>
      <c r="I14" s="48"/>
      <c r="J14" s="48"/>
      <c r="K14" s="117"/>
      <c r="L14" s="117"/>
      <c r="M14" s="117"/>
      <c r="N14" s="48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>
      <c r="A15" s="48"/>
      <c r="B15" s="48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>
      <c r="A16" s="48"/>
      <c r="B16" s="48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>
      <c r="A17" s="48"/>
      <c r="B17" s="48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>
      <c r="A18" s="48"/>
      <c r="B18" s="48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>
      <c r="A19" s="48"/>
      <c r="B19" s="48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>
      <c r="A20" s="48"/>
      <c r="B20" s="48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>
      <c r="A21" s="48"/>
      <c r="B21" s="48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>
      <c r="A22" s="48"/>
      <c r="B22" s="48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>
      <c r="A23" s="48"/>
      <c r="B23" s="48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>
      <c r="A24" s="48"/>
      <c r="B24" s="48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>
      <c r="A25" s="48"/>
      <c r="B25" s="48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>
      <c r="A26" s="48"/>
      <c r="B26" s="48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>
      <c r="A27" s="48"/>
      <c r="B27" s="48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>
      <c r="A28" s="48"/>
      <c r="B28" s="48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>
      <c r="A29" s="48"/>
      <c r="B29" s="48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>
      <c r="A30" s="48"/>
      <c r="B30" s="48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>
      <c r="A31" s="48"/>
      <c r="B31" s="48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>
      <c r="A32" s="48"/>
      <c r="B32" s="48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>
      <c r="A33" s="48"/>
      <c r="B33" s="48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>
      <c r="A34" s="48"/>
      <c r="B34" s="48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>
      <c r="A35" s="48"/>
      <c r="B35" s="48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</row>
    <row r="36">
      <c r="A36" s="48"/>
      <c r="B36" s="48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</row>
    <row r="37">
      <c r="A37" s="48"/>
      <c r="B37" s="48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</row>
    <row r="38">
      <c r="A38" s="48"/>
      <c r="B38" s="48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</row>
    <row r="39">
      <c r="A39" s="48"/>
      <c r="B39" s="48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</row>
    <row r="40">
      <c r="A40" s="48"/>
      <c r="B40" s="48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</row>
    <row r="41">
      <c r="A41" s="48"/>
      <c r="B41" s="48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</row>
    <row r="42">
      <c r="A42" s="48"/>
      <c r="B42" s="48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</row>
    <row r="43">
      <c r="A43" s="48"/>
      <c r="B43" s="4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</row>
    <row r="44">
      <c r="A44" s="48"/>
      <c r="B44" s="48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</row>
    <row r="45">
      <c r="A45" s="48"/>
      <c r="B45" s="48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</row>
    <row r="46">
      <c r="A46" s="48"/>
      <c r="B46" s="48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</row>
    <row r="47">
      <c r="A47" s="48"/>
      <c r="B47" s="48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</row>
    <row r="48">
      <c r="A48" s="48"/>
      <c r="B48" s="48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</row>
    <row r="49">
      <c r="A49" s="48"/>
      <c r="B49" s="48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</row>
    <row r="50">
      <c r="A50" s="48"/>
      <c r="B50" s="48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</row>
    <row r="51">
      <c r="A51" s="48"/>
      <c r="B51" s="48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</row>
    <row r="52">
      <c r="A52" s="48"/>
      <c r="B52" s="48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</row>
    <row r="53">
      <c r="A53" s="48"/>
      <c r="B53" s="48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</row>
    <row r="54">
      <c r="A54" s="48"/>
      <c r="B54" s="48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</row>
    <row r="55">
      <c r="A55" s="48"/>
      <c r="B55" s="48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</row>
    <row r="56">
      <c r="A56" s="48"/>
      <c r="B56" s="48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</row>
    <row r="57">
      <c r="A57" s="48"/>
      <c r="B57" s="48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</row>
    <row r="58">
      <c r="A58" s="48"/>
      <c r="B58" s="48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</row>
    <row r="59">
      <c r="A59" s="48"/>
      <c r="B59" s="48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</row>
    <row r="60">
      <c r="A60" s="48"/>
      <c r="B60" s="48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</row>
    <row r="61">
      <c r="A61" s="48"/>
      <c r="B61" s="48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</row>
    <row r="62">
      <c r="A62" s="48"/>
      <c r="B62" s="48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</row>
    <row r="63">
      <c r="A63" s="48"/>
      <c r="B63" s="48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</row>
    <row r="64">
      <c r="A64" s="48"/>
      <c r="B64" s="48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</row>
    <row r="65">
      <c r="A65" s="48"/>
      <c r="B65" s="48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</row>
    <row r="66">
      <c r="A66" s="48"/>
      <c r="B66" s="48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</row>
    <row r="67">
      <c r="A67" s="48"/>
      <c r="B67" s="48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</row>
    <row r="68">
      <c r="A68" s="48"/>
      <c r="B68" s="48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</row>
    <row r="69">
      <c r="A69" s="48"/>
      <c r="B69" s="48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</row>
    <row r="70">
      <c r="A70" s="48"/>
      <c r="B70" s="48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</row>
    <row r="71">
      <c r="A71" s="48"/>
      <c r="B71" s="48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</row>
    <row r="72">
      <c r="A72" s="48"/>
      <c r="B72" s="48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</row>
    <row r="73">
      <c r="A73" s="48"/>
      <c r="B73" s="48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</row>
    <row r="74">
      <c r="A74" s="48"/>
      <c r="B74" s="48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>
      <c r="A75" s="48"/>
      <c r="B75" s="48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>
      <c r="A76" s="48"/>
      <c r="B76" s="48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>
      <c r="A77" s="48"/>
      <c r="B77" s="48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>
      <c r="A78" s="48"/>
      <c r="B78" s="48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>
      <c r="A79" s="48"/>
      <c r="B79" s="4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>
      <c r="A80" s="48"/>
      <c r="B80" s="48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>
      <c r="A81" s="48"/>
      <c r="B81" s="48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>
      <c r="A82" s="48"/>
      <c r="B82" s="48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>
      <c r="A83" s="48"/>
      <c r="B83" s="48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>
      <c r="A84" s="48"/>
      <c r="B84" s="48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  <row r="85">
      <c r="A85" s="48"/>
      <c r="B85" s="48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</row>
    <row r="86">
      <c r="A86" s="48"/>
      <c r="B86" s="48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</row>
    <row r="87">
      <c r="A87" s="48"/>
      <c r="B87" s="48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</row>
    <row r="88">
      <c r="A88" s="48"/>
      <c r="B88" s="48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</row>
    <row r="89">
      <c r="A89" s="48"/>
      <c r="B89" s="48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</row>
    <row r="90">
      <c r="A90" s="48"/>
      <c r="B90" s="48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</row>
    <row r="91">
      <c r="A91" s="48"/>
      <c r="B91" s="48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</row>
    <row r="92">
      <c r="A92" s="48"/>
      <c r="B92" s="48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</row>
    <row r="93">
      <c r="A93" s="48"/>
      <c r="B93" s="48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</row>
    <row r="94">
      <c r="A94" s="48"/>
      <c r="B94" s="48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</row>
    <row r="95">
      <c r="A95" s="48"/>
      <c r="B95" s="48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</row>
    <row r="96">
      <c r="A96" s="48"/>
      <c r="B96" s="48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</row>
    <row r="97">
      <c r="A97" s="48"/>
      <c r="B97" s="48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</row>
    <row r="98">
      <c r="A98" s="48"/>
      <c r="B98" s="48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</row>
    <row r="99">
      <c r="A99" s="48"/>
      <c r="B99" s="48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</row>
    <row r="100">
      <c r="A100" s="48"/>
      <c r="B100" s="48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</row>
    <row r="101">
      <c r="A101" s="48"/>
      <c r="B101" s="48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</row>
    <row r="102">
      <c r="A102" s="48"/>
      <c r="B102" s="48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</row>
    <row r="103">
      <c r="A103" s="48"/>
      <c r="B103" s="48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</row>
    <row r="104">
      <c r="A104" s="48"/>
      <c r="B104" s="48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>
      <c r="A105" s="48"/>
      <c r="B105" s="48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</row>
    <row r="106">
      <c r="A106" s="48"/>
      <c r="B106" s="48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</row>
    <row r="107">
      <c r="A107" s="48"/>
      <c r="B107" s="48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</row>
    <row r="108">
      <c r="A108" s="48"/>
      <c r="B108" s="48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</row>
    <row r="109">
      <c r="A109" s="48"/>
      <c r="B109" s="48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</row>
    <row r="110">
      <c r="A110" s="48"/>
      <c r="B110" s="48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</row>
    <row r="111">
      <c r="A111" s="48"/>
      <c r="B111" s="48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</row>
    <row r="112">
      <c r="A112" s="48"/>
      <c r="B112" s="48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</row>
    <row r="113">
      <c r="A113" s="48"/>
      <c r="B113" s="48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</row>
    <row r="114">
      <c r="A114" s="48"/>
      <c r="B114" s="48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</row>
    <row r="115">
      <c r="A115" s="48"/>
      <c r="B115" s="48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</row>
    <row r="116">
      <c r="A116" s="48"/>
      <c r="B116" s="48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</row>
    <row r="117">
      <c r="A117" s="48"/>
      <c r="B117" s="48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</row>
    <row r="118">
      <c r="A118" s="48"/>
      <c r="B118" s="48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</row>
    <row r="119">
      <c r="A119" s="48"/>
      <c r="B119" s="48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</row>
    <row r="120">
      <c r="A120" s="48"/>
      <c r="B120" s="48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</row>
    <row r="121">
      <c r="A121" s="48"/>
      <c r="B121" s="48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</row>
    <row r="122">
      <c r="A122" s="48"/>
      <c r="B122" s="48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</row>
    <row r="123">
      <c r="A123" s="48"/>
      <c r="B123" s="48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</row>
    <row r="124">
      <c r="A124" s="48"/>
      <c r="B124" s="48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</row>
    <row r="125">
      <c r="A125" s="48"/>
      <c r="B125" s="48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</row>
    <row r="126">
      <c r="A126" s="48"/>
      <c r="B126" s="48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</row>
    <row r="127">
      <c r="A127" s="48"/>
      <c r="B127" s="48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</row>
    <row r="128">
      <c r="A128" s="48"/>
      <c r="B128" s="48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</row>
    <row r="129">
      <c r="A129" s="48"/>
      <c r="B129" s="48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</row>
    <row r="130">
      <c r="A130" s="48"/>
      <c r="B130" s="48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</row>
    <row r="131">
      <c r="A131" s="48"/>
      <c r="B131" s="48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</row>
    <row r="132">
      <c r="A132" s="48"/>
      <c r="B132" s="48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</row>
    <row r="133">
      <c r="A133" s="48"/>
      <c r="B133" s="48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</row>
    <row r="134">
      <c r="A134" s="48"/>
      <c r="B134" s="48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</row>
    <row r="135">
      <c r="A135" s="48"/>
      <c r="B135" s="48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</row>
    <row r="136">
      <c r="A136" s="48"/>
      <c r="B136" s="48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</row>
    <row r="137">
      <c r="A137" s="48"/>
      <c r="B137" s="48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</row>
    <row r="138">
      <c r="A138" s="48"/>
      <c r="B138" s="48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</row>
    <row r="139">
      <c r="A139" s="48"/>
      <c r="B139" s="48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</row>
    <row r="140">
      <c r="A140" s="48"/>
      <c r="B140" s="48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</row>
    <row r="141">
      <c r="A141" s="48"/>
      <c r="B141" s="48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</row>
    <row r="142">
      <c r="A142" s="48"/>
      <c r="B142" s="48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</row>
    <row r="143">
      <c r="A143" s="48"/>
      <c r="B143" s="48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</row>
    <row r="144">
      <c r="A144" s="48"/>
      <c r="B144" s="48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</row>
    <row r="145">
      <c r="A145" s="48"/>
      <c r="B145" s="48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</row>
    <row r="146">
      <c r="A146" s="48"/>
      <c r="B146" s="48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</row>
    <row r="147">
      <c r="A147" s="48"/>
      <c r="B147" s="48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</row>
    <row r="148">
      <c r="A148" s="48"/>
      <c r="B148" s="48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</row>
    <row r="149">
      <c r="A149" s="48"/>
      <c r="B149" s="48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</row>
    <row r="150">
      <c r="A150" s="48"/>
      <c r="B150" s="48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</row>
    <row r="151">
      <c r="A151" s="48"/>
      <c r="B151" s="48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</row>
    <row r="152">
      <c r="A152" s="48"/>
      <c r="B152" s="48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</row>
    <row r="153">
      <c r="A153" s="48"/>
      <c r="B153" s="48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</row>
    <row r="154">
      <c r="A154" s="48"/>
      <c r="B154" s="48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</row>
    <row r="155">
      <c r="A155" s="48"/>
      <c r="B155" s="48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</row>
    <row r="156">
      <c r="A156" s="48"/>
      <c r="B156" s="48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</row>
    <row r="157">
      <c r="A157" s="48"/>
      <c r="B157" s="48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</row>
    <row r="158">
      <c r="A158" s="48"/>
      <c r="B158" s="48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</row>
    <row r="159">
      <c r="A159" s="48"/>
      <c r="B159" s="48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</row>
    <row r="160">
      <c r="A160" s="48"/>
      <c r="B160" s="48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</row>
    <row r="161">
      <c r="A161" s="48"/>
      <c r="B161" s="48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</row>
    <row r="162">
      <c r="A162" s="48"/>
      <c r="B162" s="48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</row>
    <row r="163">
      <c r="A163" s="48"/>
      <c r="B163" s="48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</row>
    <row r="164">
      <c r="A164" s="48"/>
      <c r="B164" s="48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</row>
    <row r="165">
      <c r="A165" s="48"/>
      <c r="B165" s="48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</row>
    <row r="166">
      <c r="A166" s="48"/>
      <c r="B166" s="48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</row>
    <row r="167">
      <c r="A167" s="48"/>
      <c r="B167" s="48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</row>
    <row r="168">
      <c r="A168" s="48"/>
      <c r="B168" s="48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</row>
    <row r="169">
      <c r="A169" s="48"/>
      <c r="B169" s="48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</row>
    <row r="170">
      <c r="A170" s="48"/>
      <c r="B170" s="48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</row>
    <row r="171">
      <c r="A171" s="48"/>
      <c r="B171" s="48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</row>
    <row r="172">
      <c r="A172" s="48"/>
      <c r="B172" s="48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</row>
    <row r="173">
      <c r="A173" s="48"/>
      <c r="B173" s="48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</row>
    <row r="174">
      <c r="A174" s="48"/>
      <c r="B174" s="48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</row>
    <row r="175">
      <c r="A175" s="48"/>
      <c r="B175" s="48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</row>
    <row r="176">
      <c r="A176" s="48"/>
      <c r="B176" s="48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</row>
    <row r="177">
      <c r="A177" s="48"/>
      <c r="B177" s="48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</row>
    <row r="178">
      <c r="A178" s="48"/>
      <c r="B178" s="48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</row>
    <row r="179">
      <c r="A179" s="48"/>
      <c r="B179" s="48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</row>
    <row r="180">
      <c r="A180" s="48"/>
      <c r="B180" s="48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</row>
    <row r="181">
      <c r="A181" s="48"/>
      <c r="B181" s="48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</row>
    <row r="182">
      <c r="A182" s="48"/>
      <c r="B182" s="48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</row>
    <row r="183">
      <c r="A183" s="48"/>
      <c r="B183" s="48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</row>
    <row r="184">
      <c r="A184" s="48"/>
      <c r="B184" s="48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</row>
    <row r="185">
      <c r="A185" s="48"/>
      <c r="B185" s="48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</row>
    <row r="186">
      <c r="A186" s="48"/>
      <c r="B186" s="48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</row>
    <row r="187">
      <c r="A187" s="48"/>
      <c r="B187" s="48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</row>
    <row r="188">
      <c r="A188" s="48"/>
      <c r="B188" s="48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</row>
    <row r="189">
      <c r="A189" s="48"/>
      <c r="B189" s="48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</row>
    <row r="190">
      <c r="A190" s="48"/>
      <c r="B190" s="48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</row>
    <row r="191">
      <c r="A191" s="48"/>
      <c r="B191" s="48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</row>
    <row r="192">
      <c r="A192" s="48"/>
      <c r="B192" s="48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</row>
    <row r="193">
      <c r="A193" s="48"/>
      <c r="B193" s="48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</row>
    <row r="194">
      <c r="A194" s="48"/>
      <c r="B194" s="48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</row>
    <row r="195">
      <c r="A195" s="48"/>
      <c r="B195" s="48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</row>
    <row r="196">
      <c r="A196" s="48"/>
      <c r="B196" s="48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</row>
    <row r="197">
      <c r="A197" s="48"/>
      <c r="B197" s="48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</row>
    <row r="198">
      <c r="A198" s="48"/>
      <c r="B198" s="48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</row>
    <row r="199">
      <c r="A199" s="48"/>
      <c r="B199" s="48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</row>
    <row r="200">
      <c r="A200" s="48"/>
      <c r="B200" s="48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</row>
    <row r="201">
      <c r="A201" s="48"/>
      <c r="B201" s="48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</row>
    <row r="202">
      <c r="A202" s="48"/>
      <c r="B202" s="48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</row>
    <row r="203">
      <c r="A203" s="48"/>
      <c r="B203" s="48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</row>
    <row r="204">
      <c r="A204" s="48"/>
      <c r="B204" s="48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</row>
    <row r="205">
      <c r="A205" s="48"/>
      <c r="B205" s="48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</row>
    <row r="206">
      <c r="A206" s="48"/>
      <c r="B206" s="48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</row>
    <row r="207">
      <c r="A207" s="48"/>
      <c r="B207" s="48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</row>
    <row r="208">
      <c r="A208" s="48"/>
      <c r="B208" s="48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</row>
    <row r="209">
      <c r="A209" s="48"/>
      <c r="B209" s="48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</row>
    <row r="210">
      <c r="A210" s="48"/>
      <c r="B210" s="48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</row>
    <row r="211">
      <c r="A211" s="48"/>
      <c r="B211" s="48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</row>
    <row r="212">
      <c r="A212" s="48"/>
      <c r="B212" s="48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</row>
    <row r="213">
      <c r="A213" s="48"/>
      <c r="B213" s="48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</row>
    <row r="214">
      <c r="A214" s="48"/>
      <c r="B214" s="48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</row>
    <row r="215">
      <c r="A215" s="48"/>
      <c r="B215" s="48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</row>
    <row r="216">
      <c r="A216" s="48"/>
      <c r="B216" s="48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</row>
    <row r="217">
      <c r="A217" s="48"/>
      <c r="B217" s="48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</row>
    <row r="218">
      <c r="A218" s="48"/>
      <c r="B218" s="48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</row>
    <row r="219">
      <c r="A219" s="48"/>
      <c r="B219" s="48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</row>
    <row r="220">
      <c r="A220" s="48"/>
      <c r="B220" s="48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</row>
    <row r="221">
      <c r="A221" s="48"/>
      <c r="B221" s="48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</row>
    <row r="222">
      <c r="A222" s="48"/>
      <c r="B222" s="48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</row>
    <row r="223">
      <c r="A223" s="48"/>
      <c r="B223" s="48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</row>
    <row r="224">
      <c r="A224" s="48"/>
      <c r="B224" s="48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</row>
    <row r="225">
      <c r="A225" s="48"/>
      <c r="B225" s="48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</row>
    <row r="226">
      <c r="A226" s="48"/>
      <c r="B226" s="48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</row>
    <row r="227">
      <c r="A227" s="48"/>
      <c r="B227" s="48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</row>
    <row r="228">
      <c r="A228" s="48"/>
      <c r="B228" s="48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</row>
    <row r="229">
      <c r="A229" s="48"/>
      <c r="B229" s="48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</row>
    <row r="230">
      <c r="A230" s="48"/>
      <c r="B230" s="48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</row>
    <row r="231">
      <c r="A231" s="48"/>
      <c r="B231" s="48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</row>
    <row r="232">
      <c r="A232" s="48"/>
      <c r="B232" s="48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</row>
    <row r="233">
      <c r="A233" s="48"/>
      <c r="B233" s="48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</row>
    <row r="234">
      <c r="A234" s="48"/>
      <c r="B234" s="48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</row>
    <row r="235">
      <c r="A235" s="48"/>
      <c r="B235" s="48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</row>
    <row r="236">
      <c r="A236" s="48"/>
      <c r="B236" s="48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</row>
    <row r="237">
      <c r="A237" s="48"/>
      <c r="B237" s="48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</row>
    <row r="238">
      <c r="A238" s="48"/>
      <c r="B238" s="48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</row>
    <row r="239">
      <c r="A239" s="48"/>
      <c r="B239" s="48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</row>
    <row r="240">
      <c r="A240" s="48"/>
      <c r="B240" s="48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</row>
    <row r="241">
      <c r="A241" s="48"/>
      <c r="B241" s="48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</row>
    <row r="242">
      <c r="A242" s="48"/>
      <c r="B242" s="48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</row>
    <row r="243">
      <c r="A243" s="48"/>
      <c r="B243" s="48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</row>
    <row r="244">
      <c r="A244" s="48"/>
      <c r="B244" s="48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</row>
    <row r="245">
      <c r="A245" s="48"/>
      <c r="B245" s="48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</row>
    <row r="246">
      <c r="A246" s="48"/>
      <c r="B246" s="48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</row>
    <row r="247">
      <c r="A247" s="48"/>
      <c r="B247" s="48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</row>
    <row r="248">
      <c r="A248" s="48"/>
      <c r="B248" s="48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</row>
    <row r="249">
      <c r="A249" s="48"/>
      <c r="B249" s="48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</row>
    <row r="250">
      <c r="A250" s="48"/>
      <c r="B250" s="48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</row>
    <row r="251">
      <c r="A251" s="48"/>
      <c r="B251" s="48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</row>
    <row r="252">
      <c r="A252" s="48"/>
      <c r="B252" s="48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>
      <c r="A253" s="48"/>
      <c r="B253" s="48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>
      <c r="A254" s="48"/>
      <c r="B254" s="48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>
      <c r="A255" s="48"/>
      <c r="B255" s="48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>
      <c r="A256" s="48"/>
      <c r="B256" s="48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</row>
    <row r="257">
      <c r="A257" s="48"/>
      <c r="B257" s="48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>
      <c r="A258" s="48"/>
      <c r="B258" s="48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>
      <c r="A259" s="48"/>
      <c r="B259" s="48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>
      <c r="A260" s="48"/>
      <c r="B260" s="48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>
      <c r="A261" s="48"/>
      <c r="B261" s="48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>
      <c r="A262" s="48"/>
      <c r="B262" s="48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>
      <c r="A263" s="48"/>
      <c r="B263" s="48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>
      <c r="A264" s="48"/>
      <c r="B264" s="48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>
      <c r="A265" s="48"/>
      <c r="B265" s="48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>
      <c r="A266" s="48"/>
      <c r="B266" s="48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>
      <c r="A267" s="48"/>
      <c r="B267" s="48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>
      <c r="A268" s="48"/>
      <c r="B268" s="48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>
      <c r="A269" s="48"/>
      <c r="B269" s="48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>
      <c r="A270" s="48"/>
      <c r="B270" s="48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>
      <c r="A271" s="48"/>
      <c r="B271" s="48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>
      <c r="A272" s="48"/>
      <c r="B272" s="48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>
      <c r="A273" s="48"/>
      <c r="B273" s="48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>
      <c r="A274" s="48"/>
      <c r="B274" s="48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</row>
    <row r="275">
      <c r="A275" s="48"/>
      <c r="B275" s="48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</row>
    <row r="276">
      <c r="A276" s="48"/>
      <c r="B276" s="48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</row>
    <row r="277">
      <c r="A277" s="48"/>
      <c r="B277" s="48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</row>
    <row r="278">
      <c r="A278" s="48"/>
      <c r="B278" s="48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</row>
    <row r="279">
      <c r="A279" s="48"/>
      <c r="B279" s="48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</row>
    <row r="280">
      <c r="A280" s="48"/>
      <c r="B280" s="48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</row>
    <row r="281">
      <c r="A281" s="48"/>
      <c r="B281" s="48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</row>
    <row r="282">
      <c r="A282" s="48"/>
      <c r="B282" s="48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</row>
    <row r="283">
      <c r="A283" s="48"/>
      <c r="B283" s="48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</row>
    <row r="284">
      <c r="A284" s="48"/>
      <c r="B284" s="48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</row>
    <row r="285">
      <c r="A285" s="48"/>
      <c r="B285" s="48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</row>
    <row r="286">
      <c r="A286" s="48"/>
      <c r="B286" s="48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</row>
    <row r="287">
      <c r="A287" s="48"/>
      <c r="B287" s="48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</row>
    <row r="288">
      <c r="A288" s="48"/>
      <c r="B288" s="48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</row>
    <row r="289">
      <c r="A289" s="48"/>
      <c r="B289" s="48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</row>
    <row r="290">
      <c r="A290" s="48"/>
      <c r="B290" s="48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</row>
    <row r="291">
      <c r="A291" s="48"/>
      <c r="B291" s="48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</row>
    <row r="292">
      <c r="A292" s="48"/>
      <c r="B292" s="48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</row>
    <row r="293">
      <c r="A293" s="48"/>
      <c r="B293" s="48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</row>
    <row r="294">
      <c r="A294" s="48"/>
      <c r="B294" s="48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</row>
    <row r="295">
      <c r="A295" s="48"/>
      <c r="B295" s="48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</row>
    <row r="296">
      <c r="A296" s="48"/>
      <c r="B296" s="48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</row>
    <row r="297">
      <c r="A297" s="48"/>
      <c r="B297" s="48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</row>
    <row r="298">
      <c r="A298" s="48"/>
      <c r="B298" s="48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</row>
    <row r="299">
      <c r="A299" s="48"/>
      <c r="B299" s="48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</row>
    <row r="300">
      <c r="A300" s="48"/>
      <c r="B300" s="48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</row>
    <row r="301">
      <c r="A301" s="48"/>
      <c r="B301" s="48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</row>
    <row r="302">
      <c r="A302" s="48"/>
      <c r="B302" s="48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</row>
    <row r="303">
      <c r="A303" s="48"/>
      <c r="B303" s="48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</row>
    <row r="304">
      <c r="A304" s="48"/>
      <c r="B304" s="48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</row>
    <row r="305">
      <c r="A305" s="48"/>
      <c r="B305" s="48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</row>
    <row r="306">
      <c r="A306" s="48"/>
      <c r="B306" s="48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</row>
    <row r="307">
      <c r="A307" s="48"/>
      <c r="B307" s="48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</row>
    <row r="308">
      <c r="A308" s="48"/>
      <c r="B308" s="48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</row>
    <row r="309">
      <c r="A309" s="48"/>
      <c r="B309" s="48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</row>
    <row r="310">
      <c r="A310" s="48"/>
      <c r="B310" s="48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</row>
    <row r="311">
      <c r="A311" s="48"/>
      <c r="B311" s="48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</row>
    <row r="312">
      <c r="A312" s="48"/>
      <c r="B312" s="48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</row>
    <row r="313">
      <c r="A313" s="48"/>
      <c r="B313" s="48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</row>
    <row r="314">
      <c r="A314" s="48"/>
      <c r="B314" s="48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</row>
    <row r="315">
      <c r="A315" s="48"/>
      <c r="B315" s="48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</row>
    <row r="316">
      <c r="A316" s="48"/>
      <c r="B316" s="48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</row>
    <row r="317">
      <c r="A317" s="48"/>
      <c r="B317" s="48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</row>
    <row r="318">
      <c r="A318" s="48"/>
      <c r="B318" s="48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</row>
    <row r="319">
      <c r="A319" s="48"/>
      <c r="B319" s="48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</row>
    <row r="320">
      <c r="A320" s="48"/>
      <c r="B320" s="48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</row>
    <row r="321">
      <c r="A321" s="48"/>
      <c r="B321" s="48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</row>
    <row r="322">
      <c r="A322" s="48"/>
      <c r="B322" s="48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</row>
    <row r="323">
      <c r="A323" s="48"/>
      <c r="B323" s="48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</row>
    <row r="324">
      <c r="A324" s="48"/>
      <c r="B324" s="48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</row>
    <row r="325">
      <c r="A325" s="48"/>
      <c r="B325" s="48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</row>
    <row r="326">
      <c r="A326" s="48"/>
      <c r="B326" s="48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</row>
    <row r="327">
      <c r="A327" s="48"/>
      <c r="B327" s="48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</row>
    <row r="328">
      <c r="A328" s="48"/>
      <c r="B328" s="48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</row>
    <row r="329">
      <c r="A329" s="48"/>
      <c r="B329" s="48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</row>
    <row r="330">
      <c r="A330" s="48"/>
      <c r="B330" s="48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</row>
    <row r="331">
      <c r="A331" s="48"/>
      <c r="B331" s="48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</row>
    <row r="332">
      <c r="A332" s="48"/>
      <c r="B332" s="48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</row>
    <row r="333">
      <c r="A333" s="48"/>
      <c r="B333" s="48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</row>
    <row r="334">
      <c r="A334" s="48"/>
      <c r="B334" s="48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</row>
    <row r="335">
      <c r="A335" s="48"/>
      <c r="B335" s="48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</row>
    <row r="336">
      <c r="A336" s="48"/>
      <c r="B336" s="48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</row>
    <row r="337">
      <c r="A337" s="48"/>
      <c r="B337" s="48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</row>
    <row r="338">
      <c r="A338" s="48"/>
      <c r="B338" s="48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</row>
    <row r="339">
      <c r="A339" s="48"/>
      <c r="B339" s="48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</row>
    <row r="340">
      <c r="A340" s="48"/>
      <c r="B340" s="48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</row>
    <row r="341">
      <c r="A341" s="48"/>
      <c r="B341" s="48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</row>
    <row r="342">
      <c r="A342" s="48"/>
      <c r="B342" s="48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</row>
    <row r="343">
      <c r="A343" s="48"/>
      <c r="B343" s="48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</row>
    <row r="344">
      <c r="A344" s="48"/>
      <c r="B344" s="48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</row>
    <row r="345">
      <c r="A345" s="48"/>
      <c r="B345" s="48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</row>
    <row r="346">
      <c r="A346" s="48"/>
      <c r="B346" s="48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</row>
    <row r="347">
      <c r="A347" s="48"/>
      <c r="B347" s="48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</row>
    <row r="348">
      <c r="A348" s="48"/>
      <c r="B348" s="48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</row>
    <row r="349">
      <c r="A349" s="48"/>
      <c r="B349" s="48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</row>
    <row r="350">
      <c r="A350" s="48"/>
      <c r="B350" s="48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</row>
    <row r="351">
      <c r="A351" s="48"/>
      <c r="B351" s="48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</row>
    <row r="352">
      <c r="A352" s="48"/>
      <c r="B352" s="48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</row>
    <row r="353">
      <c r="A353" s="48"/>
      <c r="B353" s="48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</row>
    <row r="354">
      <c r="A354" s="48"/>
      <c r="B354" s="48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</row>
    <row r="355">
      <c r="A355" s="48"/>
      <c r="B355" s="48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</row>
    <row r="356">
      <c r="A356" s="48"/>
      <c r="B356" s="48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</row>
    <row r="357">
      <c r="A357" s="48"/>
      <c r="B357" s="48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</row>
    <row r="358">
      <c r="A358" s="48"/>
      <c r="B358" s="48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</row>
    <row r="359">
      <c r="A359" s="48"/>
      <c r="B359" s="48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</row>
    <row r="360">
      <c r="A360" s="48"/>
      <c r="B360" s="48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</row>
    <row r="361">
      <c r="A361" s="48"/>
      <c r="B361" s="48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</row>
    <row r="362">
      <c r="A362" s="48"/>
      <c r="B362" s="48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</row>
    <row r="363">
      <c r="A363" s="48"/>
      <c r="B363" s="48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</row>
    <row r="364">
      <c r="A364" s="48"/>
      <c r="B364" s="48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</row>
    <row r="365">
      <c r="A365" s="48"/>
      <c r="B365" s="48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</row>
    <row r="366">
      <c r="A366" s="48"/>
      <c r="B366" s="48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</row>
    <row r="367">
      <c r="A367" s="48"/>
      <c r="B367" s="48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</row>
    <row r="368">
      <c r="A368" s="48"/>
      <c r="B368" s="48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</row>
    <row r="369">
      <c r="A369" s="48"/>
      <c r="B369" s="48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</row>
    <row r="370">
      <c r="A370" s="48"/>
      <c r="B370" s="48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</row>
    <row r="371">
      <c r="A371" s="48"/>
      <c r="B371" s="48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</row>
    <row r="372">
      <c r="A372" s="48"/>
      <c r="B372" s="48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</row>
    <row r="373">
      <c r="A373" s="48"/>
      <c r="B373" s="48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</row>
    <row r="374">
      <c r="A374" s="48"/>
      <c r="B374" s="48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>
      <c r="A375" s="48"/>
      <c r="B375" s="48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>
      <c r="A376" s="48"/>
      <c r="B376" s="48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>
      <c r="A377" s="48"/>
      <c r="B377" s="48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>
      <c r="A378" s="48"/>
      <c r="B378" s="48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>
      <c r="A379" s="48"/>
      <c r="B379" s="48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>
      <c r="A380" s="48"/>
      <c r="B380" s="48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>
      <c r="A381" s="48"/>
      <c r="B381" s="48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>
      <c r="A382" s="48"/>
      <c r="B382" s="48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>
      <c r="A383" s="48"/>
      <c r="B383" s="48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>
      <c r="A384" s="48"/>
      <c r="B384" s="48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>
      <c r="A385" s="48"/>
      <c r="B385" s="48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>
      <c r="A386" s="48"/>
      <c r="B386" s="48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>
      <c r="A387" s="48"/>
      <c r="B387" s="48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>
      <c r="A388" s="48"/>
      <c r="B388" s="48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>
      <c r="A389" s="48"/>
      <c r="B389" s="48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>
      <c r="A390" s="48"/>
      <c r="B390" s="48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>
      <c r="A391" s="48"/>
      <c r="B391" s="48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>
      <c r="A392" s="48"/>
      <c r="B392" s="48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>
      <c r="A393" s="48"/>
      <c r="B393" s="48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>
      <c r="A394" s="48"/>
      <c r="B394" s="48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>
      <c r="A395" s="48"/>
      <c r="B395" s="48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>
      <c r="A396" s="48"/>
      <c r="B396" s="48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>
      <c r="A397" s="48"/>
      <c r="B397" s="48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>
      <c r="A398" s="48"/>
      <c r="B398" s="48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>
      <c r="A399" s="48"/>
      <c r="B399" s="48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>
      <c r="A400" s="48"/>
      <c r="B400" s="48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>
      <c r="A401" s="48"/>
      <c r="B401" s="48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>
      <c r="A402" s="48"/>
      <c r="B402" s="48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>
      <c r="A403" s="48"/>
      <c r="B403" s="48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>
      <c r="A404" s="48"/>
      <c r="B404" s="48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>
      <c r="A405" s="48"/>
      <c r="B405" s="48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>
      <c r="A406" s="48"/>
      <c r="B406" s="48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>
      <c r="A407" s="48"/>
      <c r="B407" s="48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>
      <c r="A408" s="48"/>
      <c r="B408" s="48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>
      <c r="A409" s="48"/>
      <c r="B409" s="48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>
      <c r="A410" s="48"/>
      <c r="B410" s="48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>
      <c r="A411" s="48"/>
      <c r="B411" s="48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>
      <c r="A412" s="48"/>
      <c r="B412" s="48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>
      <c r="A413" s="48"/>
      <c r="B413" s="48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>
      <c r="A414" s="48"/>
      <c r="B414" s="48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>
      <c r="A415" s="48"/>
      <c r="B415" s="48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>
      <c r="A416" s="48"/>
      <c r="B416" s="48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>
      <c r="A417" s="48"/>
      <c r="B417" s="48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>
      <c r="A418" s="48"/>
      <c r="B418" s="48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>
      <c r="A419" s="48"/>
      <c r="B419" s="48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>
      <c r="A420" s="48"/>
      <c r="B420" s="48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>
      <c r="A421" s="48"/>
      <c r="B421" s="48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>
      <c r="A422" s="48"/>
      <c r="B422" s="48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>
      <c r="A423" s="48"/>
      <c r="B423" s="48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>
      <c r="A424" s="48"/>
      <c r="B424" s="48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>
      <c r="A425" s="48"/>
      <c r="B425" s="48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>
      <c r="A426" s="48"/>
      <c r="B426" s="48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>
      <c r="A427" s="48"/>
      <c r="B427" s="48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>
      <c r="A428" s="48"/>
      <c r="B428" s="48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>
      <c r="A429" s="48"/>
      <c r="B429" s="48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>
      <c r="A430" s="48"/>
      <c r="B430" s="48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>
      <c r="A431" s="48"/>
      <c r="B431" s="48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>
      <c r="A432" s="48"/>
      <c r="B432" s="48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>
      <c r="A433" s="48"/>
      <c r="B433" s="48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>
      <c r="A434" s="48"/>
      <c r="B434" s="48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>
      <c r="A435" s="48"/>
      <c r="B435" s="48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>
      <c r="A436" s="48"/>
      <c r="B436" s="48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>
      <c r="A437" s="48"/>
      <c r="B437" s="48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>
      <c r="A438" s="48"/>
      <c r="B438" s="48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>
      <c r="A439" s="48"/>
      <c r="B439" s="48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>
      <c r="A440" s="48"/>
      <c r="B440" s="48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>
      <c r="A441" s="48"/>
      <c r="B441" s="48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>
      <c r="A442" s="48"/>
      <c r="B442" s="48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>
      <c r="A443" s="48"/>
      <c r="B443" s="48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>
      <c r="A444" s="48"/>
      <c r="B444" s="48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>
      <c r="A445" s="48"/>
      <c r="B445" s="48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>
      <c r="A446" s="48"/>
      <c r="B446" s="48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>
      <c r="A447" s="48"/>
      <c r="B447" s="48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>
      <c r="A448" s="48"/>
      <c r="B448" s="48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>
      <c r="A449" s="48"/>
      <c r="B449" s="48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>
      <c r="A450" s="48"/>
      <c r="B450" s="48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>
      <c r="A451" s="48"/>
      <c r="B451" s="48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>
      <c r="A452" s="48"/>
      <c r="B452" s="48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>
      <c r="A453" s="48"/>
      <c r="B453" s="48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>
      <c r="A454" s="48"/>
      <c r="B454" s="48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>
      <c r="A455" s="48"/>
      <c r="B455" s="48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>
      <c r="A456" s="48"/>
      <c r="B456" s="48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>
      <c r="A457" s="48"/>
      <c r="B457" s="48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>
      <c r="A458" s="48"/>
      <c r="B458" s="48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>
      <c r="A459" s="48"/>
      <c r="B459" s="48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>
      <c r="A460" s="48"/>
      <c r="B460" s="48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>
      <c r="A461" s="48"/>
      <c r="B461" s="48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>
      <c r="A462" s="48"/>
      <c r="B462" s="48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>
      <c r="A463" s="48"/>
      <c r="B463" s="48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>
      <c r="A464" s="48"/>
      <c r="B464" s="48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>
      <c r="A465" s="48"/>
      <c r="B465" s="48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>
      <c r="A466" s="48"/>
      <c r="B466" s="48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>
      <c r="A467" s="48"/>
      <c r="B467" s="48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>
      <c r="A468" s="48"/>
      <c r="B468" s="48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>
      <c r="A469" s="48"/>
      <c r="B469" s="48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>
      <c r="A470" s="48"/>
      <c r="B470" s="48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>
      <c r="A471" s="48"/>
      <c r="B471" s="48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>
      <c r="A472" s="48"/>
      <c r="B472" s="48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>
      <c r="A473" s="48"/>
      <c r="B473" s="48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>
      <c r="A474" s="48"/>
      <c r="B474" s="48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>
      <c r="A475" s="48"/>
      <c r="B475" s="48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>
      <c r="A476" s="48"/>
      <c r="B476" s="48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>
      <c r="A477" s="48"/>
      <c r="B477" s="48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>
      <c r="A478" s="48"/>
      <c r="B478" s="48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>
      <c r="A479" s="48"/>
      <c r="B479" s="48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>
      <c r="A480" s="48"/>
      <c r="B480" s="48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>
      <c r="A481" s="48"/>
      <c r="B481" s="48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>
      <c r="A482" s="48"/>
      <c r="B482" s="48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>
      <c r="A483" s="48"/>
      <c r="B483" s="48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>
      <c r="A484" s="48"/>
      <c r="B484" s="48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>
      <c r="A485" s="48"/>
      <c r="B485" s="48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>
      <c r="A486" s="48"/>
      <c r="B486" s="48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>
      <c r="A487" s="48"/>
      <c r="B487" s="48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>
      <c r="A488" s="48"/>
      <c r="B488" s="48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>
      <c r="A489" s="48"/>
      <c r="B489" s="48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>
      <c r="A490" s="48"/>
      <c r="B490" s="48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>
      <c r="A491" s="48"/>
      <c r="B491" s="48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>
      <c r="A492" s="48"/>
      <c r="B492" s="48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>
      <c r="A493" s="48"/>
      <c r="B493" s="48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>
      <c r="A494" s="48"/>
      <c r="B494" s="48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>
      <c r="A495" s="48"/>
      <c r="B495" s="48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>
      <c r="A496" s="48"/>
      <c r="B496" s="48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>
      <c r="A497" s="48"/>
      <c r="B497" s="48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>
      <c r="A498" s="48"/>
      <c r="B498" s="48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>
      <c r="A499" s="48"/>
      <c r="B499" s="48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>
      <c r="A500" s="48"/>
      <c r="B500" s="48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>
      <c r="A501" s="48"/>
      <c r="B501" s="48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>
      <c r="A502" s="48"/>
      <c r="B502" s="48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>
      <c r="A503" s="48"/>
      <c r="B503" s="48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>
      <c r="A504" s="48"/>
      <c r="B504" s="48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>
      <c r="A505" s="48"/>
      <c r="B505" s="48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>
      <c r="A506" s="48"/>
      <c r="B506" s="48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>
      <c r="A507" s="48"/>
      <c r="B507" s="48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>
      <c r="A508" s="48"/>
      <c r="B508" s="48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>
      <c r="A509" s="48"/>
      <c r="B509" s="48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>
      <c r="A510" s="48"/>
      <c r="B510" s="48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>
      <c r="A511" s="48"/>
      <c r="B511" s="48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>
      <c r="A512" s="48"/>
      <c r="B512" s="48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>
      <c r="A513" s="48"/>
      <c r="B513" s="48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>
      <c r="A514" s="48"/>
      <c r="B514" s="48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>
      <c r="A515" s="48"/>
      <c r="B515" s="48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>
      <c r="A516" s="48"/>
      <c r="B516" s="48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>
      <c r="A517" s="48"/>
      <c r="B517" s="48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>
      <c r="A518" s="48"/>
      <c r="B518" s="48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>
      <c r="A519" s="48"/>
      <c r="B519" s="48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>
      <c r="A520" s="48"/>
      <c r="B520" s="48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>
      <c r="A521" s="48"/>
      <c r="B521" s="48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>
      <c r="A522" s="48"/>
      <c r="B522" s="48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>
      <c r="A523" s="48"/>
      <c r="B523" s="48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>
      <c r="A524" s="48"/>
      <c r="B524" s="48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>
      <c r="A525" s="48"/>
      <c r="B525" s="48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>
      <c r="A526" s="48"/>
      <c r="B526" s="48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>
      <c r="A527" s="48"/>
      <c r="B527" s="48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>
      <c r="A528" s="48"/>
      <c r="B528" s="48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>
      <c r="A529" s="48"/>
      <c r="B529" s="48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>
      <c r="A530" s="48"/>
      <c r="B530" s="48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>
      <c r="A531" s="48"/>
      <c r="B531" s="48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>
      <c r="A532" s="48"/>
      <c r="B532" s="48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>
      <c r="A533" s="48"/>
      <c r="B533" s="48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>
      <c r="A534" s="48"/>
      <c r="B534" s="48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>
      <c r="A535" s="48"/>
      <c r="B535" s="48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>
      <c r="A536" s="48"/>
      <c r="B536" s="48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>
      <c r="A537" s="48"/>
      <c r="B537" s="48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>
      <c r="A538" s="48"/>
      <c r="B538" s="48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>
      <c r="A539" s="48"/>
      <c r="B539" s="48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>
      <c r="A540" s="48"/>
      <c r="B540" s="48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>
      <c r="A541" s="48"/>
      <c r="B541" s="48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>
      <c r="A542" s="48"/>
      <c r="B542" s="48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>
      <c r="A543" s="48"/>
      <c r="B543" s="48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>
      <c r="A544" s="48"/>
      <c r="B544" s="48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>
      <c r="A545" s="48"/>
      <c r="B545" s="48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>
      <c r="A546" s="48"/>
      <c r="B546" s="48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>
      <c r="A547" s="48"/>
      <c r="B547" s="48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>
      <c r="A548" s="48"/>
      <c r="B548" s="48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>
      <c r="A549" s="48"/>
      <c r="B549" s="48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>
      <c r="A550" s="48"/>
      <c r="B550" s="48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>
      <c r="A551" s="48"/>
      <c r="B551" s="48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>
      <c r="A552" s="48"/>
      <c r="B552" s="48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>
      <c r="A553" s="48"/>
      <c r="B553" s="48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>
      <c r="A554" s="48"/>
      <c r="B554" s="48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>
      <c r="A555" s="48"/>
      <c r="B555" s="48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>
      <c r="A556" s="48"/>
      <c r="B556" s="48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>
      <c r="A557" s="48"/>
      <c r="B557" s="48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>
      <c r="A558" s="48"/>
      <c r="B558" s="48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>
      <c r="A559" s="48"/>
      <c r="B559" s="48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>
      <c r="A560" s="48"/>
      <c r="B560" s="48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>
      <c r="A561" s="48"/>
      <c r="B561" s="48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>
      <c r="A562" s="48"/>
      <c r="B562" s="48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>
      <c r="A563" s="48"/>
      <c r="B563" s="48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>
      <c r="A564" s="48"/>
      <c r="B564" s="48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>
      <c r="A565" s="48"/>
      <c r="B565" s="48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>
      <c r="A566" s="48"/>
      <c r="B566" s="48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>
      <c r="A567" s="48"/>
      <c r="B567" s="48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>
      <c r="A568" s="48"/>
      <c r="B568" s="48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>
      <c r="A569" s="48"/>
      <c r="B569" s="48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>
      <c r="A570" s="48"/>
      <c r="B570" s="48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>
      <c r="A571" s="48"/>
      <c r="B571" s="48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>
      <c r="A572" s="48"/>
      <c r="B572" s="48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>
      <c r="A573" s="48"/>
      <c r="B573" s="48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>
      <c r="A574" s="48"/>
      <c r="B574" s="48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>
      <c r="A575" s="48"/>
      <c r="B575" s="48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>
      <c r="A576" s="48"/>
      <c r="B576" s="48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>
      <c r="A577" s="48"/>
      <c r="B577" s="48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>
      <c r="A578" s="48"/>
      <c r="B578" s="48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</row>
    <row r="579">
      <c r="A579" s="48"/>
      <c r="B579" s="48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</row>
    <row r="580">
      <c r="A580" s="48"/>
      <c r="B580" s="48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</row>
    <row r="581">
      <c r="A581" s="48"/>
      <c r="B581" s="48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</row>
    <row r="582">
      <c r="A582" s="48"/>
      <c r="B582" s="48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</row>
    <row r="583">
      <c r="A583" s="48"/>
      <c r="B583" s="48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</row>
    <row r="584">
      <c r="A584" s="48"/>
      <c r="B584" s="48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</row>
    <row r="585">
      <c r="A585" s="48"/>
      <c r="B585" s="48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</row>
    <row r="586">
      <c r="A586" s="48"/>
      <c r="B586" s="48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</row>
    <row r="587">
      <c r="A587" s="48"/>
      <c r="B587" s="48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</row>
    <row r="588">
      <c r="A588" s="48"/>
      <c r="B588" s="48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</row>
    <row r="589">
      <c r="A589" s="48"/>
      <c r="B589" s="48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</row>
    <row r="590">
      <c r="A590" s="48"/>
      <c r="B590" s="48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</row>
    <row r="591">
      <c r="A591" s="48"/>
      <c r="B591" s="48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</row>
    <row r="592">
      <c r="A592" s="48"/>
      <c r="B592" s="48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</row>
    <row r="593">
      <c r="A593" s="48"/>
      <c r="B593" s="48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</row>
    <row r="594">
      <c r="A594" s="48"/>
      <c r="B594" s="48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</row>
    <row r="595">
      <c r="A595" s="48"/>
      <c r="B595" s="48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</row>
    <row r="596">
      <c r="A596" s="48"/>
      <c r="B596" s="48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</row>
    <row r="597">
      <c r="A597" s="48"/>
      <c r="B597" s="48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</row>
    <row r="598">
      <c r="A598" s="48"/>
      <c r="B598" s="48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</row>
    <row r="599">
      <c r="A599" s="48"/>
      <c r="B599" s="48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</row>
    <row r="600">
      <c r="A600" s="48"/>
      <c r="B600" s="48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</row>
    <row r="601">
      <c r="A601" s="48"/>
      <c r="B601" s="48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</row>
    <row r="602">
      <c r="A602" s="48"/>
      <c r="B602" s="48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</row>
    <row r="603">
      <c r="A603" s="48"/>
      <c r="B603" s="48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</row>
    <row r="604">
      <c r="A604" s="48"/>
      <c r="B604" s="48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</row>
    <row r="605">
      <c r="A605" s="48"/>
      <c r="B605" s="48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</row>
    <row r="606">
      <c r="A606" s="48"/>
      <c r="B606" s="48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</row>
    <row r="607">
      <c r="A607" s="48"/>
      <c r="B607" s="48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</row>
    <row r="608">
      <c r="A608" s="48"/>
      <c r="B608" s="48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</row>
    <row r="609">
      <c r="A609" s="48"/>
      <c r="B609" s="48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</row>
    <row r="610">
      <c r="A610" s="48"/>
      <c r="B610" s="48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</row>
    <row r="611">
      <c r="A611" s="48"/>
      <c r="B611" s="48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</row>
    <row r="612">
      <c r="A612" s="48"/>
      <c r="B612" s="48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</row>
    <row r="613">
      <c r="A613" s="48"/>
      <c r="B613" s="48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</row>
    <row r="614">
      <c r="A614" s="48"/>
      <c r="B614" s="48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</row>
    <row r="615">
      <c r="A615" s="48"/>
      <c r="B615" s="48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</row>
    <row r="616">
      <c r="A616" s="48"/>
      <c r="B616" s="48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</row>
    <row r="617">
      <c r="A617" s="48"/>
      <c r="B617" s="48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</row>
    <row r="618">
      <c r="A618" s="48"/>
      <c r="B618" s="48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</row>
    <row r="619">
      <c r="A619" s="48"/>
      <c r="B619" s="48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</row>
    <row r="620">
      <c r="A620" s="48"/>
      <c r="B620" s="48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</row>
    <row r="621">
      <c r="A621" s="48"/>
      <c r="B621" s="48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</row>
    <row r="622">
      <c r="A622" s="48"/>
      <c r="B622" s="48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</row>
    <row r="623">
      <c r="A623" s="48"/>
      <c r="B623" s="48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</row>
    <row r="624">
      <c r="A624" s="48"/>
      <c r="B624" s="48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</row>
    <row r="625">
      <c r="A625" s="48"/>
      <c r="B625" s="48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</row>
    <row r="626">
      <c r="A626" s="48"/>
      <c r="B626" s="48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</row>
    <row r="627">
      <c r="A627" s="48"/>
      <c r="B627" s="48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</row>
    <row r="628">
      <c r="A628" s="48"/>
      <c r="B628" s="48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</row>
    <row r="629">
      <c r="A629" s="48"/>
      <c r="B629" s="48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</row>
    <row r="630">
      <c r="A630" s="48"/>
      <c r="B630" s="48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</row>
    <row r="631">
      <c r="A631" s="48"/>
      <c r="B631" s="48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</row>
    <row r="632">
      <c r="A632" s="48"/>
      <c r="B632" s="48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</row>
    <row r="633">
      <c r="A633" s="48"/>
      <c r="B633" s="48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</row>
    <row r="634">
      <c r="A634" s="48"/>
      <c r="B634" s="48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</row>
    <row r="635">
      <c r="A635" s="48"/>
      <c r="B635" s="48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</row>
    <row r="636">
      <c r="A636" s="48"/>
      <c r="B636" s="48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</row>
    <row r="637">
      <c r="A637" s="48"/>
      <c r="B637" s="48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</row>
    <row r="638">
      <c r="A638" s="48"/>
      <c r="B638" s="48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</row>
    <row r="639">
      <c r="A639" s="48"/>
      <c r="B639" s="48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</row>
    <row r="640">
      <c r="A640" s="48"/>
      <c r="B640" s="48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</row>
    <row r="641">
      <c r="A641" s="48"/>
      <c r="B641" s="48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</row>
    <row r="642">
      <c r="A642" s="48"/>
      <c r="B642" s="48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</row>
    <row r="643">
      <c r="A643" s="48"/>
      <c r="B643" s="48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</row>
    <row r="644">
      <c r="A644" s="48"/>
      <c r="B644" s="48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</row>
    <row r="645">
      <c r="A645" s="48"/>
      <c r="B645" s="48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</row>
    <row r="646">
      <c r="A646" s="48"/>
      <c r="B646" s="48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</row>
    <row r="647">
      <c r="A647" s="48"/>
      <c r="B647" s="48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</row>
    <row r="648">
      <c r="A648" s="48"/>
      <c r="B648" s="48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</row>
    <row r="649">
      <c r="A649" s="48"/>
      <c r="B649" s="48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</row>
    <row r="650">
      <c r="A650" s="48"/>
      <c r="B650" s="48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</row>
    <row r="651">
      <c r="A651" s="48"/>
      <c r="B651" s="48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</row>
    <row r="652">
      <c r="A652" s="48"/>
      <c r="B652" s="48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</row>
    <row r="653">
      <c r="A653" s="48"/>
      <c r="B653" s="48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</row>
    <row r="654">
      <c r="A654" s="48"/>
      <c r="B654" s="48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</row>
    <row r="655">
      <c r="A655" s="48"/>
      <c r="B655" s="48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</row>
    <row r="656">
      <c r="A656" s="48"/>
      <c r="B656" s="48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</row>
    <row r="657">
      <c r="A657" s="48"/>
      <c r="B657" s="48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</row>
    <row r="658">
      <c r="A658" s="48"/>
      <c r="B658" s="48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</row>
    <row r="659">
      <c r="A659" s="48"/>
      <c r="B659" s="48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</row>
    <row r="660">
      <c r="A660" s="48"/>
      <c r="B660" s="48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</row>
    <row r="661">
      <c r="A661" s="48"/>
      <c r="B661" s="48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</row>
    <row r="662">
      <c r="A662" s="48"/>
      <c r="B662" s="48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</row>
    <row r="663">
      <c r="A663" s="48"/>
      <c r="B663" s="48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</row>
    <row r="664">
      <c r="A664" s="48"/>
      <c r="B664" s="48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</row>
    <row r="665">
      <c r="A665" s="48"/>
      <c r="B665" s="48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</row>
    <row r="666">
      <c r="A666" s="48"/>
      <c r="B666" s="48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</row>
    <row r="667">
      <c r="A667" s="48"/>
      <c r="B667" s="48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</row>
    <row r="668">
      <c r="A668" s="48"/>
      <c r="B668" s="48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</row>
    <row r="669">
      <c r="A669" s="48"/>
      <c r="B669" s="48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</row>
    <row r="670">
      <c r="A670" s="48"/>
      <c r="B670" s="48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</row>
    <row r="671">
      <c r="A671" s="48"/>
      <c r="B671" s="48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</row>
    <row r="672">
      <c r="A672" s="48"/>
      <c r="B672" s="48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</row>
    <row r="673">
      <c r="A673" s="48"/>
      <c r="B673" s="48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</row>
    <row r="674">
      <c r="A674" s="48"/>
      <c r="B674" s="48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</row>
    <row r="675">
      <c r="A675" s="48"/>
      <c r="B675" s="48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</row>
    <row r="676">
      <c r="A676" s="48"/>
      <c r="B676" s="48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</row>
    <row r="677">
      <c r="A677" s="48"/>
      <c r="B677" s="48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</row>
    <row r="678">
      <c r="A678" s="48"/>
      <c r="B678" s="48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</row>
    <row r="679">
      <c r="A679" s="48"/>
      <c r="B679" s="48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</row>
    <row r="680">
      <c r="A680" s="48"/>
      <c r="B680" s="48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</row>
    <row r="681">
      <c r="A681" s="48"/>
      <c r="B681" s="48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</row>
    <row r="682">
      <c r="A682" s="48"/>
      <c r="B682" s="48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</row>
    <row r="683">
      <c r="A683" s="48"/>
      <c r="B683" s="48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</row>
    <row r="684">
      <c r="A684" s="48"/>
      <c r="B684" s="48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</row>
    <row r="685">
      <c r="A685" s="48"/>
      <c r="B685" s="48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</row>
    <row r="686">
      <c r="A686" s="48"/>
      <c r="B686" s="48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</row>
    <row r="687">
      <c r="A687" s="48"/>
      <c r="B687" s="48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</row>
    <row r="688">
      <c r="A688" s="48"/>
      <c r="B688" s="48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</row>
    <row r="689">
      <c r="A689" s="48"/>
      <c r="B689" s="48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</row>
    <row r="690">
      <c r="A690" s="48"/>
      <c r="B690" s="48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</row>
    <row r="691">
      <c r="A691" s="48"/>
      <c r="B691" s="48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</row>
    <row r="692">
      <c r="A692" s="48"/>
      <c r="B692" s="48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</row>
    <row r="693">
      <c r="A693" s="48"/>
      <c r="B693" s="48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</row>
    <row r="694">
      <c r="A694" s="48"/>
      <c r="B694" s="48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</row>
    <row r="695">
      <c r="A695" s="48"/>
      <c r="B695" s="48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</row>
    <row r="696">
      <c r="A696" s="48"/>
      <c r="B696" s="48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</row>
    <row r="697">
      <c r="A697" s="48"/>
      <c r="B697" s="48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</row>
    <row r="698">
      <c r="A698" s="48"/>
      <c r="B698" s="48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</row>
    <row r="699">
      <c r="A699" s="48"/>
      <c r="B699" s="48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</row>
    <row r="700">
      <c r="A700" s="48"/>
      <c r="B700" s="48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</row>
    <row r="701">
      <c r="A701" s="48"/>
      <c r="B701" s="48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</row>
    <row r="702">
      <c r="A702" s="48"/>
      <c r="B702" s="48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</row>
    <row r="703">
      <c r="A703" s="48"/>
      <c r="B703" s="48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</row>
    <row r="704">
      <c r="A704" s="48"/>
      <c r="B704" s="48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</row>
    <row r="705">
      <c r="A705" s="48"/>
      <c r="B705" s="48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</row>
    <row r="706">
      <c r="A706" s="48"/>
      <c r="B706" s="48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</row>
    <row r="707">
      <c r="A707" s="48"/>
      <c r="B707" s="48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</row>
    <row r="708">
      <c r="A708" s="48"/>
      <c r="B708" s="48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</row>
    <row r="709">
      <c r="A709" s="48"/>
      <c r="B709" s="48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</row>
    <row r="710">
      <c r="A710" s="48"/>
      <c r="B710" s="48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</row>
    <row r="711">
      <c r="A711" s="48"/>
      <c r="B711" s="48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</row>
    <row r="712">
      <c r="A712" s="48"/>
      <c r="B712" s="48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</row>
    <row r="713">
      <c r="A713" s="48"/>
      <c r="B713" s="48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</row>
    <row r="714">
      <c r="A714" s="48"/>
      <c r="B714" s="48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</row>
    <row r="715">
      <c r="A715" s="48"/>
      <c r="B715" s="48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</row>
    <row r="716">
      <c r="A716" s="48"/>
      <c r="B716" s="48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</row>
    <row r="717">
      <c r="A717" s="48"/>
      <c r="B717" s="48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</row>
    <row r="718">
      <c r="A718" s="48"/>
      <c r="B718" s="48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</row>
    <row r="719">
      <c r="A719" s="48"/>
      <c r="B719" s="48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</row>
    <row r="720">
      <c r="A720" s="48"/>
      <c r="B720" s="48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</row>
    <row r="721">
      <c r="A721" s="48"/>
      <c r="B721" s="48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</row>
    <row r="722">
      <c r="A722" s="48"/>
      <c r="B722" s="48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</row>
    <row r="723">
      <c r="A723" s="48"/>
      <c r="B723" s="48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</row>
    <row r="724">
      <c r="A724" s="48"/>
      <c r="B724" s="48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</row>
    <row r="725">
      <c r="A725" s="48"/>
      <c r="B725" s="48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</row>
    <row r="726">
      <c r="A726" s="48"/>
      <c r="B726" s="48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</row>
    <row r="727">
      <c r="A727" s="48"/>
      <c r="B727" s="48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</row>
    <row r="728">
      <c r="A728" s="48"/>
      <c r="B728" s="48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</row>
    <row r="729">
      <c r="A729" s="48"/>
      <c r="B729" s="48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</row>
    <row r="730">
      <c r="A730" s="48"/>
      <c r="B730" s="48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</row>
    <row r="731">
      <c r="A731" s="48"/>
      <c r="B731" s="48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</row>
    <row r="732">
      <c r="A732" s="48"/>
      <c r="B732" s="48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</row>
    <row r="733">
      <c r="A733" s="48"/>
      <c r="B733" s="48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</row>
    <row r="734">
      <c r="A734" s="48"/>
      <c r="B734" s="48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</row>
    <row r="735">
      <c r="A735" s="48"/>
      <c r="B735" s="48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</row>
    <row r="736">
      <c r="A736" s="48"/>
      <c r="B736" s="48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</row>
    <row r="737">
      <c r="A737" s="48"/>
      <c r="B737" s="48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</row>
    <row r="738">
      <c r="A738" s="48"/>
      <c r="B738" s="48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</row>
    <row r="739">
      <c r="A739" s="48"/>
      <c r="B739" s="48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</row>
    <row r="740">
      <c r="A740" s="48"/>
      <c r="B740" s="48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</row>
    <row r="741">
      <c r="A741" s="48"/>
      <c r="B741" s="48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</row>
    <row r="742">
      <c r="A742" s="48"/>
      <c r="B742" s="48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</row>
    <row r="743">
      <c r="A743" s="48"/>
      <c r="B743" s="48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</row>
    <row r="744">
      <c r="A744" s="48"/>
      <c r="B744" s="48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</row>
    <row r="745">
      <c r="A745" s="48"/>
      <c r="B745" s="48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</row>
    <row r="746">
      <c r="A746" s="48"/>
      <c r="B746" s="48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</row>
    <row r="747">
      <c r="A747" s="48"/>
      <c r="B747" s="48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</row>
    <row r="748">
      <c r="A748" s="48"/>
      <c r="B748" s="48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</row>
    <row r="749">
      <c r="A749" s="48"/>
      <c r="B749" s="48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</row>
    <row r="750">
      <c r="A750" s="48"/>
      <c r="B750" s="48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</row>
    <row r="751">
      <c r="A751" s="48"/>
      <c r="B751" s="48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</row>
    <row r="752">
      <c r="A752" s="48"/>
      <c r="B752" s="48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</row>
    <row r="753">
      <c r="A753" s="48"/>
      <c r="B753" s="48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</row>
    <row r="754">
      <c r="A754" s="48"/>
      <c r="B754" s="48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</row>
    <row r="755">
      <c r="A755" s="48"/>
      <c r="B755" s="48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</row>
    <row r="756">
      <c r="A756" s="48"/>
      <c r="B756" s="48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</row>
    <row r="757">
      <c r="A757" s="48"/>
      <c r="B757" s="48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</row>
    <row r="758">
      <c r="A758" s="48"/>
      <c r="B758" s="48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</row>
    <row r="759">
      <c r="A759" s="48"/>
      <c r="B759" s="48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</row>
    <row r="760">
      <c r="A760" s="48"/>
      <c r="B760" s="48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</row>
    <row r="761">
      <c r="A761" s="48"/>
      <c r="B761" s="48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</row>
    <row r="762">
      <c r="A762" s="48"/>
      <c r="B762" s="48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</row>
    <row r="763">
      <c r="A763" s="48"/>
      <c r="B763" s="48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</row>
    <row r="764">
      <c r="A764" s="48"/>
      <c r="B764" s="48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</row>
    <row r="765">
      <c r="A765" s="48"/>
      <c r="B765" s="48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</row>
    <row r="766">
      <c r="A766" s="48"/>
      <c r="B766" s="48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</row>
    <row r="767">
      <c r="A767" s="48"/>
      <c r="B767" s="48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</row>
    <row r="768">
      <c r="A768" s="48"/>
      <c r="B768" s="48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</row>
    <row r="769">
      <c r="A769" s="48"/>
      <c r="B769" s="48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</row>
    <row r="770">
      <c r="A770" s="48"/>
      <c r="B770" s="48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</row>
    <row r="771">
      <c r="A771" s="48"/>
      <c r="B771" s="48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</row>
    <row r="772">
      <c r="A772" s="48"/>
      <c r="B772" s="48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</row>
    <row r="773">
      <c r="A773" s="48"/>
      <c r="B773" s="48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</row>
    <row r="774">
      <c r="A774" s="48"/>
      <c r="B774" s="48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</row>
    <row r="775">
      <c r="A775" s="48"/>
      <c r="B775" s="48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</row>
    <row r="776">
      <c r="A776" s="48"/>
      <c r="B776" s="48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</row>
    <row r="777">
      <c r="A777" s="48"/>
      <c r="B777" s="48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</row>
    <row r="778">
      <c r="A778" s="48"/>
      <c r="B778" s="48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</row>
    <row r="779">
      <c r="A779" s="48"/>
      <c r="B779" s="48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</row>
    <row r="780">
      <c r="A780" s="48"/>
      <c r="B780" s="48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</row>
    <row r="781">
      <c r="A781" s="48"/>
      <c r="B781" s="48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</row>
    <row r="782">
      <c r="A782" s="48"/>
      <c r="B782" s="48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</row>
    <row r="783">
      <c r="A783" s="48"/>
      <c r="B783" s="48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</row>
    <row r="784">
      <c r="A784" s="48"/>
      <c r="B784" s="48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</row>
    <row r="785">
      <c r="A785" s="48"/>
      <c r="B785" s="48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</row>
    <row r="786">
      <c r="A786" s="48"/>
      <c r="B786" s="48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</row>
    <row r="787">
      <c r="A787" s="48"/>
      <c r="B787" s="48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</row>
    <row r="788">
      <c r="A788" s="48"/>
      <c r="B788" s="48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</row>
    <row r="789">
      <c r="A789" s="48"/>
      <c r="B789" s="48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</row>
    <row r="790">
      <c r="A790" s="48"/>
      <c r="B790" s="48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</row>
    <row r="791">
      <c r="A791" s="48"/>
      <c r="B791" s="48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</row>
    <row r="792">
      <c r="A792" s="48"/>
      <c r="B792" s="48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</row>
    <row r="793">
      <c r="A793" s="48"/>
      <c r="B793" s="48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</row>
    <row r="794">
      <c r="A794" s="48"/>
      <c r="B794" s="48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</row>
    <row r="795">
      <c r="A795" s="48"/>
      <c r="B795" s="48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</row>
    <row r="796">
      <c r="A796" s="48"/>
      <c r="B796" s="48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</row>
    <row r="797">
      <c r="A797" s="48"/>
      <c r="B797" s="48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</row>
    <row r="798">
      <c r="A798" s="48"/>
      <c r="B798" s="48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</row>
    <row r="799">
      <c r="A799" s="48"/>
      <c r="B799" s="48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</row>
    <row r="800">
      <c r="A800" s="48"/>
      <c r="B800" s="48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</row>
    <row r="801">
      <c r="A801" s="48"/>
      <c r="B801" s="48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</row>
    <row r="802">
      <c r="A802" s="48"/>
      <c r="B802" s="48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</row>
    <row r="803">
      <c r="A803" s="48"/>
      <c r="B803" s="48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</row>
    <row r="804">
      <c r="A804" s="48"/>
      <c r="B804" s="48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</row>
    <row r="805">
      <c r="A805" s="48"/>
      <c r="B805" s="48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</row>
    <row r="806">
      <c r="A806" s="48"/>
      <c r="B806" s="48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</row>
    <row r="807">
      <c r="A807" s="48"/>
      <c r="B807" s="48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</row>
    <row r="808">
      <c r="A808" s="48"/>
      <c r="B808" s="48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</row>
    <row r="809">
      <c r="A809" s="48"/>
      <c r="B809" s="48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</row>
    <row r="810">
      <c r="A810" s="48"/>
      <c r="B810" s="48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</row>
    <row r="811">
      <c r="A811" s="48"/>
      <c r="B811" s="48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</row>
    <row r="812">
      <c r="A812" s="48"/>
      <c r="B812" s="48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</row>
    <row r="813">
      <c r="A813" s="48"/>
      <c r="B813" s="48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</row>
    <row r="814">
      <c r="A814" s="48"/>
      <c r="B814" s="48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</row>
    <row r="815">
      <c r="A815" s="48"/>
      <c r="B815" s="48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</row>
    <row r="816">
      <c r="A816" s="48"/>
      <c r="B816" s="48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</row>
    <row r="817">
      <c r="A817" s="48"/>
      <c r="B817" s="48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</row>
    <row r="818">
      <c r="A818" s="48"/>
      <c r="B818" s="48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</row>
    <row r="819">
      <c r="A819" s="48"/>
      <c r="B819" s="48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</row>
    <row r="820">
      <c r="A820" s="48"/>
      <c r="B820" s="48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</row>
    <row r="821">
      <c r="A821" s="48"/>
      <c r="B821" s="48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</row>
    <row r="822">
      <c r="A822" s="48"/>
      <c r="B822" s="48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</row>
    <row r="823">
      <c r="A823" s="48"/>
      <c r="B823" s="48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</row>
    <row r="824">
      <c r="A824" s="48"/>
      <c r="B824" s="48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</row>
    <row r="825">
      <c r="A825" s="48"/>
      <c r="B825" s="48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</row>
    <row r="826">
      <c r="A826" s="48"/>
      <c r="B826" s="48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</row>
    <row r="827">
      <c r="A827" s="48"/>
      <c r="B827" s="48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</row>
    <row r="828">
      <c r="A828" s="48"/>
      <c r="B828" s="48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</row>
    <row r="829">
      <c r="A829" s="48"/>
      <c r="B829" s="48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</row>
    <row r="830">
      <c r="A830" s="48"/>
      <c r="B830" s="48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</row>
    <row r="831">
      <c r="A831" s="48"/>
      <c r="B831" s="48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</row>
    <row r="832">
      <c r="A832" s="48"/>
      <c r="B832" s="48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</row>
    <row r="833">
      <c r="A833" s="48"/>
      <c r="B833" s="48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</row>
    <row r="834">
      <c r="A834" s="48"/>
      <c r="B834" s="48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</row>
    <row r="835">
      <c r="A835" s="48"/>
      <c r="B835" s="48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</row>
    <row r="836">
      <c r="A836" s="48"/>
      <c r="B836" s="48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</row>
    <row r="837">
      <c r="A837" s="48"/>
      <c r="B837" s="48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</row>
    <row r="838">
      <c r="A838" s="48"/>
      <c r="B838" s="48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</row>
    <row r="839">
      <c r="A839" s="48"/>
      <c r="B839" s="48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</row>
    <row r="840">
      <c r="A840" s="48"/>
      <c r="B840" s="48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</row>
    <row r="841">
      <c r="A841" s="48"/>
      <c r="B841" s="48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</row>
    <row r="842">
      <c r="A842" s="48"/>
      <c r="B842" s="48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</row>
    <row r="843">
      <c r="A843" s="48"/>
      <c r="B843" s="48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</row>
    <row r="844">
      <c r="A844" s="48"/>
      <c r="B844" s="48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</row>
    <row r="845">
      <c r="A845" s="48"/>
      <c r="B845" s="48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</row>
    <row r="846">
      <c r="A846" s="48"/>
      <c r="B846" s="48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</row>
    <row r="847">
      <c r="A847" s="48"/>
      <c r="B847" s="48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</row>
    <row r="848">
      <c r="A848" s="48"/>
      <c r="B848" s="48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</row>
    <row r="849">
      <c r="A849" s="48"/>
      <c r="B849" s="48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</row>
    <row r="850">
      <c r="A850" s="48"/>
      <c r="B850" s="48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</row>
    <row r="851">
      <c r="A851" s="48"/>
      <c r="B851" s="48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</row>
    <row r="852">
      <c r="A852" s="48"/>
      <c r="B852" s="48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</row>
    <row r="853">
      <c r="A853" s="48"/>
      <c r="B853" s="48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</row>
    <row r="854">
      <c r="A854" s="48"/>
      <c r="B854" s="48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</row>
    <row r="855">
      <c r="A855" s="48"/>
      <c r="B855" s="48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</row>
    <row r="856">
      <c r="A856" s="48"/>
      <c r="B856" s="48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</row>
    <row r="857">
      <c r="A857" s="48"/>
      <c r="B857" s="48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</row>
    <row r="858">
      <c r="A858" s="48"/>
      <c r="B858" s="48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</row>
    <row r="859">
      <c r="A859" s="48"/>
      <c r="B859" s="48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</row>
    <row r="860">
      <c r="A860" s="48"/>
      <c r="B860" s="48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</row>
    <row r="861">
      <c r="A861" s="48"/>
      <c r="B861" s="48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</row>
    <row r="862">
      <c r="A862" s="48"/>
      <c r="B862" s="48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</row>
    <row r="863">
      <c r="A863" s="48"/>
      <c r="B863" s="48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</row>
    <row r="864">
      <c r="A864" s="48"/>
      <c r="B864" s="48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</row>
    <row r="865">
      <c r="A865" s="48"/>
      <c r="B865" s="48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</row>
    <row r="866">
      <c r="A866" s="48"/>
      <c r="B866" s="48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</row>
    <row r="867">
      <c r="A867" s="48"/>
      <c r="B867" s="48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</row>
    <row r="868">
      <c r="A868" s="48"/>
      <c r="B868" s="48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</row>
    <row r="869">
      <c r="A869" s="48"/>
      <c r="B869" s="48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</row>
    <row r="870">
      <c r="A870" s="48"/>
      <c r="B870" s="48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</row>
    <row r="871">
      <c r="A871" s="48"/>
      <c r="B871" s="48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</row>
    <row r="872">
      <c r="A872" s="48"/>
      <c r="B872" s="48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</row>
    <row r="873">
      <c r="A873" s="48"/>
      <c r="B873" s="48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</row>
    <row r="874">
      <c r="A874" s="48"/>
      <c r="B874" s="48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</row>
    <row r="875">
      <c r="A875" s="48"/>
      <c r="B875" s="48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</row>
    <row r="876">
      <c r="A876" s="48"/>
      <c r="B876" s="48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</row>
    <row r="877">
      <c r="A877" s="48"/>
      <c r="B877" s="48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</row>
    <row r="878">
      <c r="A878" s="48"/>
      <c r="B878" s="48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</row>
    <row r="879">
      <c r="A879" s="48"/>
      <c r="B879" s="48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</row>
    <row r="880">
      <c r="A880" s="48"/>
      <c r="B880" s="48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</row>
    <row r="881">
      <c r="A881" s="48"/>
      <c r="B881" s="48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</row>
    <row r="882">
      <c r="A882" s="48"/>
      <c r="B882" s="48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</row>
    <row r="883">
      <c r="A883" s="48"/>
      <c r="B883" s="48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</row>
    <row r="884">
      <c r="A884" s="48"/>
      <c r="B884" s="48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</row>
    <row r="885">
      <c r="A885" s="48"/>
      <c r="B885" s="48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</row>
    <row r="886">
      <c r="A886" s="48"/>
      <c r="B886" s="48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</row>
    <row r="887">
      <c r="A887" s="48"/>
      <c r="B887" s="48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</row>
    <row r="888">
      <c r="A888" s="48"/>
      <c r="B888" s="48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</row>
    <row r="889">
      <c r="A889" s="48"/>
      <c r="B889" s="48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</row>
    <row r="890">
      <c r="A890" s="48"/>
      <c r="B890" s="48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</row>
    <row r="891">
      <c r="A891" s="48"/>
      <c r="B891" s="48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</row>
    <row r="892">
      <c r="A892" s="48"/>
      <c r="B892" s="48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</row>
    <row r="893">
      <c r="A893" s="48"/>
      <c r="B893" s="48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</row>
    <row r="894">
      <c r="A894" s="48"/>
      <c r="B894" s="48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</row>
    <row r="895">
      <c r="A895" s="48"/>
      <c r="B895" s="48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</row>
    <row r="896">
      <c r="A896" s="48"/>
      <c r="B896" s="48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</row>
    <row r="897">
      <c r="A897" s="48"/>
      <c r="B897" s="48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</row>
    <row r="898">
      <c r="A898" s="48"/>
      <c r="B898" s="48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</row>
    <row r="899">
      <c r="A899" s="48"/>
      <c r="B899" s="48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</row>
    <row r="900">
      <c r="A900" s="48"/>
      <c r="B900" s="48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</row>
    <row r="901">
      <c r="A901" s="48"/>
      <c r="B901" s="48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</row>
    <row r="902">
      <c r="A902" s="48"/>
      <c r="B902" s="48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</row>
    <row r="903">
      <c r="A903" s="48"/>
      <c r="B903" s="48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</row>
    <row r="904">
      <c r="A904" s="48"/>
      <c r="B904" s="48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</row>
    <row r="905">
      <c r="A905" s="48"/>
      <c r="B905" s="48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</row>
    <row r="906">
      <c r="A906" s="48"/>
      <c r="B906" s="48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</row>
    <row r="907">
      <c r="A907" s="48"/>
      <c r="B907" s="48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</row>
    <row r="908">
      <c r="A908" s="48"/>
      <c r="B908" s="48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</row>
    <row r="909">
      <c r="A909" s="48"/>
      <c r="B909" s="48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</row>
    <row r="910">
      <c r="A910" s="48"/>
      <c r="B910" s="48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</row>
    <row r="911">
      <c r="A911" s="48"/>
      <c r="B911" s="48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</row>
    <row r="912">
      <c r="A912" s="48"/>
      <c r="B912" s="48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</row>
    <row r="913">
      <c r="A913" s="48"/>
      <c r="B913" s="48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</row>
    <row r="914">
      <c r="A914" s="48"/>
      <c r="B914" s="48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</row>
    <row r="915">
      <c r="A915" s="48"/>
      <c r="B915" s="48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</row>
    <row r="916">
      <c r="A916" s="48"/>
      <c r="B916" s="48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</row>
    <row r="917">
      <c r="A917" s="48"/>
      <c r="B917" s="48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</row>
    <row r="918">
      <c r="A918" s="48"/>
      <c r="B918" s="48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</row>
    <row r="919">
      <c r="A919" s="48"/>
      <c r="B919" s="48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</row>
    <row r="920">
      <c r="A920" s="48"/>
      <c r="B920" s="48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</row>
    <row r="921">
      <c r="A921" s="48"/>
      <c r="B921" s="48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</row>
    <row r="922">
      <c r="A922" s="48"/>
      <c r="B922" s="48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</row>
    <row r="923">
      <c r="A923" s="48"/>
      <c r="B923" s="48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</row>
    <row r="924">
      <c r="A924" s="48"/>
      <c r="B924" s="48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</row>
    <row r="925">
      <c r="A925" s="48"/>
      <c r="B925" s="48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</row>
    <row r="926">
      <c r="A926" s="48"/>
      <c r="B926" s="48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</row>
    <row r="927">
      <c r="A927" s="48"/>
      <c r="B927" s="48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</row>
    <row r="928">
      <c r="A928" s="48"/>
      <c r="B928" s="48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</row>
    <row r="929">
      <c r="A929" s="48"/>
      <c r="B929" s="48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</row>
    <row r="930">
      <c r="A930" s="48"/>
      <c r="B930" s="48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</row>
    <row r="931">
      <c r="A931" s="48"/>
      <c r="B931" s="48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</row>
    <row r="932">
      <c r="A932" s="48"/>
      <c r="B932" s="48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</row>
    <row r="933">
      <c r="A933" s="48"/>
      <c r="B933" s="48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</row>
    <row r="934">
      <c r="A934" s="48"/>
      <c r="B934" s="48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</row>
    <row r="935">
      <c r="A935" s="48"/>
      <c r="B935" s="48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</row>
    <row r="936">
      <c r="A936" s="48"/>
      <c r="B936" s="48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</row>
    <row r="937">
      <c r="A937" s="48"/>
      <c r="B937" s="48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</row>
    <row r="938">
      <c r="A938" s="48"/>
      <c r="B938" s="48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</row>
    <row r="939">
      <c r="A939" s="48"/>
      <c r="B939" s="48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</row>
    <row r="940">
      <c r="A940" s="48"/>
      <c r="B940" s="48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</row>
    <row r="941">
      <c r="A941" s="48"/>
      <c r="B941" s="48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</row>
    <row r="942">
      <c r="A942" s="48"/>
      <c r="B942" s="48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</row>
    <row r="943">
      <c r="A943" s="48"/>
      <c r="B943" s="48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</row>
    <row r="944">
      <c r="A944" s="48"/>
      <c r="B944" s="48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</row>
    <row r="945">
      <c r="A945" s="48"/>
      <c r="B945" s="48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</row>
    <row r="946">
      <c r="A946" s="48"/>
      <c r="B946" s="48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</row>
    <row r="947">
      <c r="A947" s="48"/>
      <c r="B947" s="48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</row>
    <row r="948">
      <c r="A948" s="48"/>
      <c r="B948" s="48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</row>
    <row r="949">
      <c r="A949" s="48"/>
      <c r="B949" s="48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</row>
    <row r="950">
      <c r="A950" s="48"/>
      <c r="B950" s="48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</row>
    <row r="951">
      <c r="A951" s="48"/>
      <c r="B951" s="48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</row>
    <row r="952">
      <c r="A952" s="48"/>
      <c r="B952" s="48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</row>
    <row r="953">
      <c r="A953" s="48"/>
      <c r="B953" s="48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</row>
    <row r="954">
      <c r="A954" s="48"/>
      <c r="B954" s="48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</row>
    <row r="955">
      <c r="A955" s="48"/>
      <c r="B955" s="48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</row>
    <row r="956">
      <c r="A956" s="48"/>
      <c r="B956" s="48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</row>
    <row r="957">
      <c r="A957" s="48"/>
      <c r="B957" s="48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</row>
    <row r="958">
      <c r="A958" s="48"/>
      <c r="B958" s="48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</row>
    <row r="959">
      <c r="A959" s="48"/>
      <c r="B959" s="48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</row>
    <row r="960">
      <c r="A960" s="48"/>
      <c r="B960" s="48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</row>
    <row r="961">
      <c r="A961" s="48"/>
      <c r="B961" s="48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</row>
    <row r="962">
      <c r="A962" s="48"/>
      <c r="B962" s="48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</row>
    <row r="963">
      <c r="A963" s="48"/>
      <c r="B963" s="48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</row>
    <row r="964">
      <c r="A964" s="48"/>
      <c r="B964" s="48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</row>
    <row r="965">
      <c r="A965" s="48"/>
      <c r="B965" s="48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</row>
    <row r="966">
      <c r="A966" s="48"/>
      <c r="B966" s="48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</row>
    <row r="967">
      <c r="A967" s="48"/>
      <c r="B967" s="48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</row>
    <row r="968">
      <c r="A968" s="48"/>
      <c r="B968" s="48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</row>
    <row r="969">
      <c r="A969" s="48"/>
      <c r="B969" s="48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</row>
    <row r="970">
      <c r="A970" s="48"/>
      <c r="B970" s="48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</row>
    <row r="971">
      <c r="A971" s="48"/>
      <c r="B971" s="48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</row>
    <row r="972">
      <c r="A972" s="48"/>
      <c r="B972" s="48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</row>
    <row r="973">
      <c r="A973" s="48"/>
      <c r="B973" s="48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</row>
    <row r="974">
      <c r="A974" s="48"/>
      <c r="B974" s="48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</row>
    <row r="975">
      <c r="A975" s="48"/>
      <c r="B975" s="48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</row>
    <row r="976">
      <c r="A976" s="48"/>
      <c r="B976" s="48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</row>
    <row r="977">
      <c r="A977" s="48"/>
      <c r="B977" s="48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</row>
    <row r="978">
      <c r="A978" s="48"/>
      <c r="B978" s="48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</row>
    <row r="979">
      <c r="A979" s="48"/>
      <c r="B979" s="48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</row>
    <row r="980">
      <c r="A980" s="48"/>
      <c r="B980" s="48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</row>
    <row r="981">
      <c r="A981" s="48"/>
      <c r="B981" s="48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</row>
    <row r="982">
      <c r="A982" s="48"/>
      <c r="B982" s="48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</row>
    <row r="983">
      <c r="A983" s="48"/>
      <c r="B983" s="48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</row>
    <row r="984">
      <c r="A984" s="48"/>
      <c r="B984" s="48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</row>
    <row r="985">
      <c r="A985" s="48"/>
      <c r="B985" s="48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</row>
    <row r="986">
      <c r="A986" s="48"/>
      <c r="B986" s="48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27.13"/>
    <col customWidth="1" min="3" max="23" width="10.63"/>
  </cols>
  <sheetData>
    <row r="1" ht="8.25" customHeight="1">
      <c r="A1" s="46"/>
      <c r="B1" s="4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 ht="12.0" customHeight="1">
      <c r="A2" s="46"/>
      <c r="B2" s="49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47"/>
      <c r="P2" s="148"/>
      <c r="Q2" s="148"/>
      <c r="R2" s="148"/>
      <c r="S2" s="148"/>
      <c r="T2" s="148"/>
      <c r="U2" s="148"/>
      <c r="V2" s="148"/>
      <c r="W2" s="149"/>
    </row>
    <row r="3" ht="12.0" customHeight="1">
      <c r="A3" s="46"/>
      <c r="B3" s="161" t="s">
        <v>104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47"/>
      <c r="P3" s="148"/>
      <c r="Q3" s="148"/>
      <c r="R3" s="148"/>
      <c r="S3" s="148"/>
      <c r="T3" s="148"/>
      <c r="U3" s="148"/>
      <c r="V3" s="148"/>
      <c r="W3" s="149"/>
    </row>
    <row r="4" ht="12.0" customHeight="1">
      <c r="A4" s="46"/>
      <c r="B4" s="5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50"/>
      <c r="P4" s="148"/>
      <c r="Q4" s="148"/>
      <c r="R4" s="148"/>
      <c r="S4" s="148"/>
      <c r="T4" s="148"/>
      <c r="U4" s="148"/>
      <c r="V4" s="148"/>
      <c r="W4" s="149"/>
    </row>
    <row r="5" ht="12.0" customHeight="1">
      <c r="A5" s="46"/>
      <c r="B5" s="52" t="s">
        <v>17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50"/>
      <c r="P5" s="148"/>
      <c r="Q5" s="148"/>
      <c r="R5" s="148"/>
      <c r="S5" s="148"/>
      <c r="T5" s="148"/>
      <c r="U5" s="148"/>
      <c r="V5" s="148"/>
      <c r="W5" s="149"/>
    </row>
    <row r="6" ht="12.0" customHeight="1">
      <c r="A6" s="46"/>
      <c r="B6" s="4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49"/>
      <c r="P6" s="148"/>
      <c r="Q6" s="148"/>
      <c r="R6" s="148"/>
      <c r="S6" s="148"/>
      <c r="T6" s="148"/>
      <c r="U6" s="148"/>
      <c r="V6" s="148"/>
      <c r="W6" s="149"/>
    </row>
    <row r="7" ht="15.75" customHeight="1">
      <c r="A7" s="46"/>
      <c r="B7" s="4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118"/>
      <c r="Q7" s="118"/>
      <c r="R7" s="118"/>
      <c r="S7" s="118"/>
      <c r="T7" s="118"/>
      <c r="U7" s="118"/>
      <c r="V7" s="118"/>
      <c r="W7" s="118"/>
    </row>
    <row r="8" ht="15.75" customHeight="1">
      <c r="A8" s="46"/>
      <c r="B8" s="47"/>
      <c r="C8" s="118"/>
      <c r="D8" s="118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</row>
    <row r="9" ht="15.75" customHeight="1">
      <c r="A9" s="53"/>
      <c r="B9" s="54"/>
      <c r="C9" s="55">
        <v>44286.0</v>
      </c>
      <c r="D9" s="55">
        <v>44377.0</v>
      </c>
      <c r="E9" s="55">
        <v>44469.0</v>
      </c>
      <c r="F9" s="56">
        <v>44561.0</v>
      </c>
      <c r="G9" s="55">
        <v>44651.0</v>
      </c>
      <c r="H9" s="55">
        <v>44742.0</v>
      </c>
      <c r="I9" s="55">
        <v>44834.0</v>
      </c>
      <c r="J9" s="55">
        <v>44926.0</v>
      </c>
      <c r="K9" s="55">
        <v>45016.0</v>
      </c>
      <c r="L9" s="55" t="s">
        <v>83</v>
      </c>
      <c r="M9" s="55" t="s">
        <v>84</v>
      </c>
      <c r="N9" s="57" t="s">
        <v>19</v>
      </c>
      <c r="O9" s="57" t="s">
        <v>20</v>
      </c>
      <c r="P9" s="57" t="s">
        <v>21</v>
      </c>
      <c r="Q9" s="57" t="s">
        <v>22</v>
      </c>
      <c r="R9" s="57" t="s">
        <v>23</v>
      </c>
      <c r="S9" s="57" t="s">
        <v>24</v>
      </c>
      <c r="T9" s="57" t="s">
        <v>25</v>
      </c>
      <c r="U9" s="57" t="s">
        <v>26</v>
      </c>
      <c r="V9" s="57" t="s">
        <v>27</v>
      </c>
      <c r="W9" s="151"/>
    </row>
    <row r="10">
      <c r="A10" s="48"/>
      <c r="B10" s="162" t="s">
        <v>104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</row>
    <row r="11">
      <c r="A11" s="48"/>
      <c r="B11" s="152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>
      <c r="A12" s="48"/>
      <c r="B12" s="163" t="s">
        <v>105</v>
      </c>
      <c r="C12" s="164">
        <v>5.4856</v>
      </c>
      <c r="D12" s="164">
        <v>5.2893</v>
      </c>
      <c r="E12" s="164">
        <v>5.2319</v>
      </c>
      <c r="F12" s="164">
        <v>5.5851</v>
      </c>
      <c r="G12" s="164">
        <v>5.225</v>
      </c>
      <c r="H12" s="164">
        <v>4.9273</v>
      </c>
      <c r="I12" s="164">
        <v>5.2464</v>
      </c>
      <c r="J12" s="164">
        <v>5.2588</v>
      </c>
      <c r="K12" s="164">
        <v>5.1924</v>
      </c>
      <c r="L12" s="164">
        <v>4.9449</v>
      </c>
      <c r="M12" s="164">
        <v>4.8851</v>
      </c>
      <c r="N12" s="164">
        <v>4.9576</v>
      </c>
      <c r="O12" s="164">
        <v>4.9515</v>
      </c>
      <c r="P12" s="164">
        <v>5.2154</v>
      </c>
      <c r="Q12" s="164">
        <v>5.5463</v>
      </c>
      <c r="R12" s="164">
        <v>5.8402</v>
      </c>
      <c r="S12" s="164">
        <v>5.8487</v>
      </c>
      <c r="T12" s="164">
        <v>5.6625</v>
      </c>
      <c r="U12" s="164">
        <v>5.4493</v>
      </c>
      <c r="V12" s="164">
        <v>5.3988</v>
      </c>
      <c r="W12" s="156"/>
    </row>
    <row r="13">
      <c r="A13" s="48"/>
      <c r="B13" s="165" t="s">
        <v>106</v>
      </c>
      <c r="C13" s="166">
        <v>5.6337</v>
      </c>
      <c r="D13" s="166">
        <v>4.9696</v>
      </c>
      <c r="E13" s="166">
        <v>5.4429</v>
      </c>
      <c r="F13" s="166">
        <v>5.5758</v>
      </c>
      <c r="G13" s="166">
        <v>4.7417</v>
      </c>
      <c r="H13" s="166">
        <v>5.257</v>
      </c>
      <c r="I13" s="166">
        <v>5.4155</v>
      </c>
      <c r="J13" s="166">
        <v>5.2804</v>
      </c>
      <c r="K13" s="166">
        <v>5.0631</v>
      </c>
      <c r="L13" s="166">
        <v>4.7854</v>
      </c>
      <c r="M13" s="166">
        <v>5.0341</v>
      </c>
      <c r="N13" s="166">
        <v>4.8572</v>
      </c>
      <c r="O13" s="166">
        <v>5.0145</v>
      </c>
      <c r="P13" s="166">
        <v>5.5941</v>
      </c>
      <c r="Q13" s="166">
        <v>5.45</v>
      </c>
      <c r="R13" s="166">
        <v>6.1736</v>
      </c>
      <c r="S13" s="166">
        <v>5.7058</v>
      </c>
      <c r="T13" s="166">
        <v>5.4316</v>
      </c>
      <c r="U13" s="166">
        <v>5.3217</v>
      </c>
      <c r="V13" s="166">
        <v>5.4956</v>
      </c>
      <c r="W13" s="160"/>
    </row>
    <row r="14">
      <c r="A14" s="48"/>
      <c r="B14" s="48"/>
      <c r="C14" s="117"/>
      <c r="D14" s="117"/>
      <c r="E14" s="48"/>
      <c r="F14" s="48"/>
      <c r="G14" s="117"/>
      <c r="H14" s="117"/>
      <c r="I14" s="117"/>
      <c r="J14" s="48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</row>
    <row r="15">
      <c r="A15" s="48"/>
      <c r="B15" s="81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</row>
    <row r="16">
      <c r="A16" s="48"/>
      <c r="B16" s="48"/>
      <c r="C16" s="117"/>
      <c r="D16" s="117"/>
      <c r="E16" s="117"/>
      <c r="F16" s="11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17"/>
    </row>
    <row r="17">
      <c r="A17" s="48"/>
      <c r="B17" s="48"/>
      <c r="C17" s="117"/>
      <c r="D17" s="117"/>
      <c r="E17" s="117"/>
      <c r="F17" s="11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17"/>
    </row>
    <row r="18">
      <c r="A18" s="48"/>
      <c r="B18" s="48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</row>
    <row r="19">
      <c r="A19" s="48"/>
      <c r="B19" s="48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</row>
    <row r="20">
      <c r="A20" s="48"/>
      <c r="B20" s="48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</row>
    <row r="21">
      <c r="A21" s="48"/>
      <c r="B21" s="48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</row>
    <row r="22">
      <c r="A22" s="48"/>
      <c r="B22" s="48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</row>
    <row r="23">
      <c r="A23" s="48"/>
      <c r="B23" s="48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</row>
    <row r="24">
      <c r="A24" s="48"/>
      <c r="B24" s="48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</row>
    <row r="25">
      <c r="A25" s="48"/>
      <c r="B25" s="48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</row>
    <row r="26">
      <c r="A26" s="48"/>
      <c r="B26" s="48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</row>
    <row r="27">
      <c r="A27" s="48"/>
      <c r="B27" s="48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</row>
    <row r="28">
      <c r="A28" s="48"/>
      <c r="B28" s="48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</row>
    <row r="29">
      <c r="A29" s="48"/>
      <c r="B29" s="48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</row>
    <row r="30">
      <c r="A30" s="48"/>
      <c r="B30" s="48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</row>
    <row r="31">
      <c r="A31" s="48"/>
      <c r="B31" s="48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</row>
    <row r="32">
      <c r="A32" s="48"/>
      <c r="B32" s="48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</row>
    <row r="33">
      <c r="A33" s="48"/>
      <c r="B33" s="48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</row>
    <row r="34">
      <c r="A34" s="48"/>
      <c r="B34" s="48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</row>
    <row r="35">
      <c r="A35" s="48"/>
      <c r="B35" s="48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</row>
    <row r="36">
      <c r="A36" s="48"/>
      <c r="B36" s="48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</row>
    <row r="37">
      <c r="A37" s="48"/>
      <c r="B37" s="48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</row>
    <row r="38">
      <c r="A38" s="48"/>
      <c r="B38" s="48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</row>
    <row r="39">
      <c r="A39" s="48"/>
      <c r="B39" s="48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</row>
    <row r="40">
      <c r="A40" s="48"/>
      <c r="B40" s="48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</row>
    <row r="41">
      <c r="A41" s="48"/>
      <c r="B41" s="48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</row>
    <row r="42">
      <c r="A42" s="48"/>
      <c r="B42" s="48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</row>
    <row r="43">
      <c r="A43" s="48"/>
      <c r="B43" s="4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</row>
    <row r="44">
      <c r="A44" s="48"/>
      <c r="B44" s="48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</row>
    <row r="45">
      <c r="A45" s="48"/>
      <c r="B45" s="48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</row>
    <row r="46">
      <c r="A46" s="48"/>
      <c r="B46" s="48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</row>
    <row r="47">
      <c r="A47" s="48"/>
      <c r="B47" s="48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</row>
    <row r="48">
      <c r="A48" s="48"/>
      <c r="B48" s="48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</row>
    <row r="49">
      <c r="A49" s="48"/>
      <c r="B49" s="48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</row>
    <row r="50">
      <c r="A50" s="48"/>
      <c r="B50" s="48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</row>
    <row r="51">
      <c r="A51" s="48"/>
      <c r="B51" s="48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</row>
    <row r="52">
      <c r="A52" s="48"/>
      <c r="B52" s="48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</row>
    <row r="53">
      <c r="A53" s="48"/>
      <c r="B53" s="48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</row>
    <row r="54">
      <c r="A54" s="48"/>
      <c r="B54" s="48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</row>
    <row r="55">
      <c r="A55" s="48"/>
      <c r="B55" s="48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</row>
    <row r="56">
      <c r="A56" s="48"/>
      <c r="B56" s="48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</row>
    <row r="57">
      <c r="A57" s="48"/>
      <c r="B57" s="48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</row>
    <row r="58">
      <c r="A58" s="48"/>
      <c r="B58" s="48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</row>
    <row r="59">
      <c r="A59" s="48"/>
      <c r="B59" s="48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</row>
    <row r="60">
      <c r="A60" s="48"/>
      <c r="B60" s="48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</row>
    <row r="61">
      <c r="A61" s="48"/>
      <c r="B61" s="48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</row>
    <row r="62">
      <c r="A62" s="48"/>
      <c r="B62" s="48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</row>
    <row r="63">
      <c r="A63" s="48"/>
      <c r="B63" s="48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</row>
    <row r="64">
      <c r="A64" s="48"/>
      <c r="B64" s="48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</row>
    <row r="65">
      <c r="A65" s="48"/>
      <c r="B65" s="48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</row>
    <row r="66">
      <c r="A66" s="48"/>
      <c r="B66" s="48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</row>
    <row r="67">
      <c r="A67" s="48"/>
      <c r="B67" s="48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</row>
    <row r="68">
      <c r="A68" s="48"/>
      <c r="B68" s="48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</row>
    <row r="69">
      <c r="A69" s="48"/>
      <c r="B69" s="48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</row>
    <row r="70">
      <c r="A70" s="48"/>
      <c r="B70" s="48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</row>
    <row r="71">
      <c r="A71" s="48"/>
      <c r="B71" s="48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</row>
    <row r="72">
      <c r="A72" s="48"/>
      <c r="B72" s="48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</row>
    <row r="73">
      <c r="A73" s="48"/>
      <c r="B73" s="48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</row>
    <row r="74">
      <c r="A74" s="48"/>
      <c r="B74" s="48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</row>
    <row r="75">
      <c r="A75" s="48"/>
      <c r="B75" s="48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</row>
    <row r="76">
      <c r="A76" s="48"/>
      <c r="B76" s="48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</row>
    <row r="77">
      <c r="A77" s="48"/>
      <c r="B77" s="48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</row>
    <row r="78">
      <c r="A78" s="48"/>
      <c r="B78" s="48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</row>
    <row r="79">
      <c r="A79" s="48"/>
      <c r="B79" s="4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</row>
    <row r="80">
      <c r="A80" s="48"/>
      <c r="B80" s="48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</row>
    <row r="81">
      <c r="A81" s="48"/>
      <c r="B81" s="48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</row>
    <row r="82">
      <c r="A82" s="48"/>
      <c r="B82" s="48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</row>
    <row r="83">
      <c r="A83" s="48"/>
      <c r="B83" s="48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</row>
    <row r="84">
      <c r="A84" s="48"/>
      <c r="B84" s="48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</row>
    <row r="85">
      <c r="A85" s="48"/>
      <c r="B85" s="48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</row>
    <row r="86">
      <c r="A86" s="48"/>
      <c r="B86" s="48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</row>
    <row r="87">
      <c r="A87" s="48"/>
      <c r="B87" s="48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</row>
    <row r="88">
      <c r="A88" s="48"/>
      <c r="B88" s="48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</row>
    <row r="89">
      <c r="A89" s="48"/>
      <c r="B89" s="48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</row>
    <row r="90">
      <c r="A90" s="48"/>
      <c r="B90" s="48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</row>
    <row r="91">
      <c r="A91" s="48"/>
      <c r="B91" s="48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</row>
    <row r="92">
      <c r="A92" s="48"/>
      <c r="B92" s="48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</row>
    <row r="93">
      <c r="A93" s="48"/>
      <c r="B93" s="48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</row>
    <row r="94">
      <c r="A94" s="48"/>
      <c r="B94" s="48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</row>
    <row r="95">
      <c r="A95" s="48"/>
      <c r="B95" s="48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</row>
    <row r="96">
      <c r="A96" s="48"/>
      <c r="B96" s="48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</row>
    <row r="97">
      <c r="A97" s="48"/>
      <c r="B97" s="48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</row>
    <row r="98">
      <c r="A98" s="48"/>
      <c r="B98" s="48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</row>
    <row r="99">
      <c r="A99" s="48"/>
      <c r="B99" s="48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</row>
    <row r="100">
      <c r="A100" s="48"/>
      <c r="B100" s="48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</row>
    <row r="101">
      <c r="A101" s="48"/>
      <c r="B101" s="48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</row>
    <row r="102">
      <c r="A102" s="48"/>
      <c r="B102" s="48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</row>
    <row r="103">
      <c r="A103" s="48"/>
      <c r="B103" s="48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</row>
    <row r="104">
      <c r="A104" s="48"/>
      <c r="B104" s="48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</row>
    <row r="105">
      <c r="A105" s="48"/>
      <c r="B105" s="48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</row>
    <row r="106">
      <c r="A106" s="48"/>
      <c r="B106" s="48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</row>
    <row r="107">
      <c r="A107" s="48"/>
      <c r="B107" s="48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</row>
    <row r="108">
      <c r="A108" s="48"/>
      <c r="B108" s="48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</row>
    <row r="109">
      <c r="A109" s="48"/>
      <c r="B109" s="48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</row>
    <row r="110">
      <c r="A110" s="48"/>
      <c r="B110" s="48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</row>
    <row r="111">
      <c r="A111" s="48"/>
      <c r="B111" s="48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</row>
    <row r="112">
      <c r="A112" s="48"/>
      <c r="B112" s="48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</row>
    <row r="113">
      <c r="A113" s="48"/>
      <c r="B113" s="48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</row>
    <row r="114">
      <c r="A114" s="48"/>
      <c r="B114" s="48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</row>
    <row r="115">
      <c r="A115" s="48"/>
      <c r="B115" s="48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</row>
    <row r="116">
      <c r="A116" s="48"/>
      <c r="B116" s="48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</row>
    <row r="117">
      <c r="A117" s="48"/>
      <c r="B117" s="48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</row>
    <row r="118">
      <c r="A118" s="48"/>
      <c r="B118" s="48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</row>
    <row r="119">
      <c r="A119" s="48"/>
      <c r="B119" s="48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</row>
    <row r="120">
      <c r="A120" s="48"/>
      <c r="B120" s="48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</row>
    <row r="121">
      <c r="A121" s="48"/>
      <c r="B121" s="48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</row>
    <row r="122">
      <c r="A122" s="48"/>
      <c r="B122" s="48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</row>
    <row r="123">
      <c r="A123" s="48"/>
      <c r="B123" s="48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</row>
    <row r="124">
      <c r="A124" s="48"/>
      <c r="B124" s="48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</row>
    <row r="125">
      <c r="A125" s="48"/>
      <c r="B125" s="48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</row>
    <row r="126">
      <c r="A126" s="48"/>
      <c r="B126" s="48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</row>
    <row r="127">
      <c r="A127" s="48"/>
      <c r="B127" s="48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</row>
    <row r="128">
      <c r="A128" s="48"/>
      <c r="B128" s="48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</row>
    <row r="129">
      <c r="A129" s="48"/>
      <c r="B129" s="48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</row>
    <row r="130">
      <c r="A130" s="48"/>
      <c r="B130" s="48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</row>
    <row r="131">
      <c r="A131" s="48"/>
      <c r="B131" s="48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</row>
    <row r="132">
      <c r="A132" s="48"/>
      <c r="B132" s="48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</row>
    <row r="133">
      <c r="A133" s="48"/>
      <c r="B133" s="48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</row>
    <row r="134">
      <c r="A134" s="48"/>
      <c r="B134" s="48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</row>
    <row r="135">
      <c r="A135" s="48"/>
      <c r="B135" s="48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</row>
    <row r="136">
      <c r="A136" s="48"/>
      <c r="B136" s="48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</row>
    <row r="137">
      <c r="A137" s="48"/>
      <c r="B137" s="48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</row>
    <row r="138">
      <c r="A138" s="48"/>
      <c r="B138" s="48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</row>
    <row r="139">
      <c r="A139" s="48"/>
      <c r="B139" s="48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</row>
    <row r="140">
      <c r="A140" s="48"/>
      <c r="B140" s="48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</row>
    <row r="141">
      <c r="A141" s="48"/>
      <c r="B141" s="48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</row>
    <row r="142">
      <c r="A142" s="48"/>
      <c r="B142" s="48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</row>
    <row r="143">
      <c r="A143" s="48"/>
      <c r="B143" s="48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</row>
    <row r="144">
      <c r="A144" s="48"/>
      <c r="B144" s="48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</row>
    <row r="145">
      <c r="A145" s="48"/>
      <c r="B145" s="48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</row>
    <row r="146">
      <c r="A146" s="48"/>
      <c r="B146" s="48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</row>
    <row r="147">
      <c r="A147" s="48"/>
      <c r="B147" s="48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</row>
    <row r="148">
      <c r="A148" s="48"/>
      <c r="B148" s="48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</row>
    <row r="149">
      <c r="A149" s="48"/>
      <c r="B149" s="48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</row>
    <row r="150">
      <c r="A150" s="48"/>
      <c r="B150" s="48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</row>
    <row r="151">
      <c r="A151" s="48"/>
      <c r="B151" s="48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</row>
    <row r="152">
      <c r="A152" s="48"/>
      <c r="B152" s="48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</row>
    <row r="153">
      <c r="A153" s="48"/>
      <c r="B153" s="48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</row>
    <row r="154">
      <c r="A154" s="48"/>
      <c r="B154" s="48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</row>
    <row r="155">
      <c r="A155" s="48"/>
      <c r="B155" s="48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</row>
    <row r="156">
      <c r="A156" s="48"/>
      <c r="B156" s="48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</row>
    <row r="157">
      <c r="A157" s="48"/>
      <c r="B157" s="48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</row>
    <row r="158">
      <c r="A158" s="48"/>
      <c r="B158" s="48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</row>
    <row r="159">
      <c r="A159" s="48"/>
      <c r="B159" s="48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</row>
    <row r="160">
      <c r="A160" s="48"/>
      <c r="B160" s="48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</row>
    <row r="161">
      <c r="A161" s="48"/>
      <c r="B161" s="48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</row>
    <row r="162">
      <c r="A162" s="48"/>
      <c r="B162" s="48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</row>
    <row r="163">
      <c r="A163" s="48"/>
      <c r="B163" s="48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</row>
    <row r="164">
      <c r="A164" s="48"/>
      <c r="B164" s="48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</row>
    <row r="165">
      <c r="A165" s="48"/>
      <c r="B165" s="48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</row>
    <row r="166">
      <c r="A166" s="48"/>
      <c r="B166" s="48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</row>
    <row r="167">
      <c r="A167" s="48"/>
      <c r="B167" s="48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</row>
    <row r="168">
      <c r="A168" s="48"/>
      <c r="B168" s="48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</row>
    <row r="169">
      <c r="A169" s="48"/>
      <c r="B169" s="48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</row>
    <row r="170">
      <c r="A170" s="48"/>
      <c r="B170" s="48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</row>
    <row r="171">
      <c r="A171" s="48"/>
      <c r="B171" s="48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</row>
    <row r="172">
      <c r="A172" s="48"/>
      <c r="B172" s="48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</row>
    <row r="173">
      <c r="A173" s="48"/>
      <c r="B173" s="48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</row>
    <row r="174">
      <c r="A174" s="48"/>
      <c r="B174" s="48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</row>
    <row r="175">
      <c r="A175" s="48"/>
      <c r="B175" s="48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</row>
    <row r="176">
      <c r="A176" s="48"/>
      <c r="B176" s="48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</row>
    <row r="177">
      <c r="A177" s="48"/>
      <c r="B177" s="48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</row>
    <row r="178">
      <c r="A178" s="48"/>
      <c r="B178" s="48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</row>
    <row r="179">
      <c r="A179" s="48"/>
      <c r="B179" s="48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</row>
    <row r="180">
      <c r="A180" s="48"/>
      <c r="B180" s="48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</row>
    <row r="181">
      <c r="A181" s="48"/>
      <c r="B181" s="48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</row>
    <row r="182">
      <c r="A182" s="48"/>
      <c r="B182" s="48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</row>
    <row r="183">
      <c r="A183" s="48"/>
      <c r="B183" s="48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</row>
    <row r="184">
      <c r="A184" s="48"/>
      <c r="B184" s="48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</row>
    <row r="185">
      <c r="A185" s="48"/>
      <c r="B185" s="48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</row>
    <row r="186">
      <c r="A186" s="48"/>
      <c r="B186" s="48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</row>
    <row r="187">
      <c r="A187" s="48"/>
      <c r="B187" s="48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</row>
    <row r="188">
      <c r="A188" s="48"/>
      <c r="B188" s="48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</row>
    <row r="189">
      <c r="A189" s="48"/>
      <c r="B189" s="48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</row>
    <row r="190">
      <c r="A190" s="48"/>
      <c r="B190" s="48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</row>
    <row r="191">
      <c r="A191" s="48"/>
      <c r="B191" s="48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</row>
    <row r="192">
      <c r="A192" s="48"/>
      <c r="B192" s="48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</row>
    <row r="193">
      <c r="A193" s="48"/>
      <c r="B193" s="48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</row>
    <row r="194">
      <c r="A194" s="48"/>
      <c r="B194" s="48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</row>
    <row r="195">
      <c r="A195" s="48"/>
      <c r="B195" s="48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</row>
    <row r="196">
      <c r="A196" s="48"/>
      <c r="B196" s="48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</row>
    <row r="197">
      <c r="A197" s="48"/>
      <c r="B197" s="48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</row>
    <row r="198">
      <c r="A198" s="48"/>
      <c r="B198" s="48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</row>
    <row r="199">
      <c r="A199" s="48"/>
      <c r="B199" s="48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</row>
    <row r="200">
      <c r="A200" s="48"/>
      <c r="B200" s="48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</row>
    <row r="201">
      <c r="A201" s="48"/>
      <c r="B201" s="48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</row>
    <row r="202">
      <c r="A202" s="48"/>
      <c r="B202" s="48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</row>
    <row r="203">
      <c r="A203" s="48"/>
      <c r="B203" s="48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</row>
    <row r="204">
      <c r="A204" s="48"/>
      <c r="B204" s="48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</row>
    <row r="205">
      <c r="A205" s="48"/>
      <c r="B205" s="48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</row>
    <row r="206">
      <c r="A206" s="48"/>
      <c r="B206" s="48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</row>
    <row r="207">
      <c r="A207" s="48"/>
      <c r="B207" s="48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</row>
    <row r="208">
      <c r="A208" s="48"/>
      <c r="B208" s="48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</row>
    <row r="209">
      <c r="A209" s="48"/>
      <c r="B209" s="48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</row>
    <row r="210">
      <c r="A210" s="48"/>
      <c r="B210" s="48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</row>
    <row r="211">
      <c r="A211" s="48"/>
      <c r="B211" s="48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</row>
    <row r="212">
      <c r="A212" s="48"/>
      <c r="B212" s="48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</row>
    <row r="213">
      <c r="A213" s="48"/>
      <c r="B213" s="48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</row>
    <row r="214">
      <c r="A214" s="48"/>
      <c r="B214" s="48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</row>
    <row r="215">
      <c r="A215" s="48"/>
      <c r="B215" s="48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</row>
    <row r="216">
      <c r="A216" s="48"/>
      <c r="B216" s="48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</row>
    <row r="217">
      <c r="A217" s="48"/>
      <c r="B217" s="48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</row>
    <row r="218">
      <c r="A218" s="48"/>
      <c r="B218" s="48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</row>
    <row r="219">
      <c r="A219" s="48"/>
      <c r="B219" s="48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</row>
    <row r="220">
      <c r="A220" s="48"/>
      <c r="B220" s="48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</row>
    <row r="221">
      <c r="A221" s="48"/>
      <c r="B221" s="48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</row>
    <row r="222">
      <c r="A222" s="48"/>
      <c r="B222" s="48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</row>
    <row r="223">
      <c r="A223" s="48"/>
      <c r="B223" s="48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</row>
    <row r="224">
      <c r="A224" s="48"/>
      <c r="B224" s="48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</row>
    <row r="225">
      <c r="A225" s="48"/>
      <c r="B225" s="48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</row>
    <row r="226">
      <c r="A226" s="48"/>
      <c r="B226" s="48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</row>
    <row r="227">
      <c r="A227" s="48"/>
      <c r="B227" s="48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</row>
    <row r="228">
      <c r="A228" s="48"/>
      <c r="B228" s="48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</row>
    <row r="229">
      <c r="A229" s="48"/>
      <c r="B229" s="48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</row>
    <row r="230">
      <c r="A230" s="48"/>
      <c r="B230" s="48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</row>
    <row r="231">
      <c r="A231" s="48"/>
      <c r="B231" s="48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</row>
    <row r="232">
      <c r="A232" s="48"/>
      <c r="B232" s="48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</row>
    <row r="233">
      <c r="A233" s="48"/>
      <c r="B233" s="48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</row>
    <row r="234">
      <c r="A234" s="48"/>
      <c r="B234" s="48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</row>
    <row r="235">
      <c r="A235" s="48"/>
      <c r="B235" s="48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</row>
    <row r="236">
      <c r="A236" s="48"/>
      <c r="B236" s="48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</row>
    <row r="237">
      <c r="A237" s="48"/>
      <c r="B237" s="48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</row>
    <row r="238">
      <c r="A238" s="48"/>
      <c r="B238" s="48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</row>
    <row r="239">
      <c r="A239" s="48"/>
      <c r="B239" s="48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</row>
    <row r="240">
      <c r="A240" s="48"/>
      <c r="B240" s="48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</row>
    <row r="241">
      <c r="A241" s="48"/>
      <c r="B241" s="48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</row>
    <row r="242">
      <c r="A242" s="48"/>
      <c r="B242" s="48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</row>
    <row r="243">
      <c r="A243" s="48"/>
      <c r="B243" s="48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</row>
    <row r="244">
      <c r="A244" s="48"/>
      <c r="B244" s="48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</row>
    <row r="245">
      <c r="A245" s="48"/>
      <c r="B245" s="48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</row>
    <row r="246">
      <c r="A246" s="48"/>
      <c r="B246" s="48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</row>
    <row r="247">
      <c r="A247" s="48"/>
      <c r="B247" s="48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</row>
    <row r="248">
      <c r="A248" s="48"/>
      <c r="B248" s="48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</row>
    <row r="249">
      <c r="A249" s="48"/>
      <c r="B249" s="48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</row>
    <row r="250">
      <c r="A250" s="48"/>
      <c r="B250" s="48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</row>
    <row r="251">
      <c r="A251" s="48"/>
      <c r="B251" s="48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</row>
    <row r="252">
      <c r="A252" s="48"/>
      <c r="B252" s="48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</row>
    <row r="253">
      <c r="A253" s="48"/>
      <c r="B253" s="48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</row>
    <row r="254">
      <c r="A254" s="48"/>
      <c r="B254" s="48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</row>
    <row r="255">
      <c r="A255" s="48"/>
      <c r="B255" s="48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</row>
    <row r="256">
      <c r="A256" s="48"/>
      <c r="B256" s="48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</row>
    <row r="257">
      <c r="A257" s="48"/>
      <c r="B257" s="48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</row>
    <row r="258">
      <c r="A258" s="48"/>
      <c r="B258" s="48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</row>
    <row r="259">
      <c r="A259" s="48"/>
      <c r="B259" s="48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</row>
    <row r="260">
      <c r="A260" s="48"/>
      <c r="B260" s="48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</row>
    <row r="261">
      <c r="A261" s="48"/>
      <c r="B261" s="48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</row>
    <row r="262">
      <c r="A262" s="48"/>
      <c r="B262" s="48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</row>
    <row r="263">
      <c r="A263" s="48"/>
      <c r="B263" s="48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</row>
    <row r="264">
      <c r="A264" s="48"/>
      <c r="B264" s="48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</row>
    <row r="265">
      <c r="A265" s="48"/>
      <c r="B265" s="48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</row>
    <row r="266">
      <c r="A266" s="48"/>
      <c r="B266" s="48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</row>
    <row r="267">
      <c r="A267" s="48"/>
      <c r="B267" s="48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</row>
    <row r="268">
      <c r="A268" s="48"/>
      <c r="B268" s="48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</row>
    <row r="269">
      <c r="A269" s="48"/>
      <c r="B269" s="48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</row>
    <row r="270">
      <c r="A270" s="48"/>
      <c r="B270" s="48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</row>
    <row r="271">
      <c r="A271" s="48"/>
      <c r="B271" s="48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</row>
    <row r="272">
      <c r="A272" s="48"/>
      <c r="B272" s="48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</row>
    <row r="273">
      <c r="A273" s="48"/>
      <c r="B273" s="48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</row>
    <row r="274">
      <c r="A274" s="48"/>
      <c r="B274" s="48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</row>
    <row r="275">
      <c r="A275" s="48"/>
      <c r="B275" s="48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</row>
    <row r="276">
      <c r="A276" s="48"/>
      <c r="B276" s="48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</row>
    <row r="277">
      <c r="A277" s="48"/>
      <c r="B277" s="48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</row>
    <row r="278">
      <c r="A278" s="48"/>
      <c r="B278" s="48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</row>
    <row r="279">
      <c r="A279" s="48"/>
      <c r="B279" s="48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</row>
    <row r="280">
      <c r="A280" s="48"/>
      <c r="B280" s="48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</row>
    <row r="281">
      <c r="A281" s="48"/>
      <c r="B281" s="48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</row>
    <row r="282">
      <c r="A282" s="48"/>
      <c r="B282" s="48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</row>
    <row r="283">
      <c r="A283" s="48"/>
      <c r="B283" s="48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</row>
    <row r="284">
      <c r="A284" s="48"/>
      <c r="B284" s="48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</row>
    <row r="285">
      <c r="A285" s="48"/>
      <c r="B285" s="48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</row>
    <row r="286">
      <c r="A286" s="48"/>
      <c r="B286" s="48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</row>
    <row r="287">
      <c r="A287" s="48"/>
      <c r="B287" s="48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</row>
    <row r="288">
      <c r="A288" s="48"/>
      <c r="B288" s="48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</row>
    <row r="289">
      <c r="A289" s="48"/>
      <c r="B289" s="48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</row>
    <row r="290">
      <c r="A290" s="48"/>
      <c r="B290" s="48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</row>
    <row r="291">
      <c r="A291" s="48"/>
      <c r="B291" s="48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</row>
    <row r="292">
      <c r="A292" s="48"/>
      <c r="B292" s="48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</row>
    <row r="293">
      <c r="A293" s="48"/>
      <c r="B293" s="48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</row>
    <row r="294">
      <c r="A294" s="48"/>
      <c r="B294" s="48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</row>
    <row r="295">
      <c r="A295" s="48"/>
      <c r="B295" s="48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</row>
    <row r="296">
      <c r="A296" s="48"/>
      <c r="B296" s="48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</row>
    <row r="297">
      <c r="A297" s="48"/>
      <c r="B297" s="48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</row>
    <row r="298">
      <c r="A298" s="48"/>
      <c r="B298" s="48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</row>
    <row r="299">
      <c r="A299" s="48"/>
      <c r="B299" s="48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</row>
    <row r="300">
      <c r="A300" s="48"/>
      <c r="B300" s="48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</row>
    <row r="301">
      <c r="A301" s="48"/>
      <c r="B301" s="48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</row>
    <row r="302">
      <c r="A302" s="48"/>
      <c r="B302" s="48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</row>
    <row r="303">
      <c r="A303" s="48"/>
      <c r="B303" s="48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</row>
    <row r="304">
      <c r="A304" s="48"/>
      <c r="B304" s="48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</row>
    <row r="305">
      <c r="A305" s="48"/>
      <c r="B305" s="48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</row>
    <row r="306">
      <c r="A306" s="48"/>
      <c r="B306" s="48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</row>
    <row r="307">
      <c r="A307" s="48"/>
      <c r="B307" s="48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</row>
    <row r="308">
      <c r="A308" s="48"/>
      <c r="B308" s="48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</row>
    <row r="309">
      <c r="A309" s="48"/>
      <c r="B309" s="48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</row>
    <row r="310">
      <c r="A310" s="48"/>
      <c r="B310" s="48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</row>
    <row r="311">
      <c r="A311" s="48"/>
      <c r="B311" s="48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</row>
    <row r="312">
      <c r="A312" s="48"/>
      <c r="B312" s="48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</row>
    <row r="313">
      <c r="A313" s="48"/>
      <c r="B313" s="48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</row>
    <row r="314">
      <c r="A314" s="48"/>
      <c r="B314" s="48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</row>
    <row r="315">
      <c r="A315" s="48"/>
      <c r="B315" s="48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</row>
    <row r="316">
      <c r="A316" s="48"/>
      <c r="B316" s="48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</row>
    <row r="317">
      <c r="A317" s="48"/>
      <c r="B317" s="48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</row>
    <row r="318">
      <c r="A318" s="48"/>
      <c r="B318" s="48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</row>
    <row r="319">
      <c r="A319" s="48"/>
      <c r="B319" s="48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</row>
    <row r="320">
      <c r="A320" s="48"/>
      <c r="B320" s="48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</row>
    <row r="321">
      <c r="A321" s="48"/>
      <c r="B321" s="48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</row>
    <row r="322">
      <c r="A322" s="48"/>
      <c r="B322" s="48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</row>
    <row r="323">
      <c r="A323" s="48"/>
      <c r="B323" s="48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</row>
    <row r="324">
      <c r="A324" s="48"/>
      <c r="B324" s="48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</row>
    <row r="325">
      <c r="A325" s="48"/>
      <c r="B325" s="48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</row>
    <row r="326">
      <c r="A326" s="48"/>
      <c r="B326" s="48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</row>
    <row r="327">
      <c r="A327" s="48"/>
      <c r="B327" s="48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</row>
    <row r="328">
      <c r="A328" s="48"/>
      <c r="B328" s="48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</row>
    <row r="329">
      <c r="A329" s="48"/>
      <c r="B329" s="48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</row>
    <row r="330">
      <c r="A330" s="48"/>
      <c r="B330" s="48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</row>
    <row r="331">
      <c r="A331" s="48"/>
      <c r="B331" s="48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</row>
    <row r="332">
      <c r="A332" s="48"/>
      <c r="B332" s="48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</row>
    <row r="333">
      <c r="A333" s="48"/>
      <c r="B333" s="48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</row>
    <row r="334">
      <c r="A334" s="48"/>
      <c r="B334" s="48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</row>
    <row r="335">
      <c r="A335" s="48"/>
      <c r="B335" s="48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</row>
    <row r="336">
      <c r="A336" s="48"/>
      <c r="B336" s="48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</row>
    <row r="337">
      <c r="A337" s="48"/>
      <c r="B337" s="48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</row>
    <row r="338">
      <c r="A338" s="48"/>
      <c r="B338" s="48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</row>
    <row r="339">
      <c r="A339" s="48"/>
      <c r="B339" s="48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</row>
    <row r="340">
      <c r="A340" s="48"/>
      <c r="B340" s="48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</row>
    <row r="341">
      <c r="A341" s="48"/>
      <c r="B341" s="48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</row>
    <row r="342">
      <c r="A342" s="48"/>
      <c r="B342" s="48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</row>
    <row r="343">
      <c r="A343" s="48"/>
      <c r="B343" s="48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</row>
    <row r="344">
      <c r="A344" s="48"/>
      <c r="B344" s="48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</row>
    <row r="345">
      <c r="A345" s="48"/>
      <c r="B345" s="48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</row>
    <row r="346">
      <c r="A346" s="48"/>
      <c r="B346" s="48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</row>
    <row r="347">
      <c r="A347" s="48"/>
      <c r="B347" s="48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</row>
    <row r="348">
      <c r="A348" s="48"/>
      <c r="B348" s="48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</row>
    <row r="349">
      <c r="A349" s="48"/>
      <c r="B349" s="48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</row>
    <row r="350">
      <c r="A350" s="48"/>
      <c r="B350" s="48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</row>
    <row r="351">
      <c r="A351" s="48"/>
      <c r="B351" s="48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</row>
    <row r="352">
      <c r="A352" s="48"/>
      <c r="B352" s="48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</row>
    <row r="353">
      <c r="A353" s="48"/>
      <c r="B353" s="48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</row>
    <row r="354">
      <c r="A354" s="48"/>
      <c r="B354" s="48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</row>
    <row r="355">
      <c r="A355" s="48"/>
      <c r="B355" s="48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</row>
    <row r="356">
      <c r="A356" s="48"/>
      <c r="B356" s="48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</row>
    <row r="357">
      <c r="A357" s="48"/>
      <c r="B357" s="48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</row>
    <row r="358">
      <c r="A358" s="48"/>
      <c r="B358" s="48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</row>
    <row r="359">
      <c r="A359" s="48"/>
      <c r="B359" s="48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</row>
    <row r="360">
      <c r="A360" s="48"/>
      <c r="B360" s="48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</row>
    <row r="361">
      <c r="A361" s="48"/>
      <c r="B361" s="48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</row>
    <row r="362">
      <c r="A362" s="48"/>
      <c r="B362" s="48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</row>
    <row r="363">
      <c r="A363" s="48"/>
      <c r="B363" s="48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</row>
    <row r="364">
      <c r="A364" s="48"/>
      <c r="B364" s="48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</row>
    <row r="365">
      <c r="A365" s="48"/>
      <c r="B365" s="48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</row>
    <row r="366">
      <c r="A366" s="48"/>
      <c r="B366" s="48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</row>
    <row r="367">
      <c r="A367" s="48"/>
      <c r="B367" s="48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</row>
    <row r="368">
      <c r="A368" s="48"/>
      <c r="B368" s="48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</row>
    <row r="369">
      <c r="A369" s="48"/>
      <c r="B369" s="48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</row>
    <row r="370">
      <c r="A370" s="48"/>
      <c r="B370" s="48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</row>
    <row r="371">
      <c r="A371" s="48"/>
      <c r="B371" s="48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</row>
    <row r="372">
      <c r="A372" s="48"/>
      <c r="B372" s="48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</row>
    <row r="373">
      <c r="A373" s="48"/>
      <c r="B373" s="48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</row>
    <row r="374">
      <c r="A374" s="48"/>
      <c r="B374" s="48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</row>
    <row r="375">
      <c r="A375" s="48"/>
      <c r="B375" s="48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</row>
    <row r="376">
      <c r="A376" s="48"/>
      <c r="B376" s="48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</row>
    <row r="377">
      <c r="A377" s="48"/>
      <c r="B377" s="48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</row>
    <row r="378">
      <c r="A378" s="48"/>
      <c r="B378" s="48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</row>
    <row r="379">
      <c r="A379" s="48"/>
      <c r="B379" s="48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</row>
    <row r="380">
      <c r="A380" s="48"/>
      <c r="B380" s="48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</row>
    <row r="381">
      <c r="A381" s="48"/>
      <c r="B381" s="48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</row>
    <row r="382">
      <c r="A382" s="48"/>
      <c r="B382" s="48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</row>
    <row r="383">
      <c r="A383" s="48"/>
      <c r="B383" s="48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</row>
    <row r="384">
      <c r="A384" s="48"/>
      <c r="B384" s="48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</row>
    <row r="385">
      <c r="A385" s="48"/>
      <c r="B385" s="48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</row>
    <row r="386">
      <c r="A386" s="48"/>
      <c r="B386" s="48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</row>
    <row r="387">
      <c r="A387" s="48"/>
      <c r="B387" s="48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</row>
    <row r="388">
      <c r="A388" s="48"/>
      <c r="B388" s="48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</row>
    <row r="389">
      <c r="A389" s="48"/>
      <c r="B389" s="48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</row>
    <row r="390">
      <c r="A390" s="48"/>
      <c r="B390" s="48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</row>
    <row r="391">
      <c r="A391" s="48"/>
      <c r="B391" s="48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</row>
    <row r="392">
      <c r="A392" s="48"/>
      <c r="B392" s="48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</row>
    <row r="393">
      <c r="A393" s="48"/>
      <c r="B393" s="48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</row>
    <row r="394">
      <c r="A394" s="48"/>
      <c r="B394" s="48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</row>
    <row r="395">
      <c r="A395" s="48"/>
      <c r="B395" s="48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</row>
    <row r="396">
      <c r="A396" s="48"/>
      <c r="B396" s="48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</row>
    <row r="397">
      <c r="A397" s="48"/>
      <c r="B397" s="48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</row>
    <row r="398">
      <c r="A398" s="48"/>
      <c r="B398" s="48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</row>
    <row r="399">
      <c r="A399" s="48"/>
      <c r="B399" s="48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</row>
    <row r="400">
      <c r="A400" s="48"/>
      <c r="B400" s="48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</row>
    <row r="401">
      <c r="A401" s="48"/>
      <c r="B401" s="48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</row>
    <row r="402">
      <c r="A402" s="48"/>
      <c r="B402" s="48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</row>
    <row r="403">
      <c r="A403" s="48"/>
      <c r="B403" s="48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</row>
    <row r="404">
      <c r="A404" s="48"/>
      <c r="B404" s="48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</row>
    <row r="405">
      <c r="A405" s="48"/>
      <c r="B405" s="48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</row>
    <row r="406">
      <c r="A406" s="48"/>
      <c r="B406" s="48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</row>
    <row r="407">
      <c r="A407" s="48"/>
      <c r="B407" s="48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</row>
    <row r="408">
      <c r="A408" s="48"/>
      <c r="B408" s="48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</row>
    <row r="409">
      <c r="A409" s="48"/>
      <c r="B409" s="48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</row>
    <row r="410">
      <c r="A410" s="48"/>
      <c r="B410" s="48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</row>
    <row r="411">
      <c r="A411" s="48"/>
      <c r="B411" s="48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</row>
    <row r="412">
      <c r="A412" s="48"/>
      <c r="B412" s="48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</row>
    <row r="413">
      <c r="A413" s="48"/>
      <c r="B413" s="48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</row>
    <row r="414">
      <c r="A414" s="48"/>
      <c r="B414" s="48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</row>
    <row r="415">
      <c r="A415" s="48"/>
      <c r="B415" s="48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</row>
    <row r="416">
      <c r="A416" s="48"/>
      <c r="B416" s="48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</row>
    <row r="417">
      <c r="A417" s="48"/>
      <c r="B417" s="48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</row>
    <row r="418">
      <c r="A418" s="48"/>
      <c r="B418" s="48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</row>
    <row r="419">
      <c r="A419" s="48"/>
      <c r="B419" s="48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</row>
    <row r="420">
      <c r="A420" s="48"/>
      <c r="B420" s="48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</row>
    <row r="421">
      <c r="A421" s="48"/>
      <c r="B421" s="48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</row>
    <row r="422">
      <c r="A422" s="48"/>
      <c r="B422" s="48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</row>
    <row r="423">
      <c r="A423" s="48"/>
      <c r="B423" s="48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</row>
    <row r="424">
      <c r="A424" s="48"/>
      <c r="B424" s="48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</row>
    <row r="425">
      <c r="A425" s="48"/>
      <c r="B425" s="48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</row>
    <row r="426">
      <c r="A426" s="48"/>
      <c r="B426" s="48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</row>
    <row r="427">
      <c r="A427" s="48"/>
      <c r="B427" s="48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</row>
    <row r="428">
      <c r="A428" s="48"/>
      <c r="B428" s="48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</row>
    <row r="429">
      <c r="A429" s="48"/>
      <c r="B429" s="48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</row>
    <row r="430">
      <c r="A430" s="48"/>
      <c r="B430" s="48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</row>
    <row r="431">
      <c r="A431" s="48"/>
      <c r="B431" s="48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</row>
    <row r="432">
      <c r="A432" s="48"/>
      <c r="B432" s="48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</row>
    <row r="433">
      <c r="A433" s="48"/>
      <c r="B433" s="48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</row>
    <row r="434">
      <c r="A434" s="48"/>
      <c r="B434" s="48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</row>
    <row r="435">
      <c r="A435" s="48"/>
      <c r="B435" s="48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</row>
    <row r="436">
      <c r="A436" s="48"/>
      <c r="B436" s="48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</row>
    <row r="437">
      <c r="A437" s="48"/>
      <c r="B437" s="48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</row>
    <row r="438">
      <c r="A438" s="48"/>
      <c r="B438" s="48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</row>
    <row r="439">
      <c r="A439" s="48"/>
      <c r="B439" s="48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</row>
    <row r="440">
      <c r="A440" s="48"/>
      <c r="B440" s="48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</row>
    <row r="441">
      <c r="A441" s="48"/>
      <c r="B441" s="48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</row>
    <row r="442">
      <c r="A442" s="48"/>
      <c r="B442" s="48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</row>
    <row r="443">
      <c r="A443" s="48"/>
      <c r="B443" s="48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</row>
    <row r="444">
      <c r="A444" s="48"/>
      <c r="B444" s="48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</row>
    <row r="445">
      <c r="A445" s="48"/>
      <c r="B445" s="48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</row>
    <row r="446">
      <c r="A446" s="48"/>
      <c r="B446" s="48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</row>
    <row r="447">
      <c r="A447" s="48"/>
      <c r="B447" s="48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</row>
    <row r="448">
      <c r="A448" s="48"/>
      <c r="B448" s="48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</row>
    <row r="449">
      <c r="A449" s="48"/>
      <c r="B449" s="48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</row>
    <row r="450">
      <c r="A450" s="48"/>
      <c r="B450" s="48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</row>
    <row r="451">
      <c r="A451" s="48"/>
      <c r="B451" s="48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</row>
    <row r="452">
      <c r="A452" s="48"/>
      <c r="B452" s="48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</row>
    <row r="453">
      <c r="A453" s="48"/>
      <c r="B453" s="48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</row>
    <row r="454">
      <c r="A454" s="48"/>
      <c r="B454" s="48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</row>
    <row r="455">
      <c r="A455" s="48"/>
      <c r="B455" s="48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</row>
    <row r="456">
      <c r="A456" s="48"/>
      <c r="B456" s="48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</row>
    <row r="457">
      <c r="A457" s="48"/>
      <c r="B457" s="48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</row>
    <row r="458">
      <c r="A458" s="48"/>
      <c r="B458" s="48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</row>
    <row r="459">
      <c r="A459" s="48"/>
      <c r="B459" s="48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</row>
    <row r="460">
      <c r="A460" s="48"/>
      <c r="B460" s="48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</row>
    <row r="461">
      <c r="A461" s="48"/>
      <c r="B461" s="48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</row>
    <row r="462">
      <c r="A462" s="48"/>
      <c r="B462" s="48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</row>
    <row r="463">
      <c r="A463" s="48"/>
      <c r="B463" s="48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</row>
    <row r="464">
      <c r="A464" s="48"/>
      <c r="B464" s="48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</row>
    <row r="465">
      <c r="A465" s="48"/>
      <c r="B465" s="48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</row>
    <row r="466">
      <c r="A466" s="48"/>
      <c r="B466" s="48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</row>
    <row r="467">
      <c r="A467" s="48"/>
      <c r="B467" s="48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</row>
    <row r="468">
      <c r="A468" s="48"/>
      <c r="B468" s="48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</row>
    <row r="469">
      <c r="A469" s="48"/>
      <c r="B469" s="48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</row>
    <row r="470">
      <c r="A470" s="48"/>
      <c r="B470" s="48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</row>
    <row r="471">
      <c r="A471" s="48"/>
      <c r="B471" s="48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</row>
    <row r="472">
      <c r="A472" s="48"/>
      <c r="B472" s="48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</row>
    <row r="473">
      <c r="A473" s="48"/>
      <c r="B473" s="48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</row>
    <row r="474">
      <c r="A474" s="48"/>
      <c r="B474" s="48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</row>
    <row r="475">
      <c r="A475" s="48"/>
      <c r="B475" s="48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</row>
    <row r="476">
      <c r="A476" s="48"/>
      <c r="B476" s="48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</row>
    <row r="477">
      <c r="A477" s="48"/>
      <c r="B477" s="48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</row>
    <row r="478">
      <c r="A478" s="48"/>
      <c r="B478" s="48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</row>
    <row r="479">
      <c r="A479" s="48"/>
      <c r="B479" s="48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</row>
    <row r="480">
      <c r="A480" s="48"/>
      <c r="B480" s="48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</row>
    <row r="481">
      <c r="A481" s="48"/>
      <c r="B481" s="48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</row>
    <row r="482">
      <c r="A482" s="48"/>
      <c r="B482" s="48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</row>
    <row r="483">
      <c r="A483" s="48"/>
      <c r="B483" s="48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</row>
    <row r="484">
      <c r="A484" s="48"/>
      <c r="B484" s="48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</row>
    <row r="485">
      <c r="A485" s="48"/>
      <c r="B485" s="48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</row>
    <row r="486">
      <c r="A486" s="48"/>
      <c r="B486" s="48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</row>
    <row r="487">
      <c r="A487" s="48"/>
      <c r="B487" s="48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</row>
    <row r="488">
      <c r="A488" s="48"/>
      <c r="B488" s="48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</row>
    <row r="489">
      <c r="A489" s="48"/>
      <c r="B489" s="48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</row>
    <row r="490">
      <c r="A490" s="48"/>
      <c r="B490" s="48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</row>
    <row r="491">
      <c r="A491" s="48"/>
      <c r="B491" s="48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</row>
    <row r="492">
      <c r="A492" s="48"/>
      <c r="B492" s="48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</row>
    <row r="493">
      <c r="A493" s="48"/>
      <c r="B493" s="48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</row>
    <row r="494">
      <c r="A494" s="48"/>
      <c r="B494" s="48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</row>
    <row r="495">
      <c r="A495" s="48"/>
      <c r="B495" s="48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</row>
    <row r="496">
      <c r="A496" s="48"/>
      <c r="B496" s="48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</row>
    <row r="497">
      <c r="A497" s="48"/>
      <c r="B497" s="48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</row>
    <row r="498">
      <c r="A498" s="48"/>
      <c r="B498" s="48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</row>
    <row r="499">
      <c r="A499" s="48"/>
      <c r="B499" s="48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</row>
    <row r="500">
      <c r="A500" s="48"/>
      <c r="B500" s="48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</row>
    <row r="501">
      <c r="A501" s="48"/>
      <c r="B501" s="48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</row>
    <row r="502">
      <c r="A502" s="48"/>
      <c r="B502" s="48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</row>
    <row r="503">
      <c r="A503" s="48"/>
      <c r="B503" s="48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</row>
    <row r="504">
      <c r="A504" s="48"/>
      <c r="B504" s="48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</row>
    <row r="505">
      <c r="A505" s="48"/>
      <c r="B505" s="48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</row>
    <row r="506">
      <c r="A506" s="48"/>
      <c r="B506" s="48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</row>
    <row r="507">
      <c r="A507" s="48"/>
      <c r="B507" s="48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</row>
    <row r="508">
      <c r="A508" s="48"/>
      <c r="B508" s="48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</row>
    <row r="509">
      <c r="A509" s="48"/>
      <c r="B509" s="48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</row>
    <row r="510">
      <c r="A510" s="48"/>
      <c r="B510" s="48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</row>
    <row r="511">
      <c r="A511" s="48"/>
      <c r="B511" s="48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</row>
    <row r="512">
      <c r="A512" s="48"/>
      <c r="B512" s="48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</row>
    <row r="513">
      <c r="A513" s="48"/>
      <c r="B513" s="48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</row>
    <row r="514">
      <c r="A514" s="48"/>
      <c r="B514" s="48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</row>
    <row r="515">
      <c r="A515" s="48"/>
      <c r="B515" s="48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</row>
    <row r="516">
      <c r="A516" s="48"/>
      <c r="B516" s="48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</row>
    <row r="517">
      <c r="A517" s="48"/>
      <c r="B517" s="48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</row>
    <row r="518">
      <c r="A518" s="48"/>
      <c r="B518" s="48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</row>
    <row r="519">
      <c r="A519" s="48"/>
      <c r="B519" s="48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</row>
    <row r="520">
      <c r="A520" s="48"/>
      <c r="B520" s="48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</row>
    <row r="521">
      <c r="A521" s="48"/>
      <c r="B521" s="48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</row>
    <row r="522">
      <c r="A522" s="48"/>
      <c r="B522" s="48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</row>
    <row r="523">
      <c r="A523" s="48"/>
      <c r="B523" s="48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</row>
    <row r="524">
      <c r="A524" s="48"/>
      <c r="B524" s="48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</row>
    <row r="525">
      <c r="A525" s="48"/>
      <c r="B525" s="48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</row>
    <row r="526">
      <c r="A526" s="48"/>
      <c r="B526" s="48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</row>
    <row r="527">
      <c r="A527" s="48"/>
      <c r="B527" s="48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</row>
    <row r="528">
      <c r="A528" s="48"/>
      <c r="B528" s="48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</row>
    <row r="529">
      <c r="A529" s="48"/>
      <c r="B529" s="48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</row>
    <row r="530">
      <c r="A530" s="48"/>
      <c r="B530" s="48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</row>
    <row r="531">
      <c r="A531" s="48"/>
      <c r="B531" s="48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</row>
    <row r="532">
      <c r="A532" s="48"/>
      <c r="B532" s="48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</row>
    <row r="533">
      <c r="A533" s="48"/>
      <c r="B533" s="48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</row>
    <row r="534">
      <c r="A534" s="48"/>
      <c r="B534" s="48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</row>
    <row r="535">
      <c r="A535" s="48"/>
      <c r="B535" s="48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</row>
    <row r="536">
      <c r="A536" s="48"/>
      <c r="B536" s="48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</row>
    <row r="537">
      <c r="A537" s="48"/>
      <c r="B537" s="48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</row>
    <row r="538">
      <c r="A538" s="48"/>
      <c r="B538" s="48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</row>
    <row r="539">
      <c r="A539" s="48"/>
      <c r="B539" s="48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</row>
    <row r="540">
      <c r="A540" s="48"/>
      <c r="B540" s="48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</row>
    <row r="541">
      <c r="A541" s="48"/>
      <c r="B541" s="48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</row>
    <row r="542">
      <c r="A542" s="48"/>
      <c r="B542" s="48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</row>
    <row r="543">
      <c r="A543" s="48"/>
      <c r="B543" s="48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</row>
    <row r="544">
      <c r="A544" s="48"/>
      <c r="B544" s="48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</row>
    <row r="545">
      <c r="A545" s="48"/>
      <c r="B545" s="48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</row>
    <row r="546">
      <c r="A546" s="48"/>
      <c r="B546" s="48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</row>
    <row r="547">
      <c r="A547" s="48"/>
      <c r="B547" s="48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</row>
    <row r="548">
      <c r="A548" s="48"/>
      <c r="B548" s="48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</row>
    <row r="549">
      <c r="A549" s="48"/>
      <c r="B549" s="48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</row>
    <row r="550">
      <c r="A550" s="48"/>
      <c r="B550" s="48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</row>
    <row r="551">
      <c r="A551" s="48"/>
      <c r="B551" s="48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</row>
    <row r="552">
      <c r="A552" s="48"/>
      <c r="B552" s="48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</row>
    <row r="553">
      <c r="A553" s="48"/>
      <c r="B553" s="48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</row>
    <row r="554">
      <c r="A554" s="48"/>
      <c r="B554" s="48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</row>
    <row r="555">
      <c r="A555" s="48"/>
      <c r="B555" s="48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</row>
    <row r="556">
      <c r="A556" s="48"/>
      <c r="B556" s="48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</row>
    <row r="557">
      <c r="A557" s="48"/>
      <c r="B557" s="48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</row>
    <row r="558">
      <c r="A558" s="48"/>
      <c r="B558" s="48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</row>
    <row r="559">
      <c r="A559" s="48"/>
      <c r="B559" s="48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</row>
    <row r="560">
      <c r="A560" s="48"/>
      <c r="B560" s="48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</row>
    <row r="561">
      <c r="A561" s="48"/>
      <c r="B561" s="48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</row>
    <row r="562">
      <c r="A562" s="48"/>
      <c r="B562" s="48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</row>
    <row r="563">
      <c r="A563" s="48"/>
      <c r="B563" s="48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</row>
    <row r="564">
      <c r="A564" s="48"/>
      <c r="B564" s="48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</row>
    <row r="565">
      <c r="A565" s="48"/>
      <c r="B565" s="48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</row>
    <row r="566">
      <c r="A566" s="48"/>
      <c r="B566" s="48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</row>
    <row r="567">
      <c r="A567" s="48"/>
      <c r="B567" s="48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</row>
    <row r="568">
      <c r="A568" s="48"/>
      <c r="B568" s="48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</row>
    <row r="569">
      <c r="A569" s="48"/>
      <c r="B569" s="48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</row>
    <row r="570">
      <c r="A570" s="48"/>
      <c r="B570" s="48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</row>
    <row r="571">
      <c r="A571" s="48"/>
      <c r="B571" s="48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</row>
    <row r="572">
      <c r="A572" s="48"/>
      <c r="B572" s="48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</row>
    <row r="573">
      <c r="A573" s="48"/>
      <c r="B573" s="48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</row>
    <row r="574">
      <c r="A574" s="48"/>
      <c r="B574" s="48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</row>
    <row r="575">
      <c r="A575" s="48"/>
      <c r="B575" s="48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</row>
    <row r="576">
      <c r="A576" s="48"/>
      <c r="B576" s="48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</row>
    <row r="577">
      <c r="A577" s="48"/>
      <c r="B577" s="48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</row>
    <row r="578">
      <c r="A578" s="48"/>
      <c r="B578" s="48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</row>
    <row r="579">
      <c r="A579" s="48"/>
      <c r="B579" s="48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</row>
    <row r="580">
      <c r="A580" s="48"/>
      <c r="B580" s="48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</row>
    <row r="581">
      <c r="A581" s="48"/>
      <c r="B581" s="48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</row>
    <row r="582">
      <c r="A582" s="48"/>
      <c r="B582" s="48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</row>
    <row r="583">
      <c r="A583" s="48"/>
      <c r="B583" s="48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</row>
    <row r="584">
      <c r="A584" s="48"/>
      <c r="B584" s="48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</row>
    <row r="585">
      <c r="A585" s="48"/>
      <c r="B585" s="48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</row>
    <row r="586">
      <c r="A586" s="48"/>
      <c r="B586" s="48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</row>
    <row r="587">
      <c r="A587" s="48"/>
      <c r="B587" s="48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</row>
    <row r="588">
      <c r="A588" s="48"/>
      <c r="B588" s="48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</row>
    <row r="589">
      <c r="A589" s="48"/>
      <c r="B589" s="48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</row>
    <row r="590">
      <c r="A590" s="48"/>
      <c r="B590" s="48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</row>
    <row r="591">
      <c r="A591" s="48"/>
      <c r="B591" s="48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</row>
    <row r="592">
      <c r="A592" s="48"/>
      <c r="B592" s="48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</row>
    <row r="593">
      <c r="A593" s="48"/>
      <c r="B593" s="48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</row>
    <row r="594">
      <c r="A594" s="48"/>
      <c r="B594" s="48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</row>
    <row r="595">
      <c r="A595" s="48"/>
      <c r="B595" s="48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</row>
    <row r="596">
      <c r="A596" s="48"/>
      <c r="B596" s="48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</row>
    <row r="597">
      <c r="A597" s="48"/>
      <c r="B597" s="48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</row>
    <row r="598">
      <c r="A598" s="48"/>
      <c r="B598" s="48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</row>
    <row r="599">
      <c r="A599" s="48"/>
      <c r="B599" s="48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</row>
    <row r="600">
      <c r="A600" s="48"/>
      <c r="B600" s="48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</row>
    <row r="601">
      <c r="A601" s="48"/>
      <c r="B601" s="48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</row>
    <row r="602">
      <c r="A602" s="48"/>
      <c r="B602" s="48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</row>
    <row r="603">
      <c r="A603" s="48"/>
      <c r="B603" s="48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</row>
    <row r="604">
      <c r="A604" s="48"/>
      <c r="B604" s="48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</row>
    <row r="605">
      <c r="A605" s="48"/>
      <c r="B605" s="48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</row>
    <row r="606">
      <c r="A606" s="48"/>
      <c r="B606" s="48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</row>
    <row r="607">
      <c r="A607" s="48"/>
      <c r="B607" s="48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</row>
    <row r="608">
      <c r="A608" s="48"/>
      <c r="B608" s="48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</row>
    <row r="609">
      <c r="A609" s="48"/>
      <c r="B609" s="48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</row>
    <row r="610">
      <c r="A610" s="48"/>
      <c r="B610" s="48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</row>
    <row r="611">
      <c r="A611" s="48"/>
      <c r="B611" s="48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</row>
    <row r="612">
      <c r="A612" s="48"/>
      <c r="B612" s="48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</row>
    <row r="613">
      <c r="A613" s="48"/>
      <c r="B613" s="48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</row>
    <row r="614">
      <c r="A614" s="48"/>
      <c r="B614" s="48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</row>
    <row r="615">
      <c r="A615" s="48"/>
      <c r="B615" s="48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</row>
    <row r="616">
      <c r="A616" s="48"/>
      <c r="B616" s="48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</row>
    <row r="617">
      <c r="A617" s="48"/>
      <c r="B617" s="48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</row>
    <row r="618">
      <c r="A618" s="48"/>
      <c r="B618" s="48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</row>
    <row r="619">
      <c r="A619" s="48"/>
      <c r="B619" s="48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</row>
    <row r="620">
      <c r="A620" s="48"/>
      <c r="B620" s="48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</row>
    <row r="621">
      <c r="A621" s="48"/>
      <c r="B621" s="48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</row>
    <row r="622">
      <c r="A622" s="48"/>
      <c r="B622" s="48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</row>
    <row r="623">
      <c r="A623" s="48"/>
      <c r="B623" s="48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</row>
    <row r="624">
      <c r="A624" s="48"/>
      <c r="B624" s="48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</row>
    <row r="625">
      <c r="A625" s="48"/>
      <c r="B625" s="48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</row>
    <row r="626">
      <c r="A626" s="48"/>
      <c r="B626" s="48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</row>
    <row r="627">
      <c r="A627" s="48"/>
      <c r="B627" s="48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</row>
    <row r="628">
      <c r="A628" s="48"/>
      <c r="B628" s="48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</row>
    <row r="629">
      <c r="A629" s="48"/>
      <c r="B629" s="48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</row>
    <row r="630">
      <c r="A630" s="48"/>
      <c r="B630" s="48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</row>
    <row r="631">
      <c r="A631" s="48"/>
      <c r="B631" s="48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</row>
    <row r="632">
      <c r="A632" s="48"/>
      <c r="B632" s="48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</row>
    <row r="633">
      <c r="A633" s="48"/>
      <c r="B633" s="48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</row>
    <row r="634">
      <c r="A634" s="48"/>
      <c r="B634" s="48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</row>
    <row r="635">
      <c r="A635" s="48"/>
      <c r="B635" s="48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</row>
    <row r="636">
      <c r="A636" s="48"/>
      <c r="B636" s="48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</row>
    <row r="637">
      <c r="A637" s="48"/>
      <c r="B637" s="48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</row>
    <row r="638">
      <c r="A638" s="48"/>
      <c r="B638" s="48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</row>
    <row r="639">
      <c r="A639" s="48"/>
      <c r="B639" s="48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</row>
    <row r="640">
      <c r="A640" s="48"/>
      <c r="B640" s="48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</row>
    <row r="641">
      <c r="A641" s="48"/>
      <c r="B641" s="48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</row>
    <row r="642">
      <c r="A642" s="48"/>
      <c r="B642" s="48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</row>
    <row r="643">
      <c r="A643" s="48"/>
      <c r="B643" s="48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</row>
    <row r="644">
      <c r="A644" s="48"/>
      <c r="B644" s="48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</row>
    <row r="645">
      <c r="A645" s="48"/>
      <c r="B645" s="48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</row>
    <row r="646">
      <c r="A646" s="48"/>
      <c r="B646" s="48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</row>
    <row r="647">
      <c r="A647" s="48"/>
      <c r="B647" s="48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</row>
    <row r="648">
      <c r="A648" s="48"/>
      <c r="B648" s="48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</row>
    <row r="649">
      <c r="A649" s="48"/>
      <c r="B649" s="48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</row>
    <row r="650">
      <c r="A650" s="48"/>
      <c r="B650" s="48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</row>
    <row r="651">
      <c r="A651" s="48"/>
      <c r="B651" s="48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</row>
    <row r="652">
      <c r="A652" s="48"/>
      <c r="B652" s="48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</row>
    <row r="653">
      <c r="A653" s="48"/>
      <c r="B653" s="48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</row>
    <row r="654">
      <c r="A654" s="48"/>
      <c r="B654" s="48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</row>
    <row r="655">
      <c r="A655" s="48"/>
      <c r="B655" s="48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</row>
    <row r="656">
      <c r="A656" s="48"/>
      <c r="B656" s="48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</row>
    <row r="657">
      <c r="A657" s="48"/>
      <c r="B657" s="48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</row>
    <row r="658">
      <c r="A658" s="48"/>
      <c r="B658" s="48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</row>
    <row r="659">
      <c r="A659" s="48"/>
      <c r="B659" s="48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</row>
    <row r="660">
      <c r="A660" s="48"/>
      <c r="B660" s="48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</row>
    <row r="661">
      <c r="A661" s="48"/>
      <c r="B661" s="48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</row>
    <row r="662">
      <c r="A662" s="48"/>
      <c r="B662" s="48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</row>
    <row r="663">
      <c r="A663" s="48"/>
      <c r="B663" s="48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</row>
    <row r="664">
      <c r="A664" s="48"/>
      <c r="B664" s="48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</row>
    <row r="665">
      <c r="A665" s="48"/>
      <c r="B665" s="48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</row>
    <row r="666">
      <c r="A666" s="48"/>
      <c r="B666" s="48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</row>
    <row r="667">
      <c r="A667" s="48"/>
      <c r="B667" s="48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</row>
    <row r="668">
      <c r="A668" s="48"/>
      <c r="B668" s="48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</row>
    <row r="669">
      <c r="A669" s="48"/>
      <c r="B669" s="48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</row>
    <row r="670">
      <c r="A670" s="48"/>
      <c r="B670" s="48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</row>
    <row r="671">
      <c r="A671" s="48"/>
      <c r="B671" s="48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</row>
    <row r="672">
      <c r="A672" s="48"/>
      <c r="B672" s="48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</row>
    <row r="673">
      <c r="A673" s="48"/>
      <c r="B673" s="48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</row>
    <row r="674">
      <c r="A674" s="48"/>
      <c r="B674" s="48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</row>
    <row r="675">
      <c r="A675" s="48"/>
      <c r="B675" s="48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</row>
    <row r="676">
      <c r="A676" s="48"/>
      <c r="B676" s="48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</row>
    <row r="677">
      <c r="A677" s="48"/>
      <c r="B677" s="48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</row>
    <row r="678">
      <c r="A678" s="48"/>
      <c r="B678" s="48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</row>
    <row r="679">
      <c r="A679" s="48"/>
      <c r="B679" s="48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</row>
    <row r="680">
      <c r="A680" s="48"/>
      <c r="B680" s="48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</row>
    <row r="681">
      <c r="A681" s="48"/>
      <c r="B681" s="48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</row>
    <row r="682">
      <c r="A682" s="48"/>
      <c r="B682" s="48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</row>
    <row r="683">
      <c r="A683" s="48"/>
      <c r="B683" s="48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</row>
    <row r="684">
      <c r="A684" s="48"/>
      <c r="B684" s="48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</row>
    <row r="685">
      <c r="A685" s="48"/>
      <c r="B685" s="48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</row>
    <row r="686">
      <c r="A686" s="48"/>
      <c r="B686" s="48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</row>
    <row r="687">
      <c r="A687" s="48"/>
      <c r="B687" s="48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</row>
    <row r="688">
      <c r="A688" s="48"/>
      <c r="B688" s="48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</row>
    <row r="689">
      <c r="A689" s="48"/>
      <c r="B689" s="48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</row>
    <row r="690">
      <c r="A690" s="48"/>
      <c r="B690" s="48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</row>
    <row r="691">
      <c r="A691" s="48"/>
      <c r="B691" s="48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</row>
    <row r="692">
      <c r="A692" s="48"/>
      <c r="B692" s="48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</row>
    <row r="693">
      <c r="A693" s="48"/>
      <c r="B693" s="48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</row>
    <row r="694">
      <c r="A694" s="48"/>
      <c r="B694" s="48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</row>
    <row r="695">
      <c r="A695" s="48"/>
      <c r="B695" s="48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</row>
    <row r="696">
      <c r="A696" s="48"/>
      <c r="B696" s="48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</row>
    <row r="697">
      <c r="A697" s="48"/>
      <c r="B697" s="48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</row>
    <row r="698">
      <c r="A698" s="48"/>
      <c r="B698" s="48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</row>
    <row r="699">
      <c r="A699" s="48"/>
      <c r="B699" s="48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</row>
    <row r="700">
      <c r="A700" s="48"/>
      <c r="B700" s="48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</row>
    <row r="701">
      <c r="A701" s="48"/>
      <c r="B701" s="48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</row>
    <row r="702">
      <c r="A702" s="48"/>
      <c r="B702" s="48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</row>
    <row r="703">
      <c r="A703" s="48"/>
      <c r="B703" s="48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</row>
    <row r="704">
      <c r="A704" s="48"/>
      <c r="B704" s="48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</row>
    <row r="705">
      <c r="A705" s="48"/>
      <c r="B705" s="48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</row>
    <row r="706">
      <c r="A706" s="48"/>
      <c r="B706" s="48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</row>
    <row r="707">
      <c r="A707" s="48"/>
      <c r="B707" s="48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</row>
    <row r="708">
      <c r="A708" s="48"/>
      <c r="B708" s="48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</row>
    <row r="709">
      <c r="A709" s="48"/>
      <c r="B709" s="48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</row>
    <row r="710">
      <c r="A710" s="48"/>
      <c r="B710" s="48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</row>
    <row r="711">
      <c r="A711" s="48"/>
      <c r="B711" s="48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</row>
    <row r="712">
      <c r="A712" s="48"/>
      <c r="B712" s="48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</row>
    <row r="713">
      <c r="A713" s="48"/>
      <c r="B713" s="48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</row>
    <row r="714">
      <c r="A714" s="48"/>
      <c r="B714" s="48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</row>
    <row r="715">
      <c r="A715" s="48"/>
      <c r="B715" s="48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</row>
    <row r="716">
      <c r="A716" s="48"/>
      <c r="B716" s="48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</row>
    <row r="717">
      <c r="A717" s="48"/>
      <c r="B717" s="48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</row>
    <row r="718">
      <c r="A718" s="48"/>
      <c r="B718" s="48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</row>
    <row r="719">
      <c r="A719" s="48"/>
      <c r="B719" s="48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</row>
    <row r="720">
      <c r="A720" s="48"/>
      <c r="B720" s="48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</row>
    <row r="721">
      <c r="A721" s="48"/>
      <c r="B721" s="48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</row>
    <row r="722">
      <c r="A722" s="48"/>
      <c r="B722" s="48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</row>
    <row r="723">
      <c r="A723" s="48"/>
      <c r="B723" s="48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</row>
    <row r="724">
      <c r="A724" s="48"/>
      <c r="B724" s="48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</row>
    <row r="725">
      <c r="A725" s="48"/>
      <c r="B725" s="48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</row>
    <row r="726">
      <c r="A726" s="48"/>
      <c r="B726" s="48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</row>
    <row r="727">
      <c r="A727" s="48"/>
      <c r="B727" s="48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</row>
    <row r="728">
      <c r="A728" s="48"/>
      <c r="B728" s="48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</row>
    <row r="729">
      <c r="A729" s="48"/>
      <c r="B729" s="48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</row>
    <row r="730">
      <c r="A730" s="48"/>
      <c r="B730" s="48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</row>
    <row r="731">
      <c r="A731" s="48"/>
      <c r="B731" s="48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</row>
    <row r="732">
      <c r="A732" s="48"/>
      <c r="B732" s="48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</row>
    <row r="733">
      <c r="A733" s="48"/>
      <c r="B733" s="48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</row>
    <row r="734">
      <c r="A734" s="48"/>
      <c r="B734" s="48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</row>
    <row r="735">
      <c r="A735" s="48"/>
      <c r="B735" s="48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</row>
    <row r="736">
      <c r="A736" s="48"/>
      <c r="B736" s="48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</row>
    <row r="737">
      <c r="A737" s="48"/>
      <c r="B737" s="48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</row>
    <row r="738">
      <c r="A738" s="48"/>
      <c r="B738" s="48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</row>
    <row r="739">
      <c r="A739" s="48"/>
      <c r="B739" s="48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</row>
    <row r="740">
      <c r="A740" s="48"/>
      <c r="B740" s="48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</row>
    <row r="741">
      <c r="A741" s="48"/>
      <c r="B741" s="48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</row>
    <row r="742">
      <c r="A742" s="48"/>
      <c r="B742" s="48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</row>
    <row r="743">
      <c r="A743" s="48"/>
      <c r="B743" s="48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</row>
    <row r="744">
      <c r="A744" s="48"/>
      <c r="B744" s="48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</row>
    <row r="745">
      <c r="A745" s="48"/>
      <c r="B745" s="48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</row>
    <row r="746">
      <c r="A746" s="48"/>
      <c r="B746" s="48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</row>
    <row r="747">
      <c r="A747" s="48"/>
      <c r="B747" s="48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</row>
    <row r="748">
      <c r="A748" s="48"/>
      <c r="B748" s="48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</row>
    <row r="749">
      <c r="A749" s="48"/>
      <c r="B749" s="48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</row>
    <row r="750">
      <c r="A750" s="48"/>
      <c r="B750" s="48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</row>
    <row r="751">
      <c r="A751" s="48"/>
      <c r="B751" s="48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</row>
    <row r="752">
      <c r="A752" s="48"/>
      <c r="B752" s="48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</row>
    <row r="753">
      <c r="A753" s="48"/>
      <c r="B753" s="48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</row>
    <row r="754">
      <c r="A754" s="48"/>
      <c r="B754" s="48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</row>
    <row r="755">
      <c r="A755" s="48"/>
      <c r="B755" s="48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</row>
    <row r="756">
      <c r="A756" s="48"/>
      <c r="B756" s="48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</row>
    <row r="757">
      <c r="A757" s="48"/>
      <c r="B757" s="48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</row>
    <row r="758">
      <c r="A758" s="48"/>
      <c r="B758" s="48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</row>
    <row r="759">
      <c r="A759" s="48"/>
      <c r="B759" s="48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</row>
    <row r="760">
      <c r="A760" s="48"/>
      <c r="B760" s="48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</row>
    <row r="761">
      <c r="A761" s="48"/>
      <c r="B761" s="48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</row>
    <row r="762">
      <c r="A762" s="48"/>
      <c r="B762" s="48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</row>
    <row r="763">
      <c r="A763" s="48"/>
      <c r="B763" s="48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</row>
    <row r="764">
      <c r="A764" s="48"/>
      <c r="B764" s="48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</row>
    <row r="765">
      <c r="A765" s="48"/>
      <c r="B765" s="48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</row>
    <row r="766">
      <c r="A766" s="48"/>
      <c r="B766" s="48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</row>
    <row r="767">
      <c r="A767" s="48"/>
      <c r="B767" s="48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</row>
    <row r="768">
      <c r="A768" s="48"/>
      <c r="B768" s="48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</row>
    <row r="769">
      <c r="A769" s="48"/>
      <c r="B769" s="48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</row>
    <row r="770">
      <c r="A770" s="48"/>
      <c r="B770" s="48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</row>
    <row r="771">
      <c r="A771" s="48"/>
      <c r="B771" s="48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</row>
    <row r="772">
      <c r="A772" s="48"/>
      <c r="B772" s="48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</row>
    <row r="773">
      <c r="A773" s="48"/>
      <c r="B773" s="48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</row>
    <row r="774">
      <c r="A774" s="48"/>
      <c r="B774" s="48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</row>
    <row r="775">
      <c r="A775" s="48"/>
      <c r="B775" s="48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</row>
    <row r="776">
      <c r="A776" s="48"/>
      <c r="B776" s="48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</row>
    <row r="777">
      <c r="A777" s="48"/>
      <c r="B777" s="48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</row>
    <row r="778">
      <c r="A778" s="48"/>
      <c r="B778" s="48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</row>
    <row r="779">
      <c r="A779" s="48"/>
      <c r="B779" s="48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</row>
    <row r="780">
      <c r="A780" s="48"/>
      <c r="B780" s="48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</row>
    <row r="781">
      <c r="A781" s="48"/>
      <c r="B781" s="48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</row>
    <row r="782">
      <c r="A782" s="48"/>
      <c r="B782" s="48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</row>
    <row r="783">
      <c r="A783" s="48"/>
      <c r="B783" s="48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</row>
    <row r="784">
      <c r="A784" s="48"/>
      <c r="B784" s="48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</row>
    <row r="785">
      <c r="A785" s="48"/>
      <c r="B785" s="48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</row>
    <row r="786">
      <c r="A786" s="48"/>
      <c r="B786" s="48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</row>
    <row r="787">
      <c r="A787" s="48"/>
      <c r="B787" s="48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</row>
    <row r="788">
      <c r="A788" s="48"/>
      <c r="B788" s="48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</row>
    <row r="789">
      <c r="A789" s="48"/>
      <c r="B789" s="48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</row>
    <row r="790">
      <c r="A790" s="48"/>
      <c r="B790" s="48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</row>
    <row r="791">
      <c r="A791" s="48"/>
      <c r="B791" s="48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</row>
    <row r="792">
      <c r="A792" s="48"/>
      <c r="B792" s="48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</row>
    <row r="793">
      <c r="A793" s="48"/>
      <c r="B793" s="48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</row>
    <row r="794">
      <c r="A794" s="48"/>
      <c r="B794" s="48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</row>
    <row r="795">
      <c r="A795" s="48"/>
      <c r="B795" s="48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</row>
    <row r="796">
      <c r="A796" s="48"/>
      <c r="B796" s="48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</row>
    <row r="797">
      <c r="A797" s="48"/>
      <c r="B797" s="48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</row>
    <row r="798">
      <c r="A798" s="48"/>
      <c r="B798" s="48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</row>
    <row r="799">
      <c r="A799" s="48"/>
      <c r="B799" s="48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</row>
    <row r="800">
      <c r="A800" s="48"/>
      <c r="B800" s="48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</row>
    <row r="801">
      <c r="A801" s="48"/>
      <c r="B801" s="48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</row>
    <row r="802">
      <c r="A802" s="48"/>
      <c r="B802" s="48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</row>
    <row r="803">
      <c r="A803" s="48"/>
      <c r="B803" s="48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</row>
    <row r="804">
      <c r="A804" s="48"/>
      <c r="B804" s="48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</row>
    <row r="805">
      <c r="A805" s="48"/>
      <c r="B805" s="48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</row>
    <row r="806">
      <c r="A806" s="48"/>
      <c r="B806" s="48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</row>
    <row r="807">
      <c r="A807" s="48"/>
      <c r="B807" s="48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</row>
    <row r="808">
      <c r="A808" s="48"/>
      <c r="B808" s="48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</row>
    <row r="809">
      <c r="A809" s="48"/>
      <c r="B809" s="48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</row>
    <row r="810">
      <c r="A810" s="48"/>
      <c r="B810" s="48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</row>
    <row r="811">
      <c r="A811" s="48"/>
      <c r="B811" s="48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</row>
    <row r="812">
      <c r="A812" s="48"/>
      <c r="B812" s="48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</row>
    <row r="813">
      <c r="A813" s="48"/>
      <c r="B813" s="48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</row>
    <row r="814">
      <c r="A814" s="48"/>
      <c r="B814" s="48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</row>
    <row r="815">
      <c r="A815" s="48"/>
      <c r="B815" s="48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</row>
    <row r="816">
      <c r="A816" s="48"/>
      <c r="B816" s="48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</row>
    <row r="817">
      <c r="A817" s="48"/>
      <c r="B817" s="48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</row>
    <row r="818">
      <c r="A818" s="48"/>
      <c r="B818" s="48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</row>
    <row r="819">
      <c r="A819" s="48"/>
      <c r="B819" s="48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</row>
    <row r="820">
      <c r="A820" s="48"/>
      <c r="B820" s="48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</row>
    <row r="821">
      <c r="A821" s="48"/>
      <c r="B821" s="48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</row>
    <row r="822">
      <c r="A822" s="48"/>
      <c r="B822" s="48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</row>
    <row r="823">
      <c r="A823" s="48"/>
      <c r="B823" s="48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</row>
    <row r="824">
      <c r="A824" s="48"/>
      <c r="B824" s="48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</row>
    <row r="825">
      <c r="A825" s="48"/>
      <c r="B825" s="48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</row>
    <row r="826">
      <c r="A826" s="48"/>
      <c r="B826" s="48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</row>
    <row r="827">
      <c r="A827" s="48"/>
      <c r="B827" s="48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</row>
    <row r="828">
      <c r="A828" s="48"/>
      <c r="B828" s="48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</row>
    <row r="829">
      <c r="A829" s="48"/>
      <c r="B829" s="48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</row>
    <row r="830">
      <c r="A830" s="48"/>
      <c r="B830" s="48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</row>
    <row r="831">
      <c r="A831" s="48"/>
      <c r="B831" s="48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</row>
    <row r="832">
      <c r="A832" s="48"/>
      <c r="B832" s="48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</row>
    <row r="833">
      <c r="A833" s="48"/>
      <c r="B833" s="48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</row>
    <row r="834">
      <c r="A834" s="48"/>
      <c r="B834" s="48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</row>
    <row r="835">
      <c r="A835" s="48"/>
      <c r="B835" s="48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</row>
    <row r="836">
      <c r="A836" s="48"/>
      <c r="B836" s="48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</row>
    <row r="837">
      <c r="A837" s="48"/>
      <c r="B837" s="48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</row>
    <row r="838">
      <c r="A838" s="48"/>
      <c r="B838" s="48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</row>
    <row r="839">
      <c r="A839" s="48"/>
      <c r="B839" s="48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</row>
    <row r="840">
      <c r="A840" s="48"/>
      <c r="B840" s="48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</row>
    <row r="841">
      <c r="A841" s="48"/>
      <c r="B841" s="48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</row>
    <row r="842">
      <c r="A842" s="48"/>
      <c r="B842" s="48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</row>
    <row r="843">
      <c r="A843" s="48"/>
      <c r="B843" s="48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</row>
    <row r="844">
      <c r="A844" s="48"/>
      <c r="B844" s="48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</row>
    <row r="845">
      <c r="A845" s="48"/>
      <c r="B845" s="48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</row>
    <row r="846">
      <c r="A846" s="48"/>
      <c r="B846" s="48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</row>
    <row r="847">
      <c r="A847" s="48"/>
      <c r="B847" s="48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</row>
    <row r="848">
      <c r="A848" s="48"/>
      <c r="B848" s="48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</row>
    <row r="849">
      <c r="A849" s="48"/>
      <c r="B849" s="48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</row>
    <row r="850">
      <c r="A850" s="48"/>
      <c r="B850" s="48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</row>
    <row r="851">
      <c r="A851" s="48"/>
      <c r="B851" s="48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</row>
    <row r="852">
      <c r="A852" s="48"/>
      <c r="B852" s="48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</row>
    <row r="853">
      <c r="A853" s="48"/>
      <c r="B853" s="48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</row>
    <row r="854">
      <c r="A854" s="48"/>
      <c r="B854" s="48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</row>
    <row r="855">
      <c r="A855" s="48"/>
      <c r="B855" s="48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</row>
    <row r="856">
      <c r="A856" s="48"/>
      <c r="B856" s="48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</row>
    <row r="857">
      <c r="A857" s="48"/>
      <c r="B857" s="48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</row>
    <row r="858">
      <c r="A858" s="48"/>
      <c r="B858" s="48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</row>
    <row r="859">
      <c r="A859" s="48"/>
      <c r="B859" s="48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</row>
    <row r="860">
      <c r="A860" s="48"/>
      <c r="B860" s="48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</row>
    <row r="861">
      <c r="A861" s="48"/>
      <c r="B861" s="48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</row>
    <row r="862">
      <c r="A862" s="48"/>
      <c r="B862" s="48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</row>
    <row r="863">
      <c r="A863" s="48"/>
      <c r="B863" s="48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</row>
    <row r="864">
      <c r="A864" s="48"/>
      <c r="B864" s="48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</row>
    <row r="865">
      <c r="A865" s="48"/>
      <c r="B865" s="48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</row>
    <row r="866">
      <c r="A866" s="48"/>
      <c r="B866" s="48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</row>
    <row r="867">
      <c r="A867" s="48"/>
      <c r="B867" s="48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</row>
    <row r="868">
      <c r="A868" s="48"/>
      <c r="B868" s="48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</row>
    <row r="869">
      <c r="A869" s="48"/>
      <c r="B869" s="48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</row>
    <row r="870">
      <c r="A870" s="48"/>
      <c r="B870" s="48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</row>
    <row r="871">
      <c r="A871" s="48"/>
      <c r="B871" s="48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</row>
    <row r="872">
      <c r="A872" s="48"/>
      <c r="B872" s="48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</row>
    <row r="873">
      <c r="A873" s="48"/>
      <c r="B873" s="48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</row>
    <row r="874">
      <c r="A874" s="48"/>
      <c r="B874" s="48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</row>
    <row r="875">
      <c r="A875" s="48"/>
      <c r="B875" s="48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</row>
    <row r="876">
      <c r="A876" s="48"/>
      <c r="B876" s="48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</row>
    <row r="877">
      <c r="A877" s="48"/>
      <c r="B877" s="48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</row>
    <row r="878">
      <c r="A878" s="48"/>
      <c r="B878" s="48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</row>
    <row r="879">
      <c r="A879" s="48"/>
      <c r="B879" s="48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</row>
    <row r="880">
      <c r="A880" s="48"/>
      <c r="B880" s="48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</row>
    <row r="881">
      <c r="A881" s="48"/>
      <c r="B881" s="48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</row>
    <row r="882">
      <c r="A882" s="48"/>
      <c r="B882" s="48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</row>
    <row r="883">
      <c r="A883" s="48"/>
      <c r="B883" s="48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</row>
    <row r="884">
      <c r="A884" s="48"/>
      <c r="B884" s="48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</row>
    <row r="885">
      <c r="A885" s="48"/>
      <c r="B885" s="48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</row>
    <row r="886">
      <c r="A886" s="48"/>
      <c r="B886" s="48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</row>
    <row r="887">
      <c r="A887" s="48"/>
      <c r="B887" s="48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</row>
    <row r="888">
      <c r="A888" s="48"/>
      <c r="B888" s="48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</row>
    <row r="889">
      <c r="A889" s="48"/>
      <c r="B889" s="48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</row>
    <row r="890">
      <c r="A890" s="48"/>
      <c r="B890" s="48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</row>
    <row r="891">
      <c r="A891" s="48"/>
      <c r="B891" s="48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</row>
    <row r="892">
      <c r="A892" s="48"/>
      <c r="B892" s="48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</row>
    <row r="893">
      <c r="A893" s="48"/>
      <c r="B893" s="48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</row>
    <row r="894">
      <c r="A894" s="48"/>
      <c r="B894" s="48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</row>
    <row r="895">
      <c r="A895" s="48"/>
      <c r="B895" s="48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</row>
    <row r="896">
      <c r="A896" s="48"/>
      <c r="B896" s="48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</row>
    <row r="897">
      <c r="A897" s="48"/>
      <c r="B897" s="48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</row>
    <row r="898">
      <c r="A898" s="48"/>
      <c r="B898" s="48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</row>
    <row r="899">
      <c r="A899" s="48"/>
      <c r="B899" s="48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</row>
    <row r="900">
      <c r="A900" s="48"/>
      <c r="B900" s="48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</row>
    <row r="901">
      <c r="A901" s="48"/>
      <c r="B901" s="48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</row>
    <row r="902">
      <c r="A902" s="48"/>
      <c r="B902" s="48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</row>
    <row r="903">
      <c r="A903" s="48"/>
      <c r="B903" s="48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</row>
    <row r="904">
      <c r="A904" s="48"/>
      <c r="B904" s="48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</row>
    <row r="905">
      <c r="A905" s="48"/>
      <c r="B905" s="48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</row>
    <row r="906">
      <c r="A906" s="48"/>
      <c r="B906" s="48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</row>
    <row r="907">
      <c r="A907" s="48"/>
      <c r="B907" s="48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</row>
    <row r="908">
      <c r="A908" s="48"/>
      <c r="B908" s="48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</row>
    <row r="909">
      <c r="A909" s="48"/>
      <c r="B909" s="48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</row>
    <row r="910">
      <c r="A910" s="48"/>
      <c r="B910" s="48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</row>
    <row r="911">
      <c r="A911" s="48"/>
      <c r="B911" s="48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</row>
    <row r="912">
      <c r="A912" s="48"/>
      <c r="B912" s="48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</row>
    <row r="913">
      <c r="A913" s="48"/>
      <c r="B913" s="48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</row>
    <row r="914">
      <c r="A914" s="48"/>
      <c r="B914" s="48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</row>
    <row r="915">
      <c r="A915" s="48"/>
      <c r="B915" s="48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</row>
    <row r="916">
      <c r="A916" s="48"/>
      <c r="B916" s="48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</row>
    <row r="917">
      <c r="A917" s="48"/>
      <c r="B917" s="48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</row>
    <row r="918">
      <c r="A918" s="48"/>
      <c r="B918" s="48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</row>
    <row r="919">
      <c r="A919" s="48"/>
      <c r="B919" s="48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</row>
    <row r="920">
      <c r="A920" s="48"/>
      <c r="B920" s="48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</row>
    <row r="921">
      <c r="A921" s="48"/>
      <c r="B921" s="48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</row>
    <row r="922">
      <c r="A922" s="48"/>
      <c r="B922" s="48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</row>
    <row r="923">
      <c r="A923" s="48"/>
      <c r="B923" s="48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</row>
    <row r="924">
      <c r="A924" s="48"/>
      <c r="B924" s="48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</row>
    <row r="925">
      <c r="A925" s="48"/>
      <c r="B925" s="48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</row>
    <row r="926">
      <c r="A926" s="48"/>
      <c r="B926" s="48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</row>
    <row r="927">
      <c r="A927" s="48"/>
      <c r="B927" s="48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</row>
    <row r="928">
      <c r="A928" s="48"/>
      <c r="B928" s="48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</row>
    <row r="929">
      <c r="A929" s="48"/>
      <c r="B929" s="48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</row>
    <row r="930">
      <c r="A930" s="48"/>
      <c r="B930" s="48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</row>
    <row r="931">
      <c r="A931" s="48"/>
      <c r="B931" s="48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</row>
    <row r="932">
      <c r="A932" s="48"/>
      <c r="B932" s="48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</row>
    <row r="933">
      <c r="A933" s="48"/>
      <c r="B933" s="48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</row>
    <row r="934">
      <c r="A934" s="48"/>
      <c r="B934" s="48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</row>
    <row r="935">
      <c r="A935" s="48"/>
      <c r="B935" s="48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</row>
    <row r="936">
      <c r="A936" s="48"/>
      <c r="B936" s="48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</row>
    <row r="937">
      <c r="A937" s="48"/>
      <c r="B937" s="48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</row>
    <row r="938">
      <c r="A938" s="48"/>
      <c r="B938" s="48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</row>
    <row r="939">
      <c r="A939" s="48"/>
      <c r="B939" s="48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</row>
    <row r="940">
      <c r="A940" s="48"/>
      <c r="B940" s="48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</row>
    <row r="941">
      <c r="A941" s="48"/>
      <c r="B941" s="48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</row>
    <row r="942">
      <c r="A942" s="48"/>
      <c r="B942" s="48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</row>
    <row r="943">
      <c r="A943" s="48"/>
      <c r="B943" s="48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</row>
    <row r="944">
      <c r="A944" s="48"/>
      <c r="B944" s="48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</row>
    <row r="945">
      <c r="A945" s="48"/>
      <c r="B945" s="48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</row>
    <row r="946">
      <c r="A946" s="48"/>
      <c r="B946" s="48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</row>
    <row r="947">
      <c r="A947" s="48"/>
      <c r="B947" s="48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</row>
    <row r="948">
      <c r="A948" s="48"/>
      <c r="B948" s="48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</row>
    <row r="949">
      <c r="A949" s="48"/>
      <c r="B949" s="48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</row>
    <row r="950">
      <c r="A950" s="48"/>
      <c r="B950" s="48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</row>
    <row r="951">
      <c r="A951" s="48"/>
      <c r="B951" s="48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</row>
    <row r="952">
      <c r="A952" s="48"/>
      <c r="B952" s="48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</row>
    <row r="953">
      <c r="A953" s="48"/>
      <c r="B953" s="48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</row>
    <row r="954">
      <c r="A954" s="48"/>
      <c r="B954" s="48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</row>
    <row r="955">
      <c r="A955" s="48"/>
      <c r="B955" s="48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</row>
    <row r="956">
      <c r="A956" s="48"/>
      <c r="B956" s="48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</row>
    <row r="957">
      <c r="A957" s="48"/>
      <c r="B957" s="48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</row>
    <row r="958">
      <c r="A958" s="48"/>
      <c r="B958" s="48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</row>
    <row r="959">
      <c r="A959" s="48"/>
      <c r="B959" s="48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</row>
    <row r="960">
      <c r="A960" s="48"/>
      <c r="B960" s="48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</row>
    <row r="961">
      <c r="A961" s="48"/>
      <c r="B961" s="48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</row>
    <row r="962">
      <c r="A962" s="48"/>
      <c r="B962" s="48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</row>
    <row r="963">
      <c r="A963" s="48"/>
      <c r="B963" s="48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</row>
    <row r="964">
      <c r="A964" s="48"/>
      <c r="B964" s="48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</row>
    <row r="965">
      <c r="A965" s="48"/>
      <c r="B965" s="48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</row>
    <row r="966">
      <c r="A966" s="48"/>
      <c r="B966" s="48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</row>
    <row r="967">
      <c r="A967" s="48"/>
      <c r="B967" s="48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</row>
    <row r="968">
      <c r="A968" s="48"/>
      <c r="B968" s="48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</row>
    <row r="969">
      <c r="A969" s="48"/>
      <c r="B969" s="48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</row>
    <row r="970">
      <c r="A970" s="48"/>
      <c r="B970" s="48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</row>
    <row r="971">
      <c r="A971" s="48"/>
      <c r="B971" s="48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</row>
    <row r="972">
      <c r="A972" s="48"/>
      <c r="B972" s="48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</row>
    <row r="973">
      <c r="A973" s="48"/>
      <c r="B973" s="48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</row>
    <row r="974">
      <c r="A974" s="48"/>
      <c r="B974" s="48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</row>
    <row r="975">
      <c r="A975" s="48"/>
      <c r="B975" s="48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</row>
    <row r="976">
      <c r="A976" s="48"/>
      <c r="B976" s="48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</row>
    <row r="977">
      <c r="A977" s="48"/>
      <c r="B977" s="48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</row>
    <row r="978">
      <c r="A978" s="48"/>
      <c r="B978" s="48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</row>
    <row r="979">
      <c r="A979" s="48"/>
      <c r="B979" s="48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</row>
    <row r="980">
      <c r="A980" s="48"/>
      <c r="B980" s="48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</row>
    <row r="981">
      <c r="A981" s="48"/>
      <c r="B981" s="48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</row>
    <row r="982">
      <c r="A982" s="48"/>
      <c r="B982" s="48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</row>
    <row r="983">
      <c r="A983" s="48"/>
      <c r="B983" s="48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</row>
    <row r="984">
      <c r="A984" s="48"/>
      <c r="B984" s="48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</row>
    <row r="985">
      <c r="A985" s="48"/>
      <c r="B985" s="48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</row>
    <row r="986">
      <c r="A986" s="48"/>
      <c r="B986" s="48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43.88"/>
    <col customWidth="1" min="3" max="26" width="10.63"/>
    <col customWidth="1" min="27" max="27" width="2.63"/>
  </cols>
  <sheetData>
    <row r="1" ht="8.25" customHeight="1">
      <c r="A1" s="168"/>
      <c r="B1" s="4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58"/>
      <c r="AB1" s="48"/>
      <c r="AC1" s="48"/>
      <c r="AD1" s="48"/>
    </row>
    <row r="2" ht="12.0" customHeight="1">
      <c r="A2" s="168"/>
      <c r="B2" s="49" t="s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69"/>
      <c r="AA2" s="58"/>
      <c r="AB2" s="48"/>
      <c r="AC2" s="48"/>
      <c r="AD2" s="48"/>
    </row>
    <row r="3" ht="12.0" customHeight="1">
      <c r="A3" s="168"/>
      <c r="B3" s="49" t="s">
        <v>107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69"/>
      <c r="AA3" s="58"/>
      <c r="AB3" s="48"/>
      <c r="AC3" s="48"/>
      <c r="AD3" s="48"/>
    </row>
    <row r="4" ht="12.0" customHeight="1">
      <c r="A4" s="168"/>
      <c r="B4" s="170" t="s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69"/>
      <c r="AA4" s="58"/>
      <c r="AB4" s="48"/>
      <c r="AC4" s="48"/>
      <c r="AD4" s="48"/>
    </row>
    <row r="5" ht="12.0" customHeight="1">
      <c r="A5" s="168"/>
      <c r="B5" s="52" t="s">
        <v>17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69"/>
      <c r="AA5" s="58"/>
      <c r="AB5" s="48"/>
      <c r="AC5" s="48"/>
      <c r="AD5" s="48"/>
    </row>
    <row r="6" ht="12.0" customHeight="1">
      <c r="A6" s="168"/>
      <c r="B6" s="49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69"/>
      <c r="AA6" s="58"/>
      <c r="AB6" s="48"/>
      <c r="AC6" s="48"/>
      <c r="AD6" s="48"/>
    </row>
    <row r="7" ht="15.75" customHeight="1">
      <c r="A7" s="168"/>
      <c r="B7" s="4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58"/>
      <c r="AB7" s="48"/>
      <c r="AC7" s="48"/>
      <c r="AD7" s="48"/>
    </row>
    <row r="8" ht="15.75" customHeight="1">
      <c r="A8" s="171"/>
      <c r="B8" s="172"/>
      <c r="C8" s="173" t="s">
        <v>18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58"/>
      <c r="AB8" s="48"/>
      <c r="AC8" s="48"/>
      <c r="AD8" s="48"/>
    </row>
    <row r="9" ht="15.75" customHeight="1">
      <c r="A9" s="175"/>
      <c r="B9" s="54"/>
      <c r="C9" s="176">
        <v>43921.0</v>
      </c>
      <c r="D9" s="176">
        <v>44012.0</v>
      </c>
      <c r="E9" s="176">
        <v>44104.0</v>
      </c>
      <c r="F9" s="176">
        <v>44196.0</v>
      </c>
      <c r="G9" s="176">
        <v>44286.0</v>
      </c>
      <c r="H9" s="176">
        <v>44377.0</v>
      </c>
      <c r="I9" s="176">
        <v>44469.0</v>
      </c>
      <c r="J9" s="176">
        <v>44561.0</v>
      </c>
      <c r="K9" s="176">
        <v>44651.0</v>
      </c>
      <c r="L9" s="176">
        <v>44742.0</v>
      </c>
      <c r="M9" s="176">
        <v>44834.0</v>
      </c>
      <c r="N9" s="176">
        <v>44926.0</v>
      </c>
      <c r="O9" s="176">
        <v>45016.0</v>
      </c>
      <c r="P9" s="176">
        <v>45107.0</v>
      </c>
      <c r="Q9" s="176">
        <v>45199.0</v>
      </c>
      <c r="R9" s="176">
        <v>45291.0</v>
      </c>
      <c r="S9" s="176">
        <v>45382.0</v>
      </c>
      <c r="T9" s="176">
        <v>45473.0</v>
      </c>
      <c r="U9" s="176">
        <v>45565.0</v>
      </c>
      <c r="V9" s="176">
        <v>45657.0</v>
      </c>
      <c r="W9" s="176">
        <v>45747.0</v>
      </c>
      <c r="X9" s="176">
        <v>45838.0</v>
      </c>
      <c r="Y9" s="176">
        <v>45930.0</v>
      </c>
      <c r="Z9" s="176">
        <v>46022.0</v>
      </c>
      <c r="AA9" s="58"/>
      <c r="AB9" s="48"/>
      <c r="AC9" s="48"/>
      <c r="AD9" s="48"/>
    </row>
    <row r="10" ht="15.75" customHeight="1">
      <c r="A10" s="175"/>
      <c r="B10" s="54"/>
      <c r="C10" s="27" t="s">
        <v>28</v>
      </c>
      <c r="D10" s="27" t="s">
        <v>28</v>
      </c>
      <c r="E10" s="27" t="s">
        <v>28</v>
      </c>
      <c r="F10" s="27" t="s">
        <v>28</v>
      </c>
      <c r="G10" s="27" t="s">
        <v>28</v>
      </c>
      <c r="H10" s="27" t="s">
        <v>28</v>
      </c>
      <c r="I10" s="27" t="s">
        <v>28</v>
      </c>
      <c r="J10" s="27" t="s">
        <v>28</v>
      </c>
      <c r="K10" s="27" t="s">
        <v>28</v>
      </c>
      <c r="L10" s="27" t="s">
        <v>28</v>
      </c>
      <c r="M10" s="27" t="s">
        <v>28</v>
      </c>
      <c r="N10" s="27" t="s">
        <v>28</v>
      </c>
      <c r="O10" s="27" t="s">
        <v>28</v>
      </c>
      <c r="P10" s="27" t="s">
        <v>28</v>
      </c>
      <c r="Q10" s="27" t="s">
        <v>28</v>
      </c>
      <c r="R10" s="27" t="s">
        <v>28</v>
      </c>
      <c r="S10" s="27" t="s">
        <v>28</v>
      </c>
      <c r="T10" s="27" t="s">
        <v>28</v>
      </c>
      <c r="U10" s="27" t="s">
        <v>28</v>
      </c>
      <c r="V10" s="27" t="s">
        <v>28</v>
      </c>
      <c r="W10" s="27" t="s">
        <v>28</v>
      </c>
      <c r="X10" s="27" t="s">
        <v>28</v>
      </c>
      <c r="Y10" s="27" t="s">
        <v>28</v>
      </c>
      <c r="Z10" s="27" t="s">
        <v>28</v>
      </c>
      <c r="AA10" s="58"/>
      <c r="AB10" s="48"/>
      <c r="AC10" s="48"/>
      <c r="AD10" s="48"/>
    </row>
    <row r="11" ht="15.75" customHeight="1">
      <c r="A11" s="34"/>
      <c r="B11" s="82" t="s">
        <v>109</v>
      </c>
      <c r="C11" s="177">
        <v>131.243</v>
      </c>
      <c r="D11" s="177">
        <v>91.884</v>
      </c>
      <c r="E11" s="177">
        <v>70.14</v>
      </c>
      <c r="F11" s="177">
        <v>89.655</v>
      </c>
      <c r="G11" s="177">
        <v>127.345</v>
      </c>
      <c r="H11" s="177">
        <v>184.893</v>
      </c>
      <c r="I11" s="177">
        <v>294.958</v>
      </c>
      <c r="J11" s="177">
        <v>439.55</v>
      </c>
      <c r="K11" s="177">
        <v>619.443</v>
      </c>
      <c r="L11" s="177">
        <v>853.013</v>
      </c>
      <c r="M11" s="177">
        <v>987.248</v>
      </c>
      <c r="N11" s="177">
        <v>1095.509</v>
      </c>
      <c r="O11" s="177">
        <v>1255.454</v>
      </c>
      <c r="P11" s="177">
        <v>1500.225</v>
      </c>
      <c r="Q11" s="177">
        <v>1732.699</v>
      </c>
      <c r="R11" s="177">
        <v>1951.334</v>
      </c>
      <c r="S11" s="177">
        <v>2280.248</v>
      </c>
      <c r="T11" s="177">
        <v>2383.307</v>
      </c>
      <c r="U11" s="177">
        <v>2473.807</v>
      </c>
      <c r="V11" s="177">
        <v>2493.681</v>
      </c>
      <c r="W11" s="177">
        <v>2732.136</v>
      </c>
      <c r="X11" s="177">
        <v>3128.743</v>
      </c>
      <c r="Y11" s="177">
        <v>3577.478</v>
      </c>
      <c r="Z11" s="177">
        <v>3996.326</v>
      </c>
      <c r="AA11" s="5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</row>
    <row r="12" ht="15.75" customHeight="1">
      <c r="A12" s="34"/>
      <c r="B12" s="35" t="s">
        <v>110</v>
      </c>
      <c r="C12" s="179">
        <v>84.912</v>
      </c>
      <c r="D12" s="179">
        <v>70.443</v>
      </c>
      <c r="E12" s="179">
        <v>85.946</v>
      </c>
      <c r="F12" s="179">
        <v>112.91</v>
      </c>
      <c r="G12" s="179">
        <v>117.718</v>
      </c>
      <c r="H12" s="179">
        <v>151.195</v>
      </c>
      <c r="I12" s="179">
        <v>185.949</v>
      </c>
      <c r="J12" s="179">
        <v>196.415</v>
      </c>
      <c r="K12" s="179">
        <v>257.824</v>
      </c>
      <c r="L12" s="179">
        <v>304.548</v>
      </c>
      <c r="M12" s="179">
        <v>319.619</v>
      </c>
      <c r="N12" s="179">
        <v>355.027</v>
      </c>
      <c r="O12" s="179">
        <v>363.213</v>
      </c>
      <c r="P12" s="179">
        <v>368.415</v>
      </c>
      <c r="Q12" s="179">
        <v>404.059</v>
      </c>
      <c r="R12" s="179">
        <v>453.577</v>
      </c>
      <c r="S12" s="179">
        <v>455.653</v>
      </c>
      <c r="T12" s="179">
        <v>465.384</v>
      </c>
      <c r="U12" s="179">
        <v>469.381</v>
      </c>
      <c r="V12" s="179">
        <v>495.614</v>
      </c>
      <c r="W12" s="179">
        <v>515.553</v>
      </c>
      <c r="X12" s="179">
        <v>539.727</v>
      </c>
      <c r="Y12" s="179">
        <v>595.238</v>
      </c>
      <c r="Z12" s="179">
        <v>689.54</v>
      </c>
      <c r="AA12" s="5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</row>
    <row r="13" ht="15.75" customHeight="1">
      <c r="A13" s="28"/>
      <c r="B13" s="180" t="s">
        <v>111</v>
      </c>
      <c r="C13" s="181">
        <v>216.155</v>
      </c>
      <c r="D13" s="181">
        <v>162.327</v>
      </c>
      <c r="E13" s="181">
        <v>156.086</v>
      </c>
      <c r="F13" s="181">
        <v>202.565</v>
      </c>
      <c r="G13" s="181">
        <v>245.063</v>
      </c>
      <c r="H13" s="181">
        <v>336.088</v>
      </c>
      <c r="I13" s="181">
        <v>480.907</v>
      </c>
      <c r="J13" s="181">
        <v>635.965</v>
      </c>
      <c r="K13" s="181">
        <v>877.267</v>
      </c>
      <c r="L13" s="181">
        <v>1157.561</v>
      </c>
      <c r="M13" s="181">
        <v>1306.867</v>
      </c>
      <c r="N13" s="181">
        <v>1450.536</v>
      </c>
      <c r="O13" s="181">
        <v>1618.667</v>
      </c>
      <c r="P13" s="181">
        <v>1868.64</v>
      </c>
      <c r="Q13" s="181">
        <v>2136.758</v>
      </c>
      <c r="R13" s="181">
        <v>2404.911</v>
      </c>
      <c r="S13" s="181">
        <v>2735.901</v>
      </c>
      <c r="T13" s="181">
        <v>2848.691</v>
      </c>
      <c r="U13" s="181">
        <v>2943.188</v>
      </c>
      <c r="V13" s="181">
        <v>2989.295</v>
      </c>
      <c r="W13" s="181">
        <v>3247.689</v>
      </c>
      <c r="X13" s="181">
        <v>3668.47</v>
      </c>
      <c r="Y13" s="181">
        <v>4172.716</v>
      </c>
      <c r="Z13" s="181">
        <v>4685.866</v>
      </c>
      <c r="AA13" s="5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</row>
    <row r="14" ht="15.75" customHeight="1">
      <c r="A14" s="34"/>
      <c r="B14" s="35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5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</row>
    <row r="15" ht="15.75" customHeight="1">
      <c r="A15" s="34"/>
      <c r="B15" s="82" t="s">
        <v>112</v>
      </c>
      <c r="C15" s="177">
        <v>-33.23</v>
      </c>
      <c r="D15" s="177">
        <v>-25.321</v>
      </c>
      <c r="E15" s="177">
        <v>-23.984</v>
      </c>
      <c r="F15" s="177">
        <v>-31.389</v>
      </c>
      <c r="G15" s="177">
        <v>-31.743</v>
      </c>
      <c r="H15" s="177">
        <v>-57.236</v>
      </c>
      <c r="I15" s="177">
        <v>-101.393</v>
      </c>
      <c r="J15" s="177">
        <v>-176.972</v>
      </c>
      <c r="K15" s="177">
        <v>-273.003</v>
      </c>
      <c r="L15" s="177">
        <v>-407.5</v>
      </c>
      <c r="M15" s="177">
        <v>-459.889</v>
      </c>
      <c r="N15" s="177">
        <v>-407.511</v>
      </c>
      <c r="O15" s="177">
        <v>-440.212</v>
      </c>
      <c r="P15" s="177">
        <v>-453.426</v>
      </c>
      <c r="Q15" s="177">
        <v>-537.649</v>
      </c>
      <c r="R15" s="177">
        <v>-605.638</v>
      </c>
      <c r="S15" s="177">
        <v>-660.715</v>
      </c>
      <c r="T15" s="177">
        <v>-665.191</v>
      </c>
      <c r="U15" s="177">
        <v>-760.959</v>
      </c>
      <c r="V15" s="177">
        <v>-747.994</v>
      </c>
      <c r="W15" s="177">
        <v>-896.204</v>
      </c>
      <c r="X15" s="177">
        <v>-1029.989</v>
      </c>
      <c r="Y15" s="177">
        <v>-1275.711</v>
      </c>
      <c r="Z15" s="177">
        <v>-1376.776</v>
      </c>
      <c r="AA15" s="5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</row>
    <row r="16" ht="15.75" customHeight="1">
      <c r="A16" s="31"/>
      <c r="B16" s="183" t="s">
        <v>113</v>
      </c>
      <c r="C16" s="179">
        <v>-33.136</v>
      </c>
      <c r="D16" s="179">
        <v>-22.604</v>
      </c>
      <c r="E16" s="179">
        <v>-31.91</v>
      </c>
      <c r="F16" s="179">
        <v>-39.165</v>
      </c>
      <c r="G16" s="179">
        <v>-26.349</v>
      </c>
      <c r="H16" s="179">
        <v>-29.782</v>
      </c>
      <c r="I16" s="179">
        <v>-28.56</v>
      </c>
      <c r="J16" s="179">
        <v>-32.428</v>
      </c>
      <c r="K16" s="179">
        <v>-34.448</v>
      </c>
      <c r="L16" s="179">
        <v>-48.036</v>
      </c>
      <c r="M16" s="179">
        <v>-44.475</v>
      </c>
      <c r="N16" s="179">
        <v>-49.468</v>
      </c>
      <c r="O16" s="179">
        <v>-52.778</v>
      </c>
      <c r="P16" s="179">
        <v>-42.797</v>
      </c>
      <c r="Q16" s="179">
        <v>-56.774</v>
      </c>
      <c r="R16" s="179">
        <v>-63.581</v>
      </c>
      <c r="S16" s="179">
        <v>-62.948</v>
      </c>
      <c r="T16" s="179">
        <v>-64.31</v>
      </c>
      <c r="U16" s="179">
        <v>-59.454</v>
      </c>
      <c r="V16" s="179">
        <v>-73.612</v>
      </c>
      <c r="W16" s="179">
        <v>-58.488</v>
      </c>
      <c r="X16" s="179">
        <v>-78.311</v>
      </c>
      <c r="Y16" s="179">
        <v>-104.99</v>
      </c>
      <c r="Z16" s="179">
        <v>-124.394</v>
      </c>
      <c r="AA16" s="5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</row>
    <row r="17" ht="15.75" customHeight="1">
      <c r="A17" s="34"/>
      <c r="B17" s="80" t="s">
        <v>114</v>
      </c>
      <c r="C17" s="177">
        <v>-61.825</v>
      </c>
      <c r="D17" s="177">
        <v>-19.019</v>
      </c>
      <c r="E17" s="177">
        <v>-32.939</v>
      </c>
      <c r="F17" s="177">
        <v>-55.702</v>
      </c>
      <c r="G17" s="177">
        <v>-71.294</v>
      </c>
      <c r="H17" s="177">
        <v>-82.668</v>
      </c>
      <c r="I17" s="177">
        <v>-127.005</v>
      </c>
      <c r="J17" s="177">
        <v>-199.676</v>
      </c>
      <c r="K17" s="177">
        <v>-275.722</v>
      </c>
      <c r="L17" s="177">
        <v>-338.492</v>
      </c>
      <c r="M17" s="177">
        <v>-375.474</v>
      </c>
      <c r="N17" s="177">
        <v>-415.223</v>
      </c>
      <c r="O17" s="177">
        <v>-474.795</v>
      </c>
      <c r="P17" s="177">
        <v>-590.434</v>
      </c>
      <c r="Q17" s="177">
        <v>-627.506</v>
      </c>
      <c r="R17" s="177">
        <v>-592.483</v>
      </c>
      <c r="S17" s="177">
        <v>-830.719</v>
      </c>
      <c r="T17" s="177">
        <v>-759.765</v>
      </c>
      <c r="U17" s="177">
        <v>-774.144</v>
      </c>
      <c r="V17" s="177">
        <v>-804.355</v>
      </c>
      <c r="W17" s="177">
        <v>-973.544</v>
      </c>
      <c r="X17" s="177">
        <v>-1012.192</v>
      </c>
      <c r="Y17" s="177">
        <v>-977.483</v>
      </c>
      <c r="Z17" s="177">
        <v>-1241.657</v>
      </c>
      <c r="AA17" s="5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</row>
    <row r="18" ht="15.75" customHeight="1">
      <c r="A18" s="28"/>
      <c r="B18" s="184" t="s">
        <v>115</v>
      </c>
      <c r="C18" s="185">
        <v>-128.191</v>
      </c>
      <c r="D18" s="185">
        <v>-66.944</v>
      </c>
      <c r="E18" s="185">
        <v>-88.833</v>
      </c>
      <c r="F18" s="185">
        <v>-126.256</v>
      </c>
      <c r="G18" s="185">
        <v>-129.386</v>
      </c>
      <c r="H18" s="185">
        <v>-169.686</v>
      </c>
      <c r="I18" s="185">
        <v>-256.958</v>
      </c>
      <c r="J18" s="185">
        <v>-409.076</v>
      </c>
      <c r="K18" s="185">
        <v>-583.173</v>
      </c>
      <c r="L18" s="185">
        <v>-794.028</v>
      </c>
      <c r="M18" s="185">
        <v>-879.838</v>
      </c>
      <c r="N18" s="185">
        <v>-872.202</v>
      </c>
      <c r="O18" s="185">
        <v>-967.785</v>
      </c>
      <c r="P18" s="185">
        <v>-1086.657</v>
      </c>
      <c r="Q18" s="185">
        <v>-1221.929</v>
      </c>
      <c r="R18" s="185">
        <v>-1261.702</v>
      </c>
      <c r="S18" s="185">
        <v>-1554.382</v>
      </c>
      <c r="T18" s="185">
        <v>-1489.266</v>
      </c>
      <c r="U18" s="185">
        <v>-1594.557</v>
      </c>
      <c r="V18" s="185">
        <v>-1625.961</v>
      </c>
      <c r="W18" s="185">
        <v>-1928.236</v>
      </c>
      <c r="X18" s="185">
        <v>-2120.492</v>
      </c>
      <c r="Y18" s="185">
        <v>-2358.184</v>
      </c>
      <c r="Z18" s="185">
        <v>-2742.827</v>
      </c>
      <c r="AA18" s="5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</row>
    <row r="19" ht="15.75" customHeight="1">
      <c r="A19" s="34"/>
      <c r="B19" s="82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5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</row>
    <row r="20" ht="15.75" customHeight="1">
      <c r="A20" s="28"/>
      <c r="B20" s="40" t="s">
        <v>116</v>
      </c>
      <c r="C20" s="185">
        <v>87.964</v>
      </c>
      <c r="D20" s="185">
        <v>95.383</v>
      </c>
      <c r="E20" s="185">
        <v>67.253</v>
      </c>
      <c r="F20" s="185">
        <v>76.309</v>
      </c>
      <c r="G20" s="185">
        <v>115.677</v>
      </c>
      <c r="H20" s="185">
        <v>166.402</v>
      </c>
      <c r="I20" s="185">
        <v>223.949</v>
      </c>
      <c r="J20" s="185">
        <v>226.889</v>
      </c>
      <c r="K20" s="185">
        <v>294.094</v>
      </c>
      <c r="L20" s="185">
        <v>363.533</v>
      </c>
      <c r="M20" s="185">
        <v>427.029</v>
      </c>
      <c r="N20" s="185">
        <v>578.334</v>
      </c>
      <c r="O20" s="185">
        <v>650.882</v>
      </c>
      <c r="P20" s="185">
        <v>781.983</v>
      </c>
      <c r="Q20" s="185">
        <v>914.829</v>
      </c>
      <c r="R20" s="185">
        <v>1143.209</v>
      </c>
      <c r="S20" s="185">
        <v>1181.519</v>
      </c>
      <c r="T20" s="185">
        <v>1359.425</v>
      </c>
      <c r="U20" s="185">
        <v>1348.631</v>
      </c>
      <c r="V20" s="185">
        <v>1363.334</v>
      </c>
      <c r="W20" s="185">
        <v>1319.453</v>
      </c>
      <c r="X20" s="185">
        <v>1547.978</v>
      </c>
      <c r="Y20" s="185">
        <v>1814.532</v>
      </c>
      <c r="Z20" s="185">
        <v>1943.039</v>
      </c>
      <c r="AA20" s="5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</row>
    <row r="21" ht="15.75" customHeight="1">
      <c r="A21" s="34"/>
      <c r="B21" s="82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5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</row>
    <row r="22" ht="15.75" customHeight="1">
      <c r="A22" s="28"/>
      <c r="B22" s="40" t="s">
        <v>117</v>
      </c>
      <c r="C22" s="182">
        <v>0.0</v>
      </c>
      <c r="D22" s="182">
        <v>0.0</v>
      </c>
      <c r="E22" s="182">
        <v>0.0</v>
      </c>
      <c r="F22" s="182">
        <v>0.0</v>
      </c>
      <c r="G22" s="182">
        <v>0.0</v>
      </c>
      <c r="H22" s="182">
        <v>0.0</v>
      </c>
      <c r="I22" s="182">
        <v>0.0</v>
      </c>
      <c r="J22" s="182">
        <v>0.0</v>
      </c>
      <c r="K22" s="182">
        <v>0.0</v>
      </c>
      <c r="L22" s="182">
        <v>0.0</v>
      </c>
      <c r="M22" s="182">
        <v>0.0</v>
      </c>
      <c r="N22" s="182">
        <v>0.0</v>
      </c>
      <c r="O22" s="182">
        <v>0.0</v>
      </c>
      <c r="P22" s="182">
        <v>0.0</v>
      </c>
      <c r="Q22" s="182">
        <v>0.0</v>
      </c>
      <c r="R22" s="182">
        <v>0.0</v>
      </c>
      <c r="S22" s="182">
        <v>0.0</v>
      </c>
      <c r="T22" s="182">
        <v>0.0</v>
      </c>
      <c r="U22" s="182">
        <v>0.0</v>
      </c>
      <c r="V22" s="182">
        <v>0.0</v>
      </c>
      <c r="W22" s="182">
        <v>0.0</v>
      </c>
      <c r="X22" s="182">
        <v>0.0</v>
      </c>
      <c r="Y22" s="182">
        <v>0.0</v>
      </c>
      <c r="Z22" s="182">
        <v>0.0</v>
      </c>
      <c r="AA22" s="5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</row>
    <row r="23" ht="15.75" customHeight="1">
      <c r="A23" s="31"/>
      <c r="B23" s="32" t="s">
        <v>118</v>
      </c>
      <c r="C23" s="177">
        <v>-40.099</v>
      </c>
      <c r="D23" s="177">
        <v>-26.427</v>
      </c>
      <c r="E23" s="177">
        <v>-28.93</v>
      </c>
      <c r="F23" s="177">
        <v>-28.494</v>
      </c>
      <c r="G23" s="177">
        <v>-32.13</v>
      </c>
      <c r="H23" s="177">
        <v>-40.968</v>
      </c>
      <c r="I23" s="177">
        <v>-51.649</v>
      </c>
      <c r="J23" s="177">
        <v>-65.762</v>
      </c>
      <c r="K23" s="177">
        <v>-61.571</v>
      </c>
      <c r="L23" s="177">
        <v>-77.703</v>
      </c>
      <c r="M23" s="177">
        <v>-90.249</v>
      </c>
      <c r="N23" s="177">
        <v>-105.84</v>
      </c>
      <c r="O23" s="177">
        <v>-107.815</v>
      </c>
      <c r="P23" s="177">
        <v>-113.309</v>
      </c>
      <c r="Q23" s="177">
        <v>-127.295</v>
      </c>
      <c r="R23" s="177">
        <v>-139.663</v>
      </c>
      <c r="S23" s="177">
        <v>-150.612</v>
      </c>
      <c r="T23" s="177">
        <v>-162.917</v>
      </c>
      <c r="U23" s="177">
        <v>-135.196</v>
      </c>
      <c r="V23" s="177">
        <v>-155.918</v>
      </c>
      <c r="W23" s="177">
        <v>-151.475</v>
      </c>
      <c r="X23" s="177">
        <v>-161.434</v>
      </c>
      <c r="Y23" s="177">
        <v>-174.843</v>
      </c>
      <c r="Z23" s="177">
        <v>-164.008</v>
      </c>
      <c r="AA23" s="5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</row>
    <row r="24" ht="15.75" customHeight="1">
      <c r="A24" s="34"/>
      <c r="B24" s="35" t="s">
        <v>119</v>
      </c>
      <c r="C24" s="179">
        <v>-70.624</v>
      </c>
      <c r="D24" s="179">
        <v>-56.979</v>
      </c>
      <c r="E24" s="179">
        <v>-56.788</v>
      </c>
      <c r="F24" s="179">
        <v>-81.633</v>
      </c>
      <c r="G24" s="179">
        <v>-115.848</v>
      </c>
      <c r="H24" s="179">
        <v>-122.295</v>
      </c>
      <c r="I24" s="179">
        <v>-166.527</v>
      </c>
      <c r="J24" s="179">
        <v>-224.231</v>
      </c>
      <c r="K24" s="179">
        <v>-245.108</v>
      </c>
      <c r="L24" s="179">
        <v>-229.505</v>
      </c>
      <c r="M24" s="179">
        <v>-261.778</v>
      </c>
      <c r="N24" s="179">
        <v>-596.876</v>
      </c>
      <c r="O24" s="179">
        <v>-236.881</v>
      </c>
      <c r="P24" s="179">
        <v>-256.408</v>
      </c>
      <c r="Q24" s="179">
        <v>-264.264</v>
      </c>
      <c r="R24" s="179">
        <v>-284.737</v>
      </c>
      <c r="S24" s="179">
        <v>-326.052</v>
      </c>
      <c r="T24" s="179">
        <v>-326.555</v>
      </c>
      <c r="U24" s="179">
        <v>-284.706</v>
      </c>
      <c r="V24" s="179">
        <v>-318.773</v>
      </c>
      <c r="W24" s="179">
        <v>-289.823</v>
      </c>
      <c r="X24" s="179">
        <v>-341.253</v>
      </c>
      <c r="Y24" s="179">
        <v>-349.262</v>
      </c>
      <c r="Z24" s="179">
        <v>-440.122</v>
      </c>
      <c r="AA24" s="5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</row>
    <row r="25" ht="15.75" customHeight="1">
      <c r="A25" s="187"/>
      <c r="B25" s="188" t="s">
        <v>120</v>
      </c>
      <c r="C25" s="189">
        <v>0.0</v>
      </c>
      <c r="D25" s="189">
        <v>0.0</v>
      </c>
      <c r="E25" s="189">
        <v>0.0</v>
      </c>
      <c r="F25" s="189">
        <v>0.0</v>
      </c>
      <c r="G25" s="189">
        <v>0.0</v>
      </c>
      <c r="H25" s="189">
        <v>0.0</v>
      </c>
      <c r="I25" s="189">
        <v>0.0</v>
      </c>
      <c r="J25" s="189">
        <v>0.0</v>
      </c>
      <c r="K25" s="189">
        <v>0.0</v>
      </c>
      <c r="L25" s="189">
        <v>0.0</v>
      </c>
      <c r="M25" s="189">
        <v>0.0</v>
      </c>
      <c r="N25" s="177">
        <v>-355.573</v>
      </c>
      <c r="O25" s="177">
        <v>0.0</v>
      </c>
      <c r="P25" s="177">
        <v>0.0</v>
      </c>
      <c r="Q25" s="177">
        <v>0.0</v>
      </c>
      <c r="R25" s="177">
        <v>0.0</v>
      </c>
      <c r="S25" s="177">
        <v>0.0</v>
      </c>
      <c r="T25" s="177">
        <v>0.0</v>
      </c>
      <c r="U25" s="177">
        <v>0.0</v>
      </c>
      <c r="V25" s="177">
        <v>0.0</v>
      </c>
      <c r="W25" s="177">
        <v>0.0</v>
      </c>
      <c r="X25" s="177">
        <v>0.0</v>
      </c>
      <c r="Y25" s="177">
        <v>0.0</v>
      </c>
      <c r="Z25" s="177">
        <v>0.0</v>
      </c>
      <c r="AA25" s="5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</row>
    <row r="26" ht="15.75" customHeight="1">
      <c r="A26" s="187"/>
      <c r="B26" s="190" t="s">
        <v>121</v>
      </c>
      <c r="C26" s="191">
        <v>-70.624</v>
      </c>
      <c r="D26" s="191">
        <v>-56.979</v>
      </c>
      <c r="E26" s="191">
        <v>-56.788</v>
      </c>
      <c r="F26" s="191">
        <v>-81.633</v>
      </c>
      <c r="G26" s="191">
        <v>-115.848</v>
      </c>
      <c r="H26" s="191">
        <v>-122.295</v>
      </c>
      <c r="I26" s="191">
        <v>-166.527</v>
      </c>
      <c r="J26" s="191">
        <v>-224.231</v>
      </c>
      <c r="K26" s="191">
        <v>-245.108</v>
      </c>
      <c r="L26" s="191">
        <v>-229.505</v>
      </c>
      <c r="M26" s="191">
        <v>-261.778</v>
      </c>
      <c r="N26" s="179">
        <v>-241.303</v>
      </c>
      <c r="O26" s="179">
        <v>-236.881</v>
      </c>
      <c r="P26" s="179">
        <v>-256.408</v>
      </c>
      <c r="Q26" s="179">
        <v>-264.264</v>
      </c>
      <c r="R26" s="179">
        <v>-284.737</v>
      </c>
      <c r="S26" s="179">
        <v>-326.052</v>
      </c>
      <c r="T26" s="179">
        <v>-326.555</v>
      </c>
      <c r="U26" s="179">
        <v>-284.706</v>
      </c>
      <c r="V26" s="179">
        <v>-318.773</v>
      </c>
      <c r="W26" s="179">
        <v>-289.823</v>
      </c>
      <c r="X26" s="179">
        <v>-341.253</v>
      </c>
      <c r="Y26" s="179">
        <v>-349.262</v>
      </c>
      <c r="Z26" s="179">
        <v>-440.122</v>
      </c>
      <c r="AA26" s="5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</row>
    <row r="27" ht="15.75" customHeight="1">
      <c r="A27" s="34"/>
      <c r="B27" s="82" t="s">
        <v>122</v>
      </c>
      <c r="C27" s="177">
        <v>-6.093</v>
      </c>
      <c r="D27" s="177">
        <v>-1.345</v>
      </c>
      <c r="E27" s="177">
        <v>-4.088</v>
      </c>
      <c r="F27" s="177">
        <v>-7.9</v>
      </c>
      <c r="G27" s="177">
        <v>-4.867</v>
      </c>
      <c r="H27" s="177">
        <v>-14.631</v>
      </c>
      <c r="I27" s="177">
        <v>-25.568</v>
      </c>
      <c r="J27" s="177">
        <v>-34.508</v>
      </c>
      <c r="K27" s="177">
        <v>-27.608</v>
      </c>
      <c r="L27" s="177">
        <v>-36.208</v>
      </c>
      <c r="M27" s="177">
        <v>-38.103</v>
      </c>
      <c r="N27" s="177">
        <v>-51.078</v>
      </c>
      <c r="O27" s="177">
        <v>-19.272</v>
      </c>
      <c r="P27" s="177">
        <v>-33.923</v>
      </c>
      <c r="Q27" s="177">
        <v>-46.483</v>
      </c>
      <c r="R27" s="177">
        <v>-71.344</v>
      </c>
      <c r="S27" s="177">
        <v>-46.827</v>
      </c>
      <c r="T27" s="177">
        <v>-47.751</v>
      </c>
      <c r="U27" s="177">
        <v>-99.818</v>
      </c>
      <c r="V27" s="177">
        <v>-52.0</v>
      </c>
      <c r="W27" s="177">
        <v>-44.097</v>
      </c>
      <c r="X27" s="177">
        <v>-67.347</v>
      </c>
      <c r="Y27" s="177">
        <v>-70.34</v>
      </c>
      <c r="Z27" s="177">
        <v>-121.038</v>
      </c>
      <c r="AA27" s="5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</row>
    <row r="28" ht="15.75" customHeight="1">
      <c r="A28" s="34"/>
      <c r="B28" s="35" t="s">
        <v>123</v>
      </c>
      <c r="C28" s="179">
        <v>-17.648</v>
      </c>
      <c r="D28" s="179">
        <v>-5.692</v>
      </c>
      <c r="E28" s="179">
        <v>-2.106</v>
      </c>
      <c r="F28" s="179">
        <v>15.911</v>
      </c>
      <c r="G28" s="179">
        <v>-16.199</v>
      </c>
      <c r="H28" s="179">
        <v>4.954</v>
      </c>
      <c r="I28" s="179">
        <v>-1.962</v>
      </c>
      <c r="J28" s="179">
        <v>9.11</v>
      </c>
      <c r="K28" s="179">
        <v>-27.458</v>
      </c>
      <c r="L28" s="179">
        <v>-44.729</v>
      </c>
      <c r="M28" s="179">
        <v>-31.792</v>
      </c>
      <c r="N28" s="179">
        <v>-46.285</v>
      </c>
      <c r="O28" s="179">
        <v>-43.285</v>
      </c>
      <c r="P28" s="179">
        <v>-54.366</v>
      </c>
      <c r="Q28" s="179">
        <v>-65.242</v>
      </c>
      <c r="R28" s="179">
        <v>-87.538</v>
      </c>
      <c r="S28" s="179">
        <v>-83.66</v>
      </c>
      <c r="T28" s="179">
        <v>-98.647</v>
      </c>
      <c r="U28" s="179">
        <v>-105.121</v>
      </c>
      <c r="V28" s="179">
        <v>-69.193</v>
      </c>
      <c r="W28" s="179">
        <v>-107.995</v>
      </c>
      <c r="X28" s="179">
        <v>-112.289</v>
      </c>
      <c r="Y28" s="179">
        <v>-129.895</v>
      </c>
      <c r="Z28" s="179">
        <v>-157.763</v>
      </c>
      <c r="AA28" s="5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</row>
    <row r="29" ht="15.75" customHeight="1">
      <c r="A29" s="34"/>
      <c r="B29" s="80" t="s">
        <v>124</v>
      </c>
      <c r="C29" s="192">
        <v>0.0</v>
      </c>
      <c r="D29" s="192">
        <v>0.0</v>
      </c>
      <c r="E29" s="192">
        <v>0.0</v>
      </c>
      <c r="F29" s="192">
        <v>0.0</v>
      </c>
      <c r="G29" s="192">
        <v>0.0</v>
      </c>
      <c r="H29" s="192">
        <v>0.0</v>
      </c>
      <c r="I29" s="192">
        <v>0.0</v>
      </c>
      <c r="J29" s="192">
        <v>0.0</v>
      </c>
      <c r="K29" s="192">
        <v>0.0</v>
      </c>
      <c r="L29" s="192">
        <v>0.0</v>
      </c>
      <c r="M29" s="192">
        <v>0.0</v>
      </c>
      <c r="N29" s="192">
        <v>0.0</v>
      </c>
      <c r="O29" s="192">
        <v>0.0</v>
      </c>
      <c r="P29" s="192">
        <v>0.0</v>
      </c>
      <c r="Q29" s="192">
        <v>0.0</v>
      </c>
      <c r="R29" s="192">
        <v>0.0</v>
      </c>
      <c r="S29" s="192">
        <v>4.169</v>
      </c>
      <c r="T29" s="192">
        <v>1.866</v>
      </c>
      <c r="U29" s="192">
        <v>0.0</v>
      </c>
      <c r="V29" s="192">
        <v>0.0</v>
      </c>
      <c r="W29" s="192">
        <v>70.14</v>
      </c>
      <c r="X29" s="192">
        <v>14.732</v>
      </c>
      <c r="Y29" s="192">
        <v>27.267</v>
      </c>
      <c r="Z29" s="192">
        <v>17.951</v>
      </c>
      <c r="AA29" s="5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</row>
    <row r="30" ht="15.75" customHeight="1">
      <c r="A30" s="28"/>
      <c r="B30" s="40" t="s">
        <v>125</v>
      </c>
      <c r="C30" s="185">
        <v>-134.464</v>
      </c>
      <c r="D30" s="185">
        <v>-90.443</v>
      </c>
      <c r="E30" s="185">
        <v>-91.912</v>
      </c>
      <c r="F30" s="185">
        <v>-102.116</v>
      </c>
      <c r="G30" s="185">
        <v>-169.044</v>
      </c>
      <c r="H30" s="185">
        <v>-172.94</v>
      </c>
      <c r="I30" s="185">
        <v>-245.706</v>
      </c>
      <c r="J30" s="185">
        <v>-315.391</v>
      </c>
      <c r="K30" s="185">
        <v>-361.745</v>
      </c>
      <c r="L30" s="185">
        <v>-388.145</v>
      </c>
      <c r="M30" s="185">
        <v>-421.922</v>
      </c>
      <c r="N30" s="185">
        <v>-800.079</v>
      </c>
      <c r="O30" s="185">
        <v>-407.253</v>
      </c>
      <c r="P30" s="185">
        <v>-458.006</v>
      </c>
      <c r="Q30" s="185">
        <v>-503.284</v>
      </c>
      <c r="R30" s="185">
        <v>-583.282</v>
      </c>
      <c r="S30" s="185">
        <v>-602.982</v>
      </c>
      <c r="T30" s="185">
        <v>-634.004</v>
      </c>
      <c r="U30" s="185">
        <v>-624.841</v>
      </c>
      <c r="V30" s="185">
        <v>-595.884</v>
      </c>
      <c r="W30" s="185">
        <v>-523.25</v>
      </c>
      <c r="X30" s="185">
        <v>-667.591</v>
      </c>
      <c r="Y30" s="185">
        <v>-697.073</v>
      </c>
      <c r="Z30" s="185">
        <v>-864.98</v>
      </c>
      <c r="AA30" s="5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</row>
    <row r="31" ht="15.75" customHeight="1">
      <c r="A31" s="28"/>
      <c r="B31" s="193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5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</row>
    <row r="32" ht="15.75" customHeight="1">
      <c r="A32" s="28"/>
      <c r="B32" s="40" t="s">
        <v>126</v>
      </c>
      <c r="C32" s="195">
        <v>0.0</v>
      </c>
      <c r="D32" s="195">
        <v>0.0</v>
      </c>
      <c r="E32" s="195">
        <v>0.0</v>
      </c>
      <c r="F32" s="195">
        <v>0.0</v>
      </c>
      <c r="G32" s="195">
        <v>0.0</v>
      </c>
      <c r="H32" s="195">
        <v>0.0</v>
      </c>
      <c r="I32" s="195">
        <v>0.0</v>
      </c>
      <c r="J32" s="195">
        <v>0.0</v>
      </c>
      <c r="K32" s="195">
        <v>0.0</v>
      </c>
      <c r="L32" s="195">
        <v>0.0</v>
      </c>
      <c r="M32" s="195">
        <v>0.0</v>
      </c>
      <c r="N32" s="195">
        <v>0.0</v>
      </c>
      <c r="O32" s="195">
        <v>0.0</v>
      </c>
      <c r="P32" s="195">
        <v>0.0</v>
      </c>
      <c r="Q32" s="195">
        <v>0.0</v>
      </c>
      <c r="R32" s="195">
        <v>0.0</v>
      </c>
      <c r="S32" s="195">
        <v>0.0</v>
      </c>
      <c r="T32" s="195">
        <v>0.0</v>
      </c>
      <c r="U32" s="195">
        <v>0.0</v>
      </c>
      <c r="V32" s="195">
        <v>0.0</v>
      </c>
      <c r="W32" s="195">
        <v>-1.13</v>
      </c>
      <c r="X32" s="195">
        <v>-1.025</v>
      </c>
      <c r="Y32" s="195">
        <v>-1.17</v>
      </c>
      <c r="Z32" s="195">
        <v>-0.364</v>
      </c>
      <c r="AA32" s="5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</row>
    <row r="33" ht="15.75" customHeight="1">
      <c r="A33" s="28"/>
      <c r="B33" s="193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5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</row>
    <row r="34" ht="15.75" customHeight="1">
      <c r="A34" s="28"/>
      <c r="B34" s="40" t="s">
        <v>127</v>
      </c>
      <c r="C34" s="195">
        <v>0.0</v>
      </c>
      <c r="D34" s="195">
        <v>0.0</v>
      </c>
      <c r="E34" s="195">
        <v>-13.187</v>
      </c>
      <c r="F34" s="195">
        <v>-87.965</v>
      </c>
      <c r="G34" s="195">
        <v>0.0</v>
      </c>
      <c r="H34" s="195">
        <v>0.0</v>
      </c>
      <c r="I34" s="195">
        <v>0.0</v>
      </c>
      <c r="J34" s="195">
        <v>0.0</v>
      </c>
      <c r="K34" s="195">
        <v>0.0</v>
      </c>
      <c r="L34" s="195">
        <v>0.0</v>
      </c>
      <c r="M34" s="195">
        <v>0.0</v>
      </c>
      <c r="N34" s="195">
        <v>0.0</v>
      </c>
      <c r="O34" s="195">
        <v>0.0</v>
      </c>
      <c r="P34" s="195">
        <v>0.0</v>
      </c>
      <c r="Q34" s="195">
        <v>0.0</v>
      </c>
      <c r="R34" s="195">
        <v>0.0</v>
      </c>
      <c r="S34" s="195">
        <v>0.0</v>
      </c>
      <c r="T34" s="195">
        <v>0.0</v>
      </c>
      <c r="U34" s="195">
        <v>0.0</v>
      </c>
      <c r="V34" s="195">
        <v>0.0</v>
      </c>
      <c r="W34" s="195">
        <v>0.0</v>
      </c>
      <c r="X34" s="195">
        <v>0.0</v>
      </c>
      <c r="Y34" s="195">
        <v>0.0</v>
      </c>
      <c r="Z34" s="195">
        <v>0.0</v>
      </c>
      <c r="AA34" s="5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</row>
    <row r="35" ht="15.75" customHeight="1">
      <c r="A35" s="34"/>
      <c r="B35" s="80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5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</row>
    <row r="36" ht="15.75" customHeight="1">
      <c r="A36" s="28"/>
      <c r="B36" s="40" t="s">
        <v>128</v>
      </c>
      <c r="C36" s="195">
        <v>-46.5</v>
      </c>
      <c r="D36" s="195">
        <v>4.94</v>
      </c>
      <c r="E36" s="195">
        <v>-37.846</v>
      </c>
      <c r="F36" s="195">
        <v>-113.772</v>
      </c>
      <c r="G36" s="195">
        <v>-53.367</v>
      </c>
      <c r="H36" s="195">
        <v>-6.538</v>
      </c>
      <c r="I36" s="195">
        <v>-21.757</v>
      </c>
      <c r="J36" s="195">
        <v>-88.502</v>
      </c>
      <c r="K36" s="195">
        <v>-67.651</v>
      </c>
      <c r="L36" s="195">
        <v>-24.612</v>
      </c>
      <c r="M36" s="195">
        <v>5.107</v>
      </c>
      <c r="N36" s="195">
        <v>-221.745</v>
      </c>
      <c r="O36" s="195">
        <v>243.629</v>
      </c>
      <c r="P36" s="195">
        <v>323.977</v>
      </c>
      <c r="Q36" s="195">
        <v>411.545</v>
      </c>
      <c r="R36" s="195">
        <v>559.927</v>
      </c>
      <c r="S36" s="195">
        <v>578.537</v>
      </c>
      <c r="T36" s="195">
        <v>725.421</v>
      </c>
      <c r="U36" s="195">
        <v>723.79</v>
      </c>
      <c r="V36" s="195">
        <v>767.45</v>
      </c>
      <c r="W36" s="195">
        <v>795.073</v>
      </c>
      <c r="X36" s="195">
        <v>879.362</v>
      </c>
      <c r="Y36" s="195">
        <v>1116.289</v>
      </c>
      <c r="Z36" s="195">
        <v>1077.695</v>
      </c>
      <c r="AA36" s="5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</row>
    <row r="37" ht="15.75" customHeight="1">
      <c r="A37" s="34"/>
      <c r="B37" s="80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5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</row>
    <row r="38" ht="15.75" customHeight="1">
      <c r="A38" s="28"/>
      <c r="B38" s="40" t="s">
        <v>129</v>
      </c>
      <c r="C38" s="185">
        <v>13.067</v>
      </c>
      <c r="D38" s="185">
        <v>-3.379</v>
      </c>
      <c r="E38" s="185">
        <v>5.284</v>
      </c>
      <c r="F38" s="185">
        <v>6.715</v>
      </c>
      <c r="G38" s="185">
        <v>3.884</v>
      </c>
      <c r="H38" s="185">
        <v>-8.682</v>
      </c>
      <c r="I38" s="185">
        <v>-12.6</v>
      </c>
      <c r="J38" s="185">
        <v>22.228</v>
      </c>
      <c r="K38" s="185">
        <v>22.647</v>
      </c>
      <c r="L38" s="185">
        <v>-5.238</v>
      </c>
      <c r="M38" s="185">
        <v>2.726</v>
      </c>
      <c r="N38" s="185">
        <v>-75.868</v>
      </c>
      <c r="O38" s="185">
        <v>-101.878</v>
      </c>
      <c r="P38" s="185">
        <v>-99.111</v>
      </c>
      <c r="Q38" s="185">
        <v>-108.509</v>
      </c>
      <c r="R38" s="185">
        <v>-199.05</v>
      </c>
      <c r="S38" s="185">
        <v>-199.723</v>
      </c>
      <c r="T38" s="185">
        <v>-238.149</v>
      </c>
      <c r="U38" s="185">
        <v>-170.404</v>
      </c>
      <c r="V38" s="185">
        <v>-214.81</v>
      </c>
      <c r="W38" s="185">
        <v>-237.865</v>
      </c>
      <c r="X38" s="185">
        <v>-242.375</v>
      </c>
      <c r="Y38" s="185">
        <v>-333.611</v>
      </c>
      <c r="Z38" s="185">
        <v>-182.896</v>
      </c>
      <c r="AA38" s="5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</row>
    <row r="39" ht="15.75" customHeight="1">
      <c r="A39" s="34"/>
      <c r="B39" s="80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5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</row>
    <row r="40" ht="15.75" customHeight="1">
      <c r="A40" s="28"/>
      <c r="B40" s="40" t="s">
        <v>130</v>
      </c>
      <c r="C40" s="196">
        <v>-33.433</v>
      </c>
      <c r="D40" s="196">
        <v>1.561</v>
      </c>
      <c r="E40" s="196">
        <v>-32.562</v>
      </c>
      <c r="F40" s="196">
        <v>-107.057</v>
      </c>
      <c r="G40" s="196">
        <v>-49.483</v>
      </c>
      <c r="H40" s="196">
        <v>-15.22</v>
      </c>
      <c r="I40" s="196">
        <v>-34.357</v>
      </c>
      <c r="J40" s="196">
        <v>-66.274</v>
      </c>
      <c r="K40" s="196">
        <v>-45.004</v>
      </c>
      <c r="L40" s="196">
        <v>-29.85</v>
      </c>
      <c r="M40" s="196">
        <v>7.833</v>
      </c>
      <c r="N40" s="196">
        <v>-297.613</v>
      </c>
      <c r="O40" s="196">
        <v>141.751</v>
      </c>
      <c r="P40" s="196">
        <v>224.866</v>
      </c>
      <c r="Q40" s="196">
        <v>303.036</v>
      </c>
      <c r="R40" s="196">
        <v>360.877</v>
      </c>
      <c r="S40" s="196">
        <v>378.814</v>
      </c>
      <c r="T40" s="196">
        <v>487.272</v>
      </c>
      <c r="U40" s="196">
        <v>553.386</v>
      </c>
      <c r="V40" s="196">
        <v>552.64</v>
      </c>
      <c r="W40" s="196">
        <v>557.208</v>
      </c>
      <c r="X40" s="196">
        <v>636.987</v>
      </c>
      <c r="Y40" s="196">
        <v>782.678</v>
      </c>
      <c r="Z40" s="196">
        <v>894.799</v>
      </c>
      <c r="AA40" s="5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</row>
    <row r="41" ht="21.75" customHeight="1">
      <c r="A41" s="187"/>
      <c r="B41" s="188" t="s">
        <v>131</v>
      </c>
      <c r="C41" s="189">
        <v>-33.433</v>
      </c>
      <c r="D41" s="189">
        <v>1.561</v>
      </c>
      <c r="E41" s="189">
        <v>-32.562</v>
      </c>
      <c r="F41" s="189">
        <v>-107.057</v>
      </c>
      <c r="G41" s="189">
        <v>-49.483</v>
      </c>
      <c r="H41" s="189">
        <v>-15.22</v>
      </c>
      <c r="I41" s="189">
        <v>-34.212</v>
      </c>
      <c r="J41" s="189">
        <v>-66.078</v>
      </c>
      <c r="K41" s="189">
        <v>-45.101</v>
      </c>
      <c r="L41" s="189">
        <v>-29.697</v>
      </c>
      <c r="M41" s="189">
        <v>7.833</v>
      </c>
      <c r="N41" s="189">
        <v>-297.613</v>
      </c>
      <c r="O41" s="189">
        <v>141.751</v>
      </c>
      <c r="P41" s="189">
        <v>224.866</v>
      </c>
      <c r="Q41" s="189">
        <v>303.036</v>
      </c>
      <c r="R41" s="189">
        <v>360.877</v>
      </c>
      <c r="S41" s="189">
        <v>378.814</v>
      </c>
      <c r="T41" s="189">
        <v>487.272</v>
      </c>
      <c r="U41" s="189">
        <v>553.386</v>
      </c>
      <c r="V41" s="189">
        <v>552.64</v>
      </c>
      <c r="W41" s="189">
        <v>557.203</v>
      </c>
      <c r="X41" s="189">
        <v>636.838</v>
      </c>
      <c r="Y41" s="189">
        <v>782.473</v>
      </c>
      <c r="Z41" s="189">
        <v>892.378</v>
      </c>
      <c r="AA41" s="67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</row>
    <row r="42" ht="15.75" customHeight="1">
      <c r="A42" s="34"/>
      <c r="B42" s="190" t="s">
        <v>132</v>
      </c>
      <c r="C42" s="191">
        <v>0.0</v>
      </c>
      <c r="D42" s="191">
        <v>0.0</v>
      </c>
      <c r="E42" s="191">
        <v>0.0</v>
      </c>
      <c r="F42" s="191">
        <v>0.0</v>
      </c>
      <c r="G42" s="191">
        <v>0.0</v>
      </c>
      <c r="H42" s="191">
        <v>0.0</v>
      </c>
      <c r="I42" s="191">
        <v>-0.145</v>
      </c>
      <c r="J42" s="191">
        <v>-0.196</v>
      </c>
      <c r="K42" s="191">
        <v>0.097</v>
      </c>
      <c r="L42" s="191">
        <v>-0.153</v>
      </c>
      <c r="M42" s="191">
        <v>0.0</v>
      </c>
      <c r="N42" s="179">
        <v>0.0</v>
      </c>
      <c r="O42" s="179">
        <v>0.0</v>
      </c>
      <c r="P42" s="179">
        <v>0.0</v>
      </c>
      <c r="Q42" s="179">
        <v>0.0</v>
      </c>
      <c r="R42" s="179">
        <v>0.0</v>
      </c>
      <c r="S42" s="179">
        <v>0.0</v>
      </c>
      <c r="T42" s="179">
        <v>0.0</v>
      </c>
      <c r="U42" s="179">
        <v>0.0</v>
      </c>
      <c r="V42" s="179">
        <v>0.0</v>
      </c>
      <c r="W42" s="179">
        <v>0.005</v>
      </c>
      <c r="X42" s="179">
        <v>0.149</v>
      </c>
      <c r="Y42" s="179">
        <v>0.205</v>
      </c>
      <c r="Z42" s="179">
        <v>2.421</v>
      </c>
      <c r="AA42" s="5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</row>
    <row r="43" ht="15.75" customHeight="1">
      <c r="A43" s="28"/>
      <c r="B43" s="180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5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</row>
    <row r="44" ht="15.75" customHeight="1">
      <c r="A44" s="197"/>
      <c r="B44" s="198" t="s">
        <v>133</v>
      </c>
      <c r="C44" s="195">
        <v>-2.6E-5</v>
      </c>
      <c r="D44" s="195">
        <v>1.0E-6</v>
      </c>
      <c r="E44" s="195">
        <v>-2.47E-5</v>
      </c>
      <c r="F44" s="195">
        <v>-8.12E-5</v>
      </c>
      <c r="G44" s="195">
        <v>-3.6700000000000004E-5</v>
      </c>
      <c r="H44" s="195">
        <v>-1.1E-5</v>
      </c>
      <c r="I44" s="195">
        <v>-2.4E-5</v>
      </c>
      <c r="J44" s="195">
        <v>-2.91E-5</v>
      </c>
      <c r="K44" s="195">
        <v>-9.7E-6</v>
      </c>
      <c r="L44" s="195">
        <v>-6.4000000000000006E-6</v>
      </c>
      <c r="M44" s="195">
        <v>1.6999999999999998E-6</v>
      </c>
      <c r="N44" s="195">
        <v>-6.34E-5</v>
      </c>
      <c r="O44" s="195">
        <v>2.9999999999999997E-5</v>
      </c>
      <c r="P44" s="195">
        <v>4.75E-5</v>
      </c>
      <c r="Q44" s="195">
        <v>6.379999999999999E-5</v>
      </c>
      <c r="R44" s="195">
        <v>7.580000000000001E-5</v>
      </c>
      <c r="S44" s="195">
        <v>7.939999999999999E-5</v>
      </c>
      <c r="T44" s="195">
        <v>1.0180000000000001E-4</v>
      </c>
      <c r="U44" s="195">
        <v>1.153E-4</v>
      </c>
      <c r="V44" s="195">
        <v>1.15E-4</v>
      </c>
      <c r="W44" s="195">
        <v>1.157E-4</v>
      </c>
      <c r="X44" s="195">
        <v>1.32E-4</v>
      </c>
      <c r="Y44" s="195">
        <v>1.6169999999999997E-4</v>
      </c>
      <c r="Z44" s="195">
        <v>1.846E-4</v>
      </c>
      <c r="AA44" s="5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</row>
    <row r="45" ht="15.75" customHeight="1">
      <c r="A45" s="28"/>
      <c r="B45" s="180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5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</row>
    <row r="46" ht="15.75" customHeight="1">
      <c r="A46" s="197"/>
      <c r="B46" s="198" t="s">
        <v>134</v>
      </c>
      <c r="C46" s="195">
        <v>-2.6E-5</v>
      </c>
      <c r="D46" s="195">
        <v>0.0</v>
      </c>
      <c r="E46" s="195">
        <v>-2.47E-5</v>
      </c>
      <c r="F46" s="195">
        <v>-8.12E-5</v>
      </c>
      <c r="G46" s="195">
        <v>-3.6700000000000004E-5</v>
      </c>
      <c r="H46" s="195">
        <v>-1.1E-5</v>
      </c>
      <c r="I46" s="195">
        <v>-2.4E-5</v>
      </c>
      <c r="J46" s="195">
        <v>-2.91E-5</v>
      </c>
      <c r="K46" s="195">
        <v>-9.7E-6</v>
      </c>
      <c r="L46" s="195">
        <v>-6.4000000000000006E-6</v>
      </c>
      <c r="M46" s="195">
        <v>1.6000000000000001E-6</v>
      </c>
      <c r="N46" s="195">
        <v>-6.34E-5</v>
      </c>
      <c r="O46" s="195">
        <v>2.9E-5</v>
      </c>
      <c r="P46" s="195">
        <v>4.6399999999999996E-5</v>
      </c>
      <c r="Q46" s="195">
        <v>6.24E-5</v>
      </c>
      <c r="R46" s="195">
        <v>7.42E-5</v>
      </c>
      <c r="S46" s="195">
        <v>7.75E-5</v>
      </c>
      <c r="T46" s="195">
        <v>9.98313239238321E-5</v>
      </c>
      <c r="U46" s="195">
        <v>1.132E-4</v>
      </c>
      <c r="V46" s="195">
        <v>1.1269999999999999E-4</v>
      </c>
      <c r="W46" s="195">
        <v>1.139E-4</v>
      </c>
      <c r="X46" s="195">
        <v>1.3000000000000002E-4</v>
      </c>
      <c r="Y46" s="195">
        <v>1.595E-4</v>
      </c>
      <c r="Z46" s="195">
        <v>1.818E-4</v>
      </c>
      <c r="AA46" s="5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</row>
    <row r="47" ht="15.75" customHeight="1">
      <c r="A47" s="28"/>
      <c r="B47" s="180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5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</row>
    <row r="48" ht="24.75" customHeight="1">
      <c r="A48" s="199"/>
      <c r="B48" s="200" t="s">
        <v>135</v>
      </c>
      <c r="C48" s="195">
        <v>1296.708</v>
      </c>
      <c r="D48" s="195">
        <v>1312.236</v>
      </c>
      <c r="E48" s="195">
        <v>1320.606</v>
      </c>
      <c r="F48" s="195">
        <v>1315.578</v>
      </c>
      <c r="G48" s="195">
        <v>1347.325</v>
      </c>
      <c r="H48" s="195">
        <v>1366.612</v>
      </c>
      <c r="I48" s="195">
        <v>1423.876</v>
      </c>
      <c r="J48" s="195">
        <v>2270.693</v>
      </c>
      <c r="K48" s="195">
        <v>4660.405</v>
      </c>
      <c r="L48" s="195">
        <v>4670.972</v>
      </c>
      <c r="M48" s="195">
        <v>4683.835</v>
      </c>
      <c r="N48" s="195">
        <v>4692.626</v>
      </c>
      <c r="O48" s="195">
        <v>4709.505</v>
      </c>
      <c r="P48" s="195">
        <v>4730.272</v>
      </c>
      <c r="Q48" s="195">
        <v>4752.303</v>
      </c>
      <c r="R48" s="195">
        <v>4762.739</v>
      </c>
      <c r="S48" s="195">
        <v>4773.284</v>
      </c>
      <c r="T48" s="195">
        <v>4788.239</v>
      </c>
      <c r="U48" s="195">
        <v>4797.673</v>
      </c>
      <c r="V48" s="195">
        <v>4808.882</v>
      </c>
      <c r="W48" s="195">
        <v>4816.294</v>
      </c>
      <c r="X48" s="195">
        <v>4825.586</v>
      </c>
      <c r="Y48" s="195">
        <v>4838.814</v>
      </c>
      <c r="Z48" s="195">
        <v>4832.944</v>
      </c>
      <c r="AA48" s="5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</row>
    <row r="49" ht="15.75" customHeight="1">
      <c r="A49" s="28"/>
      <c r="B49" s="180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5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</row>
    <row r="50" ht="27.0" customHeight="1">
      <c r="A50" s="199"/>
      <c r="B50" s="200" t="s">
        <v>136</v>
      </c>
      <c r="C50" s="201">
        <v>1296.708</v>
      </c>
      <c r="D50" s="201">
        <v>4170.423</v>
      </c>
      <c r="E50" s="201">
        <v>1320.606</v>
      </c>
      <c r="F50" s="201">
        <v>1315.578</v>
      </c>
      <c r="G50" s="201">
        <v>1347.325</v>
      </c>
      <c r="H50" s="201">
        <v>1366.612</v>
      </c>
      <c r="I50" s="201">
        <v>1423.876</v>
      </c>
      <c r="J50" s="201">
        <v>2270.693</v>
      </c>
      <c r="K50" s="201">
        <v>4660.405</v>
      </c>
      <c r="L50" s="201">
        <v>4670.972</v>
      </c>
      <c r="M50" s="201">
        <v>4824.031</v>
      </c>
      <c r="N50" s="201">
        <v>4692.626</v>
      </c>
      <c r="O50" s="201">
        <v>4818.2</v>
      </c>
      <c r="P50" s="201">
        <v>4843.835</v>
      </c>
      <c r="Q50" s="201">
        <v>4856.845</v>
      </c>
      <c r="R50" s="201">
        <v>4862.753</v>
      </c>
      <c r="S50" s="201">
        <v>4886.361</v>
      </c>
      <c r="T50" s="201">
        <v>4880.953</v>
      </c>
      <c r="U50" s="201">
        <v>4889.409</v>
      </c>
      <c r="V50" s="201">
        <v>4894.072</v>
      </c>
      <c r="W50" s="201">
        <v>4892.628</v>
      </c>
      <c r="X50" s="201">
        <v>4899.768</v>
      </c>
      <c r="Y50" s="201">
        <v>4905.133</v>
      </c>
      <c r="Z50" s="201">
        <v>4907.352</v>
      </c>
      <c r="AA50" s="5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</row>
    <row r="51" ht="15.75" customHeight="1">
      <c r="A51" s="202"/>
      <c r="B51" s="203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58"/>
      <c r="AB51" s="48"/>
      <c r="AC51" s="48"/>
      <c r="AD51" s="48"/>
    </row>
    <row r="52">
      <c r="A52" s="205"/>
      <c r="B52" s="48"/>
      <c r="C52" s="206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205"/>
      <c r="B53" s="140"/>
      <c r="C53" s="206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>
      <c r="A54" s="205"/>
      <c r="B54" s="140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205"/>
      <c r="B55" s="48"/>
      <c r="C55" s="208"/>
      <c r="D55" s="208"/>
      <c r="E55" s="208"/>
      <c r="F55" s="208"/>
      <c r="G55" s="208"/>
      <c r="H55" s="208"/>
      <c r="I55" s="208"/>
      <c r="J55" s="208"/>
      <c r="K55" s="208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10"/>
      <c r="Z55" s="210"/>
      <c r="AA55" s="58"/>
      <c r="AB55" s="48"/>
      <c r="AC55" s="48"/>
      <c r="AD55" s="48"/>
    </row>
    <row r="56">
      <c r="A56" s="205"/>
      <c r="B56" s="48"/>
      <c r="C56" s="211"/>
      <c r="D56" s="211"/>
      <c r="E56" s="211"/>
      <c r="F56" s="211"/>
      <c r="G56" s="211"/>
      <c r="H56" s="211"/>
      <c r="I56" s="211"/>
      <c r="J56" s="211"/>
      <c r="K56" s="211"/>
      <c r="L56" s="210"/>
      <c r="M56" s="210"/>
      <c r="N56" s="210"/>
      <c r="O56" s="210"/>
      <c r="P56" s="210"/>
      <c r="Q56" s="210"/>
      <c r="R56" s="209"/>
      <c r="S56" s="209"/>
      <c r="T56" s="209"/>
      <c r="U56" s="209"/>
      <c r="V56" s="209"/>
      <c r="W56" s="209"/>
      <c r="X56" s="209"/>
      <c r="Y56" s="210"/>
      <c r="Z56" s="210"/>
      <c r="AA56" s="58"/>
      <c r="AB56" s="48"/>
      <c r="AC56" s="48"/>
      <c r="AD56" s="48"/>
    </row>
    <row r="57">
      <c r="A57" s="205"/>
      <c r="B57" s="48"/>
      <c r="C57" s="212"/>
      <c r="D57" s="212"/>
      <c r="E57" s="212"/>
      <c r="F57" s="212"/>
      <c r="G57" s="212"/>
      <c r="H57" s="213"/>
      <c r="I57" s="213"/>
      <c r="J57" s="213"/>
      <c r="K57" s="213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58"/>
      <c r="AB57" s="48"/>
      <c r="AC57" s="48"/>
      <c r="AD57" s="48"/>
    </row>
    <row r="58">
      <c r="A58" s="205"/>
      <c r="B58" s="48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210"/>
      <c r="X58" s="210"/>
      <c r="Y58" s="210"/>
      <c r="Z58" s="210"/>
      <c r="AA58" s="58"/>
      <c r="AB58" s="48"/>
      <c r="AC58" s="48"/>
      <c r="AD58" s="48"/>
    </row>
    <row r="59">
      <c r="A59" s="205"/>
      <c r="B59" s="48"/>
      <c r="C59" s="212"/>
      <c r="D59" s="212"/>
      <c r="E59" s="212"/>
      <c r="F59" s="212"/>
      <c r="G59" s="212"/>
      <c r="H59" s="214"/>
      <c r="I59" s="214"/>
      <c r="J59" s="214"/>
      <c r="K59" s="214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58"/>
      <c r="AB59" s="48"/>
      <c r="AC59" s="48"/>
      <c r="AD59" s="48"/>
    </row>
    <row r="60">
      <c r="A60" s="205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>
      <c r="A61" s="205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>
      <c r="A62" s="205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205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>
      <c r="A64" s="20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15.0" customHeight="1">
      <c r="A65" s="205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15.0" customHeight="1">
      <c r="A66" s="205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15.0" customHeight="1">
      <c r="A67" s="205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15.0" customHeight="1">
      <c r="A68" s="205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15.0" customHeight="1">
      <c r="A69" s="205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ht="15.0" customHeight="1">
      <c r="A70" s="205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15.0" customHeight="1">
      <c r="A71" s="205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ht="15.0" customHeight="1">
      <c r="A72" s="205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ht="15.0" customHeight="1">
      <c r="A73" s="205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ht="15.0" customHeight="1">
      <c r="A74" s="205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15.0" customHeight="1">
      <c r="A75" s="205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ht="15.0" customHeight="1">
      <c r="A76" s="205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ht="15.0" customHeight="1">
      <c r="A77" s="205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ht="15.0" customHeight="1">
      <c r="A78" s="205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15.0" customHeight="1">
      <c r="A79" s="205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ht="15.0" customHeight="1">
      <c r="A80" s="205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ht="15.0" customHeight="1">
      <c r="A81" s="205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ht="15.0" customHeight="1">
      <c r="A82" s="205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ht="15.0" customHeight="1">
      <c r="A83" s="205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ht="15.0" customHeight="1">
      <c r="A84" s="205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ht="15.0" customHeight="1">
      <c r="A85" s="205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ht="15.0" customHeight="1">
      <c r="A86" s="205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ht="15.0" customHeight="1">
      <c r="A87" s="205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ht="15.0" customHeight="1">
      <c r="A88" s="205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ht="15.0" customHeight="1">
      <c r="A89" s="205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ht="15.0" customHeight="1">
      <c r="A90" s="205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ht="15.0" customHeight="1">
      <c r="A91" s="205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ht="15.0" customHeight="1">
      <c r="A92" s="205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ht="15.0" customHeight="1">
      <c r="A93" s="20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ht="15.0" customHeight="1">
      <c r="A94" s="205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ht="15.0" customHeight="1">
      <c r="A95" s="205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ht="15.0" customHeight="1">
      <c r="A96" s="205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ht="15.0" customHeight="1">
      <c r="A97" s="205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ht="15.0" customHeight="1">
      <c r="A98" s="205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ht="15.0" customHeight="1">
      <c r="A99" s="205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ht="15.0" customHeight="1">
      <c r="A100" s="205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ht="15.0" customHeight="1">
      <c r="A101" s="205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ht="15.0" customHeight="1">
      <c r="A102" s="205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ht="15.0" customHeight="1">
      <c r="A103" s="205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ht="15.0" customHeight="1">
      <c r="A104" s="205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ht="15.0" customHeight="1">
      <c r="A105" s="205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ht="15.0" customHeight="1">
      <c r="A106" s="205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ht="15.0" customHeight="1">
      <c r="A107" s="205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ht="15.0" customHeight="1">
      <c r="A108" s="205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ht="15.0" customHeight="1">
      <c r="A109" s="205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ht="15.0" customHeight="1">
      <c r="A110" s="205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ht="15.0" customHeight="1">
      <c r="A111" s="205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ht="15.0" customHeight="1">
      <c r="A112" s="205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ht="15.0" customHeight="1">
      <c r="A113" s="205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ht="15.0" customHeight="1">
      <c r="A114" s="205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ht="15.0" customHeight="1">
      <c r="A115" s="205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ht="15.0" customHeight="1">
      <c r="A116" s="205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ht="15.0" customHeight="1">
      <c r="A117" s="205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ht="15.0" customHeight="1">
      <c r="A118" s="205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ht="15.0" customHeight="1">
      <c r="A119" s="205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ht="15.0" customHeight="1">
      <c r="A120" s="205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ht="15.0" customHeight="1">
      <c r="A121" s="205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ht="15.0" customHeight="1">
      <c r="A122" s="20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ht="15.0" customHeight="1">
      <c r="A123" s="205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ht="15.0" customHeight="1">
      <c r="A124" s="205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ht="15.0" customHeight="1">
      <c r="A125" s="205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ht="15.0" customHeight="1">
      <c r="A126" s="205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ht="15.0" customHeight="1">
      <c r="A127" s="205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ht="15.0" customHeight="1">
      <c r="A128" s="205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ht="15.0" customHeight="1">
      <c r="A129" s="205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ht="15.0" customHeight="1">
      <c r="A130" s="205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ht="15.0" customHeight="1">
      <c r="A131" s="205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ht="15.0" customHeight="1">
      <c r="A132" s="205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ht="15.0" customHeight="1">
      <c r="A133" s="205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ht="15.0" customHeight="1">
      <c r="A134" s="205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ht="15.0" customHeight="1">
      <c r="A135" s="205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ht="15.0" customHeight="1">
      <c r="A136" s="205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ht="15.0" customHeight="1">
      <c r="A137" s="205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ht="15.0" customHeight="1">
      <c r="A138" s="205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ht="15.0" customHeight="1">
      <c r="A139" s="205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ht="15.0" customHeight="1">
      <c r="A140" s="205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ht="15.0" customHeight="1">
      <c r="A141" s="205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ht="15.0" customHeight="1">
      <c r="A142" s="205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ht="15.0" customHeight="1">
      <c r="A143" s="205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ht="15.0" customHeight="1">
      <c r="A144" s="205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ht="15.0" customHeight="1">
      <c r="A145" s="205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ht="15.0" customHeight="1">
      <c r="A146" s="205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ht="15.0" customHeight="1">
      <c r="A147" s="205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ht="15.0" customHeight="1">
      <c r="A148" s="205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ht="15.0" customHeight="1">
      <c r="A149" s="205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ht="15.0" customHeight="1">
      <c r="A150" s="205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ht="15.0" customHeight="1">
      <c r="A151" s="20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ht="15.0" customHeight="1">
      <c r="A152" s="205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ht="15.0" customHeight="1">
      <c r="A153" s="205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ht="15.0" customHeight="1">
      <c r="A154" s="205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ht="15.0" customHeight="1">
      <c r="A155" s="205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ht="15.0" customHeight="1">
      <c r="A156" s="205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ht="15.0" customHeight="1">
      <c r="A157" s="205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ht="15.0" customHeight="1">
      <c r="A158" s="205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ht="15.0" customHeight="1">
      <c r="A159" s="205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ht="15.0" customHeight="1">
      <c r="A160" s="205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ht="15.0" customHeight="1">
      <c r="A161" s="205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ht="15.0" customHeight="1">
      <c r="A162" s="205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ht="15.0" customHeight="1">
      <c r="A163" s="205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ht="15.0" customHeight="1">
      <c r="A164" s="205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ht="15.0" customHeight="1">
      <c r="A165" s="205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ht="15.0" customHeight="1">
      <c r="A166" s="205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ht="15.0" customHeight="1">
      <c r="A167" s="205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ht="15.0" customHeight="1">
      <c r="A168" s="205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ht="15.0" customHeight="1">
      <c r="A169" s="205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ht="15.0" customHeight="1">
      <c r="A170" s="205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ht="15.0" customHeight="1">
      <c r="A171" s="205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ht="15.0" customHeight="1">
      <c r="A172" s="205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ht="15.0" customHeight="1">
      <c r="A173" s="205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ht="15.0" customHeight="1">
      <c r="A174" s="205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ht="15.0" customHeight="1">
      <c r="A175" s="205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ht="15.0" customHeight="1">
      <c r="A176" s="205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ht="15.0" customHeight="1">
      <c r="A177" s="205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ht="15.0" customHeight="1">
      <c r="A178" s="205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ht="15.0" customHeight="1">
      <c r="A179" s="205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ht="15.0" customHeight="1">
      <c r="A180" s="20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ht="15.0" customHeight="1">
      <c r="A181" s="205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ht="15.0" customHeight="1">
      <c r="A182" s="205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ht="15.0" customHeight="1">
      <c r="A183" s="205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ht="15.0" customHeight="1">
      <c r="A184" s="205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ht="15.0" customHeight="1">
      <c r="A185" s="205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ht="15.0" customHeight="1">
      <c r="A186" s="205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ht="15.0" customHeight="1">
      <c r="A187" s="205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ht="15.0" customHeight="1">
      <c r="A188" s="205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ht="15.0" customHeight="1">
      <c r="A189" s="205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ht="15.0" customHeight="1">
      <c r="A190" s="205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ht="15.0" customHeight="1">
      <c r="A191" s="205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ht="15.0" customHeight="1">
      <c r="A192" s="205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ht="15.0" customHeight="1">
      <c r="A193" s="205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ht="15.0" customHeight="1">
      <c r="A194" s="205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ht="15.0" customHeight="1">
      <c r="A195" s="205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ht="15.0" customHeight="1">
      <c r="A196" s="205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ht="15.0" customHeight="1">
      <c r="A197" s="205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ht="15.0" customHeight="1">
      <c r="A198" s="205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ht="15.0" customHeight="1">
      <c r="A199" s="205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ht="15.0" customHeight="1">
      <c r="A200" s="205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ht="15.0" customHeight="1">
      <c r="A201" s="205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ht="15.0" customHeight="1">
      <c r="A202" s="205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ht="15.0" customHeight="1">
      <c r="A203" s="205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ht="15.0" customHeight="1">
      <c r="A204" s="205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ht="15.0" customHeight="1">
      <c r="A205" s="205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ht="15.0" customHeight="1">
      <c r="A206" s="205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ht="15.0" customHeight="1">
      <c r="A207" s="205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ht="15.0" customHeight="1">
      <c r="A208" s="205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ht="15.0" customHeight="1">
      <c r="A209" s="20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ht="15.0" customHeight="1">
      <c r="A210" s="205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ht="15.0" customHeight="1">
      <c r="A211" s="205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ht="15.0" customHeight="1">
      <c r="A212" s="205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ht="15.0" customHeight="1">
      <c r="A213" s="205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ht="15.0" customHeight="1">
      <c r="A214" s="205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ht="15.0" customHeight="1">
      <c r="A215" s="205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ht="15.0" customHeight="1">
      <c r="A216" s="205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ht="15.0" customHeight="1">
      <c r="A217" s="205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ht="15.0" customHeight="1">
      <c r="A218" s="205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ht="15.0" customHeight="1">
      <c r="A219" s="205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ht="15.0" customHeight="1">
      <c r="A220" s="205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ht="15.0" customHeight="1">
      <c r="A221" s="205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ht="15.0" customHeight="1">
      <c r="A222" s="205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ht="15.0" customHeight="1">
      <c r="A223" s="205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ht="15.0" customHeight="1">
      <c r="A224" s="205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ht="15.0" customHeight="1">
      <c r="A225" s="205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ht="15.0" customHeight="1">
      <c r="A226" s="205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ht="15.0" customHeight="1">
      <c r="A227" s="205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ht="15.0" customHeight="1">
      <c r="A228" s="205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ht="15.0" customHeight="1">
      <c r="A229" s="205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ht="15.0" customHeight="1">
      <c r="A230" s="205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ht="15.0" customHeight="1">
      <c r="A231" s="205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ht="15.0" customHeight="1">
      <c r="A232" s="205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ht="15.0" customHeight="1">
      <c r="A233" s="205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ht="15.0" customHeight="1">
      <c r="A234" s="205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ht="15.0" customHeight="1">
      <c r="A235" s="205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ht="15.0" customHeight="1">
      <c r="A236" s="205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ht="15.0" customHeight="1">
      <c r="A237" s="205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ht="15.0" customHeight="1">
      <c r="A238" s="20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ht="15.0" customHeight="1">
      <c r="A239" s="205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ht="15.0" customHeight="1">
      <c r="A240" s="205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ht="15.0" customHeight="1">
      <c r="A241" s="205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ht="15.0" customHeight="1">
      <c r="A242" s="205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ht="15.0" customHeight="1">
      <c r="A243" s="205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ht="15.0" customHeight="1">
      <c r="A244" s="205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ht="15.0" customHeight="1">
      <c r="A245" s="205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ht="15.0" customHeight="1">
      <c r="A246" s="205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ht="15.0" customHeight="1">
      <c r="A247" s="205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ht="15.0" customHeight="1">
      <c r="A248" s="205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ht="15.0" customHeight="1">
      <c r="A249" s="205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ht="15.0" customHeight="1">
      <c r="A250" s="205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ht="15.0" customHeight="1">
      <c r="A251" s="205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ht="15.0" customHeight="1">
      <c r="A252" s="205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ht="15.0" customHeight="1">
      <c r="A253" s="205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ht="15.0" customHeight="1">
      <c r="A254" s="205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ht="15.0" customHeight="1">
      <c r="A255" s="205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ht="15.0" customHeight="1">
      <c r="A256" s="205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ht="15.0" customHeight="1">
      <c r="A257" s="205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ht="15.0" customHeight="1">
      <c r="A258" s="205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ht="15.0" customHeight="1">
      <c r="A259" s="205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ht="15.0" customHeight="1">
      <c r="A260" s="205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ht="15.0" customHeight="1">
      <c r="A261" s="205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ht="15.0" customHeight="1">
      <c r="A262" s="205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ht="15.0" customHeight="1">
      <c r="A263" s="205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ht="15.0" customHeight="1">
      <c r="A264" s="205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ht="15.0" customHeight="1">
      <c r="A265" s="205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ht="15.0" customHeight="1">
      <c r="A266" s="205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ht="15.0" customHeight="1">
      <c r="A267" s="20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ht="15.0" customHeight="1">
      <c r="A268" s="205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ht="15.0" customHeight="1">
      <c r="A269" s="205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ht="15.0" customHeight="1">
      <c r="A270" s="205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ht="15.0" customHeight="1">
      <c r="A271" s="205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ht="15.0" customHeight="1">
      <c r="A272" s="205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ht="15.0" customHeight="1">
      <c r="A273" s="205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ht="15.0" customHeight="1">
      <c r="A274" s="205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ht="15.0" customHeight="1">
      <c r="A275" s="205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ht="15.0" customHeight="1">
      <c r="A276" s="205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ht="15.0" customHeight="1">
      <c r="A277" s="205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ht="15.0" customHeight="1">
      <c r="A278" s="205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ht="15.0" customHeight="1">
      <c r="A279" s="205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ht="15.0" customHeight="1">
      <c r="A280" s="205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ht="15.0" customHeight="1">
      <c r="A281" s="205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ht="15.0" customHeight="1">
      <c r="A282" s="205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ht="15.0" customHeight="1">
      <c r="A283" s="205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ht="15.0" customHeight="1">
      <c r="A284" s="205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ht="15.0" customHeight="1">
      <c r="A285" s="205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ht="15.0" customHeight="1">
      <c r="A286" s="205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ht="15.0" customHeight="1">
      <c r="A287" s="205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ht="15.0" customHeight="1">
      <c r="A288" s="205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ht="15.0" customHeight="1">
      <c r="A289" s="205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ht="15.0" customHeight="1">
      <c r="A290" s="205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ht="15.0" customHeight="1">
      <c r="A291" s="205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ht="15.0" customHeight="1">
      <c r="A292" s="205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ht="15.0" customHeight="1">
      <c r="A293" s="205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ht="15.0" customHeight="1">
      <c r="A294" s="205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ht="15.0" customHeight="1">
      <c r="A295" s="205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ht="15.0" customHeight="1">
      <c r="A296" s="20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ht="15.0" customHeight="1">
      <c r="A297" s="205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ht="15.0" customHeight="1">
      <c r="A298" s="205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ht="15.0" customHeight="1">
      <c r="A299" s="205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ht="15.0" customHeight="1">
      <c r="A300" s="205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ht="15.0" customHeight="1">
      <c r="A301" s="205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ht="15.0" customHeight="1">
      <c r="A302" s="205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ht="15.0" customHeight="1">
      <c r="A303" s="205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ht="15.0" customHeight="1">
      <c r="A304" s="205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ht="15.0" customHeight="1">
      <c r="A305" s="205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ht="15.0" customHeight="1">
      <c r="A306" s="205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ht="15.0" customHeight="1">
      <c r="A307" s="205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ht="15.0" customHeight="1">
      <c r="A308" s="205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ht="15.0" customHeight="1">
      <c r="A309" s="205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ht="15.0" customHeight="1">
      <c r="A310" s="205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ht="15.0" customHeight="1">
      <c r="A311" s="205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ht="15.0" customHeight="1">
      <c r="A312" s="205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ht="15.0" customHeight="1">
      <c r="A313" s="205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ht="15.0" customHeight="1">
      <c r="A314" s="205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ht="15.0" customHeight="1">
      <c r="A315" s="205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ht="15.0" customHeight="1">
      <c r="A316" s="205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ht="15.0" customHeight="1">
      <c r="A317" s="205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ht="15.0" customHeight="1">
      <c r="A318" s="205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ht="15.0" customHeight="1">
      <c r="A319" s="205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ht="15.0" customHeight="1">
      <c r="A320" s="205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ht="15.0" customHeight="1">
      <c r="A321" s="205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ht="15.0" customHeight="1">
      <c r="A322" s="205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ht="15.0" customHeight="1">
      <c r="A323" s="205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ht="15.0" customHeight="1">
      <c r="A324" s="205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ht="15.0" customHeight="1">
      <c r="A325" s="20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ht="15.0" customHeight="1">
      <c r="A326" s="205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ht="15.0" customHeight="1">
      <c r="A327" s="205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ht="15.0" customHeight="1">
      <c r="A328" s="205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ht="15.0" customHeight="1">
      <c r="A329" s="205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ht="15.0" customHeight="1">
      <c r="A330" s="205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ht="15.0" customHeight="1">
      <c r="A331" s="205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ht="15.0" customHeight="1">
      <c r="A332" s="205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ht="15.0" customHeight="1">
      <c r="A333" s="205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ht="15.0" customHeight="1">
      <c r="A334" s="205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ht="15.0" customHeight="1">
      <c r="A335" s="205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ht="15.0" customHeight="1">
      <c r="A336" s="205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ht="15.0" customHeight="1">
      <c r="A337" s="205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ht="15.0" customHeight="1">
      <c r="A338" s="205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ht="15.0" customHeight="1">
      <c r="A339" s="205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ht="15.0" customHeight="1">
      <c r="A340" s="205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ht="15.0" customHeight="1">
      <c r="A341" s="205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ht="15.0" customHeight="1">
      <c r="A342" s="205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ht="15.0" customHeight="1">
      <c r="A343" s="205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ht="15.0" customHeight="1">
      <c r="A344" s="205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ht="15.0" customHeight="1">
      <c r="A345" s="205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ht="15.0" customHeight="1">
      <c r="A346" s="205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ht="15.0" customHeight="1">
      <c r="A347" s="205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ht="15.0" customHeight="1">
      <c r="A348" s="205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ht="15.0" customHeight="1">
      <c r="A349" s="205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ht="15.0" customHeight="1">
      <c r="A350" s="205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ht="15.0" customHeight="1">
      <c r="A351" s="205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ht="15.0" customHeight="1">
      <c r="A352" s="205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ht="15.0" customHeight="1">
      <c r="A353" s="205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ht="15.0" customHeight="1">
      <c r="A354" s="20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ht="15.0" customHeight="1">
      <c r="A355" s="205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ht="15.0" customHeight="1">
      <c r="A356" s="205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ht="15.0" customHeight="1">
      <c r="A357" s="205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ht="15.0" customHeight="1">
      <c r="A358" s="205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ht="15.0" customHeight="1">
      <c r="A359" s="205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ht="15.0" customHeight="1">
      <c r="A360" s="205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ht="15.0" customHeight="1">
      <c r="A361" s="205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ht="15.0" customHeight="1">
      <c r="A362" s="205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ht="15.0" customHeight="1">
      <c r="A363" s="205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ht="15.0" customHeight="1">
      <c r="A364" s="205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ht="15.0" customHeight="1">
      <c r="A365" s="205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ht="15.0" customHeight="1">
      <c r="A366" s="205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ht="15.0" customHeight="1">
      <c r="A367" s="205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ht="15.0" customHeight="1">
      <c r="A368" s="205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ht="15.0" customHeight="1">
      <c r="A369" s="205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ht="15.0" customHeight="1">
      <c r="A370" s="205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ht="15.0" customHeight="1">
      <c r="A371" s="205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ht="15.0" customHeight="1">
      <c r="A372" s="205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ht="15.0" customHeight="1">
      <c r="A373" s="205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ht="15.0" customHeight="1">
      <c r="A374" s="205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ht="15.0" customHeight="1">
      <c r="A375" s="205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ht="15.0" customHeight="1">
      <c r="A376" s="205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ht="15.0" customHeight="1">
      <c r="A377" s="205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ht="15.0" customHeight="1">
      <c r="A378" s="205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ht="15.0" customHeight="1">
      <c r="A379" s="205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ht="15.0" customHeight="1">
      <c r="A380" s="205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ht="15.0" customHeight="1">
      <c r="A381" s="205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ht="15.0" customHeight="1">
      <c r="A382" s="205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ht="15.0" customHeight="1">
      <c r="A383" s="20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ht="15.0" customHeight="1">
      <c r="A384" s="205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ht="15.0" customHeight="1">
      <c r="A385" s="205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ht="15.0" customHeight="1">
      <c r="A386" s="205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ht="15.0" customHeight="1">
      <c r="A387" s="205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ht="15.0" customHeight="1">
      <c r="A388" s="205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ht="15.0" customHeight="1">
      <c r="A389" s="205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ht="15.0" customHeight="1">
      <c r="A390" s="205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ht="15.0" customHeight="1">
      <c r="A391" s="205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ht="15.0" customHeight="1">
      <c r="A392" s="205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ht="15.0" customHeight="1">
      <c r="A393" s="205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ht="15.0" customHeight="1">
      <c r="A394" s="205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ht="15.0" customHeight="1">
      <c r="A395" s="205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ht="15.0" customHeight="1">
      <c r="A396" s="205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ht="15.0" customHeight="1">
      <c r="A397" s="205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ht="15.0" customHeight="1">
      <c r="A398" s="205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ht="15.0" customHeight="1">
      <c r="A399" s="205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ht="15.0" customHeight="1">
      <c r="A400" s="205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ht="15.0" customHeight="1">
      <c r="A401" s="205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ht="15.0" customHeight="1">
      <c r="A402" s="205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ht="15.0" customHeight="1">
      <c r="A403" s="205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ht="15.0" customHeight="1">
      <c r="A404" s="205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ht="15.0" customHeight="1">
      <c r="A405" s="205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ht="15.0" customHeight="1">
      <c r="A406" s="205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ht="15.0" customHeight="1">
      <c r="A407" s="205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ht="15.0" customHeight="1">
      <c r="A408" s="205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ht="15.0" customHeight="1">
      <c r="A409" s="205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ht="15.0" customHeight="1">
      <c r="A410" s="205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ht="15.0" customHeight="1">
      <c r="A411" s="205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ht="15.0" customHeight="1">
      <c r="A412" s="20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ht="15.0" customHeight="1">
      <c r="A413" s="205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ht="15.0" customHeight="1">
      <c r="A414" s="205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ht="15.0" customHeight="1">
      <c r="A415" s="205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ht="15.0" customHeight="1">
      <c r="A416" s="205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ht="15.0" customHeight="1">
      <c r="A417" s="205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ht="15.0" customHeight="1">
      <c r="A418" s="205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ht="15.0" customHeight="1">
      <c r="A419" s="205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ht="15.0" customHeight="1">
      <c r="A420" s="205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ht="15.0" customHeight="1">
      <c r="A421" s="205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ht="15.0" customHeight="1">
      <c r="A422" s="205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ht="15.0" customHeight="1">
      <c r="A423" s="205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ht="15.0" customHeight="1">
      <c r="A424" s="205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ht="15.0" customHeight="1">
      <c r="A425" s="205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ht="15.0" customHeight="1">
      <c r="A426" s="205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ht="15.0" customHeight="1">
      <c r="A427" s="205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ht="15.0" customHeight="1">
      <c r="A428" s="205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ht="15.0" customHeight="1">
      <c r="A429" s="205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ht="15.0" customHeight="1">
      <c r="A430" s="205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ht="15.0" customHeight="1">
      <c r="A431" s="205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ht="15.0" customHeight="1">
      <c r="A432" s="205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ht="15.0" customHeight="1">
      <c r="A433" s="205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ht="15.0" customHeight="1">
      <c r="A434" s="205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ht="15.0" customHeight="1">
      <c r="A435" s="205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ht="15.0" customHeight="1">
      <c r="A436" s="205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ht="15.0" customHeight="1">
      <c r="A437" s="205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ht="15.0" customHeight="1">
      <c r="A438" s="205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ht="15.0" customHeight="1">
      <c r="A439" s="205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ht="15.0" customHeight="1">
      <c r="A440" s="205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ht="15.0" customHeight="1">
      <c r="A441" s="20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ht="15.0" customHeight="1">
      <c r="A442" s="205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ht="15.0" customHeight="1">
      <c r="A443" s="205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ht="15.0" customHeight="1">
      <c r="A444" s="205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ht="15.0" customHeight="1">
      <c r="A445" s="205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ht="15.0" customHeight="1">
      <c r="A446" s="205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ht="15.0" customHeight="1">
      <c r="A447" s="205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ht="15.0" customHeight="1">
      <c r="A448" s="205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ht="15.0" customHeight="1">
      <c r="A449" s="205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ht="15.0" customHeight="1">
      <c r="A450" s="205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ht="15.0" customHeight="1">
      <c r="A451" s="205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ht="15.0" customHeight="1">
      <c r="A452" s="205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ht="15.0" customHeight="1">
      <c r="A453" s="205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ht="15.0" customHeight="1">
      <c r="A454" s="205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ht="15.0" customHeight="1">
      <c r="A455" s="205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ht="15.0" customHeight="1">
      <c r="A456" s="205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ht="15.0" customHeight="1">
      <c r="A457" s="205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ht="15.0" customHeight="1">
      <c r="A458" s="205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ht="15.0" customHeight="1">
      <c r="A459" s="205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ht="15.0" customHeight="1">
      <c r="A460" s="205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ht="15.0" customHeight="1">
      <c r="A461" s="205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ht="15.0" customHeight="1">
      <c r="A462" s="205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ht="15.0" customHeight="1">
      <c r="A463" s="205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ht="15.0" customHeight="1">
      <c r="A464" s="205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ht="15.0" customHeight="1">
      <c r="A465" s="205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ht="15.0" customHeight="1">
      <c r="A466" s="205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ht="15.0" customHeight="1">
      <c r="A467" s="205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ht="15.0" customHeight="1">
      <c r="A468" s="205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ht="15.0" customHeight="1">
      <c r="A469" s="205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ht="15.0" customHeight="1">
      <c r="A470" s="20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ht="15.0" customHeight="1">
      <c r="A471" s="205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ht="15.0" customHeight="1">
      <c r="A472" s="205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ht="15.0" customHeight="1">
      <c r="A473" s="205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ht="15.0" customHeight="1">
      <c r="A474" s="205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ht="15.0" customHeight="1">
      <c r="A475" s="205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ht="15.0" customHeight="1">
      <c r="A476" s="205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ht="15.0" customHeight="1">
      <c r="A477" s="205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ht="15.0" customHeight="1">
      <c r="A478" s="205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ht="15.0" customHeight="1">
      <c r="A479" s="205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ht="15.0" customHeight="1">
      <c r="A480" s="205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ht="15.0" customHeight="1">
      <c r="A481" s="205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ht="15.0" customHeight="1">
      <c r="A482" s="205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ht="15.0" customHeight="1">
      <c r="A483" s="205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ht="15.0" customHeight="1">
      <c r="A484" s="205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ht="15.0" customHeight="1">
      <c r="A485" s="205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ht="15.0" customHeight="1">
      <c r="A486" s="205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ht="15.0" customHeight="1">
      <c r="A487" s="205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ht="15.0" customHeight="1">
      <c r="A488" s="205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ht="15.0" customHeight="1">
      <c r="A489" s="205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ht="15.0" customHeight="1">
      <c r="A490" s="205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ht="15.0" customHeight="1">
      <c r="A491" s="205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ht="15.0" customHeight="1">
      <c r="A492" s="205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ht="15.0" customHeight="1">
      <c r="A493" s="205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ht="15.0" customHeight="1">
      <c r="A494" s="205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ht="15.0" customHeight="1">
      <c r="A495" s="205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ht="15.0" customHeight="1">
      <c r="A496" s="205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ht="15.0" customHeight="1">
      <c r="A497" s="205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ht="15.0" customHeight="1">
      <c r="A498" s="205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ht="15.0" customHeight="1">
      <c r="A499" s="20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ht="15.0" customHeight="1">
      <c r="A500" s="205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ht="15.0" customHeight="1">
      <c r="A501" s="205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ht="15.0" customHeight="1">
      <c r="A502" s="205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ht="15.0" customHeight="1">
      <c r="A503" s="205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ht="15.0" customHeight="1">
      <c r="A504" s="205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ht="15.0" customHeight="1">
      <c r="A505" s="205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ht="15.0" customHeight="1">
      <c r="A506" s="205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ht="15.0" customHeight="1">
      <c r="A507" s="205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ht="15.0" customHeight="1">
      <c r="A508" s="205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ht="15.0" customHeight="1">
      <c r="A509" s="205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ht="15.0" customHeight="1">
      <c r="A510" s="205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ht="15.0" customHeight="1">
      <c r="A511" s="205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ht="15.0" customHeight="1">
      <c r="A512" s="205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ht="15.0" customHeight="1">
      <c r="A513" s="205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ht="15.0" customHeight="1">
      <c r="A514" s="205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ht="15.0" customHeight="1">
      <c r="A515" s="205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ht="15.0" customHeight="1">
      <c r="A516" s="205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ht="15.0" customHeight="1">
      <c r="A517" s="205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ht="15.0" customHeight="1">
      <c r="A518" s="205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ht="15.0" customHeight="1">
      <c r="A519" s="205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ht="15.0" customHeight="1">
      <c r="A520" s="205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ht="15.0" customHeight="1">
      <c r="A521" s="205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ht="15.0" customHeight="1">
      <c r="A522" s="205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ht="15.0" customHeight="1">
      <c r="A523" s="205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ht="15.0" customHeight="1">
      <c r="A524" s="205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ht="15.0" customHeight="1">
      <c r="A525" s="205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ht="15.0" customHeight="1">
      <c r="A526" s="205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ht="15.0" customHeight="1">
      <c r="A527" s="205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ht="15.0" customHeight="1">
      <c r="A528" s="20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ht="15.0" customHeight="1">
      <c r="A529" s="205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ht="15.0" customHeight="1">
      <c r="A530" s="205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ht="15.0" customHeight="1">
      <c r="A531" s="205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ht="15.0" customHeight="1">
      <c r="A532" s="205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ht="15.0" customHeight="1">
      <c r="A533" s="205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ht="15.0" customHeight="1">
      <c r="A534" s="205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ht="15.0" customHeight="1">
      <c r="A535" s="205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ht="15.0" customHeight="1">
      <c r="A536" s="205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ht="15.0" customHeight="1">
      <c r="A537" s="205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ht="15.0" customHeight="1">
      <c r="A538" s="205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ht="15.0" customHeight="1">
      <c r="A539" s="205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ht="15.0" customHeight="1">
      <c r="A540" s="205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ht="15.0" customHeight="1">
      <c r="A541" s="205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ht="15.0" customHeight="1">
      <c r="A542" s="205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ht="15.0" customHeight="1">
      <c r="A543" s="205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ht="15.0" customHeight="1">
      <c r="A544" s="205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ht="15.0" customHeight="1">
      <c r="A545" s="205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ht="15.0" customHeight="1">
      <c r="A546" s="205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ht="15.0" customHeight="1">
      <c r="A547" s="205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ht="15.0" customHeight="1">
      <c r="A548" s="205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ht="15.0" customHeight="1">
      <c r="A549" s="205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ht="15.0" customHeight="1">
      <c r="A550" s="205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ht="15.0" customHeight="1">
      <c r="A551" s="205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ht="15.0" customHeight="1">
      <c r="A552" s="205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ht="15.0" customHeight="1">
      <c r="A553" s="205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ht="15.0" customHeight="1">
      <c r="A554" s="205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ht="15.0" customHeight="1">
      <c r="A555" s="205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ht="15.0" customHeight="1">
      <c r="A556" s="205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ht="15.0" customHeight="1">
      <c r="A557" s="20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ht="15.0" customHeight="1">
      <c r="A558" s="205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ht="15.0" customHeight="1">
      <c r="A559" s="205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ht="15.0" customHeight="1">
      <c r="A560" s="205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ht="15.0" customHeight="1">
      <c r="A561" s="205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ht="15.0" customHeight="1">
      <c r="A562" s="205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ht="15.0" customHeight="1">
      <c r="A563" s="205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ht="15.0" customHeight="1">
      <c r="A564" s="205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ht="15.0" customHeight="1">
      <c r="A565" s="205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ht="15.0" customHeight="1">
      <c r="A566" s="205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ht="15.0" customHeight="1">
      <c r="A567" s="205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ht="15.0" customHeight="1">
      <c r="A568" s="205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ht="15.0" customHeight="1">
      <c r="A569" s="205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ht="15.0" customHeight="1">
      <c r="A570" s="205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ht="15.0" customHeight="1">
      <c r="A571" s="205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ht="15.0" customHeight="1">
      <c r="A572" s="205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ht="15.0" customHeight="1">
      <c r="A573" s="205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ht="15.0" customHeight="1">
      <c r="A574" s="205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ht="15.0" customHeight="1">
      <c r="A575" s="205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ht="15.0" customHeight="1">
      <c r="A576" s="205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ht="15.0" customHeight="1">
      <c r="A577" s="205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ht="15.0" customHeight="1">
      <c r="A578" s="205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ht="15.0" customHeight="1">
      <c r="A579" s="205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ht="15.0" customHeight="1">
      <c r="A580" s="205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ht="15.0" customHeight="1">
      <c r="A581" s="205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ht="15.0" customHeight="1">
      <c r="A582" s="205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ht="15.0" customHeight="1">
      <c r="A583" s="205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ht="15.0" customHeight="1">
      <c r="A584" s="205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ht="15.0" customHeight="1">
      <c r="A585" s="205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ht="15.0" customHeight="1">
      <c r="A586" s="20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ht="15.0" customHeight="1">
      <c r="A587" s="205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ht="15.0" customHeight="1">
      <c r="A588" s="205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ht="15.0" customHeight="1">
      <c r="A589" s="205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ht="15.0" customHeight="1">
      <c r="A590" s="205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ht="15.0" customHeight="1">
      <c r="A591" s="205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ht="15.0" customHeight="1">
      <c r="A592" s="205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ht="15.0" customHeight="1">
      <c r="A593" s="205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ht="15.0" customHeight="1">
      <c r="A594" s="205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ht="15.0" customHeight="1">
      <c r="A595" s="205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ht="15.0" customHeight="1">
      <c r="A596" s="205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ht="15.0" customHeight="1">
      <c r="A597" s="205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ht="15.0" customHeight="1">
      <c r="A598" s="205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ht="15.0" customHeight="1">
      <c r="A599" s="205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ht="15.0" customHeight="1">
      <c r="A600" s="205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ht="15.0" customHeight="1">
      <c r="A601" s="205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ht="15.0" customHeight="1">
      <c r="A602" s="205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ht="15.0" customHeight="1">
      <c r="A603" s="205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ht="15.0" customHeight="1">
      <c r="A604" s="205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ht="15.0" customHeight="1">
      <c r="A605" s="205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ht="15.0" customHeight="1">
      <c r="A606" s="205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ht="15.0" customHeight="1">
      <c r="A607" s="205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ht="15.0" customHeight="1">
      <c r="A608" s="205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ht="15.0" customHeight="1">
      <c r="A609" s="205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ht="15.0" customHeight="1">
      <c r="A610" s="205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ht="15.0" customHeight="1">
      <c r="A611" s="205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ht="15.0" customHeight="1">
      <c r="A612" s="205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ht="15.0" customHeight="1">
      <c r="A613" s="205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ht="15.0" customHeight="1">
      <c r="A614" s="205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ht="15.0" customHeight="1">
      <c r="A615" s="20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ht="15.0" customHeight="1">
      <c r="A616" s="205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ht="15.0" customHeight="1">
      <c r="A617" s="205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ht="15.0" customHeight="1">
      <c r="A618" s="205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ht="15.0" customHeight="1">
      <c r="A619" s="205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ht="15.0" customHeight="1">
      <c r="A620" s="205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ht="15.0" customHeight="1">
      <c r="A621" s="205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ht="15.0" customHeight="1">
      <c r="A622" s="205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ht="15.0" customHeight="1">
      <c r="A623" s="205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ht="15.0" customHeight="1">
      <c r="A624" s="205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ht="15.0" customHeight="1">
      <c r="A625" s="205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ht="15.0" customHeight="1">
      <c r="A626" s="205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ht="15.0" customHeight="1">
      <c r="A627" s="205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ht="15.0" customHeight="1">
      <c r="A628" s="205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ht="15.0" customHeight="1">
      <c r="A629" s="205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ht="15.0" customHeight="1">
      <c r="A630" s="205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ht="15.0" customHeight="1">
      <c r="A631" s="205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ht="15.0" customHeight="1">
      <c r="A632" s="205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ht="15.0" customHeight="1">
      <c r="A633" s="205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ht="15.0" customHeight="1">
      <c r="A634" s="205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ht="15.0" customHeight="1">
      <c r="A635" s="205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ht="15.0" customHeight="1">
      <c r="A636" s="205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ht="15.0" customHeight="1">
      <c r="A637" s="205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ht="15.0" customHeight="1">
      <c r="A638" s="205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ht="15.0" customHeight="1">
      <c r="A639" s="205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ht="15.0" customHeight="1">
      <c r="A640" s="205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ht="15.0" customHeight="1">
      <c r="A641" s="205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ht="15.0" customHeight="1">
      <c r="A642" s="205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ht="15.0" customHeight="1">
      <c r="A643" s="205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ht="15.0" customHeight="1">
      <c r="A644" s="20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ht="15.0" customHeight="1">
      <c r="A645" s="205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ht="15.0" customHeight="1">
      <c r="A646" s="205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ht="15.0" customHeight="1">
      <c r="A647" s="205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ht="15.0" customHeight="1">
      <c r="A648" s="205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ht="15.0" customHeight="1">
      <c r="A649" s="205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ht="15.0" customHeight="1">
      <c r="A650" s="205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ht="15.0" customHeight="1">
      <c r="A651" s="205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ht="15.0" customHeight="1">
      <c r="A652" s="205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ht="15.0" customHeight="1">
      <c r="A653" s="205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ht="15.0" customHeight="1">
      <c r="A654" s="205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ht="15.0" customHeight="1">
      <c r="A655" s="205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ht="15.0" customHeight="1">
      <c r="A656" s="205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ht="15.0" customHeight="1">
      <c r="A657" s="205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ht="15.0" customHeight="1">
      <c r="A658" s="205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ht="15.0" customHeight="1">
      <c r="A659" s="205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ht="15.0" customHeight="1">
      <c r="A660" s="205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ht="15.0" customHeight="1">
      <c r="A661" s="205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ht="15.0" customHeight="1">
      <c r="A662" s="205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ht="15.0" customHeight="1">
      <c r="A663" s="205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ht="15.0" customHeight="1">
      <c r="A664" s="205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ht="15.0" customHeight="1">
      <c r="A665" s="205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ht="15.0" customHeight="1">
      <c r="A666" s="205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ht="15.0" customHeight="1">
      <c r="A667" s="205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ht="15.0" customHeight="1">
      <c r="A668" s="205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ht="15.0" customHeight="1">
      <c r="A669" s="205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ht="15.0" customHeight="1">
      <c r="A670" s="205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ht="15.0" customHeight="1">
      <c r="A671" s="205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ht="15.0" customHeight="1">
      <c r="A672" s="205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ht="15.0" customHeight="1">
      <c r="A673" s="20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ht="15.0" customHeight="1">
      <c r="A674" s="205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ht="15.0" customHeight="1">
      <c r="A675" s="205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ht="15.0" customHeight="1">
      <c r="A676" s="205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ht="15.0" customHeight="1">
      <c r="A677" s="205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ht="15.0" customHeight="1">
      <c r="A678" s="205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ht="15.0" customHeight="1">
      <c r="A679" s="205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ht="15.0" customHeight="1">
      <c r="A680" s="205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ht="15.0" customHeight="1">
      <c r="A681" s="205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ht="15.0" customHeight="1">
      <c r="A682" s="205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ht="15.0" customHeight="1">
      <c r="A683" s="205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ht="15.0" customHeight="1">
      <c r="A684" s="205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ht="15.0" customHeight="1">
      <c r="A685" s="205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ht="15.0" customHeight="1">
      <c r="A686" s="205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ht="15.0" customHeight="1">
      <c r="A687" s="205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ht="15.0" customHeight="1">
      <c r="A688" s="205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ht="15.0" customHeight="1">
      <c r="A689" s="205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ht="15.0" customHeight="1">
      <c r="A690" s="205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ht="15.0" customHeight="1">
      <c r="A691" s="205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ht="15.0" customHeight="1">
      <c r="A692" s="205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ht="15.0" customHeight="1">
      <c r="A693" s="205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ht="15.0" customHeight="1">
      <c r="A694" s="205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ht="15.0" customHeight="1">
      <c r="A695" s="205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ht="15.0" customHeight="1">
      <c r="A696" s="205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ht="15.0" customHeight="1">
      <c r="A697" s="205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ht="15.0" customHeight="1">
      <c r="A698" s="205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ht="15.0" customHeight="1">
      <c r="A699" s="205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ht="15.0" customHeight="1">
      <c r="A700" s="205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ht="15.0" customHeight="1">
      <c r="A701" s="205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ht="15.0" customHeight="1">
      <c r="A702" s="20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ht="15.0" customHeight="1">
      <c r="A703" s="205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ht="15.0" customHeight="1">
      <c r="A704" s="205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ht="15.0" customHeight="1">
      <c r="A705" s="205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ht="15.0" customHeight="1">
      <c r="A706" s="205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ht="15.0" customHeight="1">
      <c r="A707" s="205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ht="15.0" customHeight="1">
      <c r="A708" s="205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ht="15.0" customHeight="1">
      <c r="A709" s="205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ht="15.0" customHeight="1">
      <c r="A710" s="205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ht="15.0" customHeight="1">
      <c r="A711" s="205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ht="15.0" customHeight="1">
      <c r="A712" s="205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ht="15.0" customHeight="1">
      <c r="A713" s="205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ht="15.0" customHeight="1">
      <c r="A714" s="205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ht="15.0" customHeight="1">
      <c r="A715" s="205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ht="15.0" customHeight="1">
      <c r="A716" s="205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ht="15.0" customHeight="1">
      <c r="A717" s="205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ht="15.0" customHeight="1">
      <c r="A718" s="205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ht="15.0" customHeight="1">
      <c r="A719" s="205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ht="15.0" customHeight="1">
      <c r="A720" s="205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ht="15.0" customHeight="1">
      <c r="A721" s="205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ht="15.0" customHeight="1">
      <c r="A722" s="205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ht="15.0" customHeight="1">
      <c r="A723" s="205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ht="15.0" customHeight="1">
      <c r="A724" s="205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ht="15.0" customHeight="1">
      <c r="A725" s="205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ht="15.0" customHeight="1">
      <c r="A726" s="205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ht="15.0" customHeight="1">
      <c r="A727" s="205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ht="15.0" customHeight="1">
      <c r="A728" s="205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ht="15.0" customHeight="1">
      <c r="A729" s="205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ht="15.0" customHeight="1">
      <c r="A730" s="205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ht="15.0" customHeight="1">
      <c r="A731" s="20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ht="15.0" customHeight="1">
      <c r="A732" s="205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ht="15.0" customHeight="1">
      <c r="A733" s="205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ht="15.0" customHeight="1">
      <c r="A734" s="205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ht="15.0" customHeight="1">
      <c r="A735" s="205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ht="15.0" customHeight="1">
      <c r="A736" s="205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ht="15.0" customHeight="1">
      <c r="A737" s="205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ht="15.0" customHeight="1">
      <c r="A738" s="205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ht="15.0" customHeight="1">
      <c r="A739" s="205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ht="15.0" customHeight="1">
      <c r="A740" s="205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ht="15.0" customHeight="1">
      <c r="A741" s="205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ht="15.0" customHeight="1">
      <c r="A742" s="205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ht="15.0" customHeight="1">
      <c r="A743" s="205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ht="15.0" customHeight="1">
      <c r="A744" s="205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ht="15.0" customHeight="1">
      <c r="A745" s="205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ht="15.0" customHeight="1">
      <c r="A746" s="205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ht="15.0" customHeight="1">
      <c r="A747" s="205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ht="15.0" customHeight="1">
      <c r="A748" s="205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ht="15.0" customHeight="1">
      <c r="A749" s="205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ht="15.0" customHeight="1">
      <c r="A750" s="205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ht="15.0" customHeight="1">
      <c r="A751" s="205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ht="15.0" customHeight="1">
      <c r="A752" s="205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ht="15.0" customHeight="1">
      <c r="A753" s="205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ht="15.0" customHeight="1">
      <c r="A754" s="205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ht="15.0" customHeight="1">
      <c r="A755" s="205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ht="15.0" customHeight="1">
      <c r="A756" s="205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ht="15.0" customHeight="1">
      <c r="A757" s="205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ht="15.0" customHeight="1">
      <c r="A758" s="205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ht="15.0" customHeight="1">
      <c r="A759" s="205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ht="15.0" customHeight="1">
      <c r="A760" s="205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ht="15.0" customHeight="1">
      <c r="A761" s="205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ht="15.0" customHeight="1">
      <c r="A762" s="205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ht="15.0" customHeight="1">
      <c r="A763" s="205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ht="15.0" customHeight="1">
      <c r="A764" s="205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ht="15.0" customHeight="1">
      <c r="A765" s="205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ht="15.0" customHeight="1">
      <c r="A766" s="205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ht="15.0" customHeight="1">
      <c r="A767" s="205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ht="15.0" customHeight="1">
      <c r="A768" s="205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ht="15.0" customHeight="1">
      <c r="A769" s="205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ht="15.0" customHeight="1">
      <c r="A770" s="205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ht="15.0" customHeight="1">
      <c r="A771" s="205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ht="15.0" customHeight="1">
      <c r="A772" s="205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ht="15.0" customHeight="1">
      <c r="A773" s="205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ht="15.0" customHeight="1">
      <c r="A774" s="205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ht="15.0" customHeight="1">
      <c r="A775" s="205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ht="15.0" customHeight="1">
      <c r="A776" s="205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ht="15.0" customHeight="1">
      <c r="A777" s="205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ht="15.0" customHeight="1">
      <c r="A778" s="205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ht="15.0" customHeight="1">
      <c r="A779" s="205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ht="15.0" customHeight="1">
      <c r="A780" s="205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ht="15.0" customHeight="1">
      <c r="A781" s="205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ht="15.0" customHeight="1">
      <c r="A782" s="205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ht="15.0" customHeight="1">
      <c r="A783" s="205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ht="15.0" customHeight="1">
      <c r="A784" s="205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ht="15.0" customHeight="1">
      <c r="A785" s="205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ht="15.0" customHeight="1">
      <c r="A786" s="205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ht="15.0" customHeight="1">
      <c r="A787" s="205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ht="15.0" customHeight="1">
      <c r="A788" s="205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ht="15.0" customHeight="1">
      <c r="A789" s="205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ht="15.0" customHeight="1">
      <c r="A790" s="205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ht="15.0" customHeight="1">
      <c r="A791" s="205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ht="15.0" customHeight="1">
      <c r="A792" s="205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ht="15.0" customHeight="1">
      <c r="A793" s="205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ht="15.0" customHeight="1">
      <c r="A794" s="205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ht="15.0" customHeight="1">
      <c r="A795" s="205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ht="15.0" customHeight="1">
      <c r="A796" s="205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ht="15.0" customHeight="1">
      <c r="A797" s="205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ht="15.0" customHeight="1">
      <c r="A798" s="205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ht="15.0" customHeight="1">
      <c r="A799" s="205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ht="15.0" customHeight="1">
      <c r="A800" s="205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ht="15.0" customHeight="1">
      <c r="A801" s="205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ht="15.0" customHeight="1">
      <c r="A802" s="205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ht="15.0" customHeight="1">
      <c r="A803" s="205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ht="15.0" customHeight="1">
      <c r="A804" s="205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ht="15.0" customHeight="1">
      <c r="A805" s="205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ht="15.0" customHeight="1">
      <c r="A806" s="205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ht="15.0" customHeight="1">
      <c r="A807" s="205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ht="15.0" customHeight="1">
      <c r="A808" s="205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ht="15.0" customHeight="1">
      <c r="A809" s="205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ht="15.0" customHeight="1">
      <c r="A810" s="205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ht="15.0" customHeight="1">
      <c r="A811" s="205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ht="15.0" customHeight="1">
      <c r="A812" s="205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ht="15.0" customHeight="1">
      <c r="A813" s="205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ht="15.0" customHeight="1">
      <c r="A814" s="205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ht="15.0" customHeight="1">
      <c r="A815" s="205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ht="15.0" customHeight="1">
      <c r="A816" s="205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ht="15.0" customHeight="1">
      <c r="A817" s="205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ht="15.0" customHeight="1">
      <c r="A818" s="205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ht="15.0" customHeight="1">
      <c r="A819" s="205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ht="15.0" customHeight="1">
      <c r="A820" s="205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ht="15.0" customHeight="1">
      <c r="A821" s="205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ht="15.0" customHeight="1">
      <c r="A822" s="205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ht="15.0" customHeight="1">
      <c r="A823" s="205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ht="15.0" customHeight="1">
      <c r="A824" s="205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ht="15.0" customHeight="1">
      <c r="A825" s="205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ht="15.0" customHeight="1">
      <c r="A826" s="205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ht="15.0" customHeight="1">
      <c r="A827" s="205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ht="15.0" customHeight="1">
      <c r="A828" s="205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ht="15.0" customHeight="1">
      <c r="A829" s="205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ht="15.0" customHeight="1">
      <c r="A830" s="205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ht="15.0" customHeight="1">
      <c r="A831" s="205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ht="15.0" customHeight="1">
      <c r="A832" s="205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ht="15.0" customHeight="1">
      <c r="A833" s="205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ht="15.0" customHeight="1">
      <c r="A834" s="205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ht="15.0" customHeight="1">
      <c r="A835" s="205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ht="15.0" customHeight="1">
      <c r="A836" s="205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ht="15.0" customHeight="1">
      <c r="A837" s="205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ht="15.0" customHeight="1">
      <c r="A838" s="205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ht="15.0" customHeight="1">
      <c r="A839" s="205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ht="15.0" customHeight="1">
      <c r="A840" s="205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ht="15.0" customHeight="1">
      <c r="A841" s="205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ht="15.0" customHeight="1">
      <c r="A842" s="205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ht="15.0" customHeight="1">
      <c r="A843" s="205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ht="15.0" customHeight="1">
      <c r="A844" s="205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ht="15.0" customHeight="1">
      <c r="A845" s="205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ht="15.0" customHeight="1">
      <c r="A846" s="205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ht="15.0" customHeight="1">
      <c r="A847" s="205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ht="15.0" customHeight="1">
      <c r="A848" s="205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ht="15.0" customHeight="1">
      <c r="A849" s="205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ht="15.0" customHeight="1">
      <c r="A850" s="205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ht="15.0" customHeight="1">
      <c r="A851" s="205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ht="15.0" customHeight="1">
      <c r="A852" s="205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ht="15.0" customHeight="1">
      <c r="A853" s="205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ht="15.0" customHeight="1">
      <c r="A854" s="205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ht="15.0" customHeight="1">
      <c r="A855" s="205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ht="15.0" customHeight="1">
      <c r="A856" s="205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ht="15.0" customHeight="1">
      <c r="A857" s="205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ht="15.0" customHeight="1">
      <c r="A858" s="205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ht="15.0" customHeight="1">
      <c r="A859" s="205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ht="15.0" customHeight="1">
      <c r="A860" s="205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ht="15.0" customHeight="1">
      <c r="A861" s="205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ht="15.0" customHeight="1">
      <c r="A862" s="205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ht="15.0" customHeight="1">
      <c r="A863" s="205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ht="15.0" customHeight="1">
      <c r="A864" s="205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ht="15.0" customHeight="1">
      <c r="A865" s="205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ht="15.0" customHeight="1">
      <c r="A866" s="205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ht="15.0" customHeight="1">
      <c r="A867" s="205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ht="15.0" customHeight="1">
      <c r="A868" s="205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ht="15.0" customHeight="1">
      <c r="A869" s="205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ht="15.0" customHeight="1">
      <c r="A870" s="205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ht="15.0" customHeight="1">
      <c r="A871" s="205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ht="15.0" customHeight="1">
      <c r="A872" s="205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ht="15.0" customHeight="1">
      <c r="A873" s="205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ht="15.0" customHeight="1">
      <c r="A874" s="205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ht="15.0" customHeight="1">
      <c r="A875" s="205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ht="15.0" customHeight="1">
      <c r="A876" s="205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ht="15.0" customHeight="1">
      <c r="A877" s="205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ht="15.0" customHeight="1">
      <c r="A878" s="205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ht="15.0" customHeight="1">
      <c r="A879" s="205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ht="15.0" customHeight="1">
      <c r="A880" s="205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ht="15.0" customHeight="1">
      <c r="A881" s="205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ht="15.0" customHeight="1">
      <c r="A882" s="205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ht="15.0" customHeight="1">
      <c r="A883" s="205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ht="15.0" customHeight="1">
      <c r="A884" s="205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ht="15.0" customHeight="1">
      <c r="A885" s="205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ht="15.0" customHeight="1">
      <c r="A886" s="205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ht="15.0" customHeight="1">
      <c r="A887" s="205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ht="15.0" customHeight="1">
      <c r="A888" s="205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ht="15.0" customHeight="1">
      <c r="A889" s="205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ht="15.0" customHeight="1">
      <c r="A890" s="205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ht="15.0" customHeight="1">
      <c r="A891" s="205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ht="15.0" customHeight="1">
      <c r="A892" s="205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ht="15.0" customHeight="1">
      <c r="A893" s="205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ht="15.0" customHeight="1">
      <c r="A894" s="205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ht="15.0" customHeight="1">
      <c r="A895" s="205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ht="15.0" customHeight="1">
      <c r="A896" s="205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ht="15.0" customHeight="1">
      <c r="A897" s="205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ht="15.0" customHeight="1">
      <c r="A898" s="205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ht="15.0" customHeight="1">
      <c r="A899" s="205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ht="15.0" customHeight="1">
      <c r="A900" s="205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ht="15.0" customHeight="1">
      <c r="A901" s="205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ht="15.0" customHeight="1">
      <c r="A902" s="205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ht="15.0" customHeight="1">
      <c r="A903" s="205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ht="15.0" customHeight="1">
      <c r="A904" s="205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ht="15.0" customHeight="1">
      <c r="A905" s="205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ht="15.0" customHeight="1">
      <c r="A906" s="205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ht="15.0" customHeight="1">
      <c r="A907" s="205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ht="15.0" customHeight="1">
      <c r="A908" s="205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ht="15.0" customHeight="1">
      <c r="A909" s="205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ht="15.0" customHeight="1">
      <c r="A910" s="205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ht="15.0" customHeight="1">
      <c r="A911" s="205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ht="15.0" customHeight="1">
      <c r="A912" s="205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ht="15.0" customHeight="1">
      <c r="A913" s="205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ht="15.0" customHeight="1">
      <c r="A914" s="205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ht="15.0" customHeight="1">
      <c r="A915" s="205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ht="15.0" customHeight="1">
      <c r="A916" s="205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ht="15.0" customHeight="1">
      <c r="A917" s="205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ht="15.0" customHeight="1">
      <c r="A918" s="205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ht="15.0" customHeight="1">
      <c r="A919" s="205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ht="15.0" customHeight="1">
      <c r="A920" s="205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ht="15.0" customHeight="1">
      <c r="A921" s="205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ht="15.0" customHeight="1">
      <c r="A922" s="205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ht="15.0" customHeight="1">
      <c r="A923" s="205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ht="15.0" customHeight="1">
      <c r="A924" s="205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ht="15.0" customHeight="1">
      <c r="A925" s="205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ht="15.0" customHeight="1">
      <c r="A926" s="205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ht="15.0" customHeight="1">
      <c r="A927" s="205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ht="15.0" customHeight="1">
      <c r="A928" s="205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ht="15.0" customHeight="1">
      <c r="A929" s="205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ht="15.0" customHeight="1">
      <c r="A930" s="205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ht="15.0" customHeight="1">
      <c r="A931" s="205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ht="15.0" customHeight="1">
      <c r="A932" s="205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ht="15.0" customHeight="1">
      <c r="A933" s="205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ht="15.0" customHeight="1">
      <c r="A934" s="205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ht="15.0" customHeight="1">
      <c r="A935" s="205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ht="15.0" customHeight="1">
      <c r="A936" s="205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ht="15.0" customHeight="1">
      <c r="A937" s="205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ht="15.0" customHeight="1">
      <c r="A938" s="205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ht="15.0" customHeight="1">
      <c r="A939" s="205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ht="15.0" customHeight="1">
      <c r="A940" s="205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ht="15.0" customHeight="1">
      <c r="A941" s="205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ht="15.0" customHeight="1">
      <c r="A942" s="205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ht="15.0" customHeight="1">
      <c r="A943" s="205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ht="15.0" customHeight="1">
      <c r="A944" s="205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ht="15.0" customHeight="1">
      <c r="A945" s="205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ht="15.0" customHeight="1">
      <c r="A946" s="205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ht="15.0" customHeight="1">
      <c r="A947" s="205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ht="15.0" customHeight="1">
      <c r="A948" s="205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ht="15.0" customHeight="1">
      <c r="A949" s="205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ht="15.0" customHeight="1">
      <c r="A950" s="205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ht="15.0" customHeight="1">
      <c r="A951" s="205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ht="15.0" customHeight="1">
      <c r="A952" s="205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ht="15.0" customHeight="1">
      <c r="A953" s="205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ht="15.0" customHeight="1">
      <c r="A954" s="205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ht="15.0" customHeight="1">
      <c r="A955" s="205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ht="15.0" customHeight="1">
      <c r="A956" s="205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ht="15.0" customHeight="1">
      <c r="A957" s="205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ht="15.0" customHeight="1">
      <c r="A958" s="205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ht="15.0" customHeight="1">
      <c r="A959" s="205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ht="15.0" customHeight="1">
      <c r="A960" s="205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ht="15.0" customHeight="1">
      <c r="A961" s="205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ht="15.0" customHeight="1">
      <c r="A962" s="205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ht="15.0" customHeight="1">
      <c r="A963" s="205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ht="15.0" customHeight="1">
      <c r="A964" s="205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ht="15.0" customHeight="1">
      <c r="A965" s="205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ht="15.0" customHeight="1">
      <c r="A966" s="205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ht="15.0" customHeight="1">
      <c r="A967" s="205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ht="15.0" customHeight="1">
      <c r="A968" s="205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ht="15.0" customHeight="1">
      <c r="A969" s="205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ht="15.0" customHeight="1">
      <c r="A970" s="205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ht="15.0" customHeight="1">
      <c r="A971" s="205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ht="15.0" customHeight="1">
      <c r="A972" s="205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ht="15.0" customHeight="1">
      <c r="A973" s="205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 ht="15.0" customHeight="1">
      <c r="A974" s="205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 ht="15.0" customHeight="1">
      <c r="A975" s="205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 ht="15.0" customHeight="1">
      <c r="A976" s="205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 ht="15.0" customHeight="1">
      <c r="A977" s="205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 ht="15.0" customHeight="1">
      <c r="A978" s="205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 ht="15.0" customHeight="1">
      <c r="A979" s="205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 ht="15.0" customHeight="1">
      <c r="A980" s="205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 ht="15.0" customHeight="1">
      <c r="A981" s="205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 ht="15.0" customHeight="1">
      <c r="A982" s="205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 ht="15.0" customHeight="1">
      <c r="A983" s="205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 ht="15.0" customHeight="1">
      <c r="A984" s="205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 ht="15.0" customHeight="1">
      <c r="A985" s="205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 ht="15.0" customHeight="1">
      <c r="A986" s="205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 ht="15.0" customHeight="1">
      <c r="A987" s="205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 ht="15.0" customHeight="1">
      <c r="A988" s="205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 ht="15.0" customHeight="1">
      <c r="A989" s="205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 ht="15.0" customHeight="1">
      <c r="A990" s="205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 ht="15.0" customHeight="1">
      <c r="A991" s="205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 ht="15.0" customHeight="1">
      <c r="A992" s="205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 ht="15.0" customHeight="1">
      <c r="A993" s="205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 ht="15.0" customHeight="1">
      <c r="A994" s="205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 ht="15.0" customHeight="1">
      <c r="A995" s="205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 ht="15.0" customHeight="1">
      <c r="A996" s="205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 ht="15.0" customHeight="1">
      <c r="A997" s="205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 ht="15.0" customHeight="1">
      <c r="A998" s="205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 ht="15.0" customHeight="1">
      <c r="A999" s="205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  <row r="1000">
      <c r="A1000" s="205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</row>
  </sheetData>
  <mergeCells count="1">
    <mergeCell ref="C8:Z8"/>
  </mergeCells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43.88"/>
    <col customWidth="1" min="3" max="24" width="10.63"/>
    <col customWidth="1" min="25" max="25" width="4.13"/>
  </cols>
  <sheetData>
    <row r="1" ht="8.25" customHeight="1">
      <c r="A1" s="168"/>
      <c r="B1" s="47"/>
      <c r="C1" s="117"/>
      <c r="D1" s="117"/>
      <c r="E1" s="117"/>
      <c r="F1" s="117"/>
      <c r="G1" s="117"/>
      <c r="H1" s="117"/>
      <c r="I1" s="117"/>
      <c r="J1" s="117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215"/>
      <c r="Z1" s="215"/>
      <c r="AA1" s="215"/>
      <c r="AB1" s="215"/>
    </row>
    <row r="2" ht="12.0" customHeight="1">
      <c r="A2" s="168"/>
      <c r="B2" s="49" t="s">
        <v>1</v>
      </c>
      <c r="C2" s="16"/>
      <c r="D2" s="16"/>
      <c r="E2" s="16"/>
      <c r="F2" s="16"/>
      <c r="G2" s="16"/>
      <c r="H2" s="16"/>
      <c r="I2" s="16"/>
      <c r="J2" s="16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216"/>
      <c r="Z2" s="205"/>
      <c r="AA2" s="205"/>
      <c r="AB2" s="205"/>
    </row>
    <row r="3" ht="12.0" customHeight="1">
      <c r="A3" s="168"/>
      <c r="B3" s="49" t="s">
        <v>137</v>
      </c>
      <c r="C3" s="16"/>
      <c r="D3" s="16"/>
      <c r="E3" s="16"/>
      <c r="F3" s="16"/>
      <c r="G3" s="16"/>
      <c r="H3" s="16"/>
      <c r="I3" s="16"/>
      <c r="J3" s="16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216"/>
      <c r="Z3" s="205"/>
      <c r="AA3" s="205"/>
      <c r="AB3" s="205"/>
    </row>
    <row r="4" ht="12.0" customHeight="1">
      <c r="A4" s="168"/>
      <c r="B4" s="217" t="s">
        <v>138</v>
      </c>
      <c r="C4" s="16"/>
      <c r="D4" s="16"/>
      <c r="E4" s="16"/>
      <c r="F4" s="16"/>
      <c r="G4" s="16"/>
      <c r="H4" s="16"/>
      <c r="I4" s="16"/>
      <c r="J4" s="16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216"/>
      <c r="Z4" s="205"/>
      <c r="AA4" s="205"/>
      <c r="AB4" s="205"/>
    </row>
    <row r="5" ht="12.0" customHeight="1">
      <c r="A5" s="168"/>
      <c r="B5" s="52" t="s">
        <v>17</v>
      </c>
      <c r="C5" s="16"/>
      <c r="D5" s="16"/>
      <c r="E5" s="16"/>
      <c r="F5" s="16"/>
      <c r="G5" s="16"/>
      <c r="H5" s="16"/>
      <c r="I5" s="16"/>
      <c r="J5" s="16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216"/>
      <c r="Z5" s="205"/>
      <c r="AA5" s="205"/>
      <c r="AB5" s="205"/>
    </row>
    <row r="6" ht="12.0" customHeight="1">
      <c r="A6" s="168"/>
      <c r="B6" s="49"/>
      <c r="C6" s="16"/>
      <c r="D6" s="16"/>
      <c r="E6" s="16"/>
      <c r="F6" s="16"/>
      <c r="G6" s="16"/>
      <c r="H6" s="16"/>
      <c r="I6" s="16"/>
      <c r="J6" s="16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216"/>
      <c r="Z6" s="205"/>
      <c r="AA6" s="205"/>
      <c r="AB6" s="205"/>
    </row>
    <row r="7" ht="15.75" customHeight="1">
      <c r="A7" s="168"/>
      <c r="B7" s="47"/>
      <c r="C7" s="117"/>
      <c r="D7" s="117"/>
      <c r="E7" s="117"/>
      <c r="F7" s="117"/>
      <c r="G7" s="117"/>
      <c r="H7" s="117"/>
      <c r="I7" s="117"/>
      <c r="J7" s="117"/>
      <c r="K7" s="218"/>
      <c r="L7" s="218"/>
      <c r="M7" s="218"/>
      <c r="N7" s="218"/>
      <c r="O7" s="218"/>
      <c r="P7" s="218"/>
      <c r="Q7" s="218"/>
      <c r="R7" s="118"/>
      <c r="S7" s="118"/>
      <c r="T7" s="118"/>
      <c r="U7" s="118"/>
      <c r="V7" s="118"/>
      <c r="W7" s="118"/>
      <c r="X7" s="118"/>
      <c r="Y7" s="216"/>
      <c r="Z7" s="205"/>
      <c r="AA7" s="205"/>
      <c r="AB7" s="205"/>
    </row>
    <row r="8" ht="15.75" customHeight="1">
      <c r="A8" s="168"/>
      <c r="B8" s="47"/>
      <c r="C8" s="117"/>
      <c r="D8" s="117"/>
      <c r="E8" s="117"/>
      <c r="F8" s="117"/>
      <c r="G8" s="117"/>
      <c r="H8" s="117"/>
      <c r="I8" s="117"/>
      <c r="J8" s="117"/>
      <c r="K8" s="218"/>
      <c r="L8" s="218"/>
      <c r="M8" s="218"/>
      <c r="N8" s="218"/>
      <c r="O8" s="218"/>
      <c r="P8" s="218"/>
      <c r="Q8" s="218"/>
      <c r="R8" s="118"/>
      <c r="S8" s="118"/>
      <c r="T8" s="118"/>
      <c r="U8" s="118"/>
      <c r="V8" s="118"/>
      <c r="W8" s="118"/>
      <c r="X8" s="118"/>
      <c r="Y8" s="216"/>
      <c r="Z8" s="205"/>
      <c r="AA8" s="205"/>
      <c r="AB8" s="205"/>
    </row>
    <row r="9" ht="15.75" customHeight="1">
      <c r="A9" s="216"/>
      <c r="B9" s="138"/>
      <c r="C9" s="219">
        <v>43830.0</v>
      </c>
      <c r="D9" s="219">
        <v>44196.0</v>
      </c>
      <c r="E9" s="219">
        <v>44286.0</v>
      </c>
      <c r="F9" s="219">
        <v>44377.0</v>
      </c>
      <c r="G9" s="219">
        <v>44469.0</v>
      </c>
      <c r="H9" s="219">
        <v>44561.0</v>
      </c>
      <c r="I9" s="219">
        <v>44651.0</v>
      </c>
      <c r="J9" s="219">
        <v>44742.0</v>
      </c>
      <c r="K9" s="219">
        <v>44834.0</v>
      </c>
      <c r="L9" s="219">
        <v>44926.0</v>
      </c>
      <c r="M9" s="219">
        <v>45016.0</v>
      </c>
      <c r="N9" s="219">
        <v>45107.0</v>
      </c>
      <c r="O9" s="219">
        <v>45199.0</v>
      </c>
      <c r="P9" s="219">
        <v>45291.0</v>
      </c>
      <c r="Q9" s="219">
        <v>45382.0</v>
      </c>
      <c r="R9" s="219">
        <v>45473.0</v>
      </c>
      <c r="S9" s="219">
        <v>45565.0</v>
      </c>
      <c r="T9" s="219">
        <v>45657.0</v>
      </c>
      <c r="U9" s="219">
        <v>45747.0</v>
      </c>
      <c r="V9" s="219">
        <v>45838.0</v>
      </c>
      <c r="W9" s="219">
        <v>45930.0</v>
      </c>
      <c r="X9" s="219">
        <v>46022.0</v>
      </c>
      <c r="Y9" s="216"/>
      <c r="Z9" s="220"/>
      <c r="AA9" s="220"/>
      <c r="AB9" s="220"/>
    </row>
    <row r="10" ht="15.75" customHeight="1">
      <c r="A10" s="221"/>
      <c r="B10" s="222"/>
      <c r="C10" s="27" t="s">
        <v>28</v>
      </c>
      <c r="D10" s="27" t="s">
        <v>28</v>
      </c>
      <c r="E10" s="27" t="s">
        <v>28</v>
      </c>
      <c r="F10" s="27" t="s">
        <v>28</v>
      </c>
      <c r="G10" s="27" t="s">
        <v>28</v>
      </c>
      <c r="H10" s="27" t="s">
        <v>28</v>
      </c>
      <c r="I10" s="27" t="s">
        <v>28</v>
      </c>
      <c r="J10" s="27" t="s">
        <v>28</v>
      </c>
      <c r="K10" s="27" t="s">
        <v>28</v>
      </c>
      <c r="L10" s="27" t="s">
        <v>28</v>
      </c>
      <c r="M10" s="27" t="s">
        <v>28</v>
      </c>
      <c r="N10" s="27" t="s">
        <v>28</v>
      </c>
      <c r="O10" s="27" t="s">
        <v>28</v>
      </c>
      <c r="P10" s="27" t="s">
        <v>28</v>
      </c>
      <c r="Q10" s="27" t="s">
        <v>28</v>
      </c>
      <c r="R10" s="27" t="s">
        <v>28</v>
      </c>
      <c r="S10" s="27" t="s">
        <v>28</v>
      </c>
      <c r="T10" s="27" t="s">
        <v>28</v>
      </c>
      <c r="U10" s="27" t="s">
        <v>28</v>
      </c>
      <c r="V10" s="27" t="s">
        <v>28</v>
      </c>
      <c r="W10" s="27" t="s">
        <v>28</v>
      </c>
      <c r="X10" s="27" t="s">
        <v>28</v>
      </c>
      <c r="Y10" s="216"/>
      <c r="Z10" s="220"/>
      <c r="AA10" s="220"/>
      <c r="AB10" s="220"/>
    </row>
    <row r="11" ht="15.75" customHeight="1">
      <c r="A11" s="223"/>
      <c r="B11" s="224" t="s">
        <v>139</v>
      </c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16"/>
      <c r="Z11" s="205"/>
      <c r="AA11" s="205"/>
      <c r="AB11" s="205"/>
    </row>
    <row r="12" ht="15.75" customHeight="1">
      <c r="A12" s="34"/>
      <c r="B12" s="226" t="s">
        <v>55</v>
      </c>
      <c r="C12" s="227">
        <v>1246.566</v>
      </c>
      <c r="D12" s="227">
        <v>2343.78</v>
      </c>
      <c r="E12" s="227">
        <v>2200.663</v>
      </c>
      <c r="F12" s="227">
        <v>2662.467</v>
      </c>
      <c r="G12" s="227">
        <v>1996.725</v>
      </c>
      <c r="H12" s="227">
        <v>2705.675</v>
      </c>
      <c r="I12" s="227">
        <v>2968.622</v>
      </c>
      <c r="J12" s="227">
        <v>3701.02</v>
      </c>
      <c r="K12" s="227">
        <v>3692.793</v>
      </c>
      <c r="L12" s="227">
        <v>4172.316</v>
      </c>
      <c r="M12" s="227">
        <v>4310.496</v>
      </c>
      <c r="N12" s="227">
        <v>6175.049</v>
      </c>
      <c r="O12" s="227">
        <v>3213.627</v>
      </c>
      <c r="P12" s="227">
        <v>5923.44</v>
      </c>
      <c r="Q12" s="227">
        <v>6033.658</v>
      </c>
      <c r="R12" s="227">
        <v>8530.383</v>
      </c>
      <c r="S12" s="227">
        <v>7645.754</v>
      </c>
      <c r="T12" s="227">
        <v>9185.742</v>
      </c>
      <c r="U12" s="227">
        <v>10284.007</v>
      </c>
      <c r="V12" s="227">
        <v>13269.017</v>
      </c>
      <c r="W12" s="227">
        <v>12895.785</v>
      </c>
      <c r="X12" s="227">
        <v>15003.643</v>
      </c>
      <c r="Y12" s="216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28"/>
      <c r="AQ12" s="228"/>
      <c r="AR12" s="228"/>
      <c r="AS12" s="228"/>
      <c r="AT12" s="228"/>
      <c r="AU12" s="228"/>
      <c r="AV12" s="228"/>
    </row>
    <row r="13" ht="15.75" customHeight="1">
      <c r="A13" s="34"/>
      <c r="B13" s="82" t="s">
        <v>140</v>
      </c>
      <c r="C13" s="229">
        <v>2400.691</v>
      </c>
      <c r="D13" s="229">
        <v>4378.118</v>
      </c>
      <c r="E13" s="229">
        <v>4405.577</v>
      </c>
      <c r="F13" s="229">
        <v>5390.216</v>
      </c>
      <c r="G13" s="229">
        <v>4780.936</v>
      </c>
      <c r="H13" s="229">
        <v>918.332</v>
      </c>
      <c r="I13" s="229">
        <v>1037.055</v>
      </c>
      <c r="J13" s="229">
        <v>967.329</v>
      </c>
      <c r="K13" s="229">
        <v>780.827</v>
      </c>
      <c r="L13" s="229">
        <v>133.643</v>
      </c>
      <c r="M13" s="229">
        <v>109.033</v>
      </c>
      <c r="N13" s="229">
        <v>182.769</v>
      </c>
      <c r="O13" s="229">
        <v>119.176</v>
      </c>
      <c r="P13" s="229">
        <v>389.875</v>
      </c>
      <c r="Q13" s="229">
        <v>646.131</v>
      </c>
      <c r="R13" s="229">
        <v>841.256</v>
      </c>
      <c r="S13" s="229">
        <v>314.885</v>
      </c>
      <c r="T13" s="229">
        <v>741.042</v>
      </c>
      <c r="U13" s="229">
        <v>462.853</v>
      </c>
      <c r="V13" s="229">
        <v>541.468</v>
      </c>
      <c r="W13" s="229">
        <v>1492.713</v>
      </c>
      <c r="X13" s="229">
        <v>1140.671</v>
      </c>
      <c r="Y13" s="216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</row>
    <row r="14" ht="15.75" customHeight="1">
      <c r="A14" s="230"/>
      <c r="B14" s="231" t="s">
        <v>141</v>
      </c>
      <c r="C14" s="232">
        <v>2237.673</v>
      </c>
      <c r="D14" s="232">
        <v>4287.277</v>
      </c>
      <c r="E14" s="232">
        <v>4356.451</v>
      </c>
      <c r="F14" s="232">
        <v>5343.289</v>
      </c>
      <c r="G14" s="232">
        <v>4680.014</v>
      </c>
      <c r="H14" s="232">
        <v>815.962</v>
      </c>
      <c r="I14" s="232">
        <v>817.443</v>
      </c>
      <c r="J14" s="232">
        <v>856.994</v>
      </c>
      <c r="K14" s="232">
        <v>740.972</v>
      </c>
      <c r="L14" s="232">
        <v>91.853</v>
      </c>
      <c r="M14" s="232">
        <v>94.038</v>
      </c>
      <c r="N14" s="232">
        <v>156.233</v>
      </c>
      <c r="O14" s="232">
        <v>103.319</v>
      </c>
      <c r="P14" s="232">
        <v>368.574</v>
      </c>
      <c r="Q14" s="232">
        <v>624.731</v>
      </c>
      <c r="R14" s="232">
        <v>813.39</v>
      </c>
      <c r="S14" s="232">
        <v>119.281</v>
      </c>
      <c r="T14" s="232">
        <v>665.242</v>
      </c>
      <c r="U14" s="232">
        <v>335.846</v>
      </c>
      <c r="V14" s="232">
        <v>397.542</v>
      </c>
      <c r="W14" s="232">
        <v>1204.982</v>
      </c>
      <c r="X14" s="232">
        <v>1059.923</v>
      </c>
      <c r="Y14" s="233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</row>
    <row r="15" ht="15.75" customHeight="1">
      <c r="A15" s="230"/>
      <c r="B15" s="234" t="s">
        <v>62</v>
      </c>
      <c r="C15" s="235">
        <v>0.241</v>
      </c>
      <c r="D15" s="235">
        <v>0.08</v>
      </c>
      <c r="E15" s="235">
        <v>0.034</v>
      </c>
      <c r="F15" s="235">
        <v>5.845</v>
      </c>
      <c r="G15" s="235">
        <v>89.543</v>
      </c>
      <c r="H15" s="235">
        <v>101.318</v>
      </c>
      <c r="I15" s="235">
        <v>209.439</v>
      </c>
      <c r="J15" s="235">
        <v>109.934</v>
      </c>
      <c r="K15" s="235">
        <v>39.552</v>
      </c>
      <c r="L15" s="235">
        <v>41.485</v>
      </c>
      <c r="M15" s="235">
        <v>14.686</v>
      </c>
      <c r="N15" s="235">
        <v>26.223</v>
      </c>
      <c r="O15" s="235">
        <v>15.541</v>
      </c>
      <c r="P15" s="235">
        <v>20.981</v>
      </c>
      <c r="Q15" s="235">
        <v>21.076</v>
      </c>
      <c r="R15" s="235">
        <v>27.538</v>
      </c>
      <c r="S15" s="235">
        <v>195.272</v>
      </c>
      <c r="T15" s="235">
        <v>75.464</v>
      </c>
      <c r="U15" s="235">
        <v>126.667</v>
      </c>
      <c r="V15" s="235">
        <v>143.583</v>
      </c>
      <c r="W15" s="235">
        <v>287.731</v>
      </c>
      <c r="X15" s="235">
        <v>80.748</v>
      </c>
      <c r="Y15" s="233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</row>
    <row r="16" ht="15.75" customHeight="1">
      <c r="A16" s="230"/>
      <c r="B16" s="231" t="s">
        <v>63</v>
      </c>
      <c r="C16" s="236">
        <v>162.777</v>
      </c>
      <c r="D16" s="236">
        <v>90.761</v>
      </c>
      <c r="E16" s="236">
        <v>49.092</v>
      </c>
      <c r="F16" s="236">
        <v>41.082</v>
      </c>
      <c r="G16" s="236">
        <v>11.379</v>
      </c>
      <c r="H16" s="236">
        <v>1.052</v>
      </c>
      <c r="I16" s="236">
        <v>10.173</v>
      </c>
      <c r="J16" s="236">
        <v>0.401</v>
      </c>
      <c r="K16" s="236">
        <v>0.303</v>
      </c>
      <c r="L16" s="236">
        <v>0.305</v>
      </c>
      <c r="M16" s="236">
        <v>0.309</v>
      </c>
      <c r="N16" s="236">
        <v>0.313</v>
      </c>
      <c r="O16" s="236">
        <v>0.316</v>
      </c>
      <c r="P16" s="236">
        <v>0.32</v>
      </c>
      <c r="Q16" s="236">
        <v>0.324</v>
      </c>
      <c r="R16" s="236">
        <v>0.328</v>
      </c>
      <c r="S16" s="236">
        <v>0.332</v>
      </c>
      <c r="T16" s="236">
        <v>0.336</v>
      </c>
      <c r="U16" s="236">
        <v>0.34</v>
      </c>
      <c r="V16" s="236">
        <v>0.343</v>
      </c>
      <c r="W16" s="236">
        <v>0.0</v>
      </c>
      <c r="X16" s="237">
        <v>0.0</v>
      </c>
      <c r="Y16" s="233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</row>
    <row r="17">
      <c r="A17" s="34"/>
      <c r="B17" s="238" t="s">
        <v>142</v>
      </c>
      <c r="C17" s="239">
        <v>0.0</v>
      </c>
      <c r="D17" s="239">
        <v>0.0</v>
      </c>
      <c r="E17" s="239">
        <v>0.0</v>
      </c>
      <c r="F17" s="239">
        <v>348.518</v>
      </c>
      <c r="G17" s="239">
        <v>1837.715</v>
      </c>
      <c r="H17" s="239">
        <v>8163.428</v>
      </c>
      <c r="I17" s="239">
        <v>9260.432</v>
      </c>
      <c r="J17" s="239">
        <v>8850.741</v>
      </c>
      <c r="K17" s="239">
        <v>8931.961</v>
      </c>
      <c r="L17" s="239">
        <v>9947.138</v>
      </c>
      <c r="M17" s="239">
        <v>7916.143</v>
      </c>
      <c r="N17" s="239">
        <v>7479.797</v>
      </c>
      <c r="O17" s="239">
        <v>8605.769</v>
      </c>
      <c r="P17" s="239">
        <v>8805.745</v>
      </c>
      <c r="Q17" s="239">
        <v>8801.925</v>
      </c>
      <c r="R17" s="239">
        <v>8156.073</v>
      </c>
      <c r="S17" s="239">
        <v>11019.2</v>
      </c>
      <c r="T17" s="239">
        <v>9913.517</v>
      </c>
      <c r="U17" s="239">
        <v>9901.753</v>
      </c>
      <c r="V17" s="239">
        <v>10830.505</v>
      </c>
      <c r="W17" s="239">
        <v>11615.169</v>
      </c>
      <c r="X17" s="239">
        <v>12157.076</v>
      </c>
      <c r="Y17" s="216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</row>
    <row r="18" ht="15.75" customHeight="1">
      <c r="A18" s="230"/>
      <c r="B18" s="231" t="s">
        <v>141</v>
      </c>
      <c r="C18" s="236">
        <v>0.0</v>
      </c>
      <c r="D18" s="236">
        <v>0.0</v>
      </c>
      <c r="E18" s="236">
        <v>0.0</v>
      </c>
      <c r="F18" s="236">
        <v>348.518</v>
      </c>
      <c r="G18" s="236">
        <v>1837.715</v>
      </c>
      <c r="H18" s="236">
        <v>8163.428</v>
      </c>
      <c r="I18" s="236">
        <v>9260.432</v>
      </c>
      <c r="J18" s="236">
        <v>8850.741</v>
      </c>
      <c r="K18" s="236">
        <v>8931.961</v>
      </c>
      <c r="L18" s="236">
        <v>9947.138</v>
      </c>
      <c r="M18" s="236">
        <v>7916.143</v>
      </c>
      <c r="N18" s="236">
        <v>7479.797</v>
      </c>
      <c r="O18" s="236">
        <v>8605.769</v>
      </c>
      <c r="P18" s="236">
        <v>8805.745</v>
      </c>
      <c r="Q18" s="236">
        <v>8801.925</v>
      </c>
      <c r="R18" s="236">
        <v>8156.073</v>
      </c>
      <c r="S18" s="236">
        <v>11019.2</v>
      </c>
      <c r="T18" s="236">
        <v>9913.517</v>
      </c>
      <c r="U18" s="236">
        <v>9901.753</v>
      </c>
      <c r="V18" s="236">
        <v>10830.505</v>
      </c>
      <c r="W18" s="236">
        <v>11615.169</v>
      </c>
      <c r="X18" s="236">
        <v>12157.076</v>
      </c>
      <c r="Y18" s="233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</row>
    <row r="19" ht="15.75" customHeight="1">
      <c r="A19" s="240"/>
      <c r="B19" s="82" t="s">
        <v>143</v>
      </c>
      <c r="C19" s="239">
        <v>2923.676</v>
      </c>
      <c r="D19" s="239">
        <v>3150.013</v>
      </c>
      <c r="E19" s="239">
        <v>3172.369</v>
      </c>
      <c r="F19" s="239">
        <v>4634.392</v>
      </c>
      <c r="G19" s="239">
        <v>5335.867</v>
      </c>
      <c r="H19" s="239">
        <v>6982.835</v>
      </c>
      <c r="I19" s="239">
        <v>9571.139</v>
      </c>
      <c r="J19" s="239">
        <v>10141.709</v>
      </c>
      <c r="K19" s="239">
        <v>10908.864</v>
      </c>
      <c r="L19" s="239">
        <v>13684.484</v>
      </c>
      <c r="M19" s="239">
        <v>15029.584</v>
      </c>
      <c r="N19" s="239">
        <v>17135.46</v>
      </c>
      <c r="O19" s="239">
        <v>20857.39</v>
      </c>
      <c r="P19" s="239">
        <v>24988.919</v>
      </c>
      <c r="Q19" s="239">
        <v>25309.564</v>
      </c>
      <c r="R19" s="239">
        <v>24262.748</v>
      </c>
      <c r="S19" s="239">
        <v>26240.578</v>
      </c>
      <c r="T19" s="239">
        <v>26701.505</v>
      </c>
      <c r="U19" s="239">
        <v>29605.15</v>
      </c>
      <c r="V19" s="239">
        <v>33707.492</v>
      </c>
      <c r="W19" s="239">
        <v>37659.426</v>
      </c>
      <c r="X19" s="239">
        <v>41518.114</v>
      </c>
      <c r="Y19" s="216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</row>
    <row r="20" ht="15.75" customHeight="1">
      <c r="A20" s="230"/>
      <c r="B20" s="231" t="s">
        <v>144</v>
      </c>
      <c r="C20" s="236">
        <v>2786.524</v>
      </c>
      <c r="D20" s="236">
        <v>2908.907</v>
      </c>
      <c r="E20" s="236">
        <v>2787.813</v>
      </c>
      <c r="F20" s="236">
        <v>3819.891</v>
      </c>
      <c r="G20" s="236">
        <v>4061.505</v>
      </c>
      <c r="H20" s="236">
        <v>4780.52</v>
      </c>
      <c r="I20" s="236">
        <v>6234.824</v>
      </c>
      <c r="J20" s="236">
        <v>6478.47</v>
      </c>
      <c r="K20" s="236">
        <v>6987.948</v>
      </c>
      <c r="L20" s="236">
        <v>8233.072</v>
      </c>
      <c r="M20" s="236">
        <v>9158.452</v>
      </c>
      <c r="N20" s="236">
        <v>10387.713</v>
      </c>
      <c r="O20" s="236">
        <v>10495.524</v>
      </c>
      <c r="P20" s="236">
        <v>12414.133</v>
      </c>
      <c r="Q20" s="236">
        <v>12796.677</v>
      </c>
      <c r="R20" s="236">
        <v>12027.336</v>
      </c>
      <c r="S20" s="236">
        <v>12689.21</v>
      </c>
      <c r="T20" s="236">
        <v>12259.276</v>
      </c>
      <c r="U20" s="236">
        <v>13540.738</v>
      </c>
      <c r="V20" s="236">
        <v>15129.529</v>
      </c>
      <c r="W20" s="236">
        <v>16772.45</v>
      </c>
      <c r="X20" s="236">
        <v>18267.904</v>
      </c>
      <c r="Y20" s="233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</row>
    <row r="21" ht="15.75" customHeight="1">
      <c r="A21" s="230"/>
      <c r="B21" s="188" t="s">
        <v>53</v>
      </c>
      <c r="C21" s="235">
        <v>58.024</v>
      </c>
      <c r="D21" s="235">
        <v>174.694</v>
      </c>
      <c r="E21" s="235">
        <v>264.542</v>
      </c>
      <c r="F21" s="235">
        <v>519.686</v>
      </c>
      <c r="G21" s="235">
        <v>792.736</v>
      </c>
      <c r="H21" s="235">
        <v>1194.814</v>
      </c>
      <c r="I21" s="235">
        <v>1667.517</v>
      </c>
      <c r="J21" s="235">
        <v>1675.776</v>
      </c>
      <c r="K21" s="235">
        <v>1603.105</v>
      </c>
      <c r="L21" s="235">
        <v>1673.44</v>
      </c>
      <c r="M21" s="235">
        <v>2020.191</v>
      </c>
      <c r="N21" s="235">
        <v>2433.209</v>
      </c>
      <c r="O21" s="235">
        <v>2689.978</v>
      </c>
      <c r="P21" s="235">
        <v>3202.334</v>
      </c>
      <c r="Q21" s="235">
        <v>3863.812</v>
      </c>
      <c r="R21" s="235">
        <v>4008.201</v>
      </c>
      <c r="S21" s="235">
        <v>4939.376</v>
      </c>
      <c r="T21" s="235">
        <v>5321.885</v>
      </c>
      <c r="U21" s="235">
        <v>6812.656</v>
      </c>
      <c r="V21" s="235">
        <v>7870.252</v>
      </c>
      <c r="W21" s="235">
        <v>8981.758</v>
      </c>
      <c r="X21" s="235">
        <v>9421.458</v>
      </c>
      <c r="Y21" s="233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</row>
    <row r="22" ht="15.75" customHeight="1">
      <c r="A22" s="230"/>
      <c r="B22" s="231" t="s">
        <v>59</v>
      </c>
      <c r="C22" s="236">
        <v>0.0</v>
      </c>
      <c r="D22" s="236">
        <v>43.542</v>
      </c>
      <c r="E22" s="236">
        <v>98.694</v>
      </c>
      <c r="F22" s="236">
        <v>265.465</v>
      </c>
      <c r="G22" s="236">
        <v>422.649</v>
      </c>
      <c r="H22" s="236">
        <v>938.659</v>
      </c>
      <c r="I22" s="236">
        <v>1333.427</v>
      </c>
      <c r="J22" s="236">
        <v>1552.139</v>
      </c>
      <c r="K22" s="236">
        <v>1860.438</v>
      </c>
      <c r="L22" s="236">
        <v>2778.019</v>
      </c>
      <c r="M22" s="236">
        <v>2671.668</v>
      </c>
      <c r="N22" s="236">
        <v>2826.879</v>
      </c>
      <c r="O22" s="236">
        <v>5849.454</v>
      </c>
      <c r="P22" s="236">
        <v>7447.483</v>
      </c>
      <c r="Q22" s="236">
        <v>7005.946</v>
      </c>
      <c r="R22" s="236">
        <v>6665.907</v>
      </c>
      <c r="S22" s="236">
        <v>6800.215</v>
      </c>
      <c r="T22" s="236">
        <v>6743.336</v>
      </c>
      <c r="U22" s="236">
        <v>7375.537</v>
      </c>
      <c r="V22" s="236">
        <v>8210.232</v>
      </c>
      <c r="W22" s="236">
        <v>8166.047</v>
      </c>
      <c r="X22" s="236">
        <v>9537.788</v>
      </c>
      <c r="Y22" s="233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</row>
    <row r="23" ht="15.75" customHeight="1">
      <c r="A23" s="230"/>
      <c r="B23" s="188" t="s">
        <v>145</v>
      </c>
      <c r="C23" s="235">
        <v>0.091</v>
      </c>
      <c r="D23" s="235">
        <v>0.0</v>
      </c>
      <c r="E23" s="235">
        <v>1.424</v>
      </c>
      <c r="F23" s="235">
        <v>4.451</v>
      </c>
      <c r="G23" s="235">
        <v>19.749</v>
      </c>
      <c r="H23" s="235">
        <v>0.0</v>
      </c>
      <c r="I23" s="235">
        <v>0.0</v>
      </c>
      <c r="J23" s="235">
        <v>0.0</v>
      </c>
      <c r="K23" s="235">
        <v>0.0</v>
      </c>
      <c r="L23" s="235">
        <v>0.0</v>
      </c>
      <c r="M23" s="235">
        <v>0.0</v>
      </c>
      <c r="N23" s="235">
        <v>0.0</v>
      </c>
      <c r="O23" s="235">
        <v>0.0</v>
      </c>
      <c r="P23" s="235">
        <v>0.0</v>
      </c>
      <c r="Q23" s="235">
        <v>0.0</v>
      </c>
      <c r="R23" s="235">
        <v>0.0</v>
      </c>
      <c r="S23" s="235">
        <v>0.0</v>
      </c>
      <c r="T23" s="235">
        <v>0.0</v>
      </c>
      <c r="U23" s="235">
        <v>0.0</v>
      </c>
      <c r="V23" s="235">
        <v>0.0</v>
      </c>
      <c r="W23" s="235">
        <v>0.0</v>
      </c>
      <c r="X23" s="235">
        <v>0.0</v>
      </c>
      <c r="Y23" s="233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</row>
    <row r="24" ht="15.75" customHeight="1">
      <c r="A24" s="230"/>
      <c r="B24" s="190"/>
      <c r="C24" s="236">
        <v>0.0</v>
      </c>
      <c r="D24" s="236">
        <v>0.0</v>
      </c>
      <c r="E24" s="236">
        <v>0.0</v>
      </c>
      <c r="F24" s="236">
        <v>0.0</v>
      </c>
      <c r="G24" s="236">
        <v>0.0</v>
      </c>
      <c r="H24" s="236">
        <v>0.0</v>
      </c>
      <c r="I24" s="236">
        <v>0.0</v>
      </c>
      <c r="J24" s="236">
        <v>0.0</v>
      </c>
      <c r="K24" s="236">
        <v>0.0</v>
      </c>
      <c r="L24" s="236">
        <v>0.0</v>
      </c>
      <c r="M24" s="236">
        <v>0.0</v>
      </c>
      <c r="N24" s="236">
        <v>0.0</v>
      </c>
      <c r="O24" s="236">
        <v>0.0</v>
      </c>
      <c r="P24" s="236">
        <v>0.0</v>
      </c>
      <c r="Q24" s="236">
        <v>0.0</v>
      </c>
      <c r="R24" s="236">
        <v>0.0</v>
      </c>
      <c r="S24" s="236">
        <v>0.0</v>
      </c>
      <c r="T24" s="236">
        <v>0.0</v>
      </c>
      <c r="U24" s="236">
        <v>0.0</v>
      </c>
      <c r="V24" s="236">
        <v>0.0</v>
      </c>
      <c r="W24" s="236">
        <v>0.0</v>
      </c>
      <c r="X24" s="236">
        <v>0.0</v>
      </c>
      <c r="Y24" s="216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</row>
    <row r="25" ht="15.75" customHeight="1">
      <c r="A25" s="230"/>
      <c r="B25" s="190" t="s">
        <v>141</v>
      </c>
      <c r="C25" s="236">
        <v>0.0</v>
      </c>
      <c r="D25" s="236">
        <v>0.0</v>
      </c>
      <c r="E25" s="236">
        <v>0.0</v>
      </c>
      <c r="F25" s="236">
        <v>0.0</v>
      </c>
      <c r="G25" s="236">
        <v>0.0</v>
      </c>
      <c r="H25" s="236">
        <v>0.0</v>
      </c>
      <c r="I25" s="236">
        <v>0.0</v>
      </c>
      <c r="J25" s="236">
        <v>0.0</v>
      </c>
      <c r="K25" s="236">
        <v>0.0</v>
      </c>
      <c r="L25" s="236">
        <v>0.0</v>
      </c>
      <c r="M25" s="236">
        <v>0.0</v>
      </c>
      <c r="N25" s="236">
        <v>0.0</v>
      </c>
      <c r="O25" s="236">
        <v>49.673</v>
      </c>
      <c r="P25" s="236">
        <v>104.42</v>
      </c>
      <c r="Q25" s="236">
        <v>69.494</v>
      </c>
      <c r="R25" s="236">
        <v>481.242</v>
      </c>
      <c r="S25" s="236">
        <v>659.664</v>
      </c>
      <c r="T25" s="236">
        <v>885.418</v>
      </c>
      <c r="U25" s="236">
        <v>881.218</v>
      </c>
      <c r="V25" s="236">
        <v>1407.618</v>
      </c>
      <c r="W25" s="236">
        <v>2519.531</v>
      </c>
      <c r="X25" s="236">
        <v>3141.504</v>
      </c>
      <c r="Y25" s="216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</row>
    <row r="26" ht="15.75" customHeight="1">
      <c r="A26" s="241" t="s">
        <v>146</v>
      </c>
      <c r="B26" s="242" t="s">
        <v>60</v>
      </c>
      <c r="C26" s="235">
        <v>0.0</v>
      </c>
      <c r="D26" s="235">
        <v>0.0</v>
      </c>
      <c r="E26" s="235">
        <v>0.0</v>
      </c>
      <c r="F26" s="235">
        <v>0.0</v>
      </c>
      <c r="G26" s="235">
        <v>0.0</v>
      </c>
      <c r="H26" s="235">
        <v>50.349</v>
      </c>
      <c r="I26" s="235">
        <v>285.632</v>
      </c>
      <c r="J26" s="235">
        <v>374.188</v>
      </c>
      <c r="K26" s="235">
        <v>381.782</v>
      </c>
      <c r="L26" s="235">
        <v>521.67</v>
      </c>
      <c r="M26" s="235">
        <v>1076.681</v>
      </c>
      <c r="N26" s="235">
        <v>1346.56</v>
      </c>
      <c r="O26" s="235">
        <v>1600.735</v>
      </c>
      <c r="P26" s="235">
        <v>1689.03</v>
      </c>
      <c r="Q26" s="235">
        <v>1405.969</v>
      </c>
      <c r="R26" s="235">
        <v>954.047</v>
      </c>
      <c r="S26" s="235">
        <v>971.286</v>
      </c>
      <c r="T26" s="235">
        <v>1413.443</v>
      </c>
      <c r="U26" s="235">
        <v>887.63</v>
      </c>
      <c r="V26" s="235">
        <v>929.533</v>
      </c>
      <c r="W26" s="235">
        <v>987.844</v>
      </c>
      <c r="X26" s="235">
        <v>1000.683</v>
      </c>
      <c r="Y26" s="233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</row>
    <row r="27" ht="15.75" customHeight="1">
      <c r="A27" s="230"/>
      <c r="B27" s="190" t="s">
        <v>61</v>
      </c>
      <c r="C27" s="236">
        <v>79.037</v>
      </c>
      <c r="D27" s="236">
        <v>22.87</v>
      </c>
      <c r="E27" s="236">
        <v>19.896</v>
      </c>
      <c r="F27" s="236">
        <v>24.899</v>
      </c>
      <c r="G27" s="236">
        <v>39.228</v>
      </c>
      <c r="H27" s="236">
        <v>18.493</v>
      </c>
      <c r="I27" s="236">
        <v>49.739</v>
      </c>
      <c r="J27" s="236">
        <v>61.136</v>
      </c>
      <c r="K27" s="236">
        <v>75.591</v>
      </c>
      <c r="L27" s="236">
        <v>478.283</v>
      </c>
      <c r="M27" s="236">
        <v>102.592</v>
      </c>
      <c r="N27" s="236">
        <v>141.099</v>
      </c>
      <c r="O27" s="236">
        <v>172.026</v>
      </c>
      <c r="P27" s="236">
        <v>131.519</v>
      </c>
      <c r="Q27" s="236">
        <v>167.666</v>
      </c>
      <c r="R27" s="236">
        <v>126.015</v>
      </c>
      <c r="S27" s="236">
        <v>180.827</v>
      </c>
      <c r="T27" s="236">
        <v>78.147</v>
      </c>
      <c r="U27" s="236">
        <v>107.371</v>
      </c>
      <c r="V27" s="236">
        <v>160.328</v>
      </c>
      <c r="W27" s="236">
        <v>231.796</v>
      </c>
      <c r="X27" s="236">
        <v>148.777</v>
      </c>
      <c r="Y27" s="233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</row>
    <row r="28" ht="15.75" customHeight="1">
      <c r="A28" s="230"/>
      <c r="B28" s="243" t="s">
        <v>147</v>
      </c>
      <c r="C28" s="244">
        <v>67.931</v>
      </c>
      <c r="D28" s="244">
        <v>123.495</v>
      </c>
      <c r="E28" s="244">
        <v>133.004</v>
      </c>
      <c r="F28" s="244">
        <v>176.253</v>
      </c>
      <c r="G28" s="244">
        <v>171.17</v>
      </c>
      <c r="H28" s="244">
        <v>232.915</v>
      </c>
      <c r="I28" s="244">
        <v>288.115</v>
      </c>
      <c r="J28" s="244">
        <v>331.383</v>
      </c>
      <c r="K28" s="244">
        <v>388.604</v>
      </c>
      <c r="L28" s="244">
        <v>541.903</v>
      </c>
      <c r="M28" s="244">
        <v>500.225</v>
      </c>
      <c r="N28" s="244">
        <v>706.514</v>
      </c>
      <c r="O28" s="244">
        <v>807.622</v>
      </c>
      <c r="P28" s="244">
        <v>936.209</v>
      </c>
      <c r="Q28" s="244">
        <v>567.552</v>
      </c>
      <c r="R28" s="244">
        <v>551.659</v>
      </c>
      <c r="S28" s="244">
        <v>667.126</v>
      </c>
      <c r="T28" s="244">
        <v>663.578</v>
      </c>
      <c r="U28" s="244">
        <v>1113.207</v>
      </c>
      <c r="V28" s="244">
        <v>1257.643</v>
      </c>
      <c r="W28" s="244">
        <v>1338.914</v>
      </c>
      <c r="X28" s="244">
        <v>1403.87</v>
      </c>
      <c r="Y28" s="216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</row>
    <row r="29" ht="15.75" customHeight="1">
      <c r="A29" s="230"/>
      <c r="B29" s="226" t="s">
        <v>148</v>
      </c>
      <c r="C29" s="227">
        <v>94.198</v>
      </c>
      <c r="D29" s="227">
        <v>125.131</v>
      </c>
      <c r="E29" s="227">
        <v>178.552</v>
      </c>
      <c r="F29" s="227">
        <v>266.89</v>
      </c>
      <c r="G29" s="227">
        <v>328.458</v>
      </c>
      <c r="H29" s="227">
        <v>360.752</v>
      </c>
      <c r="I29" s="227">
        <v>565.31</v>
      </c>
      <c r="J29" s="227">
        <v>598.917</v>
      </c>
      <c r="K29" s="227">
        <v>700.706</v>
      </c>
      <c r="L29" s="227">
        <v>811.05</v>
      </c>
      <c r="M29" s="227">
        <v>964.179</v>
      </c>
      <c r="N29" s="227">
        <v>1224.983</v>
      </c>
      <c r="O29" s="227">
        <v>1352.275</v>
      </c>
      <c r="P29" s="227">
        <v>1537.835</v>
      </c>
      <c r="Q29" s="227">
        <v>1710.214</v>
      </c>
      <c r="R29" s="227">
        <v>1700.803</v>
      </c>
      <c r="S29" s="227">
        <v>1898.399</v>
      </c>
      <c r="T29" s="227">
        <v>1818.339</v>
      </c>
      <c r="U29" s="227">
        <v>1832.587</v>
      </c>
      <c r="V29" s="227">
        <v>2055.502</v>
      </c>
      <c r="W29" s="227">
        <v>2233.675</v>
      </c>
      <c r="X29" s="227">
        <v>2510.967</v>
      </c>
      <c r="Y29" s="216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</row>
    <row r="30" ht="15.75" customHeight="1">
      <c r="A30" s="230"/>
      <c r="B30" s="243" t="s">
        <v>149</v>
      </c>
      <c r="C30" s="244">
        <v>0.0</v>
      </c>
      <c r="D30" s="244">
        <v>0.0</v>
      </c>
      <c r="E30" s="244">
        <v>0.0</v>
      </c>
      <c r="F30" s="244">
        <v>0.0</v>
      </c>
      <c r="G30" s="244">
        <v>0.0</v>
      </c>
      <c r="H30" s="244">
        <v>0.0</v>
      </c>
      <c r="I30" s="244">
        <v>0.0</v>
      </c>
      <c r="J30" s="244">
        <v>0.0</v>
      </c>
      <c r="K30" s="244">
        <v>0.0</v>
      </c>
      <c r="L30" s="244">
        <v>0.0</v>
      </c>
      <c r="M30" s="244">
        <v>0.0</v>
      </c>
      <c r="N30" s="244">
        <v>0.0</v>
      </c>
      <c r="O30" s="244">
        <v>0.0</v>
      </c>
      <c r="P30" s="244">
        <v>0.0</v>
      </c>
      <c r="Q30" s="244">
        <v>0.0</v>
      </c>
      <c r="R30" s="244">
        <v>0.0</v>
      </c>
      <c r="S30" s="244">
        <v>0.0</v>
      </c>
      <c r="T30" s="244">
        <v>99.365</v>
      </c>
      <c r="U30" s="244">
        <v>98.235</v>
      </c>
      <c r="V30" s="244">
        <v>97.21</v>
      </c>
      <c r="W30" s="244">
        <v>96.04</v>
      </c>
      <c r="X30" s="244">
        <v>98.702</v>
      </c>
      <c r="Y30" s="216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</row>
    <row r="31" ht="15.75" customHeight="1">
      <c r="A31" s="230"/>
      <c r="B31" s="226" t="s">
        <v>150</v>
      </c>
      <c r="C31" s="227">
        <v>17.195</v>
      </c>
      <c r="D31" s="227">
        <v>10.66</v>
      </c>
      <c r="E31" s="227">
        <v>8.977</v>
      </c>
      <c r="F31" s="227">
        <v>9.142</v>
      </c>
      <c r="G31" s="227">
        <v>7.454</v>
      </c>
      <c r="H31" s="227">
        <v>6.426</v>
      </c>
      <c r="I31" s="227">
        <v>18.994</v>
      </c>
      <c r="J31" s="227">
        <v>21.888</v>
      </c>
      <c r="K31" s="227">
        <v>17.301</v>
      </c>
      <c r="L31" s="227">
        <v>18.982</v>
      </c>
      <c r="M31" s="227">
        <v>16.811</v>
      </c>
      <c r="N31" s="227">
        <v>16.414</v>
      </c>
      <c r="O31" s="227">
        <v>26.027</v>
      </c>
      <c r="P31" s="227">
        <v>30.459</v>
      </c>
      <c r="Q31" s="227">
        <v>28.954</v>
      </c>
      <c r="R31" s="227">
        <v>24.972</v>
      </c>
      <c r="S31" s="227">
        <v>23.606</v>
      </c>
      <c r="T31" s="227">
        <v>20.344</v>
      </c>
      <c r="U31" s="227">
        <v>20.461</v>
      </c>
      <c r="V31" s="227">
        <v>20.754</v>
      </c>
      <c r="W31" s="227">
        <v>20.109</v>
      </c>
      <c r="X31" s="227">
        <v>22.244</v>
      </c>
      <c r="Y31" s="216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</row>
    <row r="32" ht="15.75" customHeight="1">
      <c r="A32" s="230"/>
      <c r="B32" s="243" t="s">
        <v>151</v>
      </c>
      <c r="C32" s="244">
        <v>8.667</v>
      </c>
      <c r="D32" s="244">
        <v>9.85</v>
      </c>
      <c r="E32" s="244">
        <v>8.952</v>
      </c>
      <c r="F32" s="244">
        <v>12.69</v>
      </c>
      <c r="G32" s="244">
        <v>12.106</v>
      </c>
      <c r="H32" s="244">
        <v>14.109</v>
      </c>
      <c r="I32" s="244">
        <v>18.2</v>
      </c>
      <c r="J32" s="244">
        <v>18.658</v>
      </c>
      <c r="K32" s="244">
        <v>20.609</v>
      </c>
      <c r="L32" s="244">
        <v>27.482</v>
      </c>
      <c r="M32" s="244">
        <v>30.131</v>
      </c>
      <c r="N32" s="244">
        <v>35.246</v>
      </c>
      <c r="O32" s="244">
        <v>35.932</v>
      </c>
      <c r="P32" s="244">
        <v>39.294</v>
      </c>
      <c r="Q32" s="244">
        <v>36.53</v>
      </c>
      <c r="R32" s="244">
        <v>31.244</v>
      </c>
      <c r="S32" s="244">
        <v>29.873</v>
      </c>
      <c r="T32" s="244">
        <v>25.879</v>
      </c>
      <c r="U32" s="244">
        <v>25.62</v>
      </c>
      <c r="V32" s="244">
        <v>25.913</v>
      </c>
      <c r="W32" s="244">
        <v>25.642</v>
      </c>
      <c r="X32" s="244">
        <v>27.55</v>
      </c>
      <c r="Y32" s="216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</row>
    <row r="33" ht="15.75" customHeight="1">
      <c r="A33" s="230"/>
      <c r="B33" s="226" t="s">
        <v>152</v>
      </c>
      <c r="C33" s="227">
        <v>1.11</v>
      </c>
      <c r="D33" s="227">
        <v>12.372</v>
      </c>
      <c r="E33" s="227">
        <v>12.162</v>
      </c>
      <c r="F33" s="227">
        <v>59.24</v>
      </c>
      <c r="G33" s="227">
        <v>61.847</v>
      </c>
      <c r="H33" s="227">
        <v>72.337</v>
      </c>
      <c r="I33" s="227">
        <v>120.563</v>
      </c>
      <c r="J33" s="227">
        <v>147.432</v>
      </c>
      <c r="K33" s="227">
        <v>167.989</v>
      </c>
      <c r="L33" s="227">
        <v>182.164</v>
      </c>
      <c r="M33" s="227">
        <v>215.303</v>
      </c>
      <c r="N33" s="227">
        <v>254.378</v>
      </c>
      <c r="O33" s="227">
        <v>277.919</v>
      </c>
      <c r="P33" s="227">
        <v>295.881</v>
      </c>
      <c r="Q33" s="227">
        <v>307.399</v>
      </c>
      <c r="R33" s="227">
        <v>305.99</v>
      </c>
      <c r="S33" s="227">
        <v>357.64</v>
      </c>
      <c r="T33" s="227">
        <v>347.616</v>
      </c>
      <c r="U33" s="227">
        <v>439.835</v>
      </c>
      <c r="V33" s="227">
        <v>514.293</v>
      </c>
      <c r="W33" s="227">
        <v>574.972</v>
      </c>
      <c r="X33" s="227">
        <v>601.669</v>
      </c>
      <c r="Y33" s="216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</row>
    <row r="34" ht="15.75" customHeight="1">
      <c r="A34" s="230"/>
      <c r="B34" s="243" t="s">
        <v>153</v>
      </c>
      <c r="C34" s="244">
        <v>0.0</v>
      </c>
      <c r="D34" s="244">
        <v>0.831</v>
      </c>
      <c r="E34" s="244">
        <v>0.831</v>
      </c>
      <c r="F34" s="244">
        <v>391.706</v>
      </c>
      <c r="G34" s="244">
        <v>393.82</v>
      </c>
      <c r="H34" s="244">
        <v>401.872</v>
      </c>
      <c r="I34" s="244">
        <v>409.573</v>
      </c>
      <c r="J34" s="244">
        <v>409.604</v>
      </c>
      <c r="K34" s="244">
        <v>397.334</v>
      </c>
      <c r="L34" s="244">
        <v>397.397</v>
      </c>
      <c r="M34" s="244">
        <v>397.486</v>
      </c>
      <c r="N34" s="244">
        <v>397.473</v>
      </c>
      <c r="O34" s="244">
        <v>397.505</v>
      </c>
      <c r="P34" s="244">
        <v>397.538</v>
      </c>
      <c r="Q34" s="244">
        <v>397.57</v>
      </c>
      <c r="R34" s="244">
        <v>397.602</v>
      </c>
      <c r="S34" s="244">
        <v>440.789</v>
      </c>
      <c r="T34" s="244">
        <v>414.287</v>
      </c>
      <c r="U34" s="244">
        <v>408.817</v>
      </c>
      <c r="V34" s="244">
        <v>410.347</v>
      </c>
      <c r="W34" s="244">
        <v>410.371</v>
      </c>
      <c r="X34" s="244">
        <v>409.371</v>
      </c>
      <c r="Y34" s="216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</row>
    <row r="35" ht="15.75" customHeight="1">
      <c r="A35" s="28"/>
      <c r="B35" s="40" t="s">
        <v>154</v>
      </c>
      <c r="C35" s="245">
        <v>6760.034</v>
      </c>
      <c r="D35" s="245">
        <v>10154.25</v>
      </c>
      <c r="E35" s="245">
        <v>10121.087</v>
      </c>
      <c r="F35" s="245">
        <v>13951.514</v>
      </c>
      <c r="G35" s="245">
        <v>14926.098</v>
      </c>
      <c r="H35" s="245">
        <v>19858.681</v>
      </c>
      <c r="I35" s="245">
        <v>24258.003</v>
      </c>
      <c r="J35" s="245">
        <v>25188.681</v>
      </c>
      <c r="K35" s="245">
        <v>26006.988</v>
      </c>
      <c r="L35" s="245">
        <v>29916.559</v>
      </c>
      <c r="M35" s="245">
        <v>29489.391</v>
      </c>
      <c r="N35" s="245">
        <v>33608.083</v>
      </c>
      <c r="O35" s="245">
        <v>35693.242</v>
      </c>
      <c r="P35" s="245">
        <v>43345.195</v>
      </c>
      <c r="Q35" s="245">
        <v>43839.497</v>
      </c>
      <c r="R35" s="245">
        <v>44802.73</v>
      </c>
      <c r="S35" s="245">
        <v>48637.85</v>
      </c>
      <c r="T35" s="245">
        <v>49931.214</v>
      </c>
      <c r="U35" s="245">
        <v>54192.525</v>
      </c>
      <c r="V35" s="245">
        <v>62730.144</v>
      </c>
      <c r="W35" s="245">
        <v>68362.816</v>
      </c>
      <c r="X35" s="245">
        <v>74893.877</v>
      </c>
      <c r="Y35" s="216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</row>
    <row r="36" ht="15.75" customHeight="1">
      <c r="A36" s="246"/>
      <c r="B36" s="24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9"/>
      <c r="T36" s="249"/>
      <c r="U36" s="249"/>
      <c r="V36" s="249"/>
      <c r="W36" s="249"/>
      <c r="X36" s="249"/>
      <c r="Y36" s="216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</row>
    <row r="37" ht="15.75" customHeight="1">
      <c r="A37" s="28"/>
      <c r="B37" s="40" t="s">
        <v>155</v>
      </c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16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</row>
    <row r="38" ht="15.75" customHeight="1">
      <c r="A38" s="34"/>
      <c r="B38" s="82" t="s">
        <v>156</v>
      </c>
      <c r="C38" s="229">
        <v>24.125</v>
      </c>
      <c r="D38" s="229">
        <v>90.796</v>
      </c>
      <c r="E38" s="229">
        <v>75.279</v>
      </c>
      <c r="F38" s="229">
        <v>14.884</v>
      </c>
      <c r="G38" s="229">
        <v>99.169</v>
      </c>
      <c r="H38" s="229">
        <v>99.334</v>
      </c>
      <c r="I38" s="229">
        <v>197.305</v>
      </c>
      <c r="J38" s="229">
        <v>105.065</v>
      </c>
      <c r="K38" s="229">
        <v>23.147</v>
      </c>
      <c r="L38" s="229">
        <v>20.932</v>
      </c>
      <c r="M38" s="229">
        <v>13.276</v>
      </c>
      <c r="N38" s="229">
        <v>45.481</v>
      </c>
      <c r="O38" s="229">
        <v>56.491</v>
      </c>
      <c r="P38" s="229">
        <v>32.161</v>
      </c>
      <c r="Q38" s="229">
        <v>31.478</v>
      </c>
      <c r="R38" s="229">
        <v>19.821</v>
      </c>
      <c r="S38" s="229">
        <v>142.105</v>
      </c>
      <c r="T38" s="229">
        <v>32.329</v>
      </c>
      <c r="U38" s="229">
        <v>98.761</v>
      </c>
      <c r="V38" s="229">
        <v>124.501</v>
      </c>
      <c r="W38" s="229">
        <v>293.347</v>
      </c>
      <c r="X38" s="229">
        <v>65.969</v>
      </c>
      <c r="Y38" s="216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</row>
    <row r="39" ht="15.75" customHeight="1">
      <c r="A39" s="230"/>
      <c r="B39" s="231" t="s">
        <v>62</v>
      </c>
      <c r="C39" s="232">
        <v>2.041</v>
      </c>
      <c r="D39" s="232">
        <v>75.304</v>
      </c>
      <c r="E39" s="232">
        <v>62.216</v>
      </c>
      <c r="F39" s="232">
        <v>0.122</v>
      </c>
      <c r="G39" s="232">
        <v>86.638</v>
      </c>
      <c r="H39" s="232">
        <v>87.278</v>
      </c>
      <c r="I39" s="232">
        <v>177.079</v>
      </c>
      <c r="J39" s="232">
        <v>86.511</v>
      </c>
      <c r="K39" s="232">
        <v>4.048</v>
      </c>
      <c r="L39" s="232">
        <v>9.425</v>
      </c>
      <c r="M39" s="232">
        <v>10.344</v>
      </c>
      <c r="N39" s="232">
        <v>41.715</v>
      </c>
      <c r="O39" s="232">
        <v>52.775</v>
      </c>
      <c r="P39" s="232">
        <v>28.173</v>
      </c>
      <c r="Q39" s="232">
        <v>27.488</v>
      </c>
      <c r="R39" s="232">
        <v>16.131</v>
      </c>
      <c r="S39" s="232">
        <v>142.105</v>
      </c>
      <c r="T39" s="232">
        <v>32.329</v>
      </c>
      <c r="U39" s="232">
        <v>98.761</v>
      </c>
      <c r="V39" s="232">
        <v>124.501</v>
      </c>
      <c r="W39" s="232">
        <v>293.347</v>
      </c>
      <c r="X39" s="232">
        <v>65.969</v>
      </c>
      <c r="Y39" s="233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</row>
    <row r="40" ht="15.75" customHeight="1">
      <c r="A40" s="230"/>
      <c r="B40" s="250" t="s">
        <v>157</v>
      </c>
      <c r="C40" s="235">
        <v>22.084</v>
      </c>
      <c r="D40" s="235">
        <v>15.492</v>
      </c>
      <c r="E40" s="235">
        <v>13.063</v>
      </c>
      <c r="F40" s="235">
        <v>14.762</v>
      </c>
      <c r="G40" s="235">
        <v>12.531</v>
      </c>
      <c r="H40" s="235">
        <v>12.056</v>
      </c>
      <c r="I40" s="235">
        <v>20.226</v>
      </c>
      <c r="J40" s="235">
        <v>18.554</v>
      </c>
      <c r="K40" s="235">
        <v>19.099</v>
      </c>
      <c r="L40" s="235">
        <v>11.507</v>
      </c>
      <c r="M40" s="235">
        <v>2.932</v>
      </c>
      <c r="N40" s="235">
        <v>3.766</v>
      </c>
      <c r="O40" s="235">
        <v>3.716</v>
      </c>
      <c r="P40" s="235">
        <v>3.988</v>
      </c>
      <c r="Q40" s="235">
        <v>3.99</v>
      </c>
      <c r="R40" s="235">
        <v>3.69</v>
      </c>
      <c r="S40" s="235">
        <v>0.0</v>
      </c>
      <c r="T40" s="235">
        <v>0.0</v>
      </c>
      <c r="U40" s="235">
        <v>0.0</v>
      </c>
      <c r="V40" s="235">
        <v>0.0</v>
      </c>
      <c r="W40" s="235">
        <v>0.0</v>
      </c>
      <c r="X40" s="235">
        <v>0.0</v>
      </c>
      <c r="Y40" s="233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</row>
    <row r="41" ht="15.75" customHeight="1">
      <c r="A41" s="34"/>
      <c r="B41" s="35" t="s">
        <v>158</v>
      </c>
      <c r="C41" s="227">
        <v>5972.989</v>
      </c>
      <c r="D41" s="227">
        <v>9421.71</v>
      </c>
      <c r="E41" s="227">
        <v>8983.058</v>
      </c>
      <c r="F41" s="227">
        <v>11602.615</v>
      </c>
      <c r="G41" s="227">
        <v>12378.683</v>
      </c>
      <c r="H41" s="227">
        <v>14709.759</v>
      </c>
      <c r="I41" s="227">
        <v>18668.567</v>
      </c>
      <c r="J41" s="227">
        <v>19711.995</v>
      </c>
      <c r="K41" s="227">
        <v>20448.616</v>
      </c>
      <c r="L41" s="227">
        <v>23646.134</v>
      </c>
      <c r="M41" s="227">
        <v>23424.829</v>
      </c>
      <c r="N41" s="227">
        <v>26692.737</v>
      </c>
      <c r="O41" s="227">
        <v>28196.207</v>
      </c>
      <c r="P41" s="227">
        <v>34793.213</v>
      </c>
      <c r="Q41" s="227">
        <v>35859.702</v>
      </c>
      <c r="R41" s="227">
        <v>36481.096</v>
      </c>
      <c r="S41" s="227">
        <v>38856.565</v>
      </c>
      <c r="T41" s="227">
        <v>40227.546</v>
      </c>
      <c r="U41" s="227">
        <v>43872.763</v>
      </c>
      <c r="V41" s="227">
        <v>51140.501</v>
      </c>
      <c r="W41" s="227">
        <v>55234.258</v>
      </c>
      <c r="X41" s="227">
        <v>60741.103</v>
      </c>
      <c r="Y41" s="216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</row>
    <row r="42" ht="15.75" customHeight="1">
      <c r="A42" s="230"/>
      <c r="B42" s="250" t="s">
        <v>77</v>
      </c>
      <c r="C42" s="251">
        <v>2693.158</v>
      </c>
      <c r="D42" s="251">
        <v>5584.862</v>
      </c>
      <c r="E42" s="251">
        <v>5461.652</v>
      </c>
      <c r="F42" s="251">
        <v>7505.684</v>
      </c>
      <c r="G42" s="251">
        <v>8089.835</v>
      </c>
      <c r="H42" s="251">
        <v>9667.3</v>
      </c>
      <c r="I42" s="251">
        <v>12596.927</v>
      </c>
      <c r="J42" s="251">
        <v>13293.235</v>
      </c>
      <c r="K42" s="251">
        <v>14040.157</v>
      </c>
      <c r="L42" s="251">
        <v>15808.541</v>
      </c>
      <c r="M42" s="251">
        <v>15757.663</v>
      </c>
      <c r="N42" s="251">
        <v>18033.728</v>
      </c>
      <c r="O42" s="251">
        <v>19117.216</v>
      </c>
      <c r="P42" s="251">
        <v>23691.13</v>
      </c>
      <c r="Q42" s="251">
        <v>24254.885</v>
      </c>
      <c r="R42" s="251">
        <v>25228.578</v>
      </c>
      <c r="S42" s="251">
        <v>28319.121</v>
      </c>
      <c r="T42" s="251">
        <v>28855.065</v>
      </c>
      <c r="U42" s="251">
        <v>31564.365</v>
      </c>
      <c r="V42" s="251">
        <v>36640.156</v>
      </c>
      <c r="W42" s="251">
        <v>38775.929</v>
      </c>
      <c r="X42" s="251">
        <v>41925.101</v>
      </c>
      <c r="Y42" s="233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</row>
    <row r="43" ht="15.75" customHeight="1">
      <c r="A43" s="230"/>
      <c r="B43" s="231" t="s">
        <v>75</v>
      </c>
      <c r="C43" s="236">
        <v>2976.505</v>
      </c>
      <c r="D43" s="236">
        <v>3331.258</v>
      </c>
      <c r="E43" s="236">
        <v>2982.547</v>
      </c>
      <c r="F43" s="236">
        <v>3990.411</v>
      </c>
      <c r="G43" s="236">
        <v>4127.691</v>
      </c>
      <c r="H43" s="236">
        <v>4882.159</v>
      </c>
      <c r="I43" s="236">
        <v>5920.795</v>
      </c>
      <c r="J43" s="236">
        <v>5930.966</v>
      </c>
      <c r="K43" s="236">
        <v>5894.436</v>
      </c>
      <c r="L43" s="236">
        <v>7054.783</v>
      </c>
      <c r="M43" s="236">
        <v>6871.826</v>
      </c>
      <c r="N43" s="236">
        <v>7749.565</v>
      </c>
      <c r="O43" s="236">
        <v>7834.854</v>
      </c>
      <c r="P43" s="236">
        <v>9755.285</v>
      </c>
      <c r="Q43" s="236">
        <v>9572.521</v>
      </c>
      <c r="R43" s="236">
        <v>8896.941</v>
      </c>
      <c r="S43" s="236">
        <v>8556.15</v>
      </c>
      <c r="T43" s="236">
        <v>9333.541</v>
      </c>
      <c r="U43" s="236">
        <v>10114.743</v>
      </c>
      <c r="V43" s="236">
        <v>11160.245</v>
      </c>
      <c r="W43" s="236">
        <v>11999.389</v>
      </c>
      <c r="X43" s="236">
        <v>13633.949</v>
      </c>
      <c r="Y43" s="233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</row>
    <row r="44" ht="15.75" customHeight="1">
      <c r="A44" s="230"/>
      <c r="B44" s="250" t="s">
        <v>159</v>
      </c>
      <c r="C44" s="235">
        <v>133.401</v>
      </c>
      <c r="D44" s="235">
        <v>97.454</v>
      </c>
      <c r="E44" s="235">
        <v>103.22</v>
      </c>
      <c r="F44" s="235">
        <v>59.165</v>
      </c>
      <c r="G44" s="235">
        <v>134.398</v>
      </c>
      <c r="H44" s="235">
        <v>147.243</v>
      </c>
      <c r="I44" s="235">
        <v>147.645</v>
      </c>
      <c r="J44" s="235">
        <v>470.881</v>
      </c>
      <c r="K44" s="235">
        <v>467.959</v>
      </c>
      <c r="L44" s="235">
        <v>585.568</v>
      </c>
      <c r="M44" s="235">
        <v>651.181</v>
      </c>
      <c r="N44" s="235">
        <v>764.522</v>
      </c>
      <c r="O44" s="235">
        <v>1085.87</v>
      </c>
      <c r="P44" s="235">
        <v>1136.344</v>
      </c>
      <c r="Q44" s="235">
        <v>1403.349</v>
      </c>
      <c r="R44" s="235">
        <v>1735.919</v>
      </c>
      <c r="S44" s="235">
        <v>1498.931</v>
      </c>
      <c r="T44" s="235">
        <v>1730.357</v>
      </c>
      <c r="U44" s="235">
        <v>1706.895</v>
      </c>
      <c r="V44" s="235">
        <v>2275.618</v>
      </c>
      <c r="W44" s="235">
        <v>3091.059</v>
      </c>
      <c r="X44" s="235">
        <v>4398.216</v>
      </c>
      <c r="Y44" s="233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</row>
    <row r="45" ht="15.75" customHeight="1">
      <c r="A45" s="230"/>
      <c r="B45" s="231" t="s">
        <v>160</v>
      </c>
      <c r="C45" s="236">
        <v>0.0</v>
      </c>
      <c r="D45" s="236">
        <v>0.0</v>
      </c>
      <c r="E45" s="236">
        <v>35.508</v>
      </c>
      <c r="F45" s="236">
        <v>0.0</v>
      </c>
      <c r="G45" s="236">
        <v>0.0</v>
      </c>
      <c r="H45" s="236">
        <v>3.046</v>
      </c>
      <c r="I45" s="236">
        <v>3.2</v>
      </c>
      <c r="J45" s="236">
        <v>16.913</v>
      </c>
      <c r="K45" s="236">
        <v>46.064</v>
      </c>
      <c r="L45" s="236">
        <v>197.242</v>
      </c>
      <c r="M45" s="236">
        <v>144.159</v>
      </c>
      <c r="N45" s="236">
        <v>144.922</v>
      </c>
      <c r="O45" s="236">
        <v>158.267</v>
      </c>
      <c r="P45" s="236">
        <v>210.454</v>
      </c>
      <c r="Q45" s="236">
        <v>628.947</v>
      </c>
      <c r="R45" s="236">
        <v>619.658</v>
      </c>
      <c r="S45" s="236">
        <v>482.363</v>
      </c>
      <c r="T45" s="236">
        <v>308.583</v>
      </c>
      <c r="U45" s="236">
        <v>486.76</v>
      </c>
      <c r="V45" s="236">
        <v>1064.482</v>
      </c>
      <c r="W45" s="236">
        <v>1367.881</v>
      </c>
      <c r="X45" s="236">
        <v>783.837</v>
      </c>
      <c r="Y45" s="233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</row>
    <row r="46" ht="15.75" customHeight="1">
      <c r="A46" s="230"/>
      <c r="B46" s="250" t="s">
        <v>161</v>
      </c>
      <c r="C46" s="235">
        <v>169.925</v>
      </c>
      <c r="D46" s="235">
        <v>79.742</v>
      </c>
      <c r="E46" s="235">
        <v>57.681</v>
      </c>
      <c r="F46" s="235">
        <v>47.355</v>
      </c>
      <c r="G46" s="235">
        <v>26.759</v>
      </c>
      <c r="H46" s="235">
        <v>10.011</v>
      </c>
      <c r="I46" s="235">
        <v>0.0</v>
      </c>
      <c r="J46" s="235">
        <v>0.0</v>
      </c>
      <c r="K46" s="235">
        <v>0.0</v>
      </c>
      <c r="L46" s="235">
        <v>0.0</v>
      </c>
      <c r="M46" s="235">
        <v>0.0</v>
      </c>
      <c r="N46" s="235">
        <v>0.0</v>
      </c>
      <c r="O46" s="235">
        <v>0.0</v>
      </c>
      <c r="P46" s="235">
        <v>0.0</v>
      </c>
      <c r="Q46" s="235">
        <v>0.0</v>
      </c>
      <c r="R46" s="235">
        <v>0.0</v>
      </c>
      <c r="S46" s="235">
        <v>0.0</v>
      </c>
      <c r="T46" s="235">
        <v>0.0</v>
      </c>
      <c r="U46" s="235">
        <v>0.0</v>
      </c>
      <c r="V46" s="235">
        <v>0.0</v>
      </c>
      <c r="W46" s="235">
        <v>0.0</v>
      </c>
      <c r="X46" s="235">
        <v>0.0</v>
      </c>
      <c r="Y46" s="233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</row>
    <row r="47" ht="15.75" customHeight="1">
      <c r="A47" s="230"/>
      <c r="B47" s="231" t="s">
        <v>162</v>
      </c>
      <c r="C47" s="236">
        <v>0.0</v>
      </c>
      <c r="D47" s="236">
        <v>328.394</v>
      </c>
      <c r="E47" s="236">
        <v>342.45</v>
      </c>
      <c r="F47" s="236">
        <v>0.0</v>
      </c>
      <c r="G47" s="236">
        <v>0.0</v>
      </c>
      <c r="H47" s="236">
        <v>0.0</v>
      </c>
      <c r="I47" s="236">
        <v>0.0</v>
      </c>
      <c r="J47" s="236">
        <v>0.0</v>
      </c>
      <c r="K47" s="236">
        <v>0.0</v>
      </c>
      <c r="L47" s="236">
        <v>0.0</v>
      </c>
      <c r="M47" s="236">
        <v>0.0</v>
      </c>
      <c r="N47" s="236">
        <v>0.0</v>
      </c>
      <c r="O47" s="236">
        <v>0.0</v>
      </c>
      <c r="P47" s="236">
        <v>0.0</v>
      </c>
      <c r="Q47" s="236">
        <v>0.0</v>
      </c>
      <c r="R47" s="236">
        <v>0.0</v>
      </c>
      <c r="S47" s="236">
        <v>0.0</v>
      </c>
      <c r="T47" s="236">
        <v>0.0</v>
      </c>
      <c r="U47" s="236">
        <v>0.0</v>
      </c>
      <c r="V47" s="236">
        <v>0.0</v>
      </c>
      <c r="W47" s="236">
        <v>0.0</v>
      </c>
      <c r="X47" s="236">
        <v>0.0</v>
      </c>
      <c r="Y47" s="233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</row>
    <row r="48" ht="15.75" customHeight="1">
      <c r="A48" s="34"/>
      <c r="B48" s="82" t="s">
        <v>163</v>
      </c>
      <c r="C48" s="229">
        <v>11.238</v>
      </c>
      <c r="D48" s="229">
        <v>25.848</v>
      </c>
      <c r="E48" s="229">
        <v>35.74</v>
      </c>
      <c r="F48" s="229">
        <v>53.995</v>
      </c>
      <c r="G48" s="229">
        <v>68.506</v>
      </c>
      <c r="H48" s="229">
        <v>97.909</v>
      </c>
      <c r="I48" s="229">
        <v>115.599</v>
      </c>
      <c r="J48" s="229">
        <v>88.07</v>
      </c>
      <c r="K48" s="229">
        <v>107.547</v>
      </c>
      <c r="L48" s="229">
        <v>90.587</v>
      </c>
      <c r="M48" s="229">
        <v>101.288</v>
      </c>
      <c r="N48" s="229">
        <v>150.033</v>
      </c>
      <c r="O48" s="229">
        <v>163.895</v>
      </c>
      <c r="P48" s="229">
        <v>166.876</v>
      </c>
      <c r="Q48" s="229">
        <v>191.544</v>
      </c>
      <c r="R48" s="229">
        <v>200.784</v>
      </c>
      <c r="S48" s="229">
        <v>222.529</v>
      </c>
      <c r="T48" s="229">
        <v>180.181</v>
      </c>
      <c r="U48" s="229">
        <v>180.441</v>
      </c>
      <c r="V48" s="229">
        <v>235.251</v>
      </c>
      <c r="W48" s="229">
        <v>242.655</v>
      </c>
      <c r="X48" s="229">
        <v>236.565</v>
      </c>
      <c r="Y48" s="216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</row>
    <row r="49" ht="15.75" customHeight="1">
      <c r="A49" s="34"/>
      <c r="B49" s="35" t="s">
        <v>164</v>
      </c>
      <c r="C49" s="227">
        <v>12.43</v>
      </c>
      <c r="D49" s="227">
        <v>30.782</v>
      </c>
      <c r="E49" s="227">
        <v>40.162</v>
      </c>
      <c r="F49" s="227">
        <v>106.794</v>
      </c>
      <c r="G49" s="227">
        <v>166.326</v>
      </c>
      <c r="H49" s="227">
        <v>241.197</v>
      </c>
      <c r="I49" s="227">
        <v>140.797</v>
      </c>
      <c r="J49" s="227">
        <v>219.905</v>
      </c>
      <c r="K49" s="227">
        <v>323.375</v>
      </c>
      <c r="L49" s="227">
        <v>511.017</v>
      </c>
      <c r="M49" s="227">
        <v>259.223</v>
      </c>
      <c r="N49" s="227">
        <v>562.206</v>
      </c>
      <c r="O49" s="227">
        <v>848.679</v>
      </c>
      <c r="P49" s="227">
        <v>1300.845</v>
      </c>
      <c r="Q49" s="227">
        <v>320.379</v>
      </c>
      <c r="R49" s="227">
        <v>582.477</v>
      </c>
      <c r="S49" s="227">
        <v>948.536</v>
      </c>
      <c r="T49" s="227">
        <v>1102.086</v>
      </c>
      <c r="U49" s="227">
        <v>452.401</v>
      </c>
      <c r="V49" s="227">
        <v>718.015</v>
      </c>
      <c r="W49" s="227">
        <v>1089.679</v>
      </c>
      <c r="X49" s="227">
        <v>1424.118</v>
      </c>
      <c r="Y49" s="216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</row>
    <row r="50" ht="15.75" customHeight="1">
      <c r="A50" s="34"/>
      <c r="B50" s="82" t="s">
        <v>165</v>
      </c>
      <c r="C50" s="229">
        <v>18.701</v>
      </c>
      <c r="D50" s="229">
        <v>12.014</v>
      </c>
      <c r="E50" s="229">
        <v>10.244</v>
      </c>
      <c r="F50" s="229">
        <v>10.578</v>
      </c>
      <c r="G50" s="229">
        <v>8.748</v>
      </c>
      <c r="H50" s="229">
        <v>7.621</v>
      </c>
      <c r="I50" s="229">
        <v>20.319</v>
      </c>
      <c r="J50" s="229">
        <v>25.021</v>
      </c>
      <c r="K50" s="229">
        <v>18.861</v>
      </c>
      <c r="L50" s="229">
        <v>20.353</v>
      </c>
      <c r="M50" s="229">
        <v>19.299</v>
      </c>
      <c r="N50" s="229">
        <v>19.171</v>
      </c>
      <c r="O50" s="229">
        <v>32.043</v>
      </c>
      <c r="P50" s="229">
        <v>36.942</v>
      </c>
      <c r="Q50" s="229">
        <v>35.676</v>
      </c>
      <c r="R50" s="229">
        <v>31.223</v>
      </c>
      <c r="S50" s="229">
        <v>29.871</v>
      </c>
      <c r="T50" s="229">
        <v>26.197</v>
      </c>
      <c r="U50" s="229">
        <v>26.697</v>
      </c>
      <c r="V50" s="229">
        <v>27.514</v>
      </c>
      <c r="W50" s="229">
        <v>27.068</v>
      </c>
      <c r="X50" s="229">
        <v>29.197</v>
      </c>
      <c r="Y50" s="216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</row>
    <row r="51" ht="15.75" customHeight="1">
      <c r="A51" s="34"/>
      <c r="B51" s="35" t="s">
        <v>166</v>
      </c>
      <c r="C51" s="227">
        <v>20.952</v>
      </c>
      <c r="D51" s="227">
        <v>16.469</v>
      </c>
      <c r="E51" s="227">
        <v>15.537</v>
      </c>
      <c r="F51" s="227">
        <v>17.569</v>
      </c>
      <c r="G51" s="227">
        <v>16.223</v>
      </c>
      <c r="H51" s="227">
        <v>18.082</v>
      </c>
      <c r="I51" s="227">
        <v>18.899</v>
      </c>
      <c r="J51" s="227">
        <v>17.288</v>
      </c>
      <c r="K51" s="227">
        <v>17.307</v>
      </c>
      <c r="L51" s="227">
        <v>17.947</v>
      </c>
      <c r="M51" s="227">
        <v>19.988</v>
      </c>
      <c r="N51" s="227">
        <v>4.653</v>
      </c>
      <c r="O51" s="227">
        <v>5.355</v>
      </c>
      <c r="P51" s="227">
        <v>8.082</v>
      </c>
      <c r="Q51" s="227">
        <v>13.579</v>
      </c>
      <c r="R51" s="227">
        <v>16.322</v>
      </c>
      <c r="S51" s="227">
        <v>21.716</v>
      </c>
      <c r="T51" s="227">
        <v>22.551</v>
      </c>
      <c r="U51" s="227">
        <v>25.384</v>
      </c>
      <c r="V51" s="227">
        <v>27.878</v>
      </c>
      <c r="W51" s="227">
        <v>30.347</v>
      </c>
      <c r="X51" s="227">
        <v>30.92</v>
      </c>
      <c r="Y51" s="216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</row>
    <row r="52" ht="15.75" customHeight="1">
      <c r="A52" s="34"/>
      <c r="B52" s="82" t="s">
        <v>167</v>
      </c>
      <c r="C52" s="229">
        <v>21.154</v>
      </c>
      <c r="D52" s="229">
        <v>25.965</v>
      </c>
      <c r="E52" s="229">
        <v>26.274</v>
      </c>
      <c r="F52" s="229">
        <v>31.619</v>
      </c>
      <c r="G52" s="229">
        <v>29.419</v>
      </c>
      <c r="H52" s="229">
        <v>30.657</v>
      </c>
      <c r="I52" s="229">
        <v>37.141</v>
      </c>
      <c r="J52" s="229">
        <v>36.595</v>
      </c>
      <c r="K52" s="229">
        <v>36.45</v>
      </c>
      <c r="L52" s="229">
        <v>41.688</v>
      </c>
      <c r="M52" s="229">
        <v>47.122</v>
      </c>
      <c r="N52" s="229">
        <v>54.882</v>
      </c>
      <c r="O52" s="229">
        <v>61.232</v>
      </c>
      <c r="P52" s="229">
        <v>68.36</v>
      </c>
      <c r="Q52" s="229">
        <v>67.505</v>
      </c>
      <c r="R52" s="229">
        <v>62.695</v>
      </c>
      <c r="S52" s="229">
        <v>71.349</v>
      </c>
      <c r="T52" s="229">
        <v>71.636</v>
      </c>
      <c r="U52" s="229">
        <v>85.457</v>
      </c>
      <c r="V52" s="229">
        <v>106.299</v>
      </c>
      <c r="W52" s="229">
        <v>110.072</v>
      </c>
      <c r="X52" s="229">
        <v>77.521</v>
      </c>
      <c r="Y52" s="216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</row>
    <row r="53" ht="15.75" customHeight="1">
      <c r="A53" s="34"/>
      <c r="B53" s="35" t="s">
        <v>168</v>
      </c>
      <c r="C53" s="227">
        <v>0.698</v>
      </c>
      <c r="D53" s="227">
        <v>8.741</v>
      </c>
      <c r="E53" s="227">
        <v>38.135</v>
      </c>
      <c r="F53" s="227">
        <v>52.279</v>
      </c>
      <c r="G53" s="227">
        <v>81.44</v>
      </c>
      <c r="H53" s="227">
        <v>29.334</v>
      </c>
      <c r="I53" s="227">
        <v>45.659</v>
      </c>
      <c r="J53" s="227">
        <v>43.283</v>
      </c>
      <c r="K53" s="227">
        <v>42.342</v>
      </c>
      <c r="L53" s="227">
        <v>41.118</v>
      </c>
      <c r="M53" s="227">
        <v>47.961</v>
      </c>
      <c r="N53" s="227">
        <v>85.048</v>
      </c>
      <c r="O53" s="227">
        <v>75.22</v>
      </c>
      <c r="P53" s="227">
        <v>0.0</v>
      </c>
      <c r="Q53" s="227">
        <v>0.0</v>
      </c>
      <c r="R53" s="227">
        <v>0.0</v>
      </c>
      <c r="S53" s="227">
        <v>0.0</v>
      </c>
      <c r="T53" s="227">
        <v>0.0</v>
      </c>
      <c r="U53" s="227">
        <v>0.0</v>
      </c>
      <c r="V53" s="227">
        <v>0.0</v>
      </c>
      <c r="W53" s="227">
        <v>0.0</v>
      </c>
      <c r="X53" s="227">
        <v>0.0</v>
      </c>
      <c r="Y53" s="216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</row>
    <row r="54" ht="15.75" customHeight="1">
      <c r="A54" s="34"/>
      <c r="B54" s="82" t="s">
        <v>169</v>
      </c>
      <c r="C54" s="229">
        <v>65.496</v>
      </c>
      <c r="D54" s="229">
        <v>83.814</v>
      </c>
      <c r="E54" s="229">
        <v>92.811</v>
      </c>
      <c r="F54" s="229">
        <v>124.086</v>
      </c>
      <c r="G54" s="229">
        <v>172.181</v>
      </c>
      <c r="H54" s="229">
        <v>182.247</v>
      </c>
      <c r="I54" s="229">
        <v>223.135</v>
      </c>
      <c r="J54" s="229">
        <v>203.3</v>
      </c>
      <c r="K54" s="229">
        <v>236.661</v>
      </c>
      <c r="L54" s="229">
        <v>636.0</v>
      </c>
      <c r="M54" s="229">
        <v>347.884</v>
      </c>
      <c r="N54" s="229">
        <v>349.273</v>
      </c>
      <c r="O54" s="229">
        <v>364.802</v>
      </c>
      <c r="P54" s="229">
        <v>532.331</v>
      </c>
      <c r="Q54" s="229">
        <v>516.943</v>
      </c>
      <c r="R54" s="229">
        <v>484.872</v>
      </c>
      <c r="S54" s="229">
        <v>700.831</v>
      </c>
      <c r="T54" s="229">
        <v>621.612</v>
      </c>
      <c r="U54" s="229">
        <v>841.704</v>
      </c>
      <c r="V54" s="229">
        <v>774.069</v>
      </c>
      <c r="W54" s="229">
        <v>781.85</v>
      </c>
      <c r="X54" s="229">
        <v>966.922</v>
      </c>
      <c r="Y54" s="216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</row>
    <row r="55" ht="15.75" customHeight="1">
      <c r="A55" s="28"/>
      <c r="B55" s="40" t="s">
        <v>170</v>
      </c>
      <c r="C55" s="252">
        <v>6147.783</v>
      </c>
      <c r="D55" s="252">
        <v>9716.139</v>
      </c>
      <c r="E55" s="252">
        <v>9317.24</v>
      </c>
      <c r="F55" s="252">
        <v>12014.419</v>
      </c>
      <c r="G55" s="252">
        <v>13020.695</v>
      </c>
      <c r="H55" s="252">
        <v>15416.14</v>
      </c>
      <c r="I55" s="252">
        <v>19467.421</v>
      </c>
      <c r="J55" s="252">
        <v>20450.522</v>
      </c>
      <c r="K55" s="252">
        <v>21254.306</v>
      </c>
      <c r="L55" s="252">
        <v>25025.776</v>
      </c>
      <c r="M55" s="252">
        <v>24280.87</v>
      </c>
      <c r="N55" s="252">
        <v>27963.484</v>
      </c>
      <c r="O55" s="252">
        <v>29803.924</v>
      </c>
      <c r="P55" s="252">
        <v>36938.81</v>
      </c>
      <c r="Q55" s="245">
        <v>37036.806</v>
      </c>
      <c r="R55" s="245">
        <v>37879.29</v>
      </c>
      <c r="S55" s="245">
        <v>40993.502</v>
      </c>
      <c r="T55" s="245">
        <v>42284.138</v>
      </c>
      <c r="U55" s="245">
        <v>45583.608</v>
      </c>
      <c r="V55" s="245">
        <v>53154.028</v>
      </c>
      <c r="W55" s="245">
        <v>57809.276</v>
      </c>
      <c r="X55" s="245">
        <v>63572.315</v>
      </c>
      <c r="Y55" s="216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</row>
    <row r="56" ht="15.0" customHeight="1">
      <c r="A56" s="34"/>
      <c r="B56" s="82"/>
      <c r="C56" s="253">
        <v>0.0</v>
      </c>
      <c r="D56" s="253">
        <v>0.0</v>
      </c>
      <c r="E56" s="253">
        <v>0.0</v>
      </c>
      <c r="F56" s="253">
        <v>0.0</v>
      </c>
      <c r="G56" s="253">
        <v>0.0</v>
      </c>
      <c r="H56" s="253">
        <v>0.0</v>
      </c>
      <c r="I56" s="253">
        <v>0.0</v>
      </c>
      <c r="J56" s="253">
        <v>0.0</v>
      </c>
      <c r="K56" s="253">
        <v>0.0</v>
      </c>
      <c r="L56" s="253">
        <v>0.0</v>
      </c>
      <c r="M56" s="253">
        <v>0.0</v>
      </c>
      <c r="N56" s="253">
        <v>0.0</v>
      </c>
      <c r="O56" s="253">
        <v>0.0</v>
      </c>
      <c r="P56" s="253">
        <v>0.0</v>
      </c>
      <c r="Q56" s="248">
        <v>0.0</v>
      </c>
      <c r="R56" s="248">
        <v>0.0</v>
      </c>
      <c r="S56" s="248">
        <v>0.0</v>
      </c>
      <c r="T56" s="248">
        <v>0.0</v>
      </c>
      <c r="U56" s="248">
        <v>0.0</v>
      </c>
      <c r="V56" s="248">
        <v>0.0</v>
      </c>
      <c r="W56" s="248">
        <v>0.0</v>
      </c>
      <c r="X56" s="248">
        <v>0.0</v>
      </c>
      <c r="Y56" s="216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</row>
    <row r="57" ht="15.75" customHeight="1">
      <c r="A57" s="28"/>
      <c r="B57" s="40" t="s">
        <v>171</v>
      </c>
      <c r="C57" s="237">
        <v>0.0</v>
      </c>
      <c r="D57" s="237">
        <v>0.0</v>
      </c>
      <c r="E57" s="237">
        <v>0.0</v>
      </c>
      <c r="F57" s="237">
        <v>0.0</v>
      </c>
      <c r="G57" s="237">
        <v>0.0</v>
      </c>
      <c r="H57" s="237">
        <v>0.0</v>
      </c>
      <c r="I57" s="237">
        <v>0.0</v>
      </c>
      <c r="J57" s="237">
        <v>0.0</v>
      </c>
      <c r="K57" s="237">
        <v>0.0</v>
      </c>
      <c r="L57" s="237">
        <v>0.0</v>
      </c>
      <c r="M57" s="237">
        <v>0.0</v>
      </c>
      <c r="N57" s="237">
        <v>0.0</v>
      </c>
      <c r="O57" s="237">
        <v>0.0</v>
      </c>
      <c r="P57" s="237">
        <v>0.0</v>
      </c>
      <c r="Q57" s="237">
        <v>0.0</v>
      </c>
      <c r="R57" s="237">
        <v>0.0</v>
      </c>
      <c r="S57" s="237">
        <v>0.0</v>
      </c>
      <c r="T57" s="237">
        <v>0.0</v>
      </c>
      <c r="U57" s="237">
        <v>0.0</v>
      </c>
      <c r="V57" s="237">
        <v>0.0</v>
      </c>
      <c r="W57" s="237">
        <v>0.0</v>
      </c>
      <c r="X57" s="237">
        <v>0.0</v>
      </c>
      <c r="Y57" s="216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</row>
    <row r="58" ht="15.75" customHeight="1">
      <c r="A58" s="34"/>
      <c r="B58" s="82" t="s">
        <v>172</v>
      </c>
      <c r="C58" s="229">
        <v>0.045</v>
      </c>
      <c r="D58" s="229">
        <v>0.045</v>
      </c>
      <c r="E58" s="229">
        <v>0.048</v>
      </c>
      <c r="F58" s="229">
        <v>0.081</v>
      </c>
      <c r="G58" s="229">
        <v>0.081</v>
      </c>
      <c r="H58" s="229">
        <v>0.083</v>
      </c>
      <c r="I58" s="229">
        <v>0.083</v>
      </c>
      <c r="J58" s="229">
        <v>0.083</v>
      </c>
      <c r="K58" s="229">
        <v>0.083</v>
      </c>
      <c r="L58" s="229">
        <v>0.083</v>
      </c>
      <c r="M58" s="229">
        <v>0.083</v>
      </c>
      <c r="N58" s="229">
        <v>0.084</v>
      </c>
      <c r="O58" s="229">
        <v>0.084</v>
      </c>
      <c r="P58" s="229">
        <v>0.084</v>
      </c>
      <c r="Q58" s="229">
        <v>0.084</v>
      </c>
      <c r="R58" s="229">
        <v>0.084</v>
      </c>
      <c r="S58" s="229">
        <v>0.084</v>
      </c>
      <c r="T58" s="229">
        <v>0.084</v>
      </c>
      <c r="U58" s="229">
        <v>0.084</v>
      </c>
      <c r="V58" s="229">
        <v>0.084</v>
      </c>
      <c r="W58" s="229">
        <v>0.084</v>
      </c>
      <c r="X58" s="229">
        <v>0.084</v>
      </c>
      <c r="Y58" s="216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</row>
    <row r="59" ht="15.75" customHeight="1">
      <c r="A59" s="34"/>
      <c r="B59" s="35" t="s">
        <v>173</v>
      </c>
      <c r="C59" s="227">
        <v>631.246</v>
      </c>
      <c r="D59" s="227">
        <v>638.007</v>
      </c>
      <c r="E59" s="227">
        <v>1038.361</v>
      </c>
      <c r="F59" s="227">
        <v>2112.245</v>
      </c>
      <c r="G59" s="227">
        <v>2113.501</v>
      </c>
      <c r="H59" s="227">
        <v>4678.585</v>
      </c>
      <c r="I59" s="227">
        <v>4960.557</v>
      </c>
      <c r="J59" s="227">
        <v>4962.573</v>
      </c>
      <c r="K59" s="227">
        <v>4963.187</v>
      </c>
      <c r="L59" s="227">
        <v>4963.774</v>
      </c>
      <c r="M59" s="227">
        <v>4965.793</v>
      </c>
      <c r="N59" s="227">
        <v>4970.786</v>
      </c>
      <c r="O59" s="227">
        <v>4971.814</v>
      </c>
      <c r="P59" s="227">
        <v>4972.922</v>
      </c>
      <c r="Q59" s="227">
        <v>4974.704</v>
      </c>
      <c r="R59" s="227">
        <v>4975.369</v>
      </c>
      <c r="S59" s="227">
        <v>5045.986</v>
      </c>
      <c r="T59" s="227">
        <v>5053.776</v>
      </c>
      <c r="U59" s="227">
        <v>5054.953</v>
      </c>
      <c r="V59" s="227">
        <v>5055.523</v>
      </c>
      <c r="W59" s="227">
        <v>5057.584</v>
      </c>
      <c r="X59" s="227">
        <v>5062.464</v>
      </c>
      <c r="Y59" s="216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28"/>
      <c r="AR59" s="228"/>
      <c r="AS59" s="228"/>
      <c r="AT59" s="228"/>
      <c r="AU59" s="228"/>
    </row>
    <row r="60" ht="15.75" customHeight="1">
      <c r="A60" s="34"/>
      <c r="B60" s="80" t="s">
        <v>174</v>
      </c>
      <c r="C60" s="229">
        <v>28.189</v>
      </c>
      <c r="D60" s="229">
        <v>-102.441</v>
      </c>
      <c r="E60" s="229">
        <v>-117.288</v>
      </c>
      <c r="F60" s="229">
        <v>-104.818</v>
      </c>
      <c r="G60" s="229">
        <v>-108.893</v>
      </c>
      <c r="H60" s="229">
        <v>-128.409</v>
      </c>
      <c r="I60" s="229">
        <v>-116.805</v>
      </c>
      <c r="J60" s="229">
        <v>-95.911</v>
      </c>
      <c r="K60" s="229">
        <v>-45.876</v>
      </c>
      <c r="L60" s="229">
        <v>64.577</v>
      </c>
      <c r="M60" s="229">
        <v>257.09</v>
      </c>
      <c r="N60" s="229">
        <v>546.742</v>
      </c>
      <c r="O60" s="229">
        <v>887.813</v>
      </c>
      <c r="P60" s="229">
        <v>1276.949</v>
      </c>
      <c r="Q60" s="229">
        <v>1716.077</v>
      </c>
      <c r="R60" s="229">
        <v>2254.763</v>
      </c>
      <c r="S60" s="229">
        <v>2847.553</v>
      </c>
      <c r="T60" s="229">
        <v>3420.596</v>
      </c>
      <c r="U60" s="229">
        <v>4033.513</v>
      </c>
      <c r="V60" s="229">
        <v>4692.246</v>
      </c>
      <c r="W60" s="229">
        <v>5491.155</v>
      </c>
      <c r="X60" s="229">
        <v>6412.7</v>
      </c>
      <c r="Y60" s="216"/>
      <c r="Z60" s="228"/>
      <c r="AA60" s="228"/>
      <c r="AB60" s="228"/>
      <c r="AC60" s="228"/>
      <c r="AD60" s="228"/>
      <c r="AE60" s="228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</row>
    <row r="61" ht="15.75" customHeight="1">
      <c r="A61" s="34"/>
      <c r="B61" s="35" t="s">
        <v>175</v>
      </c>
      <c r="C61" s="227">
        <v>-47.229</v>
      </c>
      <c r="D61" s="227">
        <v>-97.5</v>
      </c>
      <c r="E61" s="227">
        <v>-117.274</v>
      </c>
      <c r="F61" s="227">
        <v>-70.413</v>
      </c>
      <c r="G61" s="227">
        <v>-101.016</v>
      </c>
      <c r="H61" s="227">
        <v>-109.227</v>
      </c>
      <c r="I61" s="227">
        <v>-54.79</v>
      </c>
      <c r="J61" s="227">
        <v>-128.586</v>
      </c>
      <c r="K61" s="227">
        <v>-164.712</v>
      </c>
      <c r="L61" s="227">
        <v>-137.651</v>
      </c>
      <c r="M61" s="227">
        <v>-14.445</v>
      </c>
      <c r="N61" s="227">
        <v>126.987</v>
      </c>
      <c r="O61" s="227">
        <v>29.607</v>
      </c>
      <c r="P61" s="227">
        <v>156.43</v>
      </c>
      <c r="Q61" s="227">
        <v>111.826</v>
      </c>
      <c r="R61" s="227">
        <v>-306.776</v>
      </c>
      <c r="S61" s="227">
        <v>-249.275</v>
      </c>
      <c r="T61" s="227">
        <v>-828.167</v>
      </c>
      <c r="U61" s="227">
        <v>-480.641</v>
      </c>
      <c r="V61" s="227">
        <v>-173.018</v>
      </c>
      <c r="W61" s="227">
        <v>3.168</v>
      </c>
      <c r="X61" s="227">
        <v>-184.3</v>
      </c>
      <c r="Y61" s="216"/>
      <c r="Z61" s="228"/>
      <c r="AA61" s="228"/>
      <c r="AB61" s="228"/>
      <c r="AC61" s="228"/>
      <c r="AD61" s="228"/>
      <c r="AE61" s="228"/>
      <c r="AF61" s="228"/>
      <c r="AG61" s="228"/>
      <c r="AH61" s="228"/>
      <c r="AI61" s="228"/>
      <c r="AJ61" s="228"/>
      <c r="AK61" s="228"/>
      <c r="AL61" s="228"/>
      <c r="AM61" s="228"/>
      <c r="AN61" s="228"/>
      <c r="AO61" s="228"/>
      <c r="AP61" s="228"/>
      <c r="AQ61" s="228"/>
      <c r="AR61" s="228"/>
      <c r="AS61" s="228"/>
      <c r="AT61" s="228"/>
      <c r="AU61" s="228"/>
    </row>
    <row r="62" ht="24.75" customHeight="1">
      <c r="A62" s="28"/>
      <c r="B62" s="180" t="s">
        <v>176</v>
      </c>
      <c r="C62" s="254">
        <v>612.251</v>
      </c>
      <c r="D62" s="254">
        <v>438.111</v>
      </c>
      <c r="E62" s="254">
        <v>803.847</v>
      </c>
      <c r="F62" s="254">
        <v>1937.095</v>
      </c>
      <c r="G62" s="254">
        <v>1903.673</v>
      </c>
      <c r="H62" s="254">
        <v>4441.032</v>
      </c>
      <c r="I62" s="254">
        <v>4789.045</v>
      </c>
      <c r="J62" s="254">
        <v>4738.159</v>
      </c>
      <c r="K62" s="254">
        <v>4752.682</v>
      </c>
      <c r="L62" s="254">
        <v>4890.783</v>
      </c>
      <c r="M62" s="254">
        <v>5208.521</v>
      </c>
      <c r="N62" s="254">
        <v>5644.599</v>
      </c>
      <c r="O62" s="254">
        <v>5889.318</v>
      </c>
      <c r="P62" s="254">
        <v>6406.385</v>
      </c>
      <c r="Q62" s="254">
        <v>6802.691</v>
      </c>
      <c r="R62" s="254">
        <v>6923.44</v>
      </c>
      <c r="S62" s="254">
        <v>7644.348</v>
      </c>
      <c r="T62" s="254">
        <v>7646.289</v>
      </c>
      <c r="U62" s="254">
        <v>8607.909</v>
      </c>
      <c r="V62" s="254">
        <v>9574.835</v>
      </c>
      <c r="W62" s="254">
        <v>10551.991</v>
      </c>
      <c r="X62" s="254">
        <v>11290.948</v>
      </c>
      <c r="Y62" s="216"/>
      <c r="Z62" s="228"/>
      <c r="AA62" s="228"/>
      <c r="AB62" s="228"/>
      <c r="AC62" s="228"/>
      <c r="AD62" s="228"/>
      <c r="AE62" s="228"/>
      <c r="AF62" s="228"/>
      <c r="AG62" s="228"/>
      <c r="AH62" s="228"/>
      <c r="AI62" s="228"/>
      <c r="AJ62" s="228"/>
      <c r="AK62" s="228"/>
      <c r="AL62" s="228"/>
      <c r="AM62" s="228"/>
      <c r="AN62" s="228"/>
      <c r="AO62" s="228"/>
      <c r="AP62" s="228"/>
      <c r="AQ62" s="228"/>
      <c r="AR62" s="228"/>
      <c r="AS62" s="228"/>
      <c r="AT62" s="228"/>
      <c r="AU62" s="228"/>
    </row>
    <row r="63" ht="15.75" customHeight="1">
      <c r="A63" s="34"/>
      <c r="B63" s="35" t="s">
        <v>177</v>
      </c>
      <c r="C63" s="255">
        <v>0.0</v>
      </c>
      <c r="D63" s="255">
        <v>0.0</v>
      </c>
      <c r="E63" s="255">
        <v>0.0</v>
      </c>
      <c r="F63" s="255">
        <v>0.0</v>
      </c>
      <c r="G63" s="255">
        <v>1.73</v>
      </c>
      <c r="H63" s="255">
        <v>1.509</v>
      </c>
      <c r="I63" s="255">
        <v>1.537</v>
      </c>
      <c r="J63" s="255">
        <v>0.0</v>
      </c>
      <c r="K63" s="255">
        <v>0.0</v>
      </c>
      <c r="L63" s="255">
        <v>0.0</v>
      </c>
      <c r="M63" s="255">
        <v>0.0</v>
      </c>
      <c r="N63" s="255">
        <v>0.0</v>
      </c>
      <c r="O63" s="255">
        <v>0.0</v>
      </c>
      <c r="P63" s="255">
        <v>0.0</v>
      </c>
      <c r="Q63" s="255">
        <v>0.0</v>
      </c>
      <c r="R63" s="255">
        <v>0.0</v>
      </c>
      <c r="S63" s="255">
        <v>0.0</v>
      </c>
      <c r="T63" s="255">
        <v>0.787</v>
      </c>
      <c r="U63" s="255">
        <v>1.008</v>
      </c>
      <c r="V63" s="255">
        <v>1.281</v>
      </c>
      <c r="W63" s="255">
        <v>1.549</v>
      </c>
      <c r="X63" s="255">
        <v>30.614</v>
      </c>
      <c r="Y63" s="216"/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8"/>
      <c r="AK63" s="228"/>
      <c r="AL63" s="228"/>
      <c r="AM63" s="228"/>
      <c r="AN63" s="228"/>
      <c r="AO63" s="228"/>
      <c r="AP63" s="228"/>
      <c r="AQ63" s="228"/>
      <c r="AR63" s="228"/>
      <c r="AS63" s="228"/>
      <c r="AT63" s="228"/>
      <c r="AU63" s="228"/>
    </row>
    <row r="64" ht="15.75" customHeight="1">
      <c r="A64" s="28"/>
      <c r="B64" s="180" t="s">
        <v>178</v>
      </c>
      <c r="C64" s="254">
        <v>612.251</v>
      </c>
      <c r="D64" s="254">
        <v>438.111</v>
      </c>
      <c r="E64" s="254">
        <v>803.847</v>
      </c>
      <c r="F64" s="254">
        <v>1937.095</v>
      </c>
      <c r="G64" s="254">
        <v>1905.403</v>
      </c>
      <c r="H64" s="254">
        <v>4442.541</v>
      </c>
      <c r="I64" s="254">
        <v>4790.582</v>
      </c>
      <c r="J64" s="254">
        <v>4738.159</v>
      </c>
      <c r="K64" s="254">
        <v>4752.682</v>
      </c>
      <c r="L64" s="254">
        <v>4890.783</v>
      </c>
      <c r="M64" s="254">
        <v>5208.521</v>
      </c>
      <c r="N64" s="254">
        <v>5644.599</v>
      </c>
      <c r="O64" s="254">
        <v>5889.318</v>
      </c>
      <c r="P64" s="254">
        <v>6406.385</v>
      </c>
      <c r="Q64" s="254">
        <v>6802.691</v>
      </c>
      <c r="R64" s="254">
        <v>6923.44</v>
      </c>
      <c r="S64" s="254">
        <v>7644.348</v>
      </c>
      <c r="T64" s="254">
        <v>7647.076</v>
      </c>
      <c r="U64" s="254">
        <v>8608.917</v>
      </c>
      <c r="V64" s="254">
        <v>9576.116</v>
      </c>
      <c r="W64" s="254">
        <v>10553.54</v>
      </c>
      <c r="X64" s="254">
        <v>11321.562</v>
      </c>
      <c r="Y64" s="216"/>
      <c r="Z64" s="228"/>
      <c r="AA64" s="228"/>
      <c r="AB64" s="228"/>
      <c r="AC64" s="228"/>
      <c r="AD64" s="228"/>
      <c r="AE64" s="228"/>
      <c r="AF64" s="228"/>
      <c r="AG64" s="228"/>
      <c r="AH64" s="228"/>
      <c r="AI64" s="228"/>
      <c r="AJ64" s="228"/>
      <c r="AK64" s="228"/>
      <c r="AL64" s="228"/>
      <c r="AM64" s="228"/>
      <c r="AN64" s="228"/>
      <c r="AO64" s="228"/>
      <c r="AP64" s="228"/>
      <c r="AQ64" s="228"/>
      <c r="AR64" s="228"/>
      <c r="AS64" s="228"/>
      <c r="AT64" s="228"/>
      <c r="AU64" s="228"/>
    </row>
    <row r="65" ht="15.75" customHeight="1">
      <c r="A65" s="28"/>
      <c r="B65" s="40"/>
      <c r="C65" s="256">
        <v>0.0</v>
      </c>
      <c r="D65" s="256">
        <v>0.0</v>
      </c>
      <c r="E65" s="256">
        <v>0.0</v>
      </c>
      <c r="F65" s="256">
        <v>0.0</v>
      </c>
      <c r="G65" s="256">
        <v>0.0</v>
      </c>
      <c r="H65" s="256">
        <v>0.0</v>
      </c>
      <c r="I65" s="256">
        <v>0.0</v>
      </c>
      <c r="J65" s="256">
        <v>0.0</v>
      </c>
      <c r="K65" s="256">
        <v>0.0</v>
      </c>
      <c r="L65" s="256">
        <v>0.0</v>
      </c>
      <c r="M65" s="256">
        <v>0.0</v>
      </c>
      <c r="N65" s="256">
        <v>0.0</v>
      </c>
      <c r="O65" s="256">
        <v>0.0</v>
      </c>
      <c r="P65" s="256">
        <v>0.0</v>
      </c>
      <c r="Q65" s="256">
        <v>0.0</v>
      </c>
      <c r="R65" s="256">
        <v>0.0</v>
      </c>
      <c r="S65" s="256">
        <v>0.0</v>
      </c>
      <c r="T65" s="256">
        <v>0.0</v>
      </c>
      <c r="U65" s="256">
        <v>0.0</v>
      </c>
      <c r="V65" s="256">
        <v>0.0</v>
      </c>
      <c r="W65" s="256">
        <v>0.0</v>
      </c>
      <c r="X65" s="256">
        <v>0.0</v>
      </c>
      <c r="Y65" s="216"/>
      <c r="Z65" s="228"/>
      <c r="AA65" s="228"/>
      <c r="AB65" s="228"/>
      <c r="AC65" s="228"/>
      <c r="AD65" s="228"/>
      <c r="AE65" s="228"/>
      <c r="AF65" s="228"/>
      <c r="AG65" s="228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8"/>
      <c r="AU65" s="228"/>
    </row>
    <row r="66" ht="15.75" customHeight="1">
      <c r="A66" s="28"/>
      <c r="B66" s="180" t="s">
        <v>179</v>
      </c>
      <c r="C66" s="257">
        <v>6760.034</v>
      </c>
      <c r="D66" s="257">
        <v>10154.25</v>
      </c>
      <c r="E66" s="257">
        <v>10121.087</v>
      </c>
      <c r="F66" s="257">
        <v>13951.514</v>
      </c>
      <c r="G66" s="257">
        <v>14926.098</v>
      </c>
      <c r="H66" s="257">
        <v>19858.681</v>
      </c>
      <c r="I66" s="257">
        <v>24258.003</v>
      </c>
      <c r="J66" s="257">
        <v>25188.681</v>
      </c>
      <c r="K66" s="257">
        <v>26006.988</v>
      </c>
      <c r="L66" s="257">
        <v>29916.559</v>
      </c>
      <c r="M66" s="257">
        <v>29489.391</v>
      </c>
      <c r="N66" s="257">
        <v>33608.083</v>
      </c>
      <c r="O66" s="257">
        <v>35693.242</v>
      </c>
      <c r="P66" s="257">
        <v>43345.195</v>
      </c>
      <c r="Q66" s="257">
        <v>43839.497</v>
      </c>
      <c r="R66" s="257">
        <v>44802.73</v>
      </c>
      <c r="S66" s="257">
        <v>48637.85</v>
      </c>
      <c r="T66" s="257">
        <v>49931.214</v>
      </c>
      <c r="U66" s="257">
        <v>54192.525</v>
      </c>
      <c r="V66" s="257">
        <v>62730.144</v>
      </c>
      <c r="W66" s="257">
        <v>68362.816</v>
      </c>
      <c r="X66" s="257">
        <v>74893.877</v>
      </c>
      <c r="Y66" s="216"/>
      <c r="Z66" s="228"/>
      <c r="AA66" s="228"/>
      <c r="AB66" s="228"/>
      <c r="AC66" s="228"/>
      <c r="AD66" s="228"/>
      <c r="AE66" s="228"/>
      <c r="AF66" s="228"/>
      <c r="AG66" s="228"/>
      <c r="AH66" s="228"/>
      <c r="AI66" s="228"/>
      <c r="AJ66" s="228"/>
      <c r="AK66" s="228"/>
      <c r="AL66" s="228"/>
      <c r="AM66" s="228"/>
      <c r="AN66" s="228"/>
      <c r="AO66" s="228"/>
      <c r="AP66" s="228"/>
      <c r="AQ66" s="228"/>
      <c r="AR66" s="228"/>
      <c r="AS66" s="228"/>
      <c r="AT66" s="228"/>
      <c r="AU66" s="228"/>
    </row>
    <row r="67" ht="15.75" customHeight="1">
      <c r="A67" s="216"/>
      <c r="B67" s="258"/>
      <c r="C67" s="117"/>
      <c r="D67" s="117"/>
      <c r="E67" s="117"/>
      <c r="F67" s="117"/>
      <c r="G67" s="117"/>
      <c r="H67" s="117"/>
      <c r="I67" s="117"/>
      <c r="J67" s="117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16"/>
      <c r="Z67" s="205"/>
      <c r="AA67" s="205"/>
      <c r="AB67" s="205"/>
    </row>
    <row r="68">
      <c r="A68" s="205"/>
      <c r="B68" s="140"/>
      <c r="C68" s="48"/>
      <c r="D68" s="117"/>
      <c r="E68" s="117"/>
      <c r="F68" s="117"/>
      <c r="G68" s="117"/>
      <c r="H68" s="117"/>
      <c r="I68" s="117"/>
      <c r="J68" s="117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205"/>
      <c r="Z68" s="205"/>
      <c r="AA68" s="205"/>
      <c r="AB68" s="205"/>
    </row>
    <row r="69">
      <c r="A69" s="205"/>
      <c r="B69" s="140"/>
      <c r="C69" s="260"/>
      <c r="D69" s="117"/>
      <c r="E69" s="117"/>
      <c r="F69" s="117"/>
      <c r="G69" s="117"/>
      <c r="H69" s="117"/>
      <c r="I69" s="117"/>
      <c r="J69" s="117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205"/>
      <c r="Z69" s="205"/>
      <c r="AA69" s="205"/>
      <c r="AB69" s="205"/>
    </row>
    <row r="70">
      <c r="A70" s="205"/>
      <c r="B70" s="48"/>
      <c r="C70" s="117"/>
      <c r="D70" s="117"/>
      <c r="E70" s="117"/>
      <c r="F70" s="117"/>
      <c r="G70" s="117"/>
      <c r="H70" s="117"/>
      <c r="I70" s="117"/>
      <c r="J70" s="117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205"/>
      <c r="Z70" s="205"/>
      <c r="AA70" s="205"/>
      <c r="AB70" s="205"/>
    </row>
    <row r="71">
      <c r="A71" s="205"/>
      <c r="B71" s="48"/>
      <c r="C71" s="261"/>
      <c r="D71" s="262"/>
      <c r="E71" s="262"/>
      <c r="F71" s="262"/>
      <c r="G71" s="262"/>
      <c r="H71" s="262"/>
      <c r="I71" s="262"/>
      <c r="J71" s="262"/>
      <c r="K71" s="263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205"/>
      <c r="Z71" s="205"/>
      <c r="AA71" s="205"/>
      <c r="AB71" s="205"/>
    </row>
    <row r="72">
      <c r="A72" s="205"/>
      <c r="B72" s="48"/>
      <c r="C72" s="260"/>
      <c r="D72" s="117"/>
      <c r="E72" s="117"/>
      <c r="F72" s="117"/>
      <c r="G72" s="117"/>
      <c r="H72" s="117"/>
      <c r="I72" s="117"/>
      <c r="J72" s="117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205"/>
      <c r="Z72" s="205"/>
      <c r="AA72" s="205"/>
      <c r="AB72" s="205"/>
    </row>
    <row r="73">
      <c r="A73" s="205"/>
      <c r="B73" s="48"/>
      <c r="C73" s="117"/>
      <c r="D73" s="117"/>
      <c r="E73" s="117"/>
      <c r="F73" s="117"/>
      <c r="G73" s="117"/>
      <c r="H73" s="117"/>
      <c r="I73" s="117"/>
      <c r="J73" s="117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205"/>
      <c r="Z73" s="205"/>
      <c r="AA73" s="205"/>
      <c r="AB73" s="205"/>
    </row>
    <row r="74">
      <c r="A74" s="205"/>
      <c r="B74" s="48"/>
      <c r="C74" s="48"/>
      <c r="D74" s="48"/>
      <c r="E74" s="117"/>
      <c r="F74" s="117"/>
      <c r="G74" s="117"/>
      <c r="H74" s="117"/>
      <c r="I74" s="117"/>
      <c r="J74" s="117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205"/>
      <c r="Z74" s="205"/>
      <c r="AA74" s="205"/>
      <c r="AB74" s="205"/>
    </row>
    <row r="75">
      <c r="A75" s="205"/>
      <c r="B75" s="48"/>
      <c r="C75" s="48"/>
      <c r="D75" s="48"/>
      <c r="E75" s="117"/>
      <c r="F75" s="117"/>
      <c r="G75" s="117"/>
      <c r="H75" s="117"/>
      <c r="I75" s="117"/>
      <c r="J75" s="117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205"/>
      <c r="Z75" s="205"/>
      <c r="AA75" s="205"/>
      <c r="AB75" s="205"/>
    </row>
    <row r="76">
      <c r="A76" s="205"/>
      <c r="B76" s="48"/>
      <c r="C76" s="117"/>
      <c r="D76" s="117"/>
      <c r="E76" s="117"/>
      <c r="F76" s="117"/>
      <c r="G76" s="117"/>
      <c r="H76" s="117"/>
      <c r="I76" s="117"/>
      <c r="J76" s="117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205"/>
      <c r="Z76" s="205"/>
      <c r="AA76" s="205"/>
      <c r="AB76" s="205"/>
    </row>
    <row r="77">
      <c r="A77" s="205"/>
      <c r="B77" s="48"/>
      <c r="C77" s="117"/>
      <c r="D77" s="117"/>
      <c r="E77" s="117"/>
      <c r="F77" s="117"/>
      <c r="G77" s="117"/>
      <c r="H77" s="117"/>
      <c r="I77" s="117"/>
      <c r="J77" s="117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205"/>
      <c r="Z77" s="205"/>
      <c r="AA77" s="205"/>
      <c r="AB77" s="205"/>
    </row>
    <row r="78">
      <c r="A78" s="205"/>
      <c r="B78" s="48"/>
      <c r="C78" s="117"/>
      <c r="D78" s="117"/>
      <c r="E78" s="117"/>
      <c r="F78" s="117"/>
      <c r="G78" s="117"/>
      <c r="H78" s="117"/>
      <c r="I78" s="117"/>
      <c r="J78" s="117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205"/>
      <c r="Z78" s="205"/>
      <c r="AA78" s="205"/>
      <c r="AB78" s="205"/>
    </row>
    <row r="79">
      <c r="A79" s="205"/>
      <c r="B79" s="48"/>
      <c r="C79" s="117"/>
      <c r="D79" s="117"/>
      <c r="E79" s="117"/>
      <c r="F79" s="117"/>
      <c r="G79" s="117"/>
      <c r="H79" s="117"/>
      <c r="I79" s="117"/>
      <c r="J79" s="117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205"/>
      <c r="Z79" s="205"/>
      <c r="AA79" s="205"/>
      <c r="AB79" s="205"/>
    </row>
    <row r="80">
      <c r="A80" s="205"/>
      <c r="B80" s="48"/>
      <c r="C80" s="117"/>
      <c r="D80" s="117"/>
      <c r="E80" s="117"/>
      <c r="F80" s="117"/>
      <c r="G80" s="117"/>
      <c r="H80" s="117"/>
      <c r="I80" s="117"/>
      <c r="J80" s="117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205"/>
      <c r="Z80" s="205"/>
      <c r="AA80" s="205"/>
      <c r="AB80" s="205"/>
    </row>
    <row r="81">
      <c r="A81" s="205"/>
      <c r="B81" s="48"/>
      <c r="C81" s="117"/>
      <c r="D81" s="117"/>
      <c r="E81" s="117"/>
      <c r="F81" s="117"/>
      <c r="G81" s="117"/>
      <c r="H81" s="117"/>
      <c r="I81" s="117"/>
      <c r="J81" s="117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205"/>
      <c r="Z81" s="205"/>
      <c r="AA81" s="205"/>
      <c r="AB81" s="205"/>
    </row>
    <row r="82">
      <c r="A82" s="205"/>
      <c r="B82" s="48"/>
      <c r="C82" s="117"/>
      <c r="D82" s="117"/>
      <c r="E82" s="117"/>
      <c r="F82" s="117"/>
      <c r="G82" s="117"/>
      <c r="H82" s="117"/>
      <c r="I82" s="117"/>
      <c r="J82" s="117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205"/>
      <c r="Z82" s="205"/>
      <c r="AA82" s="205"/>
      <c r="AB82" s="205"/>
    </row>
    <row r="83">
      <c r="A83" s="205"/>
      <c r="B83" s="48"/>
      <c r="C83" s="117"/>
      <c r="D83" s="117"/>
      <c r="E83" s="117"/>
      <c r="F83" s="117"/>
      <c r="G83" s="117"/>
      <c r="H83" s="117"/>
      <c r="I83" s="117"/>
      <c r="J83" s="117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205"/>
      <c r="Z83" s="205"/>
      <c r="AA83" s="205"/>
      <c r="AB83" s="205"/>
    </row>
    <row r="84">
      <c r="A84" s="205"/>
      <c r="B84" s="48"/>
      <c r="C84" s="117"/>
      <c r="D84" s="117"/>
      <c r="E84" s="117"/>
      <c r="F84" s="117"/>
      <c r="G84" s="117"/>
      <c r="H84" s="117"/>
      <c r="I84" s="117"/>
      <c r="J84" s="117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205"/>
      <c r="Z84" s="205"/>
      <c r="AA84" s="205"/>
      <c r="AB84" s="205"/>
    </row>
    <row r="85">
      <c r="A85" s="205"/>
      <c r="B85" s="48"/>
      <c r="C85" s="117"/>
      <c r="D85" s="117"/>
      <c r="E85" s="117"/>
      <c r="F85" s="117"/>
      <c r="G85" s="117"/>
      <c r="H85" s="117"/>
      <c r="I85" s="117"/>
      <c r="J85" s="117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205"/>
      <c r="Z85" s="205"/>
      <c r="AA85" s="205"/>
      <c r="AB85" s="205"/>
    </row>
    <row r="86">
      <c r="A86" s="205"/>
      <c r="B86" s="48"/>
      <c r="C86" s="117"/>
      <c r="D86" s="117"/>
      <c r="E86" s="117"/>
      <c r="F86" s="117"/>
      <c r="G86" s="117"/>
      <c r="H86" s="117"/>
      <c r="I86" s="117"/>
      <c r="J86" s="117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205"/>
      <c r="Z86" s="205"/>
      <c r="AA86" s="205"/>
      <c r="AB86" s="205"/>
    </row>
    <row r="87">
      <c r="A87" s="205"/>
      <c r="B87" s="48"/>
      <c r="C87" s="117"/>
      <c r="D87" s="117"/>
      <c r="E87" s="117"/>
      <c r="F87" s="117"/>
      <c r="G87" s="117"/>
      <c r="H87" s="117"/>
      <c r="I87" s="117"/>
      <c r="J87" s="117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205"/>
      <c r="Z87" s="205"/>
      <c r="AA87" s="205"/>
      <c r="AB87" s="205"/>
    </row>
    <row r="88">
      <c r="A88" s="205"/>
      <c r="B88" s="48"/>
      <c r="C88" s="117"/>
      <c r="D88" s="117"/>
      <c r="E88" s="117"/>
      <c r="F88" s="117"/>
      <c r="G88" s="117"/>
      <c r="H88" s="117"/>
      <c r="I88" s="117"/>
      <c r="J88" s="117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205"/>
      <c r="Z88" s="205"/>
      <c r="AA88" s="205"/>
      <c r="AB88" s="205"/>
    </row>
    <row r="89">
      <c r="A89" s="205"/>
      <c r="B89" s="48"/>
      <c r="C89" s="117"/>
      <c r="D89" s="117"/>
      <c r="E89" s="117"/>
      <c r="F89" s="117"/>
      <c r="G89" s="117"/>
      <c r="H89" s="117"/>
      <c r="I89" s="117"/>
      <c r="J89" s="117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205"/>
      <c r="Z89" s="205"/>
      <c r="AA89" s="205"/>
      <c r="AB89" s="205"/>
    </row>
    <row r="90">
      <c r="A90" s="205"/>
      <c r="B90" s="48"/>
      <c r="C90" s="117"/>
      <c r="D90" s="117"/>
      <c r="E90" s="117"/>
      <c r="F90" s="117"/>
      <c r="G90" s="117"/>
      <c r="H90" s="117"/>
      <c r="I90" s="117"/>
      <c r="J90" s="117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205"/>
      <c r="Z90" s="205"/>
      <c r="AA90" s="205"/>
      <c r="AB90" s="205"/>
    </row>
    <row r="91">
      <c r="A91" s="205"/>
      <c r="B91" s="48"/>
      <c r="C91" s="117"/>
      <c r="D91" s="117"/>
      <c r="E91" s="117"/>
      <c r="F91" s="117"/>
      <c r="G91" s="117"/>
      <c r="H91" s="117"/>
      <c r="I91" s="117"/>
      <c r="J91" s="117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205"/>
      <c r="Z91" s="205"/>
      <c r="AA91" s="205"/>
      <c r="AB91" s="205"/>
    </row>
    <row r="92">
      <c r="A92" s="205"/>
      <c r="B92" s="48"/>
      <c r="C92" s="117"/>
      <c r="D92" s="117"/>
      <c r="E92" s="117"/>
      <c r="F92" s="117"/>
      <c r="G92" s="117"/>
      <c r="H92" s="117"/>
      <c r="I92" s="117"/>
      <c r="J92" s="117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205"/>
      <c r="Z92" s="205"/>
      <c r="AA92" s="205"/>
      <c r="AB92" s="205"/>
    </row>
    <row r="93">
      <c r="A93" s="205"/>
      <c r="B93" s="48"/>
      <c r="C93" s="117"/>
      <c r="D93" s="117"/>
      <c r="E93" s="117"/>
      <c r="F93" s="117"/>
      <c r="G93" s="117"/>
      <c r="H93" s="117"/>
      <c r="I93" s="117"/>
      <c r="J93" s="117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205"/>
      <c r="Z93" s="205"/>
      <c r="AA93" s="205"/>
      <c r="AB93" s="205"/>
    </row>
    <row r="94">
      <c r="A94" s="205"/>
      <c r="B94" s="48"/>
      <c r="C94" s="117"/>
      <c r="D94" s="117"/>
      <c r="E94" s="117"/>
      <c r="F94" s="117"/>
      <c r="G94" s="117"/>
      <c r="H94" s="117"/>
      <c r="I94" s="117"/>
      <c r="J94" s="117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205"/>
      <c r="Z94" s="205"/>
      <c r="AA94" s="205"/>
      <c r="AB94" s="205"/>
    </row>
    <row r="95">
      <c r="A95" s="205"/>
      <c r="B95" s="48"/>
      <c r="C95" s="117"/>
      <c r="D95" s="117"/>
      <c r="E95" s="117"/>
      <c r="F95" s="117"/>
      <c r="G95" s="117"/>
      <c r="H95" s="117"/>
      <c r="I95" s="117"/>
      <c r="J95" s="117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205"/>
      <c r="Z95" s="205"/>
      <c r="AA95" s="205"/>
      <c r="AB95" s="205"/>
    </row>
    <row r="96">
      <c r="A96" s="205"/>
      <c r="B96" s="48"/>
      <c r="C96" s="117"/>
      <c r="D96" s="117"/>
      <c r="E96" s="117"/>
      <c r="F96" s="117"/>
      <c r="G96" s="117"/>
      <c r="H96" s="117"/>
      <c r="I96" s="117"/>
      <c r="J96" s="117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205"/>
      <c r="Z96" s="205"/>
      <c r="AA96" s="205"/>
      <c r="AB96" s="205"/>
    </row>
    <row r="97">
      <c r="A97" s="205"/>
      <c r="B97" s="48"/>
      <c r="C97" s="117"/>
      <c r="D97" s="117"/>
      <c r="E97" s="117"/>
      <c r="F97" s="117"/>
      <c r="G97" s="117"/>
      <c r="H97" s="117"/>
      <c r="I97" s="117"/>
      <c r="J97" s="117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205"/>
      <c r="Z97" s="205"/>
      <c r="AA97" s="205"/>
      <c r="AB97" s="205"/>
    </row>
    <row r="98">
      <c r="A98" s="205"/>
      <c r="B98" s="48"/>
      <c r="C98" s="117"/>
      <c r="D98" s="117"/>
      <c r="E98" s="117"/>
      <c r="F98" s="117"/>
      <c r="G98" s="117"/>
      <c r="H98" s="117"/>
      <c r="I98" s="117"/>
      <c r="J98" s="117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205"/>
      <c r="Z98" s="205"/>
      <c r="AA98" s="205"/>
      <c r="AB98" s="205"/>
    </row>
    <row r="99">
      <c r="A99" s="205"/>
      <c r="B99" s="48"/>
      <c r="C99" s="117"/>
      <c r="D99" s="117"/>
      <c r="E99" s="117"/>
      <c r="F99" s="117"/>
      <c r="G99" s="117"/>
      <c r="H99" s="117"/>
      <c r="I99" s="117"/>
      <c r="J99" s="117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205"/>
      <c r="Z99" s="205"/>
      <c r="AA99" s="205"/>
      <c r="AB99" s="205"/>
    </row>
    <row r="100">
      <c r="A100" s="205"/>
      <c r="B100" s="48"/>
      <c r="C100" s="117"/>
      <c r="D100" s="117"/>
      <c r="E100" s="117"/>
      <c r="F100" s="117"/>
      <c r="G100" s="117"/>
      <c r="H100" s="117"/>
      <c r="I100" s="117"/>
      <c r="J100" s="117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205"/>
      <c r="Z100" s="205"/>
      <c r="AA100" s="205"/>
      <c r="AB100" s="205"/>
    </row>
    <row r="101">
      <c r="A101" s="205"/>
      <c r="B101" s="48"/>
      <c r="C101" s="117"/>
      <c r="D101" s="117"/>
      <c r="E101" s="117"/>
      <c r="F101" s="117"/>
      <c r="G101" s="117"/>
      <c r="H101" s="117"/>
      <c r="I101" s="117"/>
      <c r="J101" s="117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205"/>
      <c r="Z101" s="205"/>
      <c r="AA101" s="205"/>
      <c r="AB101" s="205"/>
    </row>
    <row r="102">
      <c r="A102" s="205"/>
      <c r="B102" s="48"/>
      <c r="C102" s="117"/>
      <c r="D102" s="117"/>
      <c r="E102" s="117"/>
      <c r="F102" s="117"/>
      <c r="G102" s="117"/>
      <c r="H102" s="117"/>
      <c r="I102" s="117"/>
      <c r="J102" s="117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205"/>
      <c r="Z102" s="205"/>
      <c r="AA102" s="205"/>
      <c r="AB102" s="205"/>
    </row>
    <row r="103">
      <c r="A103" s="205"/>
      <c r="B103" s="48"/>
      <c r="C103" s="117"/>
      <c r="D103" s="117"/>
      <c r="E103" s="117"/>
      <c r="F103" s="117"/>
      <c r="G103" s="117"/>
      <c r="H103" s="117"/>
      <c r="I103" s="117"/>
      <c r="J103" s="117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205"/>
      <c r="Z103" s="205"/>
      <c r="AA103" s="205"/>
      <c r="AB103" s="205"/>
    </row>
    <row r="104">
      <c r="A104" s="205"/>
      <c r="B104" s="48"/>
      <c r="C104" s="117"/>
      <c r="D104" s="117"/>
      <c r="E104" s="117"/>
      <c r="F104" s="117"/>
      <c r="G104" s="117"/>
      <c r="H104" s="117"/>
      <c r="I104" s="117"/>
      <c r="J104" s="117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205"/>
      <c r="Z104" s="205"/>
      <c r="AA104" s="205"/>
      <c r="AB104" s="205"/>
    </row>
    <row r="105">
      <c r="A105" s="205"/>
      <c r="B105" s="48"/>
      <c r="C105" s="117"/>
      <c r="D105" s="117"/>
      <c r="E105" s="117"/>
      <c r="F105" s="117"/>
      <c r="G105" s="117"/>
      <c r="H105" s="117"/>
      <c r="I105" s="117"/>
      <c r="J105" s="117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205"/>
      <c r="Z105" s="205"/>
      <c r="AA105" s="205"/>
      <c r="AB105" s="205"/>
    </row>
    <row r="106">
      <c r="A106" s="205"/>
      <c r="B106" s="48"/>
      <c r="C106" s="117"/>
      <c r="D106" s="117"/>
      <c r="E106" s="117"/>
      <c r="F106" s="117"/>
      <c r="G106" s="117"/>
      <c r="H106" s="117"/>
      <c r="I106" s="117"/>
      <c r="J106" s="117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205"/>
      <c r="Z106" s="205"/>
      <c r="AA106" s="205"/>
      <c r="AB106" s="205"/>
    </row>
    <row r="107">
      <c r="A107" s="205"/>
      <c r="B107" s="48"/>
      <c r="C107" s="117"/>
      <c r="D107" s="117"/>
      <c r="E107" s="117"/>
      <c r="F107" s="117"/>
      <c r="G107" s="117"/>
      <c r="H107" s="117"/>
      <c r="I107" s="117"/>
      <c r="J107" s="117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205"/>
      <c r="Z107" s="205"/>
      <c r="AA107" s="205"/>
      <c r="AB107" s="205"/>
    </row>
    <row r="108">
      <c r="A108" s="205"/>
      <c r="B108" s="48"/>
      <c r="C108" s="117"/>
      <c r="D108" s="117"/>
      <c r="E108" s="117"/>
      <c r="F108" s="117"/>
      <c r="G108" s="117"/>
      <c r="H108" s="117"/>
      <c r="I108" s="117"/>
      <c r="J108" s="117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205"/>
      <c r="Z108" s="205"/>
      <c r="AA108" s="205"/>
      <c r="AB108" s="205"/>
    </row>
    <row r="109">
      <c r="A109" s="205"/>
      <c r="B109" s="48"/>
      <c r="C109" s="117"/>
      <c r="D109" s="117"/>
      <c r="E109" s="117"/>
      <c r="F109" s="117"/>
      <c r="G109" s="117"/>
      <c r="H109" s="117"/>
      <c r="I109" s="117"/>
      <c r="J109" s="117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205"/>
      <c r="Z109" s="205"/>
      <c r="AA109" s="205"/>
      <c r="AB109" s="205"/>
    </row>
    <row r="110">
      <c r="A110" s="205"/>
      <c r="B110" s="48"/>
      <c r="C110" s="117"/>
      <c r="D110" s="117"/>
      <c r="E110" s="117"/>
      <c r="F110" s="117"/>
      <c r="G110" s="117"/>
      <c r="H110" s="117"/>
      <c r="I110" s="117"/>
      <c r="J110" s="117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205"/>
      <c r="Z110" s="205"/>
      <c r="AA110" s="205"/>
      <c r="AB110" s="205"/>
    </row>
    <row r="111">
      <c r="A111" s="205"/>
      <c r="B111" s="48"/>
      <c r="C111" s="117"/>
      <c r="D111" s="117"/>
      <c r="E111" s="117"/>
      <c r="F111" s="117"/>
      <c r="G111" s="117"/>
      <c r="H111" s="117"/>
      <c r="I111" s="117"/>
      <c r="J111" s="117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205"/>
      <c r="Z111" s="205"/>
      <c r="AA111" s="205"/>
      <c r="AB111" s="205"/>
    </row>
    <row r="112">
      <c r="A112" s="205"/>
      <c r="B112" s="48"/>
      <c r="C112" s="117"/>
      <c r="D112" s="117"/>
      <c r="E112" s="117"/>
      <c r="F112" s="117"/>
      <c r="G112" s="117"/>
      <c r="H112" s="117"/>
      <c r="I112" s="117"/>
      <c r="J112" s="117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205"/>
      <c r="Z112" s="205"/>
      <c r="AA112" s="205"/>
      <c r="AB112" s="205"/>
    </row>
    <row r="113">
      <c r="A113" s="205"/>
      <c r="B113" s="48"/>
      <c r="C113" s="117"/>
      <c r="D113" s="117"/>
      <c r="E113" s="117"/>
      <c r="F113" s="117"/>
      <c r="G113" s="117"/>
      <c r="H113" s="117"/>
      <c r="I113" s="117"/>
      <c r="J113" s="117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205"/>
      <c r="Z113" s="205"/>
      <c r="AA113" s="205"/>
      <c r="AB113" s="205"/>
    </row>
    <row r="114">
      <c r="A114" s="205"/>
      <c r="B114" s="48"/>
      <c r="C114" s="117"/>
      <c r="D114" s="117"/>
      <c r="E114" s="117"/>
      <c r="F114" s="117"/>
      <c r="G114" s="117"/>
      <c r="H114" s="117"/>
      <c r="I114" s="117"/>
      <c r="J114" s="117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205"/>
      <c r="Z114" s="205"/>
      <c r="AA114" s="205"/>
      <c r="AB114" s="205"/>
    </row>
    <row r="115">
      <c r="A115" s="205"/>
      <c r="B115" s="48"/>
      <c r="C115" s="117"/>
      <c r="D115" s="117"/>
      <c r="E115" s="117"/>
      <c r="F115" s="117"/>
      <c r="G115" s="117"/>
      <c r="H115" s="117"/>
      <c r="I115" s="117"/>
      <c r="J115" s="117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205"/>
      <c r="Z115" s="205"/>
      <c r="AA115" s="205"/>
      <c r="AB115" s="205"/>
    </row>
    <row r="116">
      <c r="A116" s="205"/>
      <c r="B116" s="48"/>
      <c r="C116" s="117"/>
      <c r="D116" s="117"/>
      <c r="E116" s="117"/>
      <c r="F116" s="117"/>
      <c r="G116" s="117"/>
      <c r="H116" s="117"/>
      <c r="I116" s="117"/>
      <c r="J116" s="117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205"/>
      <c r="Z116" s="205"/>
      <c r="AA116" s="205"/>
      <c r="AB116" s="205"/>
    </row>
    <row r="117">
      <c r="A117" s="205"/>
      <c r="B117" s="48"/>
      <c r="C117" s="117"/>
      <c r="D117" s="117"/>
      <c r="E117" s="117"/>
      <c r="F117" s="117"/>
      <c r="G117" s="117"/>
      <c r="H117" s="117"/>
      <c r="I117" s="117"/>
      <c r="J117" s="11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205"/>
      <c r="Z117" s="205"/>
      <c r="AA117" s="205"/>
      <c r="AB117" s="205"/>
    </row>
    <row r="118">
      <c r="A118" s="205"/>
      <c r="B118" s="48"/>
      <c r="C118" s="117"/>
      <c r="D118" s="117"/>
      <c r="E118" s="117"/>
      <c r="F118" s="117"/>
      <c r="G118" s="117"/>
      <c r="H118" s="117"/>
      <c r="I118" s="117"/>
      <c r="J118" s="117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205"/>
      <c r="Z118" s="205"/>
      <c r="AA118" s="205"/>
      <c r="AB118" s="205"/>
    </row>
    <row r="119">
      <c r="A119" s="205"/>
      <c r="B119" s="48"/>
      <c r="C119" s="117"/>
      <c r="D119" s="117"/>
      <c r="E119" s="117"/>
      <c r="F119" s="117"/>
      <c r="G119" s="117"/>
      <c r="H119" s="117"/>
      <c r="I119" s="117"/>
      <c r="J119" s="117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205"/>
      <c r="Z119" s="205"/>
      <c r="AA119" s="205"/>
      <c r="AB119" s="205"/>
    </row>
    <row r="120">
      <c r="A120" s="205"/>
      <c r="B120" s="48"/>
      <c r="C120" s="117"/>
      <c r="D120" s="117"/>
      <c r="E120" s="117"/>
      <c r="F120" s="117"/>
      <c r="G120" s="117"/>
      <c r="H120" s="117"/>
      <c r="I120" s="117"/>
      <c r="J120" s="117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205"/>
      <c r="Z120" s="205"/>
      <c r="AA120" s="205"/>
      <c r="AB120" s="205"/>
    </row>
    <row r="121">
      <c r="A121" s="205"/>
      <c r="B121" s="48"/>
      <c r="C121" s="117"/>
      <c r="D121" s="117"/>
      <c r="E121" s="117"/>
      <c r="F121" s="117"/>
      <c r="G121" s="117"/>
      <c r="H121" s="117"/>
      <c r="I121" s="117"/>
      <c r="J121" s="117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205"/>
      <c r="Z121" s="205"/>
      <c r="AA121" s="205"/>
      <c r="AB121" s="205"/>
    </row>
    <row r="122">
      <c r="A122" s="205"/>
      <c r="B122" s="48"/>
      <c r="C122" s="117"/>
      <c r="D122" s="117"/>
      <c r="E122" s="117"/>
      <c r="F122" s="117"/>
      <c r="G122" s="117"/>
      <c r="H122" s="117"/>
      <c r="I122" s="117"/>
      <c r="J122" s="117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205"/>
      <c r="Z122" s="205"/>
      <c r="AA122" s="205"/>
      <c r="AB122" s="205"/>
    </row>
    <row r="123">
      <c r="A123" s="205"/>
      <c r="B123" s="48"/>
      <c r="C123" s="117"/>
      <c r="D123" s="117"/>
      <c r="E123" s="117"/>
      <c r="F123" s="117"/>
      <c r="G123" s="117"/>
      <c r="H123" s="117"/>
      <c r="I123" s="117"/>
      <c r="J123" s="117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205"/>
      <c r="Z123" s="205"/>
      <c r="AA123" s="205"/>
      <c r="AB123" s="205"/>
    </row>
    <row r="124">
      <c r="A124" s="205"/>
      <c r="B124" s="48"/>
      <c r="C124" s="117"/>
      <c r="D124" s="117"/>
      <c r="E124" s="117"/>
      <c r="F124" s="117"/>
      <c r="G124" s="117"/>
      <c r="H124" s="117"/>
      <c r="I124" s="117"/>
      <c r="J124" s="117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205"/>
      <c r="Z124" s="205"/>
      <c r="AA124" s="205"/>
      <c r="AB124" s="205"/>
    </row>
    <row r="125">
      <c r="A125" s="205"/>
      <c r="B125" s="48"/>
      <c r="C125" s="117"/>
      <c r="D125" s="117"/>
      <c r="E125" s="117"/>
      <c r="F125" s="117"/>
      <c r="G125" s="117"/>
      <c r="H125" s="117"/>
      <c r="I125" s="117"/>
      <c r="J125" s="117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205"/>
      <c r="Z125" s="205"/>
      <c r="AA125" s="205"/>
      <c r="AB125" s="205"/>
    </row>
    <row r="126">
      <c r="A126" s="205"/>
      <c r="B126" s="48"/>
      <c r="C126" s="117"/>
      <c r="D126" s="117"/>
      <c r="E126" s="117"/>
      <c r="F126" s="117"/>
      <c r="G126" s="117"/>
      <c r="H126" s="117"/>
      <c r="I126" s="117"/>
      <c r="J126" s="117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205"/>
      <c r="Z126" s="205"/>
      <c r="AA126" s="205"/>
      <c r="AB126" s="205"/>
    </row>
    <row r="127">
      <c r="A127" s="205"/>
      <c r="B127" s="48"/>
      <c r="C127" s="117"/>
      <c r="D127" s="117"/>
      <c r="E127" s="117"/>
      <c r="F127" s="117"/>
      <c r="G127" s="117"/>
      <c r="H127" s="117"/>
      <c r="I127" s="117"/>
      <c r="J127" s="117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205"/>
      <c r="Z127" s="205"/>
      <c r="AA127" s="205"/>
      <c r="AB127" s="205"/>
    </row>
    <row r="128">
      <c r="A128" s="205"/>
      <c r="B128" s="48"/>
      <c r="C128" s="117"/>
      <c r="D128" s="117"/>
      <c r="E128" s="117"/>
      <c r="F128" s="117"/>
      <c r="G128" s="117"/>
      <c r="H128" s="117"/>
      <c r="I128" s="117"/>
      <c r="J128" s="117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205"/>
      <c r="Z128" s="205"/>
      <c r="AA128" s="205"/>
      <c r="AB128" s="205"/>
    </row>
    <row r="129">
      <c r="A129" s="205"/>
      <c r="B129" s="48"/>
      <c r="C129" s="117"/>
      <c r="D129" s="117"/>
      <c r="E129" s="117"/>
      <c r="F129" s="117"/>
      <c r="G129" s="117"/>
      <c r="H129" s="117"/>
      <c r="I129" s="117"/>
      <c r="J129" s="117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205"/>
      <c r="Z129" s="205"/>
      <c r="AA129" s="205"/>
      <c r="AB129" s="205"/>
    </row>
    <row r="130">
      <c r="A130" s="205"/>
      <c r="B130" s="48"/>
      <c r="C130" s="117"/>
      <c r="D130" s="117"/>
      <c r="E130" s="117"/>
      <c r="F130" s="117"/>
      <c r="G130" s="117"/>
      <c r="H130" s="117"/>
      <c r="I130" s="117"/>
      <c r="J130" s="117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205"/>
      <c r="Z130" s="205"/>
      <c r="AA130" s="205"/>
      <c r="AB130" s="205"/>
    </row>
    <row r="131">
      <c r="A131" s="205"/>
      <c r="B131" s="48"/>
      <c r="C131" s="117"/>
      <c r="D131" s="117"/>
      <c r="E131" s="117"/>
      <c r="F131" s="117"/>
      <c r="G131" s="117"/>
      <c r="H131" s="117"/>
      <c r="I131" s="117"/>
      <c r="J131" s="117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205"/>
      <c r="Z131" s="205"/>
      <c r="AA131" s="205"/>
      <c r="AB131" s="205"/>
    </row>
    <row r="132">
      <c r="A132" s="205"/>
      <c r="B132" s="48"/>
      <c r="C132" s="117"/>
      <c r="D132" s="117"/>
      <c r="E132" s="117"/>
      <c r="F132" s="117"/>
      <c r="G132" s="117"/>
      <c r="H132" s="117"/>
      <c r="I132" s="117"/>
      <c r="J132" s="117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205"/>
      <c r="Z132" s="205"/>
      <c r="AA132" s="205"/>
      <c r="AB132" s="205"/>
    </row>
    <row r="133">
      <c r="A133" s="205"/>
      <c r="B133" s="48"/>
      <c r="C133" s="117"/>
      <c r="D133" s="117"/>
      <c r="E133" s="117"/>
      <c r="F133" s="117"/>
      <c r="G133" s="117"/>
      <c r="H133" s="117"/>
      <c r="I133" s="117"/>
      <c r="J133" s="117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205"/>
      <c r="Z133" s="205"/>
      <c r="AA133" s="205"/>
      <c r="AB133" s="205"/>
    </row>
    <row r="134">
      <c r="A134" s="205"/>
      <c r="B134" s="48"/>
      <c r="C134" s="117"/>
      <c r="D134" s="117"/>
      <c r="E134" s="117"/>
      <c r="F134" s="117"/>
      <c r="G134" s="117"/>
      <c r="H134" s="117"/>
      <c r="I134" s="117"/>
      <c r="J134" s="117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205"/>
      <c r="Z134" s="205"/>
      <c r="AA134" s="205"/>
      <c r="AB134" s="205"/>
    </row>
    <row r="135">
      <c r="A135" s="205"/>
      <c r="B135" s="48"/>
      <c r="C135" s="117"/>
      <c r="D135" s="117"/>
      <c r="E135" s="117"/>
      <c r="F135" s="117"/>
      <c r="G135" s="117"/>
      <c r="H135" s="117"/>
      <c r="I135" s="117"/>
      <c r="J135" s="117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205"/>
      <c r="Z135" s="205"/>
      <c r="AA135" s="205"/>
      <c r="AB135" s="205"/>
    </row>
    <row r="136">
      <c r="A136" s="205"/>
      <c r="B136" s="48"/>
      <c r="C136" s="117"/>
      <c r="D136" s="117"/>
      <c r="E136" s="117"/>
      <c r="F136" s="117"/>
      <c r="G136" s="117"/>
      <c r="H136" s="117"/>
      <c r="I136" s="117"/>
      <c r="J136" s="117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205"/>
      <c r="Z136" s="205"/>
      <c r="AA136" s="205"/>
      <c r="AB136" s="205"/>
    </row>
    <row r="137">
      <c r="A137" s="205"/>
      <c r="B137" s="48"/>
      <c r="C137" s="117"/>
      <c r="D137" s="117"/>
      <c r="E137" s="117"/>
      <c r="F137" s="117"/>
      <c r="G137" s="117"/>
      <c r="H137" s="117"/>
      <c r="I137" s="117"/>
      <c r="J137" s="117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205"/>
      <c r="Z137" s="205"/>
      <c r="AA137" s="205"/>
      <c r="AB137" s="205"/>
    </row>
    <row r="138">
      <c r="A138" s="205"/>
      <c r="B138" s="48"/>
      <c r="C138" s="117"/>
      <c r="D138" s="117"/>
      <c r="E138" s="117"/>
      <c r="F138" s="117"/>
      <c r="G138" s="117"/>
      <c r="H138" s="117"/>
      <c r="I138" s="117"/>
      <c r="J138" s="117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205"/>
      <c r="Z138" s="205"/>
      <c r="AA138" s="205"/>
      <c r="AB138" s="205"/>
    </row>
    <row r="139">
      <c r="A139" s="205"/>
      <c r="B139" s="48"/>
      <c r="C139" s="117"/>
      <c r="D139" s="117"/>
      <c r="E139" s="117"/>
      <c r="F139" s="117"/>
      <c r="G139" s="117"/>
      <c r="H139" s="117"/>
      <c r="I139" s="117"/>
      <c r="J139" s="117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205"/>
      <c r="Z139" s="205"/>
      <c r="AA139" s="205"/>
      <c r="AB139" s="205"/>
    </row>
    <row r="140">
      <c r="A140" s="205"/>
      <c r="B140" s="48"/>
      <c r="C140" s="117"/>
      <c r="D140" s="117"/>
      <c r="E140" s="117"/>
      <c r="F140" s="117"/>
      <c r="G140" s="117"/>
      <c r="H140" s="117"/>
      <c r="I140" s="117"/>
      <c r="J140" s="117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205"/>
      <c r="Z140" s="205"/>
      <c r="AA140" s="205"/>
      <c r="AB140" s="205"/>
    </row>
    <row r="141">
      <c r="A141" s="205"/>
      <c r="B141" s="48"/>
      <c r="C141" s="117"/>
      <c r="D141" s="117"/>
      <c r="E141" s="117"/>
      <c r="F141" s="117"/>
      <c r="G141" s="117"/>
      <c r="H141" s="117"/>
      <c r="I141" s="117"/>
      <c r="J141" s="117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205"/>
      <c r="Z141" s="205"/>
      <c r="AA141" s="205"/>
      <c r="AB141" s="205"/>
    </row>
    <row r="142">
      <c r="A142" s="205"/>
      <c r="B142" s="48"/>
      <c r="C142" s="117"/>
      <c r="D142" s="117"/>
      <c r="E142" s="117"/>
      <c r="F142" s="117"/>
      <c r="G142" s="117"/>
      <c r="H142" s="117"/>
      <c r="I142" s="117"/>
      <c r="J142" s="117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205"/>
      <c r="Z142" s="205"/>
      <c r="AA142" s="205"/>
      <c r="AB142" s="205"/>
    </row>
    <row r="143">
      <c r="A143" s="205"/>
      <c r="B143" s="48"/>
      <c r="C143" s="117"/>
      <c r="D143" s="117"/>
      <c r="E143" s="117"/>
      <c r="F143" s="117"/>
      <c r="G143" s="117"/>
      <c r="H143" s="117"/>
      <c r="I143" s="117"/>
      <c r="J143" s="117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205"/>
      <c r="Z143" s="205"/>
      <c r="AA143" s="205"/>
      <c r="AB143" s="205"/>
    </row>
    <row r="144">
      <c r="A144" s="205"/>
      <c r="B144" s="48"/>
      <c r="C144" s="117"/>
      <c r="D144" s="117"/>
      <c r="E144" s="117"/>
      <c r="F144" s="117"/>
      <c r="G144" s="117"/>
      <c r="H144" s="117"/>
      <c r="I144" s="117"/>
      <c r="J144" s="117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205"/>
      <c r="Z144" s="205"/>
      <c r="AA144" s="205"/>
      <c r="AB144" s="205"/>
    </row>
    <row r="145">
      <c r="A145" s="205"/>
      <c r="B145" s="48"/>
      <c r="C145" s="117"/>
      <c r="D145" s="117"/>
      <c r="E145" s="117"/>
      <c r="F145" s="117"/>
      <c r="G145" s="117"/>
      <c r="H145" s="117"/>
      <c r="I145" s="117"/>
      <c r="J145" s="117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205"/>
      <c r="Z145" s="205"/>
      <c r="AA145" s="205"/>
      <c r="AB145" s="205"/>
    </row>
    <row r="146">
      <c r="A146" s="205"/>
      <c r="B146" s="48"/>
      <c r="C146" s="117"/>
      <c r="D146" s="117"/>
      <c r="E146" s="117"/>
      <c r="F146" s="117"/>
      <c r="G146" s="117"/>
      <c r="H146" s="117"/>
      <c r="I146" s="117"/>
      <c r="J146" s="117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205"/>
      <c r="Z146" s="205"/>
      <c r="AA146" s="205"/>
      <c r="AB146" s="205"/>
    </row>
    <row r="147">
      <c r="A147" s="205"/>
      <c r="B147" s="48"/>
      <c r="C147" s="117"/>
      <c r="D147" s="117"/>
      <c r="E147" s="117"/>
      <c r="F147" s="117"/>
      <c r="G147" s="117"/>
      <c r="H147" s="117"/>
      <c r="I147" s="117"/>
      <c r="J147" s="117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205"/>
      <c r="Z147" s="205"/>
      <c r="AA147" s="205"/>
      <c r="AB147" s="205"/>
    </row>
    <row r="148">
      <c r="A148" s="205"/>
      <c r="B148" s="48"/>
      <c r="C148" s="117"/>
      <c r="D148" s="117"/>
      <c r="E148" s="117"/>
      <c r="F148" s="117"/>
      <c r="G148" s="117"/>
      <c r="H148" s="117"/>
      <c r="I148" s="117"/>
      <c r="J148" s="117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205"/>
      <c r="Z148" s="205"/>
      <c r="AA148" s="205"/>
      <c r="AB148" s="205"/>
    </row>
    <row r="149">
      <c r="A149" s="205"/>
      <c r="B149" s="48"/>
      <c r="C149" s="117"/>
      <c r="D149" s="117"/>
      <c r="E149" s="117"/>
      <c r="F149" s="117"/>
      <c r="G149" s="117"/>
      <c r="H149" s="117"/>
      <c r="I149" s="117"/>
      <c r="J149" s="117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205"/>
      <c r="Z149" s="205"/>
      <c r="AA149" s="205"/>
      <c r="AB149" s="205"/>
    </row>
    <row r="150">
      <c r="A150" s="205"/>
      <c r="B150" s="48"/>
      <c r="C150" s="117"/>
      <c r="D150" s="117"/>
      <c r="E150" s="117"/>
      <c r="F150" s="117"/>
      <c r="G150" s="117"/>
      <c r="H150" s="117"/>
      <c r="I150" s="117"/>
      <c r="J150" s="11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205"/>
      <c r="Z150" s="205"/>
      <c r="AA150" s="205"/>
      <c r="AB150" s="205"/>
    </row>
    <row r="151">
      <c r="A151" s="205"/>
      <c r="B151" s="48"/>
      <c r="C151" s="117"/>
      <c r="D151" s="117"/>
      <c r="E151" s="117"/>
      <c r="F151" s="117"/>
      <c r="G151" s="117"/>
      <c r="H151" s="117"/>
      <c r="I151" s="117"/>
      <c r="J151" s="117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205"/>
      <c r="Z151" s="205"/>
      <c r="AA151" s="205"/>
      <c r="AB151" s="205"/>
    </row>
    <row r="152">
      <c r="A152" s="205"/>
      <c r="B152" s="48"/>
      <c r="C152" s="117"/>
      <c r="D152" s="117"/>
      <c r="E152" s="117"/>
      <c r="F152" s="117"/>
      <c r="G152" s="117"/>
      <c r="H152" s="117"/>
      <c r="I152" s="117"/>
      <c r="J152" s="117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205"/>
      <c r="Z152" s="205"/>
      <c r="AA152" s="205"/>
      <c r="AB152" s="205"/>
    </row>
    <row r="153">
      <c r="A153" s="205"/>
      <c r="B153" s="48"/>
      <c r="C153" s="117"/>
      <c r="D153" s="117"/>
      <c r="E153" s="117"/>
      <c r="F153" s="117"/>
      <c r="G153" s="117"/>
      <c r="H153" s="117"/>
      <c r="I153" s="117"/>
      <c r="J153" s="117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205"/>
      <c r="Z153" s="205"/>
      <c r="AA153" s="205"/>
      <c r="AB153" s="205"/>
    </row>
    <row r="154">
      <c r="A154" s="205"/>
      <c r="B154" s="48"/>
      <c r="C154" s="117"/>
      <c r="D154" s="117"/>
      <c r="E154" s="117"/>
      <c r="F154" s="117"/>
      <c r="G154" s="117"/>
      <c r="H154" s="117"/>
      <c r="I154" s="117"/>
      <c r="J154" s="117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205"/>
      <c r="Z154" s="205"/>
      <c r="AA154" s="205"/>
      <c r="AB154" s="205"/>
    </row>
    <row r="155">
      <c r="A155" s="205"/>
      <c r="B155" s="48"/>
      <c r="C155" s="117"/>
      <c r="D155" s="117"/>
      <c r="E155" s="117"/>
      <c r="F155" s="117"/>
      <c r="G155" s="117"/>
      <c r="H155" s="117"/>
      <c r="I155" s="117"/>
      <c r="J155" s="117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205"/>
      <c r="Z155" s="205"/>
      <c r="AA155" s="205"/>
      <c r="AB155" s="205"/>
    </row>
    <row r="156">
      <c r="A156" s="205"/>
      <c r="B156" s="48"/>
      <c r="C156" s="117"/>
      <c r="D156" s="117"/>
      <c r="E156" s="117"/>
      <c r="F156" s="117"/>
      <c r="G156" s="117"/>
      <c r="H156" s="117"/>
      <c r="I156" s="117"/>
      <c r="J156" s="117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205"/>
      <c r="Z156" s="205"/>
      <c r="AA156" s="205"/>
      <c r="AB156" s="205"/>
    </row>
    <row r="157">
      <c r="A157" s="205"/>
      <c r="B157" s="48"/>
      <c r="C157" s="117"/>
      <c r="D157" s="117"/>
      <c r="E157" s="117"/>
      <c r="F157" s="117"/>
      <c r="G157" s="117"/>
      <c r="H157" s="117"/>
      <c r="I157" s="117"/>
      <c r="J157" s="117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205"/>
      <c r="Z157" s="205"/>
      <c r="AA157" s="205"/>
      <c r="AB157" s="205"/>
    </row>
    <row r="158">
      <c r="A158" s="205"/>
      <c r="B158" s="48"/>
      <c r="C158" s="117"/>
      <c r="D158" s="117"/>
      <c r="E158" s="117"/>
      <c r="F158" s="117"/>
      <c r="G158" s="117"/>
      <c r="H158" s="117"/>
      <c r="I158" s="117"/>
      <c r="J158" s="117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205"/>
      <c r="Z158" s="205"/>
      <c r="AA158" s="205"/>
      <c r="AB158" s="205"/>
    </row>
    <row r="159">
      <c r="A159" s="205"/>
      <c r="B159" s="48"/>
      <c r="C159" s="117"/>
      <c r="D159" s="117"/>
      <c r="E159" s="117"/>
      <c r="F159" s="117"/>
      <c r="G159" s="117"/>
      <c r="H159" s="117"/>
      <c r="I159" s="117"/>
      <c r="J159" s="117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205"/>
      <c r="Z159" s="205"/>
      <c r="AA159" s="205"/>
      <c r="AB159" s="205"/>
    </row>
    <row r="160">
      <c r="A160" s="205"/>
      <c r="B160" s="48"/>
      <c r="C160" s="117"/>
      <c r="D160" s="117"/>
      <c r="E160" s="117"/>
      <c r="F160" s="117"/>
      <c r="G160" s="117"/>
      <c r="H160" s="117"/>
      <c r="I160" s="117"/>
      <c r="J160" s="117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205"/>
      <c r="Z160" s="205"/>
      <c r="AA160" s="205"/>
      <c r="AB160" s="205"/>
    </row>
    <row r="161">
      <c r="A161" s="205"/>
      <c r="B161" s="48"/>
      <c r="C161" s="117"/>
      <c r="D161" s="117"/>
      <c r="E161" s="117"/>
      <c r="F161" s="117"/>
      <c r="G161" s="117"/>
      <c r="H161" s="117"/>
      <c r="I161" s="117"/>
      <c r="J161" s="117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205"/>
      <c r="Z161" s="205"/>
      <c r="AA161" s="205"/>
      <c r="AB161" s="205"/>
    </row>
    <row r="162">
      <c r="A162" s="205"/>
      <c r="B162" s="48"/>
      <c r="C162" s="117"/>
      <c r="D162" s="117"/>
      <c r="E162" s="117"/>
      <c r="F162" s="117"/>
      <c r="G162" s="117"/>
      <c r="H162" s="117"/>
      <c r="I162" s="117"/>
      <c r="J162" s="117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205"/>
      <c r="Z162" s="205"/>
      <c r="AA162" s="205"/>
      <c r="AB162" s="205"/>
    </row>
    <row r="163">
      <c r="A163" s="205"/>
      <c r="B163" s="48"/>
      <c r="C163" s="117"/>
      <c r="D163" s="117"/>
      <c r="E163" s="117"/>
      <c r="F163" s="117"/>
      <c r="G163" s="117"/>
      <c r="H163" s="117"/>
      <c r="I163" s="117"/>
      <c r="J163" s="117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205"/>
      <c r="Z163" s="205"/>
      <c r="AA163" s="205"/>
      <c r="AB163" s="205"/>
    </row>
    <row r="164">
      <c r="A164" s="205"/>
      <c r="B164" s="48"/>
      <c r="C164" s="117"/>
      <c r="D164" s="117"/>
      <c r="E164" s="117"/>
      <c r="F164" s="117"/>
      <c r="G164" s="117"/>
      <c r="H164" s="117"/>
      <c r="I164" s="117"/>
      <c r="J164" s="117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205"/>
      <c r="Z164" s="205"/>
      <c r="AA164" s="205"/>
      <c r="AB164" s="205"/>
    </row>
    <row r="165">
      <c r="A165" s="205"/>
      <c r="B165" s="48"/>
      <c r="C165" s="117"/>
      <c r="D165" s="117"/>
      <c r="E165" s="117"/>
      <c r="F165" s="117"/>
      <c r="G165" s="117"/>
      <c r="H165" s="117"/>
      <c r="I165" s="117"/>
      <c r="J165" s="117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205"/>
      <c r="Z165" s="205"/>
      <c r="AA165" s="205"/>
      <c r="AB165" s="205"/>
    </row>
    <row r="166">
      <c r="A166" s="205"/>
      <c r="B166" s="48"/>
      <c r="C166" s="117"/>
      <c r="D166" s="117"/>
      <c r="E166" s="117"/>
      <c r="F166" s="117"/>
      <c r="G166" s="117"/>
      <c r="H166" s="117"/>
      <c r="I166" s="117"/>
      <c r="J166" s="117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205"/>
      <c r="Z166" s="205"/>
      <c r="AA166" s="205"/>
      <c r="AB166" s="205"/>
    </row>
    <row r="167">
      <c r="A167" s="205"/>
      <c r="B167" s="48"/>
      <c r="C167" s="117"/>
      <c r="D167" s="117"/>
      <c r="E167" s="117"/>
      <c r="F167" s="117"/>
      <c r="G167" s="117"/>
      <c r="H167" s="117"/>
      <c r="I167" s="117"/>
      <c r="J167" s="117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205"/>
      <c r="Z167" s="205"/>
      <c r="AA167" s="205"/>
      <c r="AB167" s="205"/>
    </row>
    <row r="168">
      <c r="A168" s="205"/>
      <c r="B168" s="48"/>
      <c r="C168" s="117"/>
      <c r="D168" s="117"/>
      <c r="E168" s="117"/>
      <c r="F168" s="117"/>
      <c r="G168" s="117"/>
      <c r="H168" s="117"/>
      <c r="I168" s="117"/>
      <c r="J168" s="117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205"/>
      <c r="Z168" s="205"/>
      <c r="AA168" s="205"/>
      <c r="AB168" s="205"/>
    </row>
    <row r="169">
      <c r="A169" s="205"/>
      <c r="B169" s="48"/>
      <c r="C169" s="117"/>
      <c r="D169" s="117"/>
      <c r="E169" s="117"/>
      <c r="F169" s="117"/>
      <c r="G169" s="117"/>
      <c r="H169" s="117"/>
      <c r="I169" s="117"/>
      <c r="J169" s="117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205"/>
      <c r="Z169" s="205"/>
      <c r="AA169" s="205"/>
      <c r="AB169" s="205"/>
    </row>
    <row r="170">
      <c r="A170" s="205"/>
      <c r="B170" s="48"/>
      <c r="C170" s="117"/>
      <c r="D170" s="117"/>
      <c r="E170" s="117"/>
      <c r="F170" s="117"/>
      <c r="G170" s="117"/>
      <c r="H170" s="117"/>
      <c r="I170" s="117"/>
      <c r="J170" s="117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205"/>
      <c r="Z170" s="205"/>
      <c r="AA170" s="205"/>
      <c r="AB170" s="205"/>
    </row>
    <row r="171">
      <c r="A171" s="205"/>
      <c r="B171" s="48"/>
      <c r="C171" s="117"/>
      <c r="D171" s="117"/>
      <c r="E171" s="117"/>
      <c r="F171" s="117"/>
      <c r="G171" s="117"/>
      <c r="H171" s="117"/>
      <c r="I171" s="117"/>
      <c r="J171" s="117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205"/>
      <c r="Z171" s="205"/>
      <c r="AA171" s="205"/>
      <c r="AB171" s="205"/>
    </row>
    <row r="172">
      <c r="A172" s="205"/>
      <c r="B172" s="48"/>
      <c r="C172" s="117"/>
      <c r="D172" s="117"/>
      <c r="E172" s="117"/>
      <c r="F172" s="117"/>
      <c r="G172" s="117"/>
      <c r="H172" s="117"/>
      <c r="I172" s="117"/>
      <c r="J172" s="117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205"/>
      <c r="Z172" s="205"/>
      <c r="AA172" s="205"/>
      <c r="AB172" s="205"/>
    </row>
    <row r="173">
      <c r="A173" s="205"/>
      <c r="B173" s="48"/>
      <c r="C173" s="117"/>
      <c r="D173" s="117"/>
      <c r="E173" s="117"/>
      <c r="F173" s="117"/>
      <c r="G173" s="117"/>
      <c r="H173" s="117"/>
      <c r="I173" s="117"/>
      <c r="J173" s="117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205"/>
      <c r="Z173" s="205"/>
      <c r="AA173" s="205"/>
      <c r="AB173" s="205"/>
    </row>
    <row r="174">
      <c r="A174" s="205"/>
      <c r="B174" s="48"/>
      <c r="C174" s="117"/>
      <c r="D174" s="117"/>
      <c r="E174" s="117"/>
      <c r="F174" s="117"/>
      <c r="G174" s="117"/>
      <c r="H174" s="117"/>
      <c r="I174" s="117"/>
      <c r="J174" s="117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205"/>
      <c r="Z174" s="205"/>
      <c r="AA174" s="205"/>
      <c r="AB174" s="205"/>
    </row>
    <row r="175">
      <c r="A175" s="205"/>
      <c r="B175" s="48"/>
      <c r="C175" s="117"/>
      <c r="D175" s="117"/>
      <c r="E175" s="117"/>
      <c r="F175" s="117"/>
      <c r="G175" s="117"/>
      <c r="H175" s="117"/>
      <c r="I175" s="117"/>
      <c r="J175" s="117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205"/>
      <c r="Z175" s="205"/>
      <c r="AA175" s="205"/>
      <c r="AB175" s="205"/>
    </row>
    <row r="176">
      <c r="A176" s="205"/>
      <c r="B176" s="48"/>
      <c r="C176" s="117"/>
      <c r="D176" s="117"/>
      <c r="E176" s="117"/>
      <c r="F176" s="117"/>
      <c r="G176" s="117"/>
      <c r="H176" s="117"/>
      <c r="I176" s="117"/>
      <c r="J176" s="117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205"/>
      <c r="Z176" s="205"/>
      <c r="AA176" s="205"/>
      <c r="AB176" s="205"/>
    </row>
    <row r="177">
      <c r="A177" s="205"/>
      <c r="B177" s="48"/>
      <c r="C177" s="117"/>
      <c r="D177" s="117"/>
      <c r="E177" s="117"/>
      <c r="F177" s="117"/>
      <c r="G177" s="117"/>
      <c r="H177" s="117"/>
      <c r="I177" s="117"/>
      <c r="J177" s="117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205"/>
      <c r="Z177" s="205"/>
      <c r="AA177" s="205"/>
      <c r="AB177" s="205"/>
    </row>
    <row r="178">
      <c r="A178" s="205"/>
      <c r="B178" s="48"/>
      <c r="C178" s="117"/>
      <c r="D178" s="117"/>
      <c r="E178" s="117"/>
      <c r="F178" s="117"/>
      <c r="G178" s="117"/>
      <c r="H178" s="117"/>
      <c r="I178" s="117"/>
      <c r="J178" s="117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205"/>
      <c r="Z178" s="205"/>
      <c r="AA178" s="205"/>
      <c r="AB178" s="205"/>
    </row>
    <row r="179">
      <c r="A179" s="205"/>
      <c r="B179" s="48"/>
      <c r="C179" s="117"/>
      <c r="D179" s="117"/>
      <c r="E179" s="117"/>
      <c r="F179" s="117"/>
      <c r="G179" s="117"/>
      <c r="H179" s="117"/>
      <c r="I179" s="117"/>
      <c r="J179" s="117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205"/>
      <c r="Z179" s="205"/>
      <c r="AA179" s="205"/>
      <c r="AB179" s="205"/>
    </row>
    <row r="180">
      <c r="A180" s="205"/>
      <c r="B180" s="48"/>
      <c r="C180" s="117"/>
      <c r="D180" s="117"/>
      <c r="E180" s="117"/>
      <c r="F180" s="117"/>
      <c r="G180" s="117"/>
      <c r="H180" s="117"/>
      <c r="I180" s="117"/>
      <c r="J180" s="117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205"/>
      <c r="Z180" s="205"/>
      <c r="AA180" s="205"/>
      <c r="AB180" s="205"/>
    </row>
    <row r="181">
      <c r="A181" s="205"/>
      <c r="B181" s="48"/>
      <c r="C181" s="117"/>
      <c r="D181" s="117"/>
      <c r="E181" s="117"/>
      <c r="F181" s="117"/>
      <c r="G181" s="117"/>
      <c r="H181" s="117"/>
      <c r="I181" s="117"/>
      <c r="J181" s="117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205"/>
      <c r="Z181" s="205"/>
      <c r="AA181" s="205"/>
      <c r="AB181" s="205"/>
    </row>
    <row r="182">
      <c r="A182" s="205"/>
      <c r="B182" s="48"/>
      <c r="C182" s="117"/>
      <c r="D182" s="117"/>
      <c r="E182" s="117"/>
      <c r="F182" s="117"/>
      <c r="G182" s="117"/>
      <c r="H182" s="117"/>
      <c r="I182" s="117"/>
      <c r="J182" s="117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205"/>
      <c r="Z182" s="205"/>
      <c r="AA182" s="205"/>
      <c r="AB182" s="205"/>
    </row>
    <row r="183">
      <c r="A183" s="205"/>
      <c r="B183" s="48"/>
      <c r="C183" s="117"/>
      <c r="D183" s="117"/>
      <c r="E183" s="117"/>
      <c r="F183" s="117"/>
      <c r="G183" s="117"/>
      <c r="H183" s="117"/>
      <c r="I183" s="117"/>
      <c r="J183" s="117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205"/>
      <c r="Z183" s="205"/>
      <c r="AA183" s="205"/>
      <c r="AB183" s="205"/>
    </row>
    <row r="184">
      <c r="A184" s="205"/>
      <c r="B184" s="48"/>
      <c r="C184" s="117"/>
      <c r="D184" s="117"/>
      <c r="E184" s="117"/>
      <c r="F184" s="117"/>
      <c r="G184" s="117"/>
      <c r="H184" s="117"/>
      <c r="I184" s="117"/>
      <c r="J184" s="117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205"/>
      <c r="Z184" s="205"/>
      <c r="AA184" s="205"/>
      <c r="AB184" s="205"/>
    </row>
    <row r="185">
      <c r="A185" s="205"/>
      <c r="B185" s="48"/>
      <c r="C185" s="117"/>
      <c r="D185" s="117"/>
      <c r="E185" s="117"/>
      <c r="F185" s="117"/>
      <c r="G185" s="117"/>
      <c r="H185" s="117"/>
      <c r="I185" s="117"/>
      <c r="J185" s="117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205"/>
      <c r="Z185" s="205"/>
      <c r="AA185" s="205"/>
      <c r="AB185" s="205"/>
    </row>
    <row r="186">
      <c r="A186" s="205"/>
      <c r="B186" s="48"/>
      <c r="C186" s="117"/>
      <c r="D186" s="117"/>
      <c r="E186" s="117"/>
      <c r="F186" s="117"/>
      <c r="G186" s="117"/>
      <c r="H186" s="117"/>
      <c r="I186" s="117"/>
      <c r="J186" s="117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205"/>
      <c r="Z186" s="205"/>
      <c r="AA186" s="205"/>
      <c r="AB186" s="205"/>
    </row>
    <row r="187">
      <c r="A187" s="205"/>
      <c r="B187" s="48"/>
      <c r="C187" s="117"/>
      <c r="D187" s="117"/>
      <c r="E187" s="117"/>
      <c r="F187" s="117"/>
      <c r="G187" s="117"/>
      <c r="H187" s="117"/>
      <c r="I187" s="117"/>
      <c r="J187" s="117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205"/>
      <c r="Z187" s="205"/>
      <c r="AA187" s="205"/>
      <c r="AB187" s="205"/>
    </row>
    <row r="188">
      <c r="A188" s="205"/>
      <c r="B188" s="48"/>
      <c r="C188" s="117"/>
      <c r="D188" s="117"/>
      <c r="E188" s="117"/>
      <c r="F188" s="117"/>
      <c r="G188" s="117"/>
      <c r="H188" s="117"/>
      <c r="I188" s="117"/>
      <c r="J188" s="117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205"/>
      <c r="Z188" s="205"/>
      <c r="AA188" s="205"/>
      <c r="AB188" s="205"/>
    </row>
    <row r="189">
      <c r="A189" s="205"/>
      <c r="B189" s="48"/>
      <c r="C189" s="117"/>
      <c r="D189" s="117"/>
      <c r="E189" s="117"/>
      <c r="F189" s="117"/>
      <c r="G189" s="117"/>
      <c r="H189" s="117"/>
      <c r="I189" s="117"/>
      <c r="J189" s="117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205"/>
      <c r="Z189" s="205"/>
      <c r="AA189" s="205"/>
      <c r="AB189" s="205"/>
    </row>
    <row r="190">
      <c r="A190" s="205"/>
      <c r="B190" s="48"/>
      <c r="C190" s="117"/>
      <c r="D190" s="117"/>
      <c r="E190" s="117"/>
      <c r="F190" s="117"/>
      <c r="G190" s="117"/>
      <c r="H190" s="117"/>
      <c r="I190" s="117"/>
      <c r="J190" s="117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205"/>
      <c r="Z190" s="205"/>
      <c r="AA190" s="205"/>
      <c r="AB190" s="205"/>
    </row>
    <row r="191">
      <c r="A191" s="205"/>
      <c r="B191" s="48"/>
      <c r="C191" s="117"/>
      <c r="D191" s="117"/>
      <c r="E191" s="117"/>
      <c r="F191" s="117"/>
      <c r="G191" s="117"/>
      <c r="H191" s="117"/>
      <c r="I191" s="117"/>
      <c r="J191" s="117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205"/>
      <c r="Z191" s="205"/>
      <c r="AA191" s="205"/>
      <c r="AB191" s="205"/>
    </row>
    <row r="192">
      <c r="A192" s="205"/>
      <c r="B192" s="48"/>
      <c r="C192" s="117"/>
      <c r="D192" s="117"/>
      <c r="E192" s="117"/>
      <c r="F192" s="117"/>
      <c r="G192" s="117"/>
      <c r="H192" s="117"/>
      <c r="I192" s="117"/>
      <c r="J192" s="117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205"/>
      <c r="Z192" s="205"/>
      <c r="AA192" s="205"/>
      <c r="AB192" s="205"/>
    </row>
    <row r="193">
      <c r="A193" s="205"/>
      <c r="B193" s="48"/>
      <c r="C193" s="117"/>
      <c r="D193" s="117"/>
      <c r="E193" s="117"/>
      <c r="F193" s="117"/>
      <c r="G193" s="117"/>
      <c r="H193" s="117"/>
      <c r="I193" s="117"/>
      <c r="J193" s="117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205"/>
      <c r="Z193" s="205"/>
      <c r="AA193" s="205"/>
      <c r="AB193" s="205"/>
    </row>
    <row r="194">
      <c r="A194" s="205"/>
      <c r="B194" s="48"/>
      <c r="C194" s="117"/>
      <c r="D194" s="117"/>
      <c r="E194" s="117"/>
      <c r="F194" s="117"/>
      <c r="G194" s="117"/>
      <c r="H194" s="117"/>
      <c r="I194" s="117"/>
      <c r="J194" s="117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205"/>
      <c r="Z194" s="205"/>
      <c r="AA194" s="205"/>
      <c r="AB194" s="205"/>
    </row>
    <row r="195">
      <c r="A195" s="205"/>
      <c r="B195" s="48"/>
      <c r="C195" s="117"/>
      <c r="D195" s="117"/>
      <c r="E195" s="117"/>
      <c r="F195" s="117"/>
      <c r="G195" s="117"/>
      <c r="H195" s="117"/>
      <c r="I195" s="117"/>
      <c r="J195" s="117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205"/>
      <c r="Z195" s="205"/>
      <c r="AA195" s="205"/>
      <c r="AB195" s="205"/>
    </row>
    <row r="196">
      <c r="A196" s="205"/>
      <c r="B196" s="48"/>
      <c r="C196" s="117"/>
      <c r="D196" s="117"/>
      <c r="E196" s="117"/>
      <c r="F196" s="117"/>
      <c r="G196" s="117"/>
      <c r="H196" s="117"/>
      <c r="I196" s="117"/>
      <c r="J196" s="117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205"/>
      <c r="Z196" s="205"/>
      <c r="AA196" s="205"/>
      <c r="AB196" s="205"/>
    </row>
    <row r="197">
      <c r="A197" s="205"/>
      <c r="B197" s="48"/>
      <c r="C197" s="117"/>
      <c r="D197" s="117"/>
      <c r="E197" s="117"/>
      <c r="F197" s="117"/>
      <c r="G197" s="117"/>
      <c r="H197" s="117"/>
      <c r="I197" s="117"/>
      <c r="J197" s="117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205"/>
      <c r="Z197" s="205"/>
      <c r="AA197" s="205"/>
      <c r="AB197" s="205"/>
    </row>
    <row r="198">
      <c r="A198" s="205"/>
      <c r="B198" s="48"/>
      <c r="C198" s="117"/>
      <c r="D198" s="117"/>
      <c r="E198" s="117"/>
      <c r="F198" s="117"/>
      <c r="G198" s="117"/>
      <c r="H198" s="117"/>
      <c r="I198" s="117"/>
      <c r="J198" s="117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205"/>
      <c r="Z198" s="205"/>
      <c r="AA198" s="205"/>
      <c r="AB198" s="205"/>
    </row>
    <row r="199">
      <c r="A199" s="205"/>
      <c r="B199" s="48"/>
      <c r="C199" s="117"/>
      <c r="D199" s="117"/>
      <c r="E199" s="117"/>
      <c r="F199" s="117"/>
      <c r="G199" s="117"/>
      <c r="H199" s="117"/>
      <c r="I199" s="117"/>
      <c r="J199" s="117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205"/>
      <c r="Z199" s="205"/>
      <c r="AA199" s="205"/>
      <c r="AB199" s="205"/>
    </row>
    <row r="200">
      <c r="A200" s="205"/>
      <c r="B200" s="48"/>
      <c r="C200" s="117"/>
      <c r="D200" s="117"/>
      <c r="E200" s="117"/>
      <c r="F200" s="117"/>
      <c r="G200" s="117"/>
      <c r="H200" s="117"/>
      <c r="I200" s="117"/>
      <c r="J200" s="117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205"/>
      <c r="Z200" s="205"/>
      <c r="AA200" s="205"/>
      <c r="AB200" s="205"/>
    </row>
    <row r="201">
      <c r="A201" s="205"/>
      <c r="B201" s="48"/>
      <c r="C201" s="117"/>
      <c r="D201" s="117"/>
      <c r="E201" s="117"/>
      <c r="F201" s="117"/>
      <c r="G201" s="117"/>
      <c r="H201" s="117"/>
      <c r="I201" s="117"/>
      <c r="J201" s="117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205"/>
      <c r="Z201" s="205"/>
      <c r="AA201" s="205"/>
      <c r="AB201" s="205"/>
    </row>
    <row r="202">
      <c r="A202" s="205"/>
      <c r="B202" s="48"/>
      <c r="C202" s="117"/>
      <c r="D202" s="117"/>
      <c r="E202" s="117"/>
      <c r="F202" s="117"/>
      <c r="G202" s="117"/>
      <c r="H202" s="117"/>
      <c r="I202" s="117"/>
      <c r="J202" s="117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205"/>
      <c r="Z202" s="205"/>
      <c r="AA202" s="205"/>
      <c r="AB202" s="205"/>
    </row>
    <row r="203">
      <c r="A203" s="205"/>
      <c r="B203" s="48"/>
      <c r="C203" s="117"/>
      <c r="D203" s="117"/>
      <c r="E203" s="117"/>
      <c r="F203" s="117"/>
      <c r="G203" s="117"/>
      <c r="H203" s="117"/>
      <c r="I203" s="117"/>
      <c r="J203" s="117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205"/>
      <c r="Z203" s="205"/>
      <c r="AA203" s="205"/>
      <c r="AB203" s="205"/>
    </row>
    <row r="204">
      <c r="A204" s="205"/>
      <c r="B204" s="48"/>
      <c r="C204" s="117"/>
      <c r="D204" s="117"/>
      <c r="E204" s="117"/>
      <c r="F204" s="117"/>
      <c r="G204" s="117"/>
      <c r="H204" s="117"/>
      <c r="I204" s="117"/>
      <c r="J204" s="117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205"/>
      <c r="Z204" s="205"/>
      <c r="AA204" s="205"/>
      <c r="AB204" s="205"/>
    </row>
    <row r="205">
      <c r="A205" s="205"/>
      <c r="B205" s="48"/>
      <c r="C205" s="117"/>
      <c r="D205" s="117"/>
      <c r="E205" s="117"/>
      <c r="F205" s="117"/>
      <c r="G205" s="117"/>
      <c r="H205" s="117"/>
      <c r="I205" s="117"/>
      <c r="J205" s="117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205"/>
      <c r="Z205" s="205"/>
      <c r="AA205" s="205"/>
      <c r="AB205" s="205"/>
    </row>
    <row r="206">
      <c r="A206" s="205"/>
      <c r="B206" s="48"/>
      <c r="C206" s="117"/>
      <c r="D206" s="117"/>
      <c r="E206" s="117"/>
      <c r="F206" s="117"/>
      <c r="G206" s="117"/>
      <c r="H206" s="117"/>
      <c r="I206" s="117"/>
      <c r="J206" s="117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205"/>
      <c r="Z206" s="205"/>
      <c r="AA206" s="205"/>
      <c r="AB206" s="205"/>
    </row>
    <row r="207">
      <c r="A207" s="205"/>
      <c r="B207" s="48"/>
      <c r="C207" s="117"/>
      <c r="D207" s="117"/>
      <c r="E207" s="117"/>
      <c r="F207" s="117"/>
      <c r="G207" s="117"/>
      <c r="H207" s="117"/>
      <c r="I207" s="117"/>
      <c r="J207" s="117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205"/>
      <c r="Z207" s="205"/>
      <c r="AA207" s="205"/>
      <c r="AB207" s="205"/>
    </row>
    <row r="208">
      <c r="A208" s="205"/>
      <c r="B208" s="48"/>
      <c r="C208" s="117"/>
      <c r="D208" s="117"/>
      <c r="E208" s="117"/>
      <c r="F208" s="117"/>
      <c r="G208" s="117"/>
      <c r="H208" s="117"/>
      <c r="I208" s="117"/>
      <c r="J208" s="117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205"/>
      <c r="Z208" s="205"/>
      <c r="AA208" s="205"/>
      <c r="AB208" s="205"/>
    </row>
    <row r="209">
      <c r="A209" s="205"/>
      <c r="B209" s="48"/>
      <c r="C209" s="117"/>
      <c r="D209" s="117"/>
      <c r="E209" s="117"/>
      <c r="F209" s="117"/>
      <c r="G209" s="117"/>
      <c r="H209" s="117"/>
      <c r="I209" s="117"/>
      <c r="J209" s="117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205"/>
      <c r="Z209" s="205"/>
      <c r="AA209" s="205"/>
      <c r="AB209" s="205"/>
    </row>
    <row r="210">
      <c r="A210" s="205"/>
      <c r="B210" s="48"/>
      <c r="C210" s="117"/>
      <c r="D210" s="117"/>
      <c r="E210" s="117"/>
      <c r="F210" s="117"/>
      <c r="G210" s="117"/>
      <c r="H210" s="117"/>
      <c r="I210" s="117"/>
      <c r="J210" s="117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205"/>
      <c r="Z210" s="205"/>
      <c r="AA210" s="205"/>
      <c r="AB210" s="205"/>
    </row>
    <row r="211">
      <c r="A211" s="205"/>
      <c r="B211" s="48"/>
      <c r="C211" s="117"/>
      <c r="D211" s="117"/>
      <c r="E211" s="117"/>
      <c r="F211" s="117"/>
      <c r="G211" s="117"/>
      <c r="H211" s="117"/>
      <c r="I211" s="117"/>
      <c r="J211" s="117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205"/>
      <c r="Z211" s="205"/>
      <c r="AA211" s="205"/>
      <c r="AB211" s="205"/>
    </row>
    <row r="212">
      <c r="A212" s="205"/>
      <c r="B212" s="48"/>
      <c r="C212" s="117"/>
      <c r="D212" s="117"/>
      <c r="E212" s="117"/>
      <c r="F212" s="117"/>
      <c r="G212" s="117"/>
      <c r="H212" s="117"/>
      <c r="I212" s="117"/>
      <c r="J212" s="117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205"/>
      <c r="Z212" s="205"/>
      <c r="AA212" s="205"/>
      <c r="AB212" s="205"/>
    </row>
    <row r="213">
      <c r="A213" s="205"/>
      <c r="B213" s="48"/>
      <c r="C213" s="117"/>
      <c r="D213" s="117"/>
      <c r="E213" s="117"/>
      <c r="F213" s="117"/>
      <c r="G213" s="117"/>
      <c r="H213" s="117"/>
      <c r="I213" s="117"/>
      <c r="J213" s="117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205"/>
      <c r="Z213" s="205"/>
      <c r="AA213" s="205"/>
      <c r="AB213" s="205"/>
    </row>
    <row r="214">
      <c r="A214" s="205"/>
      <c r="B214" s="48"/>
      <c r="C214" s="117"/>
      <c r="D214" s="117"/>
      <c r="E214" s="117"/>
      <c r="F214" s="117"/>
      <c r="G214" s="117"/>
      <c r="H214" s="117"/>
      <c r="I214" s="117"/>
      <c r="J214" s="117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205"/>
      <c r="Z214" s="205"/>
      <c r="AA214" s="205"/>
      <c r="AB214" s="205"/>
    </row>
    <row r="215">
      <c r="A215" s="205"/>
      <c r="B215" s="48"/>
      <c r="C215" s="117"/>
      <c r="D215" s="117"/>
      <c r="E215" s="117"/>
      <c r="F215" s="117"/>
      <c r="G215" s="117"/>
      <c r="H215" s="117"/>
      <c r="I215" s="117"/>
      <c r="J215" s="117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205"/>
      <c r="Z215" s="205"/>
      <c r="AA215" s="205"/>
      <c r="AB215" s="205"/>
    </row>
    <row r="216">
      <c r="A216" s="205"/>
      <c r="B216" s="48"/>
      <c r="C216" s="117"/>
      <c r="D216" s="117"/>
      <c r="E216" s="117"/>
      <c r="F216" s="117"/>
      <c r="G216" s="117"/>
      <c r="H216" s="117"/>
      <c r="I216" s="117"/>
      <c r="J216" s="117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205"/>
      <c r="Z216" s="205"/>
      <c r="AA216" s="205"/>
      <c r="AB216" s="205"/>
    </row>
    <row r="217">
      <c r="A217" s="205"/>
      <c r="B217" s="48"/>
      <c r="C217" s="117"/>
      <c r="D217" s="117"/>
      <c r="E217" s="117"/>
      <c r="F217" s="117"/>
      <c r="G217" s="117"/>
      <c r="H217" s="117"/>
      <c r="I217" s="117"/>
      <c r="J217" s="117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205"/>
      <c r="Z217" s="205"/>
      <c r="AA217" s="205"/>
      <c r="AB217" s="205"/>
    </row>
    <row r="218">
      <c r="A218" s="205"/>
      <c r="B218" s="48"/>
      <c r="C218" s="117"/>
      <c r="D218" s="117"/>
      <c r="E218" s="117"/>
      <c r="F218" s="117"/>
      <c r="G218" s="117"/>
      <c r="H218" s="117"/>
      <c r="I218" s="117"/>
      <c r="J218" s="117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205"/>
      <c r="Z218" s="205"/>
      <c r="AA218" s="205"/>
      <c r="AB218" s="205"/>
    </row>
    <row r="219">
      <c r="A219" s="205"/>
      <c r="B219" s="48"/>
      <c r="C219" s="117"/>
      <c r="D219" s="117"/>
      <c r="E219" s="117"/>
      <c r="F219" s="117"/>
      <c r="G219" s="117"/>
      <c r="H219" s="117"/>
      <c r="I219" s="117"/>
      <c r="J219" s="117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205"/>
      <c r="Z219" s="205"/>
      <c r="AA219" s="205"/>
      <c r="AB219" s="205"/>
    </row>
    <row r="220">
      <c r="A220" s="205"/>
      <c r="B220" s="48"/>
      <c r="C220" s="117"/>
      <c r="D220" s="117"/>
      <c r="E220" s="117"/>
      <c r="F220" s="117"/>
      <c r="G220" s="117"/>
      <c r="H220" s="117"/>
      <c r="I220" s="117"/>
      <c r="J220" s="117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205"/>
      <c r="Z220" s="205"/>
      <c r="AA220" s="205"/>
      <c r="AB220" s="205"/>
    </row>
    <row r="221">
      <c r="A221" s="205"/>
      <c r="B221" s="48"/>
      <c r="C221" s="117"/>
      <c r="D221" s="117"/>
      <c r="E221" s="117"/>
      <c r="F221" s="117"/>
      <c r="G221" s="117"/>
      <c r="H221" s="117"/>
      <c r="I221" s="117"/>
      <c r="J221" s="117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205"/>
      <c r="Z221" s="205"/>
      <c r="AA221" s="205"/>
      <c r="AB221" s="205"/>
    </row>
    <row r="222">
      <c r="A222" s="205"/>
      <c r="B222" s="48"/>
      <c r="C222" s="117"/>
      <c r="D222" s="117"/>
      <c r="E222" s="117"/>
      <c r="F222" s="117"/>
      <c r="G222" s="117"/>
      <c r="H222" s="117"/>
      <c r="I222" s="117"/>
      <c r="J222" s="117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205"/>
      <c r="Z222" s="205"/>
      <c r="AA222" s="205"/>
      <c r="AB222" s="205"/>
    </row>
    <row r="223">
      <c r="A223" s="205"/>
      <c r="B223" s="48"/>
      <c r="C223" s="117"/>
      <c r="D223" s="117"/>
      <c r="E223" s="117"/>
      <c r="F223" s="117"/>
      <c r="G223" s="117"/>
      <c r="H223" s="117"/>
      <c r="I223" s="117"/>
      <c r="J223" s="117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205"/>
      <c r="Z223" s="205"/>
      <c r="AA223" s="205"/>
      <c r="AB223" s="205"/>
    </row>
    <row r="224">
      <c r="A224" s="205"/>
      <c r="B224" s="48"/>
      <c r="C224" s="117"/>
      <c r="D224" s="117"/>
      <c r="E224" s="117"/>
      <c r="F224" s="117"/>
      <c r="G224" s="117"/>
      <c r="H224" s="117"/>
      <c r="I224" s="117"/>
      <c r="J224" s="117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205"/>
      <c r="Z224" s="205"/>
      <c r="AA224" s="205"/>
      <c r="AB224" s="205"/>
    </row>
    <row r="225">
      <c r="A225" s="205"/>
      <c r="B225" s="48"/>
      <c r="C225" s="117"/>
      <c r="D225" s="117"/>
      <c r="E225" s="117"/>
      <c r="F225" s="117"/>
      <c r="G225" s="117"/>
      <c r="H225" s="117"/>
      <c r="I225" s="117"/>
      <c r="J225" s="117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205"/>
      <c r="Z225" s="205"/>
      <c r="AA225" s="205"/>
      <c r="AB225" s="205"/>
    </row>
    <row r="226">
      <c r="A226" s="205"/>
      <c r="B226" s="48"/>
      <c r="C226" s="117"/>
      <c r="D226" s="117"/>
      <c r="E226" s="117"/>
      <c r="F226" s="117"/>
      <c r="G226" s="117"/>
      <c r="H226" s="117"/>
      <c r="I226" s="117"/>
      <c r="J226" s="117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205"/>
      <c r="Z226" s="205"/>
      <c r="AA226" s="205"/>
      <c r="AB226" s="205"/>
    </row>
    <row r="227">
      <c r="A227" s="205"/>
      <c r="B227" s="48"/>
      <c r="C227" s="117"/>
      <c r="D227" s="117"/>
      <c r="E227" s="117"/>
      <c r="F227" s="117"/>
      <c r="G227" s="117"/>
      <c r="H227" s="117"/>
      <c r="I227" s="117"/>
      <c r="J227" s="117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205"/>
      <c r="Z227" s="205"/>
      <c r="AA227" s="205"/>
      <c r="AB227" s="205"/>
    </row>
    <row r="228">
      <c r="A228" s="205"/>
      <c r="B228" s="48"/>
      <c r="C228" s="117"/>
      <c r="D228" s="117"/>
      <c r="E228" s="117"/>
      <c r="F228" s="117"/>
      <c r="G228" s="117"/>
      <c r="H228" s="117"/>
      <c r="I228" s="117"/>
      <c r="J228" s="117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205"/>
      <c r="Z228" s="205"/>
      <c r="AA228" s="205"/>
      <c r="AB228" s="205"/>
    </row>
    <row r="229">
      <c r="A229" s="205"/>
      <c r="B229" s="48"/>
      <c r="C229" s="117"/>
      <c r="D229" s="117"/>
      <c r="E229" s="117"/>
      <c r="F229" s="117"/>
      <c r="G229" s="117"/>
      <c r="H229" s="117"/>
      <c r="I229" s="117"/>
      <c r="J229" s="117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205"/>
      <c r="Z229" s="205"/>
      <c r="AA229" s="205"/>
      <c r="AB229" s="205"/>
    </row>
    <row r="230">
      <c r="A230" s="205"/>
      <c r="B230" s="48"/>
      <c r="C230" s="117"/>
      <c r="D230" s="117"/>
      <c r="E230" s="117"/>
      <c r="F230" s="117"/>
      <c r="G230" s="117"/>
      <c r="H230" s="117"/>
      <c r="I230" s="117"/>
      <c r="J230" s="117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205"/>
      <c r="Z230" s="205"/>
      <c r="AA230" s="205"/>
      <c r="AB230" s="205"/>
    </row>
    <row r="231">
      <c r="A231" s="205"/>
      <c r="B231" s="48"/>
      <c r="C231" s="117"/>
      <c r="D231" s="117"/>
      <c r="E231" s="117"/>
      <c r="F231" s="117"/>
      <c r="G231" s="117"/>
      <c r="H231" s="117"/>
      <c r="I231" s="117"/>
      <c r="J231" s="117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205"/>
      <c r="Z231" s="205"/>
      <c r="AA231" s="205"/>
      <c r="AB231" s="205"/>
    </row>
    <row r="232">
      <c r="A232" s="205"/>
      <c r="B232" s="48"/>
      <c r="C232" s="117"/>
      <c r="D232" s="117"/>
      <c r="E232" s="117"/>
      <c r="F232" s="117"/>
      <c r="G232" s="117"/>
      <c r="H232" s="117"/>
      <c r="I232" s="117"/>
      <c r="J232" s="117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205"/>
      <c r="Z232" s="205"/>
      <c r="AA232" s="205"/>
      <c r="AB232" s="205"/>
    </row>
    <row r="233">
      <c r="A233" s="205"/>
      <c r="B233" s="48"/>
      <c r="C233" s="117"/>
      <c r="D233" s="117"/>
      <c r="E233" s="117"/>
      <c r="F233" s="117"/>
      <c r="G233" s="117"/>
      <c r="H233" s="117"/>
      <c r="I233" s="117"/>
      <c r="J233" s="117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205"/>
      <c r="Z233" s="205"/>
      <c r="AA233" s="205"/>
      <c r="AB233" s="205"/>
    </row>
    <row r="234">
      <c r="A234" s="205"/>
      <c r="B234" s="48"/>
      <c r="C234" s="117"/>
      <c r="D234" s="117"/>
      <c r="E234" s="117"/>
      <c r="F234" s="117"/>
      <c r="G234" s="117"/>
      <c r="H234" s="117"/>
      <c r="I234" s="117"/>
      <c r="J234" s="117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205"/>
      <c r="Z234" s="205"/>
      <c r="AA234" s="205"/>
      <c r="AB234" s="205"/>
    </row>
    <row r="235">
      <c r="A235" s="205"/>
      <c r="B235" s="48"/>
      <c r="C235" s="117"/>
      <c r="D235" s="117"/>
      <c r="E235" s="117"/>
      <c r="F235" s="117"/>
      <c r="G235" s="117"/>
      <c r="H235" s="117"/>
      <c r="I235" s="117"/>
      <c r="J235" s="117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205"/>
      <c r="Z235" s="205"/>
      <c r="AA235" s="205"/>
      <c r="AB235" s="205"/>
    </row>
    <row r="236">
      <c r="A236" s="205"/>
      <c r="B236" s="48"/>
      <c r="C236" s="117"/>
      <c r="D236" s="117"/>
      <c r="E236" s="117"/>
      <c r="F236" s="117"/>
      <c r="G236" s="117"/>
      <c r="H236" s="117"/>
      <c r="I236" s="117"/>
      <c r="J236" s="117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205"/>
      <c r="Z236" s="205"/>
      <c r="AA236" s="205"/>
      <c r="AB236" s="205"/>
    </row>
    <row r="237">
      <c r="A237" s="205"/>
      <c r="B237" s="48"/>
      <c r="C237" s="117"/>
      <c r="D237" s="117"/>
      <c r="E237" s="117"/>
      <c r="F237" s="117"/>
      <c r="G237" s="117"/>
      <c r="H237" s="117"/>
      <c r="I237" s="117"/>
      <c r="J237" s="117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205"/>
      <c r="Z237" s="205"/>
      <c r="AA237" s="205"/>
      <c r="AB237" s="205"/>
    </row>
    <row r="238">
      <c r="A238" s="205"/>
      <c r="B238" s="48"/>
      <c r="C238" s="117"/>
      <c r="D238" s="117"/>
      <c r="E238" s="117"/>
      <c r="F238" s="117"/>
      <c r="G238" s="117"/>
      <c r="H238" s="117"/>
      <c r="I238" s="117"/>
      <c r="J238" s="117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205"/>
      <c r="Z238" s="205"/>
      <c r="AA238" s="205"/>
      <c r="AB238" s="205"/>
    </row>
    <row r="239">
      <c r="A239" s="205"/>
      <c r="B239" s="48"/>
      <c r="C239" s="117"/>
      <c r="D239" s="117"/>
      <c r="E239" s="117"/>
      <c r="F239" s="117"/>
      <c r="G239" s="117"/>
      <c r="H239" s="117"/>
      <c r="I239" s="117"/>
      <c r="J239" s="117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205"/>
      <c r="Z239" s="205"/>
      <c r="AA239" s="205"/>
      <c r="AB239" s="205"/>
    </row>
    <row r="240">
      <c r="A240" s="205"/>
      <c r="B240" s="48"/>
      <c r="C240" s="117"/>
      <c r="D240" s="117"/>
      <c r="E240" s="117"/>
      <c r="F240" s="117"/>
      <c r="G240" s="117"/>
      <c r="H240" s="117"/>
      <c r="I240" s="117"/>
      <c r="J240" s="117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205"/>
      <c r="Z240" s="205"/>
      <c r="AA240" s="205"/>
      <c r="AB240" s="205"/>
    </row>
    <row r="241">
      <c r="A241" s="205"/>
      <c r="B241" s="48"/>
      <c r="C241" s="117"/>
      <c r="D241" s="117"/>
      <c r="E241" s="117"/>
      <c r="F241" s="117"/>
      <c r="G241" s="117"/>
      <c r="H241" s="117"/>
      <c r="I241" s="117"/>
      <c r="J241" s="117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205"/>
      <c r="Z241" s="205"/>
      <c r="AA241" s="205"/>
      <c r="AB241" s="205"/>
    </row>
    <row r="242">
      <c r="A242" s="205"/>
      <c r="B242" s="48"/>
      <c r="C242" s="117"/>
      <c r="D242" s="117"/>
      <c r="E242" s="117"/>
      <c r="F242" s="117"/>
      <c r="G242" s="117"/>
      <c r="H242" s="117"/>
      <c r="I242" s="117"/>
      <c r="J242" s="117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205"/>
      <c r="Z242" s="205"/>
      <c r="AA242" s="205"/>
      <c r="AB242" s="205"/>
    </row>
    <row r="243">
      <c r="A243" s="205"/>
      <c r="B243" s="48"/>
      <c r="C243" s="117"/>
      <c r="D243" s="117"/>
      <c r="E243" s="117"/>
      <c r="F243" s="117"/>
      <c r="G243" s="117"/>
      <c r="H243" s="117"/>
      <c r="I243" s="117"/>
      <c r="J243" s="117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205"/>
      <c r="Z243" s="205"/>
      <c r="AA243" s="205"/>
      <c r="AB243" s="205"/>
    </row>
    <row r="244">
      <c r="A244" s="205"/>
      <c r="B244" s="48"/>
      <c r="C244" s="117"/>
      <c r="D244" s="117"/>
      <c r="E244" s="117"/>
      <c r="F244" s="117"/>
      <c r="G244" s="117"/>
      <c r="H244" s="117"/>
      <c r="I244" s="117"/>
      <c r="J244" s="117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205"/>
      <c r="Z244" s="205"/>
      <c r="AA244" s="205"/>
      <c r="AB244" s="205"/>
    </row>
    <row r="245">
      <c r="A245" s="205"/>
      <c r="B245" s="48"/>
      <c r="C245" s="117"/>
      <c r="D245" s="117"/>
      <c r="E245" s="117"/>
      <c r="F245" s="117"/>
      <c r="G245" s="117"/>
      <c r="H245" s="117"/>
      <c r="I245" s="117"/>
      <c r="J245" s="117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205"/>
      <c r="Z245" s="205"/>
      <c r="AA245" s="205"/>
      <c r="AB245" s="205"/>
    </row>
    <row r="246">
      <c r="A246" s="205"/>
      <c r="B246" s="48"/>
      <c r="C246" s="117"/>
      <c r="D246" s="117"/>
      <c r="E246" s="117"/>
      <c r="F246" s="117"/>
      <c r="G246" s="117"/>
      <c r="H246" s="117"/>
      <c r="I246" s="117"/>
      <c r="J246" s="117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205"/>
      <c r="Z246" s="205"/>
      <c r="AA246" s="205"/>
      <c r="AB246" s="205"/>
    </row>
    <row r="247">
      <c r="A247" s="205"/>
      <c r="B247" s="48"/>
      <c r="C247" s="117"/>
      <c r="D247" s="117"/>
      <c r="E247" s="117"/>
      <c r="F247" s="117"/>
      <c r="G247" s="117"/>
      <c r="H247" s="117"/>
      <c r="I247" s="117"/>
      <c r="J247" s="117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205"/>
      <c r="Z247" s="205"/>
      <c r="AA247" s="205"/>
      <c r="AB247" s="205"/>
    </row>
    <row r="248">
      <c r="A248" s="205"/>
      <c r="B248" s="48"/>
      <c r="C248" s="117"/>
      <c r="D248" s="117"/>
      <c r="E248" s="117"/>
      <c r="F248" s="117"/>
      <c r="G248" s="117"/>
      <c r="H248" s="117"/>
      <c r="I248" s="117"/>
      <c r="J248" s="117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205"/>
      <c r="Z248" s="205"/>
      <c r="AA248" s="205"/>
      <c r="AB248" s="205"/>
    </row>
    <row r="249">
      <c r="A249" s="205"/>
      <c r="B249" s="48"/>
      <c r="C249" s="117"/>
      <c r="D249" s="117"/>
      <c r="E249" s="117"/>
      <c r="F249" s="117"/>
      <c r="G249" s="117"/>
      <c r="H249" s="117"/>
      <c r="I249" s="117"/>
      <c r="J249" s="117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205"/>
      <c r="Z249" s="205"/>
      <c r="AA249" s="205"/>
      <c r="AB249" s="205"/>
    </row>
    <row r="250">
      <c r="A250" s="205"/>
      <c r="B250" s="48"/>
      <c r="C250" s="117"/>
      <c r="D250" s="117"/>
      <c r="E250" s="117"/>
      <c r="F250" s="117"/>
      <c r="G250" s="117"/>
      <c r="H250" s="117"/>
      <c r="I250" s="117"/>
      <c r="J250" s="117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205"/>
      <c r="Z250" s="205"/>
      <c r="AA250" s="205"/>
      <c r="AB250" s="205"/>
    </row>
    <row r="251">
      <c r="A251" s="205"/>
      <c r="B251" s="48"/>
      <c r="C251" s="117"/>
      <c r="D251" s="117"/>
      <c r="E251" s="117"/>
      <c r="F251" s="117"/>
      <c r="G251" s="117"/>
      <c r="H251" s="117"/>
      <c r="I251" s="117"/>
      <c r="J251" s="117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205"/>
      <c r="Z251" s="205"/>
      <c r="AA251" s="205"/>
      <c r="AB251" s="205"/>
    </row>
    <row r="252">
      <c r="A252" s="205"/>
      <c r="B252" s="48"/>
      <c r="C252" s="117"/>
      <c r="D252" s="117"/>
      <c r="E252" s="117"/>
      <c r="F252" s="117"/>
      <c r="G252" s="117"/>
      <c r="H252" s="117"/>
      <c r="I252" s="117"/>
      <c r="J252" s="117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205"/>
      <c r="Z252" s="205"/>
      <c r="AA252" s="205"/>
      <c r="AB252" s="205"/>
    </row>
    <row r="253">
      <c r="A253" s="205"/>
      <c r="B253" s="48"/>
      <c r="C253" s="117"/>
      <c r="D253" s="117"/>
      <c r="E253" s="117"/>
      <c r="F253" s="117"/>
      <c r="G253" s="117"/>
      <c r="H253" s="117"/>
      <c r="I253" s="117"/>
      <c r="J253" s="117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205"/>
      <c r="Z253" s="205"/>
      <c r="AA253" s="205"/>
      <c r="AB253" s="205"/>
    </row>
    <row r="254">
      <c r="A254" s="205"/>
      <c r="B254" s="48"/>
      <c r="C254" s="117"/>
      <c r="D254" s="117"/>
      <c r="E254" s="117"/>
      <c r="F254" s="117"/>
      <c r="G254" s="117"/>
      <c r="H254" s="117"/>
      <c r="I254" s="117"/>
      <c r="J254" s="117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205"/>
      <c r="Z254" s="205"/>
      <c r="AA254" s="205"/>
      <c r="AB254" s="205"/>
    </row>
    <row r="255">
      <c r="A255" s="205"/>
      <c r="B255" s="48"/>
      <c r="C255" s="117"/>
      <c r="D255" s="117"/>
      <c r="E255" s="117"/>
      <c r="F255" s="117"/>
      <c r="G255" s="117"/>
      <c r="H255" s="117"/>
      <c r="I255" s="117"/>
      <c r="J255" s="117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205"/>
      <c r="Z255" s="205"/>
      <c r="AA255" s="205"/>
      <c r="AB255" s="205"/>
    </row>
    <row r="256">
      <c r="A256" s="205"/>
      <c r="B256" s="48"/>
      <c r="C256" s="117"/>
      <c r="D256" s="117"/>
      <c r="E256" s="117"/>
      <c r="F256" s="117"/>
      <c r="G256" s="117"/>
      <c r="H256" s="117"/>
      <c r="I256" s="117"/>
      <c r="J256" s="117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205"/>
      <c r="Z256" s="205"/>
      <c r="AA256" s="205"/>
      <c r="AB256" s="205"/>
    </row>
    <row r="257">
      <c r="A257" s="205"/>
      <c r="B257" s="48"/>
      <c r="C257" s="117"/>
      <c r="D257" s="117"/>
      <c r="E257" s="117"/>
      <c r="F257" s="117"/>
      <c r="G257" s="117"/>
      <c r="H257" s="117"/>
      <c r="I257" s="117"/>
      <c r="J257" s="117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205"/>
      <c r="Z257" s="205"/>
      <c r="AA257" s="205"/>
      <c r="AB257" s="205"/>
    </row>
    <row r="258">
      <c r="A258" s="205"/>
      <c r="B258" s="48"/>
      <c r="C258" s="117"/>
      <c r="D258" s="117"/>
      <c r="E258" s="117"/>
      <c r="F258" s="117"/>
      <c r="G258" s="117"/>
      <c r="H258" s="117"/>
      <c r="I258" s="117"/>
      <c r="J258" s="117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205"/>
      <c r="Z258" s="205"/>
      <c r="AA258" s="205"/>
      <c r="AB258" s="205"/>
    </row>
    <row r="259">
      <c r="A259" s="205"/>
      <c r="B259" s="48"/>
      <c r="C259" s="117"/>
      <c r="D259" s="117"/>
      <c r="E259" s="117"/>
      <c r="F259" s="117"/>
      <c r="G259" s="117"/>
      <c r="H259" s="117"/>
      <c r="I259" s="117"/>
      <c r="J259" s="117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205"/>
      <c r="Z259" s="205"/>
      <c r="AA259" s="205"/>
      <c r="AB259" s="205"/>
    </row>
    <row r="260">
      <c r="A260" s="205"/>
      <c r="B260" s="48"/>
      <c r="C260" s="117"/>
      <c r="D260" s="117"/>
      <c r="E260" s="117"/>
      <c r="F260" s="117"/>
      <c r="G260" s="117"/>
      <c r="H260" s="117"/>
      <c r="I260" s="117"/>
      <c r="J260" s="117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205"/>
      <c r="Z260" s="205"/>
      <c r="AA260" s="205"/>
      <c r="AB260" s="205"/>
    </row>
    <row r="261">
      <c r="A261" s="205"/>
      <c r="B261" s="48"/>
      <c r="C261" s="117"/>
      <c r="D261" s="117"/>
      <c r="E261" s="117"/>
      <c r="F261" s="117"/>
      <c r="G261" s="117"/>
      <c r="H261" s="117"/>
      <c r="I261" s="117"/>
      <c r="J261" s="117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205"/>
      <c r="Z261" s="205"/>
      <c r="AA261" s="205"/>
      <c r="AB261" s="205"/>
    </row>
    <row r="262">
      <c r="A262" s="205"/>
      <c r="B262" s="48"/>
      <c r="C262" s="117"/>
      <c r="D262" s="117"/>
      <c r="E262" s="117"/>
      <c r="F262" s="117"/>
      <c r="G262" s="117"/>
      <c r="H262" s="117"/>
      <c r="I262" s="117"/>
      <c r="J262" s="117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205"/>
      <c r="Z262" s="205"/>
      <c r="AA262" s="205"/>
      <c r="AB262" s="205"/>
    </row>
    <row r="263">
      <c r="A263" s="205"/>
      <c r="B263" s="48"/>
      <c r="C263" s="117"/>
      <c r="D263" s="117"/>
      <c r="E263" s="117"/>
      <c r="F263" s="117"/>
      <c r="G263" s="117"/>
      <c r="H263" s="117"/>
      <c r="I263" s="117"/>
      <c r="J263" s="117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205"/>
      <c r="Z263" s="205"/>
      <c r="AA263" s="205"/>
      <c r="AB263" s="205"/>
    </row>
    <row r="264">
      <c r="A264" s="205"/>
      <c r="B264" s="48"/>
      <c r="C264" s="117"/>
      <c r="D264" s="117"/>
      <c r="E264" s="117"/>
      <c r="F264" s="117"/>
      <c r="G264" s="117"/>
      <c r="H264" s="117"/>
      <c r="I264" s="117"/>
      <c r="J264" s="117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205"/>
      <c r="Z264" s="205"/>
      <c r="AA264" s="205"/>
      <c r="AB264" s="205"/>
    </row>
    <row r="265">
      <c r="A265" s="205"/>
      <c r="B265" s="48"/>
      <c r="C265" s="117"/>
      <c r="D265" s="117"/>
      <c r="E265" s="117"/>
      <c r="F265" s="117"/>
      <c r="G265" s="117"/>
      <c r="H265" s="117"/>
      <c r="I265" s="117"/>
      <c r="J265" s="117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205"/>
      <c r="Z265" s="205"/>
      <c r="AA265" s="205"/>
      <c r="AB265" s="205"/>
    </row>
    <row r="266">
      <c r="A266" s="205"/>
      <c r="B266" s="48"/>
      <c r="C266" s="117"/>
      <c r="D266" s="117"/>
      <c r="E266" s="117"/>
      <c r="F266" s="117"/>
      <c r="G266" s="117"/>
      <c r="H266" s="117"/>
      <c r="I266" s="117"/>
      <c r="J266" s="117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205"/>
      <c r="Z266" s="205"/>
      <c r="AA266" s="205"/>
      <c r="AB266" s="205"/>
    </row>
    <row r="267">
      <c r="A267" s="205"/>
      <c r="B267" s="48"/>
      <c r="C267" s="117"/>
      <c r="D267" s="117"/>
      <c r="E267" s="117"/>
      <c r="F267" s="117"/>
      <c r="G267" s="117"/>
      <c r="H267" s="117"/>
      <c r="I267" s="117"/>
      <c r="J267" s="117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205"/>
      <c r="Z267" s="205"/>
      <c r="AA267" s="205"/>
      <c r="AB267" s="205"/>
    </row>
    <row r="268">
      <c r="A268" s="205"/>
      <c r="B268" s="48"/>
      <c r="C268" s="117"/>
      <c r="D268" s="117"/>
      <c r="E268" s="117"/>
      <c r="F268" s="117"/>
      <c r="G268" s="117"/>
      <c r="H268" s="117"/>
      <c r="I268" s="117"/>
      <c r="J268" s="117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205"/>
      <c r="Z268" s="205"/>
      <c r="AA268" s="205"/>
      <c r="AB268" s="205"/>
    </row>
    <row r="269">
      <c r="A269" s="205"/>
      <c r="B269" s="48"/>
      <c r="C269" s="117"/>
      <c r="D269" s="117"/>
      <c r="E269" s="117"/>
      <c r="F269" s="117"/>
      <c r="G269" s="117"/>
      <c r="H269" s="117"/>
      <c r="I269" s="117"/>
      <c r="J269" s="117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205"/>
      <c r="Z269" s="205"/>
      <c r="AA269" s="205"/>
      <c r="AB269" s="205"/>
    </row>
    <row r="270">
      <c r="A270" s="205"/>
      <c r="B270" s="48"/>
      <c r="C270" s="117"/>
      <c r="D270" s="117"/>
      <c r="E270" s="117"/>
      <c r="F270" s="117"/>
      <c r="G270" s="117"/>
      <c r="H270" s="117"/>
      <c r="I270" s="117"/>
      <c r="J270" s="117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205"/>
      <c r="Z270" s="205"/>
      <c r="AA270" s="205"/>
      <c r="AB270" s="205"/>
    </row>
    <row r="271">
      <c r="A271" s="205"/>
      <c r="B271" s="48"/>
      <c r="C271" s="117"/>
      <c r="D271" s="117"/>
      <c r="E271" s="117"/>
      <c r="F271" s="117"/>
      <c r="G271" s="117"/>
      <c r="H271" s="117"/>
      <c r="I271" s="117"/>
      <c r="J271" s="117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205"/>
      <c r="Z271" s="205"/>
      <c r="AA271" s="205"/>
      <c r="AB271" s="205"/>
    </row>
    <row r="272">
      <c r="A272" s="205"/>
      <c r="B272" s="48"/>
      <c r="C272" s="117"/>
      <c r="D272" s="117"/>
      <c r="E272" s="117"/>
      <c r="F272" s="117"/>
      <c r="G272" s="117"/>
      <c r="H272" s="117"/>
      <c r="I272" s="117"/>
      <c r="J272" s="117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205"/>
      <c r="Z272" s="205"/>
      <c r="AA272" s="205"/>
      <c r="AB272" s="205"/>
    </row>
    <row r="273">
      <c r="A273" s="205"/>
      <c r="B273" s="48"/>
      <c r="C273" s="117"/>
      <c r="D273" s="117"/>
      <c r="E273" s="117"/>
      <c r="F273" s="117"/>
      <c r="G273" s="117"/>
      <c r="H273" s="117"/>
      <c r="I273" s="117"/>
      <c r="J273" s="117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205"/>
      <c r="Z273" s="205"/>
      <c r="AA273" s="205"/>
      <c r="AB273" s="205"/>
    </row>
    <row r="274">
      <c r="A274" s="205"/>
      <c r="B274" s="48"/>
      <c r="C274" s="117"/>
      <c r="D274" s="117"/>
      <c r="E274" s="117"/>
      <c r="F274" s="117"/>
      <c r="G274" s="117"/>
      <c r="H274" s="117"/>
      <c r="I274" s="117"/>
      <c r="J274" s="117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205"/>
      <c r="Z274" s="205"/>
      <c r="AA274" s="205"/>
      <c r="AB274" s="205"/>
    </row>
    <row r="275">
      <c r="A275" s="205"/>
      <c r="B275" s="48"/>
      <c r="C275" s="117"/>
      <c r="D275" s="117"/>
      <c r="E275" s="117"/>
      <c r="F275" s="117"/>
      <c r="G275" s="117"/>
      <c r="H275" s="117"/>
      <c r="I275" s="117"/>
      <c r="J275" s="117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205"/>
      <c r="Z275" s="205"/>
      <c r="AA275" s="205"/>
      <c r="AB275" s="205"/>
    </row>
    <row r="276">
      <c r="A276" s="205"/>
      <c r="B276" s="48"/>
      <c r="C276" s="117"/>
      <c r="D276" s="117"/>
      <c r="E276" s="117"/>
      <c r="F276" s="117"/>
      <c r="G276" s="117"/>
      <c r="H276" s="117"/>
      <c r="I276" s="117"/>
      <c r="J276" s="117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205"/>
      <c r="Z276" s="205"/>
      <c r="AA276" s="205"/>
      <c r="AB276" s="205"/>
    </row>
    <row r="277">
      <c r="A277" s="205"/>
      <c r="B277" s="48"/>
      <c r="C277" s="117"/>
      <c r="D277" s="117"/>
      <c r="E277" s="117"/>
      <c r="F277" s="117"/>
      <c r="G277" s="117"/>
      <c r="H277" s="117"/>
      <c r="I277" s="117"/>
      <c r="J277" s="117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205"/>
      <c r="Z277" s="205"/>
      <c r="AA277" s="205"/>
      <c r="AB277" s="205"/>
    </row>
    <row r="278">
      <c r="A278" s="205"/>
      <c r="B278" s="48"/>
      <c r="C278" s="117"/>
      <c r="D278" s="117"/>
      <c r="E278" s="117"/>
      <c r="F278" s="117"/>
      <c r="G278" s="117"/>
      <c r="H278" s="117"/>
      <c r="I278" s="117"/>
      <c r="J278" s="117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205"/>
      <c r="Z278" s="205"/>
      <c r="AA278" s="205"/>
      <c r="AB278" s="205"/>
    </row>
    <row r="279">
      <c r="A279" s="205"/>
      <c r="B279" s="48"/>
      <c r="C279" s="117"/>
      <c r="D279" s="117"/>
      <c r="E279" s="117"/>
      <c r="F279" s="117"/>
      <c r="G279" s="117"/>
      <c r="H279" s="117"/>
      <c r="I279" s="117"/>
      <c r="J279" s="117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205"/>
      <c r="Z279" s="205"/>
      <c r="AA279" s="205"/>
      <c r="AB279" s="205"/>
    </row>
    <row r="280">
      <c r="A280" s="205"/>
      <c r="B280" s="48"/>
      <c r="C280" s="117"/>
      <c r="D280" s="117"/>
      <c r="E280" s="117"/>
      <c r="F280" s="117"/>
      <c r="G280" s="117"/>
      <c r="H280" s="117"/>
      <c r="I280" s="117"/>
      <c r="J280" s="117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205"/>
      <c r="Z280" s="205"/>
      <c r="AA280" s="205"/>
      <c r="AB280" s="205"/>
    </row>
    <row r="281">
      <c r="A281" s="205"/>
      <c r="B281" s="48"/>
      <c r="C281" s="117"/>
      <c r="D281" s="117"/>
      <c r="E281" s="117"/>
      <c r="F281" s="117"/>
      <c r="G281" s="117"/>
      <c r="H281" s="117"/>
      <c r="I281" s="117"/>
      <c r="J281" s="117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205"/>
      <c r="Z281" s="205"/>
      <c r="AA281" s="205"/>
      <c r="AB281" s="205"/>
    </row>
    <row r="282">
      <c r="A282" s="205"/>
      <c r="B282" s="48"/>
      <c r="C282" s="117"/>
      <c r="D282" s="117"/>
      <c r="E282" s="117"/>
      <c r="F282" s="117"/>
      <c r="G282" s="117"/>
      <c r="H282" s="117"/>
      <c r="I282" s="117"/>
      <c r="J282" s="117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205"/>
      <c r="Z282" s="205"/>
      <c r="AA282" s="205"/>
      <c r="AB282" s="205"/>
    </row>
    <row r="283">
      <c r="A283" s="205"/>
      <c r="B283" s="48"/>
      <c r="C283" s="117"/>
      <c r="D283" s="117"/>
      <c r="E283" s="117"/>
      <c r="F283" s="117"/>
      <c r="G283" s="117"/>
      <c r="H283" s="117"/>
      <c r="I283" s="117"/>
      <c r="J283" s="117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205"/>
      <c r="Z283" s="205"/>
      <c r="AA283" s="205"/>
      <c r="AB283" s="205"/>
    </row>
    <row r="284">
      <c r="A284" s="205"/>
      <c r="B284" s="48"/>
      <c r="C284" s="117"/>
      <c r="D284" s="117"/>
      <c r="E284" s="117"/>
      <c r="F284" s="117"/>
      <c r="G284" s="117"/>
      <c r="H284" s="117"/>
      <c r="I284" s="117"/>
      <c r="J284" s="117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205"/>
      <c r="Z284" s="205"/>
      <c r="AA284" s="205"/>
      <c r="AB284" s="205"/>
    </row>
    <row r="285">
      <c r="A285" s="205"/>
      <c r="B285" s="48"/>
      <c r="C285" s="117"/>
      <c r="D285" s="117"/>
      <c r="E285" s="117"/>
      <c r="F285" s="117"/>
      <c r="G285" s="117"/>
      <c r="H285" s="117"/>
      <c r="I285" s="117"/>
      <c r="J285" s="117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205"/>
      <c r="Z285" s="205"/>
      <c r="AA285" s="205"/>
      <c r="AB285" s="205"/>
    </row>
    <row r="286">
      <c r="A286" s="205"/>
      <c r="B286" s="48"/>
      <c r="C286" s="117"/>
      <c r="D286" s="117"/>
      <c r="E286" s="117"/>
      <c r="F286" s="117"/>
      <c r="G286" s="117"/>
      <c r="H286" s="117"/>
      <c r="I286" s="117"/>
      <c r="J286" s="117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205"/>
      <c r="Z286" s="205"/>
      <c r="AA286" s="205"/>
      <c r="AB286" s="205"/>
    </row>
    <row r="287">
      <c r="A287" s="205"/>
      <c r="B287" s="48"/>
      <c r="C287" s="117"/>
      <c r="D287" s="117"/>
      <c r="E287" s="117"/>
      <c r="F287" s="117"/>
      <c r="G287" s="117"/>
      <c r="H287" s="117"/>
      <c r="I287" s="117"/>
      <c r="J287" s="117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205"/>
      <c r="Z287" s="205"/>
      <c r="AA287" s="205"/>
      <c r="AB287" s="205"/>
    </row>
    <row r="288">
      <c r="A288" s="205"/>
      <c r="B288" s="48"/>
      <c r="C288" s="117"/>
      <c r="D288" s="117"/>
      <c r="E288" s="117"/>
      <c r="F288" s="117"/>
      <c r="G288" s="117"/>
      <c r="H288" s="117"/>
      <c r="I288" s="117"/>
      <c r="J288" s="117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205"/>
      <c r="Z288" s="205"/>
      <c r="AA288" s="205"/>
      <c r="AB288" s="205"/>
    </row>
    <row r="289">
      <c r="A289" s="205"/>
      <c r="B289" s="48"/>
      <c r="C289" s="117"/>
      <c r="D289" s="117"/>
      <c r="E289" s="117"/>
      <c r="F289" s="117"/>
      <c r="G289" s="117"/>
      <c r="H289" s="117"/>
      <c r="I289" s="117"/>
      <c r="J289" s="117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205"/>
      <c r="Z289" s="205"/>
      <c r="AA289" s="205"/>
      <c r="AB289" s="205"/>
    </row>
    <row r="290">
      <c r="A290" s="205"/>
      <c r="B290" s="48"/>
      <c r="C290" s="117"/>
      <c r="D290" s="117"/>
      <c r="E290" s="117"/>
      <c r="F290" s="117"/>
      <c r="G290" s="117"/>
      <c r="H290" s="117"/>
      <c r="I290" s="117"/>
      <c r="J290" s="117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205"/>
      <c r="Z290" s="205"/>
      <c r="AA290" s="205"/>
      <c r="AB290" s="205"/>
    </row>
    <row r="291">
      <c r="A291" s="205"/>
      <c r="B291" s="48"/>
      <c r="C291" s="117"/>
      <c r="D291" s="117"/>
      <c r="E291" s="117"/>
      <c r="F291" s="117"/>
      <c r="G291" s="117"/>
      <c r="H291" s="117"/>
      <c r="I291" s="117"/>
      <c r="J291" s="117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205"/>
      <c r="Z291" s="205"/>
      <c r="AA291" s="205"/>
      <c r="AB291" s="205"/>
    </row>
    <row r="292">
      <c r="A292" s="205"/>
      <c r="B292" s="48"/>
      <c r="C292" s="117"/>
      <c r="D292" s="117"/>
      <c r="E292" s="117"/>
      <c r="F292" s="117"/>
      <c r="G292" s="117"/>
      <c r="H292" s="117"/>
      <c r="I292" s="117"/>
      <c r="J292" s="117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205"/>
      <c r="Z292" s="205"/>
      <c r="AA292" s="205"/>
      <c r="AB292" s="205"/>
    </row>
    <row r="293">
      <c r="A293" s="205"/>
      <c r="B293" s="48"/>
      <c r="C293" s="117"/>
      <c r="D293" s="117"/>
      <c r="E293" s="117"/>
      <c r="F293" s="117"/>
      <c r="G293" s="117"/>
      <c r="H293" s="117"/>
      <c r="I293" s="117"/>
      <c r="J293" s="117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205"/>
      <c r="Z293" s="205"/>
      <c r="AA293" s="205"/>
      <c r="AB293" s="205"/>
    </row>
    <row r="294">
      <c r="A294" s="205"/>
      <c r="B294" s="48"/>
      <c r="C294" s="117"/>
      <c r="D294" s="117"/>
      <c r="E294" s="117"/>
      <c r="F294" s="117"/>
      <c r="G294" s="117"/>
      <c r="H294" s="117"/>
      <c r="I294" s="117"/>
      <c r="J294" s="117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205"/>
      <c r="Z294" s="205"/>
      <c r="AA294" s="205"/>
      <c r="AB294" s="205"/>
    </row>
    <row r="295">
      <c r="A295" s="205"/>
      <c r="B295" s="48"/>
      <c r="C295" s="117"/>
      <c r="D295" s="117"/>
      <c r="E295" s="117"/>
      <c r="F295" s="117"/>
      <c r="G295" s="117"/>
      <c r="H295" s="117"/>
      <c r="I295" s="117"/>
      <c r="J295" s="117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205"/>
      <c r="Z295" s="205"/>
      <c r="AA295" s="205"/>
      <c r="AB295" s="205"/>
    </row>
    <row r="296">
      <c r="A296" s="205"/>
      <c r="B296" s="48"/>
      <c r="C296" s="117"/>
      <c r="D296" s="117"/>
      <c r="E296" s="117"/>
      <c r="F296" s="117"/>
      <c r="G296" s="117"/>
      <c r="H296" s="117"/>
      <c r="I296" s="117"/>
      <c r="J296" s="117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205"/>
      <c r="Z296" s="205"/>
      <c r="AA296" s="205"/>
      <c r="AB296" s="205"/>
    </row>
    <row r="297">
      <c r="A297" s="205"/>
      <c r="B297" s="48"/>
      <c r="C297" s="117"/>
      <c r="D297" s="117"/>
      <c r="E297" s="117"/>
      <c r="F297" s="117"/>
      <c r="G297" s="117"/>
      <c r="H297" s="117"/>
      <c r="I297" s="117"/>
      <c r="J297" s="117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205"/>
      <c r="Z297" s="205"/>
      <c r="AA297" s="205"/>
      <c r="AB297" s="205"/>
    </row>
    <row r="298">
      <c r="A298" s="205"/>
      <c r="B298" s="48"/>
      <c r="C298" s="117"/>
      <c r="D298" s="117"/>
      <c r="E298" s="117"/>
      <c r="F298" s="117"/>
      <c r="G298" s="117"/>
      <c r="H298" s="117"/>
      <c r="I298" s="117"/>
      <c r="J298" s="117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205"/>
      <c r="Z298" s="205"/>
      <c r="AA298" s="205"/>
      <c r="AB298" s="205"/>
    </row>
    <row r="299">
      <c r="A299" s="205"/>
      <c r="B299" s="48"/>
      <c r="C299" s="117"/>
      <c r="D299" s="117"/>
      <c r="E299" s="117"/>
      <c r="F299" s="117"/>
      <c r="G299" s="117"/>
      <c r="H299" s="117"/>
      <c r="I299" s="117"/>
      <c r="J299" s="117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205"/>
      <c r="Z299" s="205"/>
      <c r="AA299" s="205"/>
      <c r="AB299" s="205"/>
    </row>
    <row r="300">
      <c r="A300" s="205"/>
      <c r="B300" s="48"/>
      <c r="C300" s="117"/>
      <c r="D300" s="117"/>
      <c r="E300" s="117"/>
      <c r="F300" s="117"/>
      <c r="G300" s="117"/>
      <c r="H300" s="117"/>
      <c r="I300" s="117"/>
      <c r="J300" s="117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205"/>
      <c r="Z300" s="205"/>
      <c r="AA300" s="205"/>
      <c r="AB300" s="205"/>
    </row>
    <row r="301">
      <c r="A301" s="205"/>
      <c r="B301" s="48"/>
      <c r="C301" s="117"/>
      <c r="D301" s="117"/>
      <c r="E301" s="117"/>
      <c r="F301" s="117"/>
      <c r="G301" s="117"/>
      <c r="H301" s="117"/>
      <c r="I301" s="117"/>
      <c r="J301" s="117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205"/>
      <c r="Z301" s="205"/>
      <c r="AA301" s="205"/>
      <c r="AB301" s="205"/>
    </row>
    <row r="302">
      <c r="A302" s="205"/>
      <c r="B302" s="48"/>
      <c r="C302" s="117"/>
      <c r="D302" s="117"/>
      <c r="E302" s="117"/>
      <c r="F302" s="117"/>
      <c r="G302" s="117"/>
      <c r="H302" s="117"/>
      <c r="I302" s="117"/>
      <c r="J302" s="117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205"/>
      <c r="Z302" s="205"/>
      <c r="AA302" s="205"/>
      <c r="AB302" s="205"/>
    </row>
    <row r="303">
      <c r="A303" s="205"/>
      <c r="B303" s="48"/>
      <c r="C303" s="117"/>
      <c r="D303" s="117"/>
      <c r="E303" s="117"/>
      <c r="F303" s="117"/>
      <c r="G303" s="117"/>
      <c r="H303" s="117"/>
      <c r="I303" s="117"/>
      <c r="J303" s="117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205"/>
      <c r="Z303" s="205"/>
      <c r="AA303" s="205"/>
      <c r="AB303" s="205"/>
    </row>
    <row r="304">
      <c r="A304" s="205"/>
      <c r="B304" s="48"/>
      <c r="C304" s="117"/>
      <c r="D304" s="117"/>
      <c r="E304" s="117"/>
      <c r="F304" s="117"/>
      <c r="G304" s="117"/>
      <c r="H304" s="117"/>
      <c r="I304" s="117"/>
      <c r="J304" s="117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205"/>
      <c r="Z304" s="205"/>
      <c r="AA304" s="205"/>
      <c r="AB304" s="205"/>
    </row>
    <row r="305">
      <c r="A305" s="205"/>
      <c r="B305" s="48"/>
      <c r="C305" s="117"/>
      <c r="D305" s="117"/>
      <c r="E305" s="117"/>
      <c r="F305" s="117"/>
      <c r="G305" s="117"/>
      <c r="H305" s="117"/>
      <c r="I305" s="117"/>
      <c r="J305" s="117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205"/>
      <c r="Z305" s="205"/>
      <c r="AA305" s="205"/>
      <c r="AB305" s="205"/>
    </row>
    <row r="306">
      <c r="A306" s="205"/>
      <c r="B306" s="48"/>
      <c r="C306" s="117"/>
      <c r="D306" s="117"/>
      <c r="E306" s="117"/>
      <c r="F306" s="117"/>
      <c r="G306" s="117"/>
      <c r="H306" s="117"/>
      <c r="I306" s="117"/>
      <c r="J306" s="117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205"/>
      <c r="Z306" s="205"/>
      <c r="AA306" s="205"/>
      <c r="AB306" s="205"/>
    </row>
    <row r="307">
      <c r="A307" s="205"/>
      <c r="B307" s="48"/>
      <c r="C307" s="117"/>
      <c r="D307" s="117"/>
      <c r="E307" s="117"/>
      <c r="F307" s="117"/>
      <c r="G307" s="117"/>
      <c r="H307" s="117"/>
      <c r="I307" s="117"/>
      <c r="J307" s="117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205"/>
      <c r="Z307" s="205"/>
      <c r="AA307" s="205"/>
      <c r="AB307" s="205"/>
    </row>
    <row r="308">
      <c r="A308" s="205"/>
      <c r="B308" s="48"/>
      <c r="C308" s="117"/>
      <c r="D308" s="117"/>
      <c r="E308" s="117"/>
      <c r="F308" s="117"/>
      <c r="G308" s="117"/>
      <c r="H308" s="117"/>
      <c r="I308" s="117"/>
      <c r="J308" s="117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205"/>
      <c r="Z308" s="205"/>
      <c r="AA308" s="205"/>
      <c r="AB308" s="205"/>
    </row>
    <row r="309">
      <c r="A309" s="205"/>
      <c r="B309" s="48"/>
      <c r="C309" s="117"/>
      <c r="D309" s="117"/>
      <c r="E309" s="117"/>
      <c r="F309" s="117"/>
      <c r="G309" s="117"/>
      <c r="H309" s="117"/>
      <c r="I309" s="117"/>
      <c r="J309" s="117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205"/>
      <c r="Z309" s="205"/>
      <c r="AA309" s="205"/>
      <c r="AB309" s="205"/>
    </row>
    <row r="310">
      <c r="A310" s="205"/>
      <c r="B310" s="48"/>
      <c r="C310" s="117"/>
      <c r="D310" s="117"/>
      <c r="E310" s="117"/>
      <c r="F310" s="117"/>
      <c r="G310" s="117"/>
      <c r="H310" s="117"/>
      <c r="I310" s="117"/>
      <c r="J310" s="117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205"/>
      <c r="Z310" s="205"/>
      <c r="AA310" s="205"/>
      <c r="AB310" s="205"/>
    </row>
    <row r="311">
      <c r="A311" s="205"/>
      <c r="B311" s="48"/>
      <c r="C311" s="117"/>
      <c r="D311" s="117"/>
      <c r="E311" s="117"/>
      <c r="F311" s="117"/>
      <c r="G311" s="117"/>
      <c r="H311" s="117"/>
      <c r="I311" s="117"/>
      <c r="J311" s="117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205"/>
      <c r="Z311" s="205"/>
      <c r="AA311" s="205"/>
      <c r="AB311" s="205"/>
    </row>
    <row r="312">
      <c r="A312" s="205"/>
      <c r="B312" s="48"/>
      <c r="C312" s="117"/>
      <c r="D312" s="117"/>
      <c r="E312" s="117"/>
      <c r="F312" s="117"/>
      <c r="G312" s="117"/>
      <c r="H312" s="117"/>
      <c r="I312" s="117"/>
      <c r="J312" s="117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205"/>
      <c r="Z312" s="205"/>
      <c r="AA312" s="205"/>
      <c r="AB312" s="205"/>
    </row>
    <row r="313">
      <c r="A313" s="205"/>
      <c r="B313" s="48"/>
      <c r="C313" s="117"/>
      <c r="D313" s="117"/>
      <c r="E313" s="117"/>
      <c r="F313" s="117"/>
      <c r="G313" s="117"/>
      <c r="H313" s="117"/>
      <c r="I313" s="117"/>
      <c r="J313" s="117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205"/>
      <c r="Z313" s="205"/>
      <c r="AA313" s="205"/>
      <c r="AB313" s="205"/>
    </row>
    <row r="314">
      <c r="A314" s="205"/>
      <c r="B314" s="48"/>
      <c r="C314" s="117"/>
      <c r="D314" s="117"/>
      <c r="E314" s="117"/>
      <c r="F314" s="117"/>
      <c r="G314" s="117"/>
      <c r="H314" s="117"/>
      <c r="I314" s="117"/>
      <c r="J314" s="117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205"/>
      <c r="Z314" s="205"/>
      <c r="AA314" s="205"/>
      <c r="AB314" s="205"/>
    </row>
    <row r="315">
      <c r="A315" s="205"/>
      <c r="B315" s="48"/>
      <c r="C315" s="117"/>
      <c r="D315" s="117"/>
      <c r="E315" s="117"/>
      <c r="F315" s="117"/>
      <c r="G315" s="117"/>
      <c r="H315" s="117"/>
      <c r="I315" s="117"/>
      <c r="J315" s="117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205"/>
      <c r="Z315" s="205"/>
      <c r="AA315" s="205"/>
      <c r="AB315" s="205"/>
    </row>
    <row r="316">
      <c r="A316" s="205"/>
      <c r="B316" s="48"/>
      <c r="C316" s="117"/>
      <c r="D316" s="117"/>
      <c r="E316" s="117"/>
      <c r="F316" s="117"/>
      <c r="G316" s="117"/>
      <c r="H316" s="117"/>
      <c r="I316" s="117"/>
      <c r="J316" s="117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205"/>
      <c r="Z316" s="205"/>
      <c r="AA316" s="205"/>
      <c r="AB316" s="205"/>
    </row>
    <row r="317">
      <c r="A317" s="205"/>
      <c r="B317" s="48"/>
      <c r="C317" s="117"/>
      <c r="D317" s="117"/>
      <c r="E317" s="117"/>
      <c r="F317" s="117"/>
      <c r="G317" s="117"/>
      <c r="H317" s="117"/>
      <c r="I317" s="117"/>
      <c r="J317" s="117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205"/>
      <c r="Z317" s="205"/>
      <c r="AA317" s="205"/>
      <c r="AB317" s="205"/>
    </row>
    <row r="318">
      <c r="A318" s="205"/>
      <c r="B318" s="48"/>
      <c r="C318" s="117"/>
      <c r="D318" s="117"/>
      <c r="E318" s="117"/>
      <c r="F318" s="117"/>
      <c r="G318" s="117"/>
      <c r="H318" s="117"/>
      <c r="I318" s="117"/>
      <c r="J318" s="117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205"/>
      <c r="Z318" s="205"/>
      <c r="AA318" s="205"/>
      <c r="AB318" s="205"/>
    </row>
    <row r="319">
      <c r="A319" s="205"/>
      <c r="B319" s="48"/>
      <c r="C319" s="117"/>
      <c r="D319" s="117"/>
      <c r="E319" s="117"/>
      <c r="F319" s="117"/>
      <c r="G319" s="117"/>
      <c r="H319" s="117"/>
      <c r="I319" s="117"/>
      <c r="J319" s="117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205"/>
      <c r="Z319" s="205"/>
      <c r="AA319" s="205"/>
      <c r="AB319" s="205"/>
    </row>
    <row r="320">
      <c r="A320" s="205"/>
      <c r="B320" s="48"/>
      <c r="C320" s="117"/>
      <c r="D320" s="117"/>
      <c r="E320" s="117"/>
      <c r="F320" s="117"/>
      <c r="G320" s="117"/>
      <c r="H320" s="117"/>
      <c r="I320" s="117"/>
      <c r="J320" s="117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205"/>
      <c r="Z320" s="205"/>
      <c r="AA320" s="205"/>
      <c r="AB320" s="205"/>
    </row>
    <row r="321">
      <c r="A321" s="205"/>
      <c r="B321" s="48"/>
      <c r="C321" s="117"/>
      <c r="D321" s="117"/>
      <c r="E321" s="117"/>
      <c r="F321" s="117"/>
      <c r="G321" s="117"/>
      <c r="H321" s="117"/>
      <c r="I321" s="117"/>
      <c r="J321" s="117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205"/>
      <c r="Z321" s="205"/>
      <c r="AA321" s="205"/>
      <c r="AB321" s="205"/>
    </row>
    <row r="322">
      <c r="A322" s="205"/>
      <c r="B322" s="48"/>
      <c r="C322" s="117"/>
      <c r="D322" s="117"/>
      <c r="E322" s="117"/>
      <c r="F322" s="117"/>
      <c r="G322" s="117"/>
      <c r="H322" s="117"/>
      <c r="I322" s="117"/>
      <c r="J322" s="117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205"/>
      <c r="Z322" s="205"/>
      <c r="AA322" s="205"/>
      <c r="AB322" s="205"/>
    </row>
    <row r="323">
      <c r="A323" s="205"/>
      <c r="B323" s="48"/>
      <c r="C323" s="117"/>
      <c r="D323" s="117"/>
      <c r="E323" s="117"/>
      <c r="F323" s="117"/>
      <c r="G323" s="117"/>
      <c r="H323" s="117"/>
      <c r="I323" s="117"/>
      <c r="J323" s="117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205"/>
      <c r="Z323" s="205"/>
      <c r="AA323" s="205"/>
      <c r="AB323" s="205"/>
    </row>
    <row r="324">
      <c r="A324" s="205"/>
      <c r="B324" s="48"/>
      <c r="C324" s="117"/>
      <c r="D324" s="117"/>
      <c r="E324" s="117"/>
      <c r="F324" s="117"/>
      <c r="G324" s="117"/>
      <c r="H324" s="117"/>
      <c r="I324" s="117"/>
      <c r="J324" s="117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205"/>
      <c r="Z324" s="205"/>
      <c r="AA324" s="205"/>
      <c r="AB324" s="205"/>
    </row>
    <row r="325">
      <c r="A325" s="205"/>
      <c r="B325" s="48"/>
      <c r="C325" s="117"/>
      <c r="D325" s="117"/>
      <c r="E325" s="117"/>
      <c r="F325" s="117"/>
      <c r="G325" s="117"/>
      <c r="H325" s="117"/>
      <c r="I325" s="117"/>
      <c r="J325" s="117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205"/>
      <c r="Z325" s="205"/>
      <c r="AA325" s="205"/>
      <c r="AB325" s="205"/>
    </row>
    <row r="326">
      <c r="A326" s="205"/>
      <c r="B326" s="48"/>
      <c r="C326" s="117"/>
      <c r="D326" s="117"/>
      <c r="E326" s="117"/>
      <c r="F326" s="117"/>
      <c r="G326" s="117"/>
      <c r="H326" s="117"/>
      <c r="I326" s="117"/>
      <c r="J326" s="117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205"/>
      <c r="Z326" s="205"/>
      <c r="AA326" s="205"/>
      <c r="AB326" s="205"/>
    </row>
    <row r="327">
      <c r="A327" s="205"/>
      <c r="B327" s="48"/>
      <c r="C327" s="117"/>
      <c r="D327" s="117"/>
      <c r="E327" s="117"/>
      <c r="F327" s="117"/>
      <c r="G327" s="117"/>
      <c r="H327" s="117"/>
      <c r="I327" s="117"/>
      <c r="J327" s="117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205"/>
      <c r="Z327" s="205"/>
      <c r="AA327" s="205"/>
      <c r="AB327" s="205"/>
    </row>
    <row r="328">
      <c r="A328" s="205"/>
      <c r="B328" s="48"/>
      <c r="C328" s="117"/>
      <c r="D328" s="117"/>
      <c r="E328" s="117"/>
      <c r="F328" s="117"/>
      <c r="G328" s="117"/>
      <c r="H328" s="117"/>
      <c r="I328" s="117"/>
      <c r="J328" s="117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205"/>
      <c r="Z328" s="205"/>
      <c r="AA328" s="205"/>
      <c r="AB328" s="205"/>
    </row>
    <row r="329">
      <c r="A329" s="205"/>
      <c r="B329" s="48"/>
      <c r="C329" s="117"/>
      <c r="D329" s="117"/>
      <c r="E329" s="117"/>
      <c r="F329" s="117"/>
      <c r="G329" s="117"/>
      <c r="H329" s="117"/>
      <c r="I329" s="117"/>
      <c r="J329" s="117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205"/>
      <c r="Z329" s="205"/>
      <c r="AA329" s="205"/>
      <c r="AB329" s="205"/>
    </row>
    <row r="330">
      <c r="A330" s="205"/>
      <c r="B330" s="48"/>
      <c r="C330" s="117"/>
      <c r="D330" s="117"/>
      <c r="E330" s="117"/>
      <c r="F330" s="117"/>
      <c r="G330" s="117"/>
      <c r="H330" s="117"/>
      <c r="I330" s="117"/>
      <c r="J330" s="117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205"/>
      <c r="Z330" s="205"/>
      <c r="AA330" s="205"/>
      <c r="AB330" s="205"/>
    </row>
    <row r="331">
      <c r="A331" s="205"/>
      <c r="B331" s="48"/>
      <c r="C331" s="117"/>
      <c r="D331" s="117"/>
      <c r="E331" s="117"/>
      <c r="F331" s="117"/>
      <c r="G331" s="117"/>
      <c r="H331" s="117"/>
      <c r="I331" s="117"/>
      <c r="J331" s="117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205"/>
      <c r="Z331" s="205"/>
      <c r="AA331" s="205"/>
      <c r="AB331" s="205"/>
    </row>
    <row r="332">
      <c r="A332" s="205"/>
      <c r="B332" s="48"/>
      <c r="C332" s="117"/>
      <c r="D332" s="117"/>
      <c r="E332" s="117"/>
      <c r="F332" s="117"/>
      <c r="G332" s="117"/>
      <c r="H332" s="117"/>
      <c r="I332" s="117"/>
      <c r="J332" s="117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205"/>
      <c r="Z332" s="205"/>
      <c r="AA332" s="205"/>
      <c r="AB332" s="205"/>
    </row>
    <row r="333">
      <c r="A333" s="205"/>
      <c r="B333" s="48"/>
      <c r="C333" s="117"/>
      <c r="D333" s="117"/>
      <c r="E333" s="117"/>
      <c r="F333" s="117"/>
      <c r="G333" s="117"/>
      <c r="H333" s="117"/>
      <c r="I333" s="117"/>
      <c r="J333" s="117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205"/>
      <c r="Z333" s="205"/>
      <c r="AA333" s="205"/>
      <c r="AB333" s="205"/>
    </row>
    <row r="334">
      <c r="A334" s="205"/>
      <c r="B334" s="48"/>
      <c r="C334" s="117"/>
      <c r="D334" s="117"/>
      <c r="E334" s="117"/>
      <c r="F334" s="117"/>
      <c r="G334" s="117"/>
      <c r="H334" s="117"/>
      <c r="I334" s="117"/>
      <c r="J334" s="117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205"/>
      <c r="Z334" s="205"/>
      <c r="AA334" s="205"/>
      <c r="AB334" s="205"/>
    </row>
    <row r="335">
      <c r="A335" s="205"/>
      <c r="B335" s="48"/>
      <c r="C335" s="117"/>
      <c r="D335" s="117"/>
      <c r="E335" s="117"/>
      <c r="F335" s="117"/>
      <c r="G335" s="117"/>
      <c r="H335" s="117"/>
      <c r="I335" s="117"/>
      <c r="J335" s="117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205"/>
      <c r="Z335" s="205"/>
      <c r="AA335" s="205"/>
      <c r="AB335" s="205"/>
    </row>
    <row r="336">
      <c r="A336" s="205"/>
      <c r="B336" s="48"/>
      <c r="C336" s="117"/>
      <c r="D336" s="117"/>
      <c r="E336" s="117"/>
      <c r="F336" s="117"/>
      <c r="G336" s="117"/>
      <c r="H336" s="117"/>
      <c r="I336" s="117"/>
      <c r="J336" s="117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205"/>
      <c r="Z336" s="205"/>
      <c r="AA336" s="205"/>
      <c r="AB336" s="205"/>
    </row>
    <row r="337">
      <c r="A337" s="205"/>
      <c r="B337" s="48"/>
      <c r="C337" s="117"/>
      <c r="D337" s="117"/>
      <c r="E337" s="117"/>
      <c r="F337" s="117"/>
      <c r="G337" s="117"/>
      <c r="H337" s="117"/>
      <c r="I337" s="117"/>
      <c r="J337" s="117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205"/>
      <c r="Z337" s="205"/>
      <c r="AA337" s="205"/>
      <c r="AB337" s="205"/>
    </row>
    <row r="338">
      <c r="A338" s="205"/>
      <c r="B338" s="48"/>
      <c r="C338" s="117"/>
      <c r="D338" s="117"/>
      <c r="E338" s="117"/>
      <c r="F338" s="117"/>
      <c r="G338" s="117"/>
      <c r="H338" s="117"/>
      <c r="I338" s="117"/>
      <c r="J338" s="117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205"/>
      <c r="Z338" s="205"/>
      <c r="AA338" s="205"/>
      <c r="AB338" s="205"/>
    </row>
    <row r="339">
      <c r="A339" s="205"/>
      <c r="B339" s="48"/>
      <c r="C339" s="117"/>
      <c r="D339" s="117"/>
      <c r="E339" s="117"/>
      <c r="F339" s="117"/>
      <c r="G339" s="117"/>
      <c r="H339" s="117"/>
      <c r="I339" s="117"/>
      <c r="J339" s="117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205"/>
      <c r="Z339" s="205"/>
      <c r="AA339" s="205"/>
      <c r="AB339" s="205"/>
    </row>
    <row r="340">
      <c r="A340" s="205"/>
      <c r="B340" s="48"/>
      <c r="C340" s="117"/>
      <c r="D340" s="117"/>
      <c r="E340" s="117"/>
      <c r="F340" s="117"/>
      <c r="G340" s="117"/>
      <c r="H340" s="117"/>
      <c r="I340" s="117"/>
      <c r="J340" s="117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205"/>
      <c r="Z340" s="205"/>
      <c r="AA340" s="205"/>
      <c r="AB340" s="205"/>
    </row>
    <row r="341">
      <c r="A341" s="205"/>
      <c r="B341" s="48"/>
      <c r="C341" s="117"/>
      <c r="D341" s="117"/>
      <c r="E341" s="117"/>
      <c r="F341" s="117"/>
      <c r="G341" s="117"/>
      <c r="H341" s="117"/>
      <c r="I341" s="117"/>
      <c r="J341" s="117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205"/>
      <c r="Z341" s="205"/>
      <c r="AA341" s="205"/>
      <c r="AB341" s="205"/>
    </row>
    <row r="342">
      <c r="A342" s="205"/>
      <c r="B342" s="48"/>
      <c r="C342" s="117"/>
      <c r="D342" s="117"/>
      <c r="E342" s="117"/>
      <c r="F342" s="117"/>
      <c r="G342" s="117"/>
      <c r="H342" s="117"/>
      <c r="I342" s="117"/>
      <c r="J342" s="117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205"/>
      <c r="Z342" s="205"/>
      <c r="AA342" s="205"/>
      <c r="AB342" s="205"/>
    </row>
    <row r="343">
      <c r="A343" s="205"/>
      <c r="B343" s="48"/>
      <c r="C343" s="117"/>
      <c r="D343" s="117"/>
      <c r="E343" s="117"/>
      <c r="F343" s="117"/>
      <c r="G343" s="117"/>
      <c r="H343" s="117"/>
      <c r="I343" s="117"/>
      <c r="J343" s="117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205"/>
      <c r="Z343" s="205"/>
      <c r="AA343" s="205"/>
      <c r="AB343" s="205"/>
    </row>
    <row r="344">
      <c r="A344" s="205"/>
      <c r="B344" s="48"/>
      <c r="C344" s="117"/>
      <c r="D344" s="117"/>
      <c r="E344" s="117"/>
      <c r="F344" s="117"/>
      <c r="G344" s="117"/>
      <c r="H344" s="117"/>
      <c r="I344" s="117"/>
      <c r="J344" s="117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205"/>
      <c r="Z344" s="205"/>
      <c r="AA344" s="205"/>
      <c r="AB344" s="205"/>
    </row>
    <row r="345">
      <c r="A345" s="205"/>
      <c r="B345" s="48"/>
      <c r="C345" s="117"/>
      <c r="D345" s="117"/>
      <c r="E345" s="117"/>
      <c r="F345" s="117"/>
      <c r="G345" s="117"/>
      <c r="H345" s="117"/>
      <c r="I345" s="117"/>
      <c r="J345" s="117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205"/>
      <c r="Z345" s="205"/>
      <c r="AA345" s="205"/>
      <c r="AB345" s="205"/>
    </row>
    <row r="346">
      <c r="A346" s="205"/>
      <c r="B346" s="48"/>
      <c r="C346" s="117"/>
      <c r="D346" s="117"/>
      <c r="E346" s="117"/>
      <c r="F346" s="117"/>
      <c r="G346" s="117"/>
      <c r="H346" s="117"/>
      <c r="I346" s="117"/>
      <c r="J346" s="117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205"/>
      <c r="Z346" s="205"/>
      <c r="AA346" s="205"/>
      <c r="AB346" s="205"/>
    </row>
    <row r="347">
      <c r="A347" s="205"/>
      <c r="B347" s="48"/>
      <c r="C347" s="117"/>
      <c r="D347" s="117"/>
      <c r="E347" s="117"/>
      <c r="F347" s="117"/>
      <c r="G347" s="117"/>
      <c r="H347" s="117"/>
      <c r="I347" s="117"/>
      <c r="J347" s="117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205"/>
      <c r="Z347" s="205"/>
      <c r="AA347" s="205"/>
      <c r="AB347" s="205"/>
    </row>
    <row r="348">
      <c r="A348" s="205"/>
      <c r="B348" s="48"/>
      <c r="C348" s="117"/>
      <c r="D348" s="117"/>
      <c r="E348" s="117"/>
      <c r="F348" s="117"/>
      <c r="G348" s="117"/>
      <c r="H348" s="117"/>
      <c r="I348" s="117"/>
      <c r="J348" s="117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205"/>
      <c r="Z348" s="205"/>
      <c r="AA348" s="205"/>
      <c r="AB348" s="205"/>
    </row>
    <row r="349">
      <c r="A349" s="205"/>
      <c r="B349" s="48"/>
      <c r="C349" s="117"/>
      <c r="D349" s="117"/>
      <c r="E349" s="117"/>
      <c r="F349" s="117"/>
      <c r="G349" s="117"/>
      <c r="H349" s="117"/>
      <c r="I349" s="117"/>
      <c r="J349" s="117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205"/>
      <c r="Z349" s="205"/>
      <c r="AA349" s="205"/>
      <c r="AB349" s="205"/>
    </row>
    <row r="350">
      <c r="A350" s="205"/>
      <c r="B350" s="48"/>
      <c r="C350" s="117"/>
      <c r="D350" s="117"/>
      <c r="E350" s="117"/>
      <c r="F350" s="117"/>
      <c r="G350" s="117"/>
      <c r="H350" s="117"/>
      <c r="I350" s="117"/>
      <c r="J350" s="117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205"/>
      <c r="Z350" s="205"/>
      <c r="AA350" s="205"/>
      <c r="AB350" s="205"/>
    </row>
    <row r="351">
      <c r="A351" s="205"/>
      <c r="B351" s="48"/>
      <c r="C351" s="117"/>
      <c r="D351" s="117"/>
      <c r="E351" s="117"/>
      <c r="F351" s="117"/>
      <c r="G351" s="117"/>
      <c r="H351" s="117"/>
      <c r="I351" s="117"/>
      <c r="J351" s="117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205"/>
      <c r="Z351" s="205"/>
      <c r="AA351" s="205"/>
      <c r="AB351" s="205"/>
    </row>
    <row r="352">
      <c r="A352" s="205"/>
      <c r="B352" s="48"/>
      <c r="C352" s="117"/>
      <c r="D352" s="117"/>
      <c r="E352" s="117"/>
      <c r="F352" s="117"/>
      <c r="G352" s="117"/>
      <c r="H352" s="117"/>
      <c r="I352" s="117"/>
      <c r="J352" s="117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205"/>
      <c r="Z352" s="205"/>
      <c r="AA352" s="205"/>
      <c r="AB352" s="205"/>
    </row>
    <row r="353">
      <c r="A353" s="205"/>
      <c r="B353" s="48"/>
      <c r="C353" s="117"/>
      <c r="D353" s="117"/>
      <c r="E353" s="117"/>
      <c r="F353" s="117"/>
      <c r="G353" s="117"/>
      <c r="H353" s="117"/>
      <c r="I353" s="117"/>
      <c r="J353" s="117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205"/>
      <c r="Z353" s="205"/>
      <c r="AA353" s="205"/>
      <c r="AB353" s="205"/>
    </row>
    <row r="354">
      <c r="A354" s="205"/>
      <c r="B354" s="48"/>
      <c r="C354" s="117"/>
      <c r="D354" s="117"/>
      <c r="E354" s="117"/>
      <c r="F354" s="117"/>
      <c r="G354" s="117"/>
      <c r="H354" s="117"/>
      <c r="I354" s="117"/>
      <c r="J354" s="117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205"/>
      <c r="Z354" s="205"/>
      <c r="AA354" s="205"/>
      <c r="AB354" s="205"/>
    </row>
    <row r="355">
      <c r="A355" s="205"/>
      <c r="B355" s="48"/>
      <c r="C355" s="117"/>
      <c r="D355" s="117"/>
      <c r="E355" s="117"/>
      <c r="F355" s="117"/>
      <c r="G355" s="117"/>
      <c r="H355" s="117"/>
      <c r="I355" s="117"/>
      <c r="J355" s="117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205"/>
      <c r="Z355" s="205"/>
      <c r="AA355" s="205"/>
      <c r="AB355" s="205"/>
    </row>
    <row r="356">
      <c r="A356" s="205"/>
      <c r="B356" s="48"/>
      <c r="C356" s="117"/>
      <c r="D356" s="117"/>
      <c r="E356" s="117"/>
      <c r="F356" s="117"/>
      <c r="G356" s="117"/>
      <c r="H356" s="117"/>
      <c r="I356" s="117"/>
      <c r="J356" s="117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205"/>
      <c r="Z356" s="205"/>
      <c r="AA356" s="205"/>
      <c r="AB356" s="205"/>
    </row>
    <row r="357">
      <c r="A357" s="205"/>
      <c r="B357" s="48"/>
      <c r="C357" s="117"/>
      <c r="D357" s="117"/>
      <c r="E357" s="117"/>
      <c r="F357" s="117"/>
      <c r="G357" s="117"/>
      <c r="H357" s="117"/>
      <c r="I357" s="117"/>
      <c r="J357" s="117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205"/>
      <c r="Z357" s="205"/>
      <c r="AA357" s="205"/>
      <c r="AB357" s="205"/>
    </row>
    <row r="358">
      <c r="A358" s="205"/>
      <c r="B358" s="48"/>
      <c r="C358" s="117"/>
      <c r="D358" s="117"/>
      <c r="E358" s="117"/>
      <c r="F358" s="117"/>
      <c r="G358" s="117"/>
      <c r="H358" s="117"/>
      <c r="I358" s="117"/>
      <c r="J358" s="117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205"/>
      <c r="Z358" s="205"/>
      <c r="AA358" s="205"/>
      <c r="AB358" s="205"/>
    </row>
    <row r="359">
      <c r="A359" s="205"/>
      <c r="B359" s="48"/>
      <c r="C359" s="117"/>
      <c r="D359" s="117"/>
      <c r="E359" s="117"/>
      <c r="F359" s="117"/>
      <c r="G359" s="117"/>
      <c r="H359" s="117"/>
      <c r="I359" s="117"/>
      <c r="J359" s="117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205"/>
      <c r="Z359" s="205"/>
      <c r="AA359" s="205"/>
      <c r="AB359" s="205"/>
    </row>
    <row r="360">
      <c r="A360" s="205"/>
      <c r="B360" s="48"/>
      <c r="C360" s="117"/>
      <c r="D360" s="117"/>
      <c r="E360" s="117"/>
      <c r="F360" s="117"/>
      <c r="G360" s="117"/>
      <c r="H360" s="117"/>
      <c r="I360" s="117"/>
      <c r="J360" s="117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205"/>
      <c r="Z360" s="205"/>
      <c r="AA360" s="205"/>
      <c r="AB360" s="205"/>
    </row>
    <row r="361">
      <c r="A361" s="205"/>
      <c r="B361" s="48"/>
      <c r="C361" s="117"/>
      <c r="D361" s="117"/>
      <c r="E361" s="117"/>
      <c r="F361" s="117"/>
      <c r="G361" s="117"/>
      <c r="H361" s="117"/>
      <c r="I361" s="117"/>
      <c r="J361" s="117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205"/>
      <c r="Z361" s="205"/>
      <c r="AA361" s="205"/>
      <c r="AB361" s="205"/>
    </row>
    <row r="362">
      <c r="A362" s="205"/>
      <c r="B362" s="48"/>
      <c r="C362" s="117"/>
      <c r="D362" s="117"/>
      <c r="E362" s="117"/>
      <c r="F362" s="117"/>
      <c r="G362" s="117"/>
      <c r="H362" s="117"/>
      <c r="I362" s="117"/>
      <c r="J362" s="117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205"/>
      <c r="Z362" s="205"/>
      <c r="AA362" s="205"/>
      <c r="AB362" s="205"/>
    </row>
    <row r="363">
      <c r="A363" s="205"/>
      <c r="B363" s="48"/>
      <c r="C363" s="117"/>
      <c r="D363" s="117"/>
      <c r="E363" s="117"/>
      <c r="F363" s="117"/>
      <c r="G363" s="117"/>
      <c r="H363" s="117"/>
      <c r="I363" s="117"/>
      <c r="J363" s="117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205"/>
      <c r="Z363" s="205"/>
      <c r="AA363" s="205"/>
      <c r="AB363" s="205"/>
    </row>
    <row r="364">
      <c r="A364" s="205"/>
      <c r="B364" s="48"/>
      <c r="C364" s="117"/>
      <c r="D364" s="117"/>
      <c r="E364" s="117"/>
      <c r="F364" s="117"/>
      <c r="G364" s="117"/>
      <c r="H364" s="117"/>
      <c r="I364" s="117"/>
      <c r="J364" s="117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205"/>
      <c r="Z364" s="205"/>
      <c r="AA364" s="205"/>
      <c r="AB364" s="205"/>
    </row>
    <row r="365">
      <c r="A365" s="205"/>
      <c r="B365" s="48"/>
      <c r="C365" s="117"/>
      <c r="D365" s="117"/>
      <c r="E365" s="117"/>
      <c r="F365" s="117"/>
      <c r="G365" s="117"/>
      <c r="H365" s="117"/>
      <c r="I365" s="117"/>
      <c r="J365" s="117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205"/>
      <c r="Z365" s="205"/>
      <c r="AA365" s="205"/>
      <c r="AB365" s="205"/>
    </row>
    <row r="366">
      <c r="A366" s="205"/>
      <c r="B366" s="48"/>
      <c r="C366" s="117"/>
      <c r="D366" s="117"/>
      <c r="E366" s="117"/>
      <c r="F366" s="117"/>
      <c r="G366" s="117"/>
      <c r="H366" s="117"/>
      <c r="I366" s="117"/>
      <c r="J366" s="117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205"/>
      <c r="Z366" s="205"/>
      <c r="AA366" s="205"/>
      <c r="AB366" s="205"/>
    </row>
    <row r="367">
      <c r="A367" s="205"/>
      <c r="B367" s="48"/>
      <c r="C367" s="117"/>
      <c r="D367" s="117"/>
      <c r="E367" s="117"/>
      <c r="F367" s="117"/>
      <c r="G367" s="117"/>
      <c r="H367" s="117"/>
      <c r="I367" s="117"/>
      <c r="J367" s="117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205"/>
      <c r="Z367" s="205"/>
      <c r="AA367" s="205"/>
      <c r="AB367" s="205"/>
    </row>
    <row r="368">
      <c r="A368" s="205"/>
      <c r="B368" s="48"/>
      <c r="C368" s="117"/>
      <c r="D368" s="117"/>
      <c r="E368" s="117"/>
      <c r="F368" s="117"/>
      <c r="G368" s="117"/>
      <c r="H368" s="117"/>
      <c r="I368" s="117"/>
      <c r="J368" s="117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205"/>
      <c r="Z368" s="205"/>
      <c r="AA368" s="205"/>
      <c r="AB368" s="205"/>
    </row>
    <row r="369">
      <c r="A369" s="205"/>
      <c r="B369" s="48"/>
      <c r="C369" s="117"/>
      <c r="D369" s="117"/>
      <c r="E369" s="117"/>
      <c r="F369" s="117"/>
      <c r="G369" s="117"/>
      <c r="H369" s="117"/>
      <c r="I369" s="117"/>
      <c r="J369" s="117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205"/>
      <c r="Z369" s="205"/>
      <c r="AA369" s="205"/>
      <c r="AB369" s="205"/>
    </row>
    <row r="370">
      <c r="A370" s="205"/>
      <c r="B370" s="48"/>
      <c r="C370" s="117"/>
      <c r="D370" s="117"/>
      <c r="E370" s="117"/>
      <c r="F370" s="117"/>
      <c r="G370" s="117"/>
      <c r="H370" s="117"/>
      <c r="I370" s="117"/>
      <c r="J370" s="117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205"/>
      <c r="Z370" s="205"/>
      <c r="AA370" s="205"/>
      <c r="AB370" s="205"/>
    </row>
    <row r="371">
      <c r="A371" s="205"/>
      <c r="B371" s="48"/>
      <c r="C371" s="117"/>
      <c r="D371" s="117"/>
      <c r="E371" s="117"/>
      <c r="F371" s="117"/>
      <c r="G371" s="117"/>
      <c r="H371" s="117"/>
      <c r="I371" s="117"/>
      <c r="J371" s="117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205"/>
      <c r="Z371" s="205"/>
      <c r="AA371" s="205"/>
      <c r="AB371" s="205"/>
    </row>
    <row r="372">
      <c r="A372" s="205"/>
      <c r="B372" s="48"/>
      <c r="C372" s="117"/>
      <c r="D372" s="117"/>
      <c r="E372" s="117"/>
      <c r="F372" s="117"/>
      <c r="G372" s="117"/>
      <c r="H372" s="117"/>
      <c r="I372" s="117"/>
      <c r="J372" s="117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205"/>
      <c r="Z372" s="205"/>
      <c r="AA372" s="205"/>
      <c r="AB372" s="205"/>
    </row>
    <row r="373">
      <c r="A373" s="205"/>
      <c r="B373" s="48"/>
      <c r="C373" s="117"/>
      <c r="D373" s="117"/>
      <c r="E373" s="117"/>
      <c r="F373" s="117"/>
      <c r="G373" s="117"/>
      <c r="H373" s="117"/>
      <c r="I373" s="117"/>
      <c r="J373" s="117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205"/>
      <c r="Z373" s="205"/>
      <c r="AA373" s="205"/>
      <c r="AB373" s="205"/>
    </row>
    <row r="374">
      <c r="A374" s="205"/>
      <c r="B374" s="48"/>
      <c r="C374" s="117"/>
      <c r="D374" s="117"/>
      <c r="E374" s="117"/>
      <c r="F374" s="117"/>
      <c r="G374" s="117"/>
      <c r="H374" s="117"/>
      <c r="I374" s="117"/>
      <c r="J374" s="117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205"/>
      <c r="Z374" s="205"/>
      <c r="AA374" s="205"/>
      <c r="AB374" s="205"/>
    </row>
    <row r="375">
      <c r="A375" s="205"/>
      <c r="B375" s="48"/>
      <c r="C375" s="117"/>
      <c r="D375" s="117"/>
      <c r="E375" s="117"/>
      <c r="F375" s="117"/>
      <c r="G375" s="117"/>
      <c r="H375" s="117"/>
      <c r="I375" s="117"/>
      <c r="J375" s="117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205"/>
      <c r="Z375" s="205"/>
      <c r="AA375" s="205"/>
      <c r="AB375" s="205"/>
    </row>
    <row r="376">
      <c r="A376" s="205"/>
      <c r="B376" s="48"/>
      <c r="C376" s="117"/>
      <c r="D376" s="117"/>
      <c r="E376" s="117"/>
      <c r="F376" s="117"/>
      <c r="G376" s="117"/>
      <c r="H376" s="117"/>
      <c r="I376" s="117"/>
      <c r="J376" s="117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205"/>
      <c r="Z376" s="205"/>
      <c r="AA376" s="205"/>
      <c r="AB376" s="205"/>
    </row>
    <row r="377">
      <c r="A377" s="205"/>
      <c r="B377" s="48"/>
      <c r="C377" s="117"/>
      <c r="D377" s="117"/>
      <c r="E377" s="117"/>
      <c r="F377" s="117"/>
      <c r="G377" s="117"/>
      <c r="H377" s="117"/>
      <c r="I377" s="117"/>
      <c r="J377" s="117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205"/>
      <c r="Z377" s="205"/>
      <c r="AA377" s="205"/>
      <c r="AB377" s="205"/>
    </row>
    <row r="378">
      <c r="A378" s="205"/>
      <c r="B378" s="48"/>
      <c r="C378" s="117"/>
      <c r="D378" s="117"/>
      <c r="E378" s="117"/>
      <c r="F378" s="117"/>
      <c r="G378" s="117"/>
      <c r="H378" s="117"/>
      <c r="I378" s="117"/>
      <c r="J378" s="117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205"/>
      <c r="Z378" s="205"/>
      <c r="AA378" s="205"/>
      <c r="AB378" s="205"/>
    </row>
    <row r="379">
      <c r="A379" s="205"/>
      <c r="B379" s="48"/>
      <c r="C379" s="117"/>
      <c r="D379" s="117"/>
      <c r="E379" s="117"/>
      <c r="F379" s="117"/>
      <c r="G379" s="117"/>
      <c r="H379" s="117"/>
      <c r="I379" s="117"/>
      <c r="J379" s="117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205"/>
      <c r="Z379" s="205"/>
      <c r="AA379" s="205"/>
      <c r="AB379" s="205"/>
    </row>
    <row r="380">
      <c r="A380" s="205"/>
      <c r="B380" s="48"/>
      <c r="C380" s="117"/>
      <c r="D380" s="117"/>
      <c r="E380" s="117"/>
      <c r="F380" s="117"/>
      <c r="G380" s="117"/>
      <c r="H380" s="117"/>
      <c r="I380" s="117"/>
      <c r="J380" s="117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205"/>
      <c r="Z380" s="205"/>
      <c r="AA380" s="205"/>
      <c r="AB380" s="205"/>
    </row>
    <row r="381">
      <c r="A381" s="205"/>
      <c r="B381" s="48"/>
      <c r="C381" s="117"/>
      <c r="D381" s="117"/>
      <c r="E381" s="117"/>
      <c r="F381" s="117"/>
      <c r="G381" s="117"/>
      <c r="H381" s="117"/>
      <c r="I381" s="117"/>
      <c r="J381" s="117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205"/>
      <c r="Z381" s="205"/>
      <c r="AA381" s="205"/>
      <c r="AB381" s="205"/>
    </row>
    <row r="382">
      <c r="A382" s="205"/>
      <c r="B382" s="48"/>
      <c r="C382" s="117"/>
      <c r="D382" s="117"/>
      <c r="E382" s="117"/>
      <c r="F382" s="117"/>
      <c r="G382" s="117"/>
      <c r="H382" s="117"/>
      <c r="I382" s="117"/>
      <c r="J382" s="117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205"/>
      <c r="Z382" s="205"/>
      <c r="AA382" s="205"/>
      <c r="AB382" s="205"/>
    </row>
    <row r="383">
      <c r="A383" s="205"/>
      <c r="B383" s="48"/>
      <c r="C383" s="117"/>
      <c r="D383" s="117"/>
      <c r="E383" s="117"/>
      <c r="F383" s="117"/>
      <c r="G383" s="117"/>
      <c r="H383" s="117"/>
      <c r="I383" s="117"/>
      <c r="J383" s="117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205"/>
      <c r="Z383" s="205"/>
      <c r="AA383" s="205"/>
      <c r="AB383" s="205"/>
    </row>
    <row r="384">
      <c r="A384" s="205"/>
      <c r="B384" s="48"/>
      <c r="C384" s="117"/>
      <c r="D384" s="117"/>
      <c r="E384" s="117"/>
      <c r="F384" s="117"/>
      <c r="G384" s="117"/>
      <c r="H384" s="117"/>
      <c r="I384" s="117"/>
      <c r="J384" s="117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205"/>
      <c r="Z384" s="205"/>
      <c r="AA384" s="205"/>
      <c r="AB384" s="205"/>
    </row>
    <row r="385">
      <c r="A385" s="205"/>
      <c r="B385" s="48"/>
      <c r="C385" s="117"/>
      <c r="D385" s="117"/>
      <c r="E385" s="117"/>
      <c r="F385" s="117"/>
      <c r="G385" s="117"/>
      <c r="H385" s="117"/>
      <c r="I385" s="117"/>
      <c r="J385" s="117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205"/>
      <c r="Z385" s="205"/>
      <c r="AA385" s="205"/>
      <c r="AB385" s="205"/>
    </row>
    <row r="386">
      <c r="A386" s="205"/>
      <c r="B386" s="48"/>
      <c r="C386" s="117"/>
      <c r="D386" s="117"/>
      <c r="E386" s="117"/>
      <c r="F386" s="117"/>
      <c r="G386" s="117"/>
      <c r="H386" s="117"/>
      <c r="I386" s="117"/>
      <c r="J386" s="117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205"/>
      <c r="Z386" s="205"/>
      <c r="AA386" s="205"/>
      <c r="AB386" s="205"/>
    </row>
    <row r="387">
      <c r="A387" s="205"/>
      <c r="B387" s="48"/>
      <c r="C387" s="117"/>
      <c r="D387" s="117"/>
      <c r="E387" s="117"/>
      <c r="F387" s="117"/>
      <c r="G387" s="117"/>
      <c r="H387" s="117"/>
      <c r="I387" s="117"/>
      <c r="J387" s="117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205"/>
      <c r="Z387" s="205"/>
      <c r="AA387" s="205"/>
      <c r="AB387" s="205"/>
    </row>
    <row r="388">
      <c r="A388" s="205"/>
      <c r="B388" s="48"/>
      <c r="C388" s="117"/>
      <c r="D388" s="117"/>
      <c r="E388" s="117"/>
      <c r="F388" s="117"/>
      <c r="G388" s="117"/>
      <c r="H388" s="117"/>
      <c r="I388" s="117"/>
      <c r="J388" s="117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205"/>
      <c r="Z388" s="205"/>
      <c r="AA388" s="205"/>
      <c r="AB388" s="205"/>
    </row>
    <row r="389">
      <c r="A389" s="205"/>
      <c r="B389" s="48"/>
      <c r="C389" s="117"/>
      <c r="D389" s="117"/>
      <c r="E389" s="117"/>
      <c r="F389" s="117"/>
      <c r="G389" s="117"/>
      <c r="H389" s="117"/>
      <c r="I389" s="117"/>
      <c r="J389" s="117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205"/>
      <c r="Z389" s="205"/>
      <c r="AA389" s="205"/>
      <c r="AB389" s="205"/>
    </row>
    <row r="390">
      <c r="A390" s="205"/>
      <c r="B390" s="48"/>
      <c r="C390" s="117"/>
      <c r="D390" s="117"/>
      <c r="E390" s="117"/>
      <c r="F390" s="117"/>
      <c r="G390" s="117"/>
      <c r="H390" s="117"/>
      <c r="I390" s="117"/>
      <c r="J390" s="117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205"/>
      <c r="Z390" s="205"/>
      <c r="AA390" s="205"/>
      <c r="AB390" s="205"/>
    </row>
    <row r="391">
      <c r="A391" s="205"/>
      <c r="B391" s="48"/>
      <c r="C391" s="117"/>
      <c r="D391" s="117"/>
      <c r="E391" s="117"/>
      <c r="F391" s="117"/>
      <c r="G391" s="117"/>
      <c r="H391" s="117"/>
      <c r="I391" s="117"/>
      <c r="J391" s="117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205"/>
      <c r="Z391" s="205"/>
      <c r="AA391" s="205"/>
      <c r="AB391" s="205"/>
    </row>
    <row r="392">
      <c r="A392" s="205"/>
      <c r="B392" s="48"/>
      <c r="C392" s="117"/>
      <c r="D392" s="117"/>
      <c r="E392" s="117"/>
      <c r="F392" s="117"/>
      <c r="G392" s="117"/>
      <c r="H392" s="117"/>
      <c r="I392" s="117"/>
      <c r="J392" s="117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205"/>
      <c r="Z392" s="205"/>
      <c r="AA392" s="205"/>
      <c r="AB392" s="205"/>
    </row>
    <row r="393">
      <c r="A393" s="205"/>
      <c r="B393" s="48"/>
      <c r="C393" s="117"/>
      <c r="D393" s="117"/>
      <c r="E393" s="117"/>
      <c r="F393" s="117"/>
      <c r="G393" s="117"/>
      <c r="H393" s="117"/>
      <c r="I393" s="117"/>
      <c r="J393" s="117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205"/>
      <c r="Z393" s="205"/>
      <c r="AA393" s="205"/>
      <c r="AB393" s="205"/>
    </row>
    <row r="394">
      <c r="A394" s="205"/>
      <c r="B394" s="48"/>
      <c r="C394" s="117"/>
      <c r="D394" s="117"/>
      <c r="E394" s="117"/>
      <c r="F394" s="117"/>
      <c r="G394" s="117"/>
      <c r="H394" s="117"/>
      <c r="I394" s="117"/>
      <c r="J394" s="117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205"/>
      <c r="Z394" s="205"/>
      <c r="AA394" s="205"/>
      <c r="AB394" s="205"/>
    </row>
    <row r="395">
      <c r="A395" s="205"/>
      <c r="B395" s="48"/>
      <c r="C395" s="117"/>
      <c r="D395" s="117"/>
      <c r="E395" s="117"/>
      <c r="F395" s="117"/>
      <c r="G395" s="117"/>
      <c r="H395" s="117"/>
      <c r="I395" s="117"/>
      <c r="J395" s="117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205"/>
      <c r="Z395" s="205"/>
      <c r="AA395" s="205"/>
      <c r="AB395" s="205"/>
    </row>
    <row r="396">
      <c r="A396" s="205"/>
      <c r="B396" s="48"/>
      <c r="C396" s="117"/>
      <c r="D396" s="117"/>
      <c r="E396" s="117"/>
      <c r="F396" s="117"/>
      <c r="G396" s="117"/>
      <c r="H396" s="117"/>
      <c r="I396" s="117"/>
      <c r="J396" s="117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205"/>
      <c r="Z396" s="205"/>
      <c r="AA396" s="205"/>
      <c r="AB396" s="205"/>
    </row>
    <row r="397">
      <c r="A397" s="205"/>
      <c r="B397" s="48"/>
      <c r="C397" s="117"/>
      <c r="D397" s="117"/>
      <c r="E397" s="117"/>
      <c r="F397" s="117"/>
      <c r="G397" s="117"/>
      <c r="H397" s="117"/>
      <c r="I397" s="117"/>
      <c r="J397" s="117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205"/>
      <c r="Z397" s="205"/>
      <c r="AA397" s="205"/>
      <c r="AB397" s="205"/>
    </row>
    <row r="398">
      <c r="A398" s="205"/>
      <c r="B398" s="48"/>
      <c r="C398" s="117"/>
      <c r="D398" s="117"/>
      <c r="E398" s="117"/>
      <c r="F398" s="117"/>
      <c r="G398" s="117"/>
      <c r="H398" s="117"/>
      <c r="I398" s="117"/>
      <c r="J398" s="117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205"/>
      <c r="Z398" s="205"/>
      <c r="AA398" s="205"/>
      <c r="AB398" s="205"/>
    </row>
    <row r="399">
      <c r="A399" s="205"/>
      <c r="B399" s="48"/>
      <c r="C399" s="117"/>
      <c r="D399" s="117"/>
      <c r="E399" s="117"/>
      <c r="F399" s="117"/>
      <c r="G399" s="117"/>
      <c r="H399" s="117"/>
      <c r="I399" s="117"/>
      <c r="J399" s="117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205"/>
      <c r="Z399" s="205"/>
      <c r="AA399" s="205"/>
      <c r="AB399" s="205"/>
    </row>
    <row r="400">
      <c r="A400" s="205"/>
      <c r="B400" s="48"/>
      <c r="C400" s="117"/>
      <c r="D400" s="117"/>
      <c r="E400" s="117"/>
      <c r="F400" s="117"/>
      <c r="G400" s="117"/>
      <c r="H400" s="117"/>
      <c r="I400" s="117"/>
      <c r="J400" s="117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205"/>
      <c r="Z400" s="205"/>
      <c r="AA400" s="205"/>
      <c r="AB400" s="205"/>
    </row>
    <row r="401">
      <c r="A401" s="205"/>
      <c r="B401" s="48"/>
      <c r="C401" s="117"/>
      <c r="D401" s="117"/>
      <c r="E401" s="117"/>
      <c r="F401" s="117"/>
      <c r="G401" s="117"/>
      <c r="H401" s="117"/>
      <c r="I401" s="117"/>
      <c r="J401" s="117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205"/>
      <c r="Z401" s="205"/>
      <c r="AA401" s="205"/>
      <c r="AB401" s="205"/>
    </row>
    <row r="402">
      <c r="A402" s="205"/>
      <c r="B402" s="48"/>
      <c r="C402" s="117"/>
      <c r="D402" s="117"/>
      <c r="E402" s="117"/>
      <c r="F402" s="117"/>
      <c r="G402" s="117"/>
      <c r="H402" s="117"/>
      <c r="I402" s="117"/>
      <c r="J402" s="117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205"/>
      <c r="Z402" s="205"/>
      <c r="AA402" s="205"/>
      <c r="AB402" s="205"/>
    </row>
    <row r="403">
      <c r="A403" s="205"/>
      <c r="B403" s="48"/>
      <c r="C403" s="117"/>
      <c r="D403" s="117"/>
      <c r="E403" s="117"/>
      <c r="F403" s="117"/>
      <c r="G403" s="117"/>
      <c r="H403" s="117"/>
      <c r="I403" s="117"/>
      <c r="J403" s="117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205"/>
      <c r="Z403" s="205"/>
      <c r="AA403" s="205"/>
      <c r="AB403" s="205"/>
    </row>
    <row r="404">
      <c r="A404" s="205"/>
      <c r="B404" s="48"/>
      <c r="C404" s="117"/>
      <c r="D404" s="117"/>
      <c r="E404" s="117"/>
      <c r="F404" s="117"/>
      <c r="G404" s="117"/>
      <c r="H404" s="117"/>
      <c r="I404" s="117"/>
      <c r="J404" s="117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205"/>
      <c r="Z404" s="205"/>
      <c r="AA404" s="205"/>
      <c r="AB404" s="205"/>
    </row>
    <row r="405">
      <c r="A405" s="205"/>
      <c r="B405" s="48"/>
      <c r="C405" s="117"/>
      <c r="D405" s="117"/>
      <c r="E405" s="117"/>
      <c r="F405" s="117"/>
      <c r="G405" s="117"/>
      <c r="H405" s="117"/>
      <c r="I405" s="117"/>
      <c r="J405" s="117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205"/>
      <c r="Z405" s="205"/>
      <c r="AA405" s="205"/>
      <c r="AB405" s="205"/>
    </row>
    <row r="406">
      <c r="A406" s="205"/>
      <c r="B406" s="48"/>
      <c r="C406" s="117"/>
      <c r="D406" s="117"/>
      <c r="E406" s="117"/>
      <c r="F406" s="117"/>
      <c r="G406" s="117"/>
      <c r="H406" s="117"/>
      <c r="I406" s="117"/>
      <c r="J406" s="117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205"/>
      <c r="Z406" s="205"/>
      <c r="AA406" s="205"/>
      <c r="AB406" s="205"/>
    </row>
    <row r="407">
      <c r="A407" s="205"/>
      <c r="B407" s="48"/>
      <c r="C407" s="117"/>
      <c r="D407" s="117"/>
      <c r="E407" s="117"/>
      <c r="F407" s="117"/>
      <c r="G407" s="117"/>
      <c r="H407" s="117"/>
      <c r="I407" s="117"/>
      <c r="J407" s="117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205"/>
      <c r="Z407" s="205"/>
      <c r="AA407" s="205"/>
      <c r="AB407" s="205"/>
    </row>
    <row r="408">
      <c r="A408" s="205"/>
      <c r="B408" s="48"/>
      <c r="C408" s="117"/>
      <c r="D408" s="117"/>
      <c r="E408" s="117"/>
      <c r="F408" s="117"/>
      <c r="G408" s="117"/>
      <c r="H408" s="117"/>
      <c r="I408" s="117"/>
      <c r="J408" s="117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205"/>
      <c r="Z408" s="205"/>
      <c r="AA408" s="205"/>
      <c r="AB408" s="205"/>
    </row>
    <row r="409">
      <c r="A409" s="205"/>
      <c r="B409" s="48"/>
      <c r="C409" s="117"/>
      <c r="D409" s="117"/>
      <c r="E409" s="117"/>
      <c r="F409" s="117"/>
      <c r="G409" s="117"/>
      <c r="H409" s="117"/>
      <c r="I409" s="117"/>
      <c r="J409" s="117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205"/>
      <c r="Z409" s="205"/>
      <c r="AA409" s="205"/>
      <c r="AB409" s="205"/>
    </row>
    <row r="410">
      <c r="A410" s="205"/>
      <c r="B410" s="48"/>
      <c r="C410" s="117"/>
      <c r="D410" s="117"/>
      <c r="E410" s="117"/>
      <c r="F410" s="117"/>
      <c r="G410" s="117"/>
      <c r="H410" s="117"/>
      <c r="I410" s="117"/>
      <c r="J410" s="117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205"/>
      <c r="Z410" s="205"/>
      <c r="AA410" s="205"/>
      <c r="AB410" s="205"/>
    </row>
    <row r="411">
      <c r="A411" s="205"/>
      <c r="B411" s="48"/>
      <c r="C411" s="117"/>
      <c r="D411" s="117"/>
      <c r="E411" s="117"/>
      <c r="F411" s="117"/>
      <c r="G411" s="117"/>
      <c r="H411" s="117"/>
      <c r="I411" s="117"/>
      <c r="J411" s="117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205"/>
      <c r="Z411" s="205"/>
      <c r="AA411" s="205"/>
      <c r="AB411" s="205"/>
    </row>
    <row r="412">
      <c r="A412" s="205"/>
      <c r="B412" s="48"/>
      <c r="C412" s="117"/>
      <c r="D412" s="117"/>
      <c r="E412" s="117"/>
      <c r="F412" s="117"/>
      <c r="G412" s="117"/>
      <c r="H412" s="117"/>
      <c r="I412" s="117"/>
      <c r="J412" s="117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205"/>
      <c r="Z412" s="205"/>
      <c r="AA412" s="205"/>
      <c r="AB412" s="205"/>
    </row>
    <row r="413">
      <c r="A413" s="205"/>
      <c r="B413" s="48"/>
      <c r="C413" s="117"/>
      <c r="D413" s="117"/>
      <c r="E413" s="117"/>
      <c r="F413" s="117"/>
      <c r="G413" s="117"/>
      <c r="H413" s="117"/>
      <c r="I413" s="117"/>
      <c r="J413" s="117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205"/>
      <c r="Z413" s="205"/>
      <c r="AA413" s="205"/>
      <c r="AB413" s="205"/>
    </row>
    <row r="414">
      <c r="A414" s="205"/>
      <c r="B414" s="48"/>
      <c r="C414" s="117"/>
      <c r="D414" s="117"/>
      <c r="E414" s="117"/>
      <c r="F414" s="117"/>
      <c r="G414" s="117"/>
      <c r="H414" s="117"/>
      <c r="I414" s="117"/>
      <c r="J414" s="117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205"/>
      <c r="Z414" s="205"/>
      <c r="AA414" s="205"/>
      <c r="AB414" s="205"/>
    </row>
    <row r="415">
      <c r="A415" s="205"/>
      <c r="B415" s="48"/>
      <c r="C415" s="117"/>
      <c r="D415" s="117"/>
      <c r="E415" s="117"/>
      <c r="F415" s="117"/>
      <c r="G415" s="117"/>
      <c r="H415" s="117"/>
      <c r="I415" s="117"/>
      <c r="J415" s="117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205"/>
      <c r="Z415" s="205"/>
      <c r="AA415" s="205"/>
      <c r="AB415" s="205"/>
    </row>
    <row r="416">
      <c r="A416" s="205"/>
      <c r="B416" s="48"/>
      <c r="C416" s="117"/>
      <c r="D416" s="117"/>
      <c r="E416" s="117"/>
      <c r="F416" s="117"/>
      <c r="G416" s="117"/>
      <c r="H416" s="117"/>
      <c r="I416" s="117"/>
      <c r="J416" s="117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205"/>
      <c r="Z416" s="205"/>
      <c r="AA416" s="205"/>
      <c r="AB416" s="205"/>
    </row>
    <row r="417">
      <c r="A417" s="205"/>
      <c r="B417" s="48"/>
      <c r="C417" s="117"/>
      <c r="D417" s="117"/>
      <c r="E417" s="117"/>
      <c r="F417" s="117"/>
      <c r="G417" s="117"/>
      <c r="H417" s="117"/>
      <c r="I417" s="117"/>
      <c r="J417" s="117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205"/>
      <c r="Z417" s="205"/>
      <c r="AA417" s="205"/>
      <c r="AB417" s="205"/>
    </row>
    <row r="418">
      <c r="A418" s="205"/>
      <c r="B418" s="48"/>
      <c r="C418" s="117"/>
      <c r="D418" s="117"/>
      <c r="E418" s="117"/>
      <c r="F418" s="117"/>
      <c r="G418" s="117"/>
      <c r="H418" s="117"/>
      <c r="I418" s="117"/>
      <c r="J418" s="117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205"/>
      <c r="Z418" s="205"/>
      <c r="AA418" s="205"/>
      <c r="AB418" s="205"/>
    </row>
    <row r="419">
      <c r="A419" s="205"/>
      <c r="B419" s="48"/>
      <c r="C419" s="117"/>
      <c r="D419" s="117"/>
      <c r="E419" s="117"/>
      <c r="F419" s="117"/>
      <c r="G419" s="117"/>
      <c r="H419" s="117"/>
      <c r="I419" s="117"/>
      <c r="J419" s="117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205"/>
      <c r="Z419" s="205"/>
      <c r="AA419" s="205"/>
      <c r="AB419" s="205"/>
    </row>
    <row r="420">
      <c r="A420" s="205"/>
      <c r="B420" s="48"/>
      <c r="C420" s="117"/>
      <c r="D420" s="117"/>
      <c r="E420" s="117"/>
      <c r="F420" s="117"/>
      <c r="G420" s="117"/>
      <c r="H420" s="117"/>
      <c r="I420" s="117"/>
      <c r="J420" s="117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205"/>
      <c r="Z420" s="205"/>
      <c r="AA420" s="205"/>
      <c r="AB420" s="205"/>
    </row>
    <row r="421">
      <c r="A421" s="205"/>
      <c r="B421" s="48"/>
      <c r="C421" s="117"/>
      <c r="D421" s="117"/>
      <c r="E421" s="117"/>
      <c r="F421" s="117"/>
      <c r="G421" s="117"/>
      <c r="H421" s="117"/>
      <c r="I421" s="117"/>
      <c r="J421" s="117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205"/>
      <c r="Z421" s="205"/>
      <c r="AA421" s="205"/>
      <c r="AB421" s="205"/>
    </row>
    <row r="422">
      <c r="A422" s="205"/>
      <c r="B422" s="48"/>
      <c r="C422" s="117"/>
      <c r="D422" s="117"/>
      <c r="E422" s="117"/>
      <c r="F422" s="117"/>
      <c r="G422" s="117"/>
      <c r="H422" s="117"/>
      <c r="I422" s="117"/>
      <c r="J422" s="117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205"/>
      <c r="Z422" s="205"/>
      <c r="AA422" s="205"/>
      <c r="AB422" s="205"/>
    </row>
    <row r="423">
      <c r="A423" s="205"/>
      <c r="B423" s="48"/>
      <c r="C423" s="117"/>
      <c r="D423" s="117"/>
      <c r="E423" s="117"/>
      <c r="F423" s="117"/>
      <c r="G423" s="117"/>
      <c r="H423" s="117"/>
      <c r="I423" s="117"/>
      <c r="J423" s="117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205"/>
      <c r="Z423" s="205"/>
      <c r="AA423" s="205"/>
      <c r="AB423" s="205"/>
    </row>
    <row r="424">
      <c r="A424" s="205"/>
      <c r="B424" s="48"/>
      <c r="C424" s="117"/>
      <c r="D424" s="117"/>
      <c r="E424" s="117"/>
      <c r="F424" s="117"/>
      <c r="G424" s="117"/>
      <c r="H424" s="117"/>
      <c r="I424" s="117"/>
      <c r="J424" s="117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205"/>
      <c r="Z424" s="205"/>
      <c r="AA424" s="205"/>
      <c r="AB424" s="205"/>
    </row>
    <row r="425">
      <c r="A425" s="205"/>
      <c r="B425" s="48"/>
      <c r="C425" s="117"/>
      <c r="D425" s="117"/>
      <c r="E425" s="117"/>
      <c r="F425" s="117"/>
      <c r="G425" s="117"/>
      <c r="H425" s="117"/>
      <c r="I425" s="117"/>
      <c r="J425" s="117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205"/>
      <c r="Z425" s="205"/>
      <c r="AA425" s="205"/>
      <c r="AB425" s="205"/>
    </row>
    <row r="426">
      <c r="A426" s="205"/>
      <c r="B426" s="48"/>
      <c r="C426" s="117"/>
      <c r="D426" s="117"/>
      <c r="E426" s="117"/>
      <c r="F426" s="117"/>
      <c r="G426" s="117"/>
      <c r="H426" s="117"/>
      <c r="I426" s="117"/>
      <c r="J426" s="117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205"/>
      <c r="Z426" s="205"/>
      <c r="AA426" s="205"/>
      <c r="AB426" s="205"/>
    </row>
    <row r="427">
      <c r="A427" s="205"/>
      <c r="B427" s="48"/>
      <c r="C427" s="117"/>
      <c r="D427" s="117"/>
      <c r="E427" s="117"/>
      <c r="F427" s="117"/>
      <c r="G427" s="117"/>
      <c r="H427" s="117"/>
      <c r="I427" s="117"/>
      <c r="J427" s="117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205"/>
      <c r="Z427" s="205"/>
      <c r="AA427" s="205"/>
      <c r="AB427" s="205"/>
    </row>
    <row r="428">
      <c r="A428" s="205"/>
      <c r="B428" s="48"/>
      <c r="C428" s="117"/>
      <c r="D428" s="117"/>
      <c r="E428" s="117"/>
      <c r="F428" s="117"/>
      <c r="G428" s="117"/>
      <c r="H428" s="117"/>
      <c r="I428" s="117"/>
      <c r="J428" s="117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205"/>
      <c r="Z428" s="205"/>
      <c r="AA428" s="205"/>
      <c r="AB428" s="205"/>
    </row>
    <row r="429">
      <c r="A429" s="205"/>
      <c r="B429" s="48"/>
      <c r="C429" s="117"/>
      <c r="D429" s="117"/>
      <c r="E429" s="117"/>
      <c r="F429" s="117"/>
      <c r="G429" s="117"/>
      <c r="H429" s="117"/>
      <c r="I429" s="117"/>
      <c r="J429" s="117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205"/>
      <c r="Z429" s="205"/>
      <c r="AA429" s="205"/>
      <c r="AB429" s="205"/>
    </row>
    <row r="430">
      <c r="A430" s="205"/>
      <c r="B430" s="48"/>
      <c r="C430" s="117"/>
      <c r="D430" s="117"/>
      <c r="E430" s="117"/>
      <c r="F430" s="117"/>
      <c r="G430" s="117"/>
      <c r="H430" s="117"/>
      <c r="I430" s="117"/>
      <c r="J430" s="117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205"/>
      <c r="Z430" s="205"/>
      <c r="AA430" s="205"/>
      <c r="AB430" s="205"/>
    </row>
    <row r="431">
      <c r="A431" s="205"/>
      <c r="B431" s="48"/>
      <c r="C431" s="117"/>
      <c r="D431" s="117"/>
      <c r="E431" s="117"/>
      <c r="F431" s="117"/>
      <c r="G431" s="117"/>
      <c r="H431" s="117"/>
      <c r="I431" s="117"/>
      <c r="J431" s="117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205"/>
      <c r="Z431" s="205"/>
      <c r="AA431" s="205"/>
      <c r="AB431" s="205"/>
    </row>
    <row r="432">
      <c r="A432" s="205"/>
      <c r="B432" s="48"/>
      <c r="C432" s="117"/>
      <c r="D432" s="117"/>
      <c r="E432" s="117"/>
      <c r="F432" s="117"/>
      <c r="G432" s="117"/>
      <c r="H432" s="117"/>
      <c r="I432" s="117"/>
      <c r="J432" s="117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205"/>
      <c r="Z432" s="205"/>
      <c r="AA432" s="205"/>
      <c r="AB432" s="205"/>
    </row>
    <row r="433">
      <c r="A433" s="205"/>
      <c r="B433" s="48"/>
      <c r="C433" s="117"/>
      <c r="D433" s="117"/>
      <c r="E433" s="117"/>
      <c r="F433" s="117"/>
      <c r="G433" s="117"/>
      <c r="H433" s="117"/>
      <c r="I433" s="117"/>
      <c r="J433" s="117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205"/>
      <c r="Z433" s="205"/>
      <c r="AA433" s="205"/>
      <c r="AB433" s="205"/>
    </row>
    <row r="434">
      <c r="A434" s="205"/>
      <c r="B434" s="48"/>
      <c r="C434" s="117"/>
      <c r="D434" s="117"/>
      <c r="E434" s="117"/>
      <c r="F434" s="117"/>
      <c r="G434" s="117"/>
      <c r="H434" s="117"/>
      <c r="I434" s="117"/>
      <c r="J434" s="117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205"/>
      <c r="Z434" s="205"/>
      <c r="AA434" s="205"/>
      <c r="AB434" s="205"/>
    </row>
    <row r="435">
      <c r="A435" s="205"/>
      <c r="B435" s="48"/>
      <c r="C435" s="117"/>
      <c r="D435" s="117"/>
      <c r="E435" s="117"/>
      <c r="F435" s="117"/>
      <c r="G435" s="117"/>
      <c r="H435" s="117"/>
      <c r="I435" s="117"/>
      <c r="J435" s="117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205"/>
      <c r="Z435" s="205"/>
      <c r="AA435" s="205"/>
      <c r="AB435" s="205"/>
    </row>
    <row r="436">
      <c r="A436" s="205"/>
      <c r="B436" s="48"/>
      <c r="C436" s="117"/>
      <c r="D436" s="117"/>
      <c r="E436" s="117"/>
      <c r="F436" s="117"/>
      <c r="G436" s="117"/>
      <c r="H436" s="117"/>
      <c r="I436" s="117"/>
      <c r="J436" s="117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205"/>
      <c r="Z436" s="205"/>
      <c r="AA436" s="205"/>
      <c r="AB436" s="205"/>
    </row>
    <row r="437">
      <c r="A437" s="205"/>
      <c r="B437" s="48"/>
      <c r="C437" s="117"/>
      <c r="D437" s="117"/>
      <c r="E437" s="117"/>
      <c r="F437" s="117"/>
      <c r="G437" s="117"/>
      <c r="H437" s="117"/>
      <c r="I437" s="117"/>
      <c r="J437" s="117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205"/>
      <c r="Z437" s="205"/>
      <c r="AA437" s="205"/>
      <c r="AB437" s="205"/>
    </row>
    <row r="438">
      <c r="A438" s="205"/>
      <c r="B438" s="48"/>
      <c r="C438" s="117"/>
      <c r="D438" s="117"/>
      <c r="E438" s="117"/>
      <c r="F438" s="117"/>
      <c r="G438" s="117"/>
      <c r="H438" s="117"/>
      <c r="I438" s="117"/>
      <c r="J438" s="117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205"/>
      <c r="Z438" s="205"/>
      <c r="AA438" s="205"/>
      <c r="AB438" s="205"/>
    </row>
    <row r="439">
      <c r="A439" s="205"/>
      <c r="B439" s="48"/>
      <c r="C439" s="117"/>
      <c r="D439" s="117"/>
      <c r="E439" s="117"/>
      <c r="F439" s="117"/>
      <c r="G439" s="117"/>
      <c r="H439" s="117"/>
      <c r="I439" s="117"/>
      <c r="J439" s="117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205"/>
      <c r="Z439" s="205"/>
      <c r="AA439" s="205"/>
      <c r="AB439" s="205"/>
    </row>
    <row r="440">
      <c r="A440" s="205"/>
      <c r="B440" s="48"/>
      <c r="C440" s="117"/>
      <c r="D440" s="117"/>
      <c r="E440" s="117"/>
      <c r="F440" s="117"/>
      <c r="G440" s="117"/>
      <c r="H440" s="117"/>
      <c r="I440" s="117"/>
      <c r="J440" s="117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205"/>
      <c r="Z440" s="205"/>
      <c r="AA440" s="205"/>
      <c r="AB440" s="205"/>
    </row>
    <row r="441">
      <c r="A441" s="205"/>
      <c r="B441" s="48"/>
      <c r="C441" s="117"/>
      <c r="D441" s="117"/>
      <c r="E441" s="117"/>
      <c r="F441" s="117"/>
      <c r="G441" s="117"/>
      <c r="H441" s="117"/>
      <c r="I441" s="117"/>
      <c r="J441" s="117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205"/>
      <c r="Z441" s="205"/>
      <c r="AA441" s="205"/>
      <c r="AB441" s="205"/>
    </row>
    <row r="442">
      <c r="A442" s="205"/>
      <c r="B442" s="48"/>
      <c r="C442" s="117"/>
      <c r="D442" s="117"/>
      <c r="E442" s="117"/>
      <c r="F442" s="117"/>
      <c r="G442" s="117"/>
      <c r="H442" s="117"/>
      <c r="I442" s="117"/>
      <c r="J442" s="117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205"/>
      <c r="Z442" s="205"/>
      <c r="AA442" s="205"/>
      <c r="AB442" s="205"/>
    </row>
    <row r="443">
      <c r="A443" s="205"/>
      <c r="B443" s="48"/>
      <c r="C443" s="117"/>
      <c r="D443" s="117"/>
      <c r="E443" s="117"/>
      <c r="F443" s="117"/>
      <c r="G443" s="117"/>
      <c r="H443" s="117"/>
      <c r="I443" s="117"/>
      <c r="J443" s="117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205"/>
      <c r="Z443" s="205"/>
      <c r="AA443" s="205"/>
      <c r="AB443" s="205"/>
    </row>
    <row r="444">
      <c r="A444" s="205"/>
      <c r="B444" s="48"/>
      <c r="C444" s="117"/>
      <c r="D444" s="117"/>
      <c r="E444" s="117"/>
      <c r="F444" s="117"/>
      <c r="G444" s="117"/>
      <c r="H444" s="117"/>
      <c r="I444" s="117"/>
      <c r="J444" s="117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205"/>
      <c r="Z444" s="205"/>
      <c r="AA444" s="205"/>
      <c r="AB444" s="205"/>
    </row>
    <row r="445">
      <c r="A445" s="205"/>
      <c r="B445" s="48"/>
      <c r="C445" s="117"/>
      <c r="D445" s="117"/>
      <c r="E445" s="117"/>
      <c r="F445" s="117"/>
      <c r="G445" s="117"/>
      <c r="H445" s="117"/>
      <c r="I445" s="117"/>
      <c r="J445" s="117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205"/>
      <c r="Z445" s="205"/>
      <c r="AA445" s="205"/>
      <c r="AB445" s="205"/>
    </row>
    <row r="446">
      <c r="A446" s="205"/>
      <c r="B446" s="48"/>
      <c r="C446" s="117"/>
      <c r="D446" s="117"/>
      <c r="E446" s="117"/>
      <c r="F446" s="117"/>
      <c r="G446" s="117"/>
      <c r="H446" s="117"/>
      <c r="I446" s="117"/>
      <c r="J446" s="117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205"/>
      <c r="Z446" s="205"/>
      <c r="AA446" s="205"/>
      <c r="AB446" s="205"/>
    </row>
    <row r="447">
      <c r="A447" s="205"/>
      <c r="B447" s="48"/>
      <c r="C447" s="117"/>
      <c r="D447" s="117"/>
      <c r="E447" s="117"/>
      <c r="F447" s="117"/>
      <c r="G447" s="117"/>
      <c r="H447" s="117"/>
      <c r="I447" s="117"/>
      <c r="J447" s="117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205"/>
      <c r="Z447" s="205"/>
      <c r="AA447" s="205"/>
      <c r="AB447" s="205"/>
    </row>
    <row r="448">
      <c r="A448" s="205"/>
      <c r="B448" s="48"/>
      <c r="C448" s="117"/>
      <c r="D448" s="117"/>
      <c r="E448" s="117"/>
      <c r="F448" s="117"/>
      <c r="G448" s="117"/>
      <c r="H448" s="117"/>
      <c r="I448" s="117"/>
      <c r="J448" s="117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205"/>
      <c r="Z448" s="205"/>
      <c r="AA448" s="205"/>
      <c r="AB448" s="205"/>
    </row>
    <row r="449">
      <c r="A449" s="205"/>
      <c r="B449" s="48"/>
      <c r="C449" s="117"/>
      <c r="D449" s="117"/>
      <c r="E449" s="117"/>
      <c r="F449" s="117"/>
      <c r="G449" s="117"/>
      <c r="H449" s="117"/>
      <c r="I449" s="117"/>
      <c r="J449" s="117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205"/>
      <c r="Z449" s="205"/>
      <c r="AA449" s="205"/>
      <c r="AB449" s="205"/>
    </row>
    <row r="450">
      <c r="A450" s="205"/>
      <c r="B450" s="48"/>
      <c r="C450" s="117"/>
      <c r="D450" s="117"/>
      <c r="E450" s="117"/>
      <c r="F450" s="117"/>
      <c r="G450" s="117"/>
      <c r="H450" s="117"/>
      <c r="I450" s="117"/>
      <c r="J450" s="117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205"/>
      <c r="Z450" s="205"/>
      <c r="AA450" s="205"/>
      <c r="AB450" s="205"/>
    </row>
    <row r="451">
      <c r="A451" s="205"/>
      <c r="B451" s="48"/>
      <c r="C451" s="117"/>
      <c r="D451" s="117"/>
      <c r="E451" s="117"/>
      <c r="F451" s="117"/>
      <c r="G451" s="117"/>
      <c r="H451" s="117"/>
      <c r="I451" s="117"/>
      <c r="J451" s="117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205"/>
      <c r="Z451" s="205"/>
      <c r="AA451" s="205"/>
      <c r="AB451" s="205"/>
    </row>
    <row r="452">
      <c r="A452" s="205"/>
      <c r="B452" s="48"/>
      <c r="C452" s="117"/>
      <c r="D452" s="117"/>
      <c r="E452" s="117"/>
      <c r="F452" s="117"/>
      <c r="G452" s="117"/>
      <c r="H452" s="117"/>
      <c r="I452" s="117"/>
      <c r="J452" s="117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205"/>
      <c r="Z452" s="205"/>
      <c r="AA452" s="205"/>
      <c r="AB452" s="205"/>
    </row>
    <row r="453">
      <c r="A453" s="205"/>
      <c r="B453" s="48"/>
      <c r="C453" s="117"/>
      <c r="D453" s="117"/>
      <c r="E453" s="117"/>
      <c r="F453" s="117"/>
      <c r="G453" s="117"/>
      <c r="H453" s="117"/>
      <c r="I453" s="117"/>
      <c r="J453" s="117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205"/>
      <c r="Z453" s="205"/>
      <c r="AA453" s="205"/>
      <c r="AB453" s="205"/>
    </row>
    <row r="454">
      <c r="A454" s="205"/>
      <c r="B454" s="48"/>
      <c r="C454" s="117"/>
      <c r="D454" s="117"/>
      <c r="E454" s="117"/>
      <c r="F454" s="117"/>
      <c r="G454" s="117"/>
      <c r="H454" s="117"/>
      <c r="I454" s="117"/>
      <c r="J454" s="117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205"/>
      <c r="Z454" s="205"/>
      <c r="AA454" s="205"/>
      <c r="AB454" s="205"/>
    </row>
    <row r="455">
      <c r="A455" s="205"/>
      <c r="B455" s="48"/>
      <c r="C455" s="117"/>
      <c r="D455" s="117"/>
      <c r="E455" s="117"/>
      <c r="F455" s="117"/>
      <c r="G455" s="117"/>
      <c r="H455" s="117"/>
      <c r="I455" s="117"/>
      <c r="J455" s="117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205"/>
      <c r="Z455" s="205"/>
      <c r="AA455" s="205"/>
      <c r="AB455" s="205"/>
    </row>
    <row r="456">
      <c r="A456" s="205"/>
      <c r="B456" s="48"/>
      <c r="C456" s="117"/>
      <c r="D456" s="117"/>
      <c r="E456" s="117"/>
      <c r="F456" s="117"/>
      <c r="G456" s="117"/>
      <c r="H456" s="117"/>
      <c r="I456" s="117"/>
      <c r="J456" s="117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205"/>
      <c r="Z456" s="205"/>
      <c r="AA456" s="205"/>
      <c r="AB456" s="205"/>
    </row>
    <row r="457">
      <c r="A457" s="205"/>
      <c r="B457" s="48"/>
      <c r="C457" s="117"/>
      <c r="D457" s="117"/>
      <c r="E457" s="117"/>
      <c r="F457" s="117"/>
      <c r="G457" s="117"/>
      <c r="H457" s="117"/>
      <c r="I457" s="117"/>
      <c r="J457" s="117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205"/>
      <c r="Z457" s="205"/>
      <c r="AA457" s="205"/>
      <c r="AB457" s="205"/>
    </row>
    <row r="458">
      <c r="A458" s="205"/>
      <c r="B458" s="48"/>
      <c r="C458" s="117"/>
      <c r="D458" s="117"/>
      <c r="E458" s="117"/>
      <c r="F458" s="117"/>
      <c r="G458" s="117"/>
      <c r="H458" s="117"/>
      <c r="I458" s="117"/>
      <c r="J458" s="117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205"/>
      <c r="Z458" s="205"/>
      <c r="AA458" s="205"/>
      <c r="AB458" s="205"/>
    </row>
    <row r="459">
      <c r="A459" s="205"/>
      <c r="B459" s="48"/>
      <c r="C459" s="117"/>
      <c r="D459" s="117"/>
      <c r="E459" s="117"/>
      <c r="F459" s="117"/>
      <c r="G459" s="117"/>
      <c r="H459" s="117"/>
      <c r="I459" s="117"/>
      <c r="J459" s="117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205"/>
      <c r="Z459" s="205"/>
      <c r="AA459" s="205"/>
      <c r="AB459" s="205"/>
    </row>
    <row r="460">
      <c r="A460" s="205"/>
      <c r="B460" s="48"/>
      <c r="C460" s="117"/>
      <c r="D460" s="117"/>
      <c r="E460" s="117"/>
      <c r="F460" s="117"/>
      <c r="G460" s="117"/>
      <c r="H460" s="117"/>
      <c r="I460" s="117"/>
      <c r="J460" s="117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205"/>
      <c r="Z460" s="205"/>
      <c r="AA460" s="205"/>
      <c r="AB460" s="205"/>
    </row>
    <row r="461">
      <c r="A461" s="205"/>
      <c r="B461" s="48"/>
      <c r="C461" s="117"/>
      <c r="D461" s="117"/>
      <c r="E461" s="117"/>
      <c r="F461" s="117"/>
      <c r="G461" s="117"/>
      <c r="H461" s="117"/>
      <c r="I461" s="117"/>
      <c r="J461" s="117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205"/>
      <c r="Z461" s="205"/>
      <c r="AA461" s="205"/>
      <c r="AB461" s="205"/>
    </row>
    <row r="462">
      <c r="A462" s="205"/>
      <c r="B462" s="48"/>
      <c r="C462" s="117"/>
      <c r="D462" s="117"/>
      <c r="E462" s="117"/>
      <c r="F462" s="117"/>
      <c r="G462" s="117"/>
      <c r="H462" s="117"/>
      <c r="I462" s="117"/>
      <c r="J462" s="117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205"/>
      <c r="Z462" s="205"/>
      <c r="AA462" s="205"/>
      <c r="AB462" s="205"/>
    </row>
    <row r="463">
      <c r="A463" s="205"/>
      <c r="B463" s="48"/>
      <c r="C463" s="117"/>
      <c r="D463" s="117"/>
      <c r="E463" s="117"/>
      <c r="F463" s="117"/>
      <c r="G463" s="117"/>
      <c r="H463" s="117"/>
      <c r="I463" s="117"/>
      <c r="J463" s="117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205"/>
      <c r="Z463" s="205"/>
      <c r="AA463" s="205"/>
      <c r="AB463" s="205"/>
    </row>
    <row r="464">
      <c r="A464" s="205"/>
      <c r="B464" s="48"/>
      <c r="C464" s="117"/>
      <c r="D464" s="117"/>
      <c r="E464" s="117"/>
      <c r="F464" s="117"/>
      <c r="G464" s="117"/>
      <c r="H464" s="117"/>
      <c r="I464" s="117"/>
      <c r="J464" s="117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205"/>
      <c r="Z464" s="205"/>
      <c r="AA464" s="205"/>
      <c r="AB464" s="205"/>
    </row>
    <row r="465">
      <c r="A465" s="205"/>
      <c r="B465" s="48"/>
      <c r="C465" s="117"/>
      <c r="D465" s="117"/>
      <c r="E465" s="117"/>
      <c r="F465" s="117"/>
      <c r="G465" s="117"/>
      <c r="H465" s="117"/>
      <c r="I465" s="117"/>
      <c r="J465" s="117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205"/>
      <c r="Z465" s="205"/>
      <c r="AA465" s="205"/>
      <c r="AB465" s="205"/>
    </row>
    <row r="466">
      <c r="A466" s="205"/>
      <c r="B466" s="48"/>
      <c r="C466" s="117"/>
      <c r="D466" s="117"/>
      <c r="E466" s="117"/>
      <c r="F466" s="117"/>
      <c r="G466" s="117"/>
      <c r="H466" s="117"/>
      <c r="I466" s="117"/>
      <c r="J466" s="117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205"/>
      <c r="Z466" s="205"/>
      <c r="AA466" s="205"/>
      <c r="AB466" s="205"/>
    </row>
    <row r="467">
      <c r="A467" s="205"/>
      <c r="B467" s="48"/>
      <c r="C467" s="117"/>
      <c r="D467" s="117"/>
      <c r="E467" s="117"/>
      <c r="F467" s="117"/>
      <c r="G467" s="117"/>
      <c r="H467" s="117"/>
      <c r="I467" s="117"/>
      <c r="J467" s="117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205"/>
      <c r="Z467" s="205"/>
      <c r="AA467" s="205"/>
      <c r="AB467" s="205"/>
    </row>
    <row r="468">
      <c r="A468" s="205"/>
      <c r="B468" s="48"/>
      <c r="C468" s="117"/>
      <c r="D468" s="117"/>
      <c r="E468" s="117"/>
      <c r="F468" s="117"/>
      <c r="G468" s="117"/>
      <c r="H468" s="117"/>
      <c r="I468" s="117"/>
      <c r="J468" s="117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205"/>
      <c r="Z468" s="205"/>
      <c r="AA468" s="205"/>
      <c r="AB468" s="205"/>
    </row>
    <row r="469">
      <c r="A469" s="205"/>
      <c r="B469" s="48"/>
      <c r="C469" s="117"/>
      <c r="D469" s="117"/>
      <c r="E469" s="117"/>
      <c r="F469" s="117"/>
      <c r="G469" s="117"/>
      <c r="H469" s="117"/>
      <c r="I469" s="117"/>
      <c r="J469" s="117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205"/>
      <c r="Z469" s="205"/>
      <c r="AA469" s="205"/>
      <c r="AB469" s="205"/>
    </row>
    <row r="470">
      <c r="A470" s="205"/>
      <c r="B470" s="48"/>
      <c r="C470" s="117"/>
      <c r="D470" s="117"/>
      <c r="E470" s="117"/>
      <c r="F470" s="117"/>
      <c r="G470" s="117"/>
      <c r="H470" s="117"/>
      <c r="I470" s="117"/>
      <c r="J470" s="117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205"/>
      <c r="Z470" s="205"/>
      <c r="AA470" s="205"/>
      <c r="AB470" s="205"/>
    </row>
    <row r="471">
      <c r="A471" s="205"/>
      <c r="B471" s="48"/>
      <c r="C471" s="117"/>
      <c r="D471" s="117"/>
      <c r="E471" s="117"/>
      <c r="F471" s="117"/>
      <c r="G471" s="117"/>
      <c r="H471" s="117"/>
      <c r="I471" s="117"/>
      <c r="J471" s="117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205"/>
      <c r="Z471" s="205"/>
      <c r="AA471" s="205"/>
      <c r="AB471" s="205"/>
    </row>
    <row r="472">
      <c r="A472" s="205"/>
      <c r="B472" s="48"/>
      <c r="C472" s="117"/>
      <c r="D472" s="117"/>
      <c r="E472" s="117"/>
      <c r="F472" s="117"/>
      <c r="G472" s="117"/>
      <c r="H472" s="117"/>
      <c r="I472" s="117"/>
      <c r="J472" s="117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205"/>
      <c r="Z472" s="205"/>
      <c r="AA472" s="205"/>
      <c r="AB472" s="205"/>
    </row>
    <row r="473">
      <c r="A473" s="205"/>
      <c r="B473" s="48"/>
      <c r="C473" s="117"/>
      <c r="D473" s="117"/>
      <c r="E473" s="117"/>
      <c r="F473" s="117"/>
      <c r="G473" s="117"/>
      <c r="H473" s="117"/>
      <c r="I473" s="117"/>
      <c r="J473" s="117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205"/>
      <c r="Z473" s="205"/>
      <c r="AA473" s="205"/>
      <c r="AB473" s="205"/>
    </row>
    <row r="474">
      <c r="A474" s="205"/>
      <c r="B474" s="48"/>
      <c r="C474" s="117"/>
      <c r="D474" s="117"/>
      <c r="E474" s="117"/>
      <c r="F474" s="117"/>
      <c r="G474" s="117"/>
      <c r="H474" s="117"/>
      <c r="I474" s="117"/>
      <c r="J474" s="117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205"/>
      <c r="Z474" s="205"/>
      <c r="AA474" s="205"/>
      <c r="AB474" s="205"/>
    </row>
    <row r="475">
      <c r="A475" s="205"/>
      <c r="B475" s="48"/>
      <c r="C475" s="117"/>
      <c r="D475" s="117"/>
      <c r="E475" s="117"/>
      <c r="F475" s="117"/>
      <c r="G475" s="117"/>
      <c r="H475" s="117"/>
      <c r="I475" s="117"/>
      <c r="J475" s="117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205"/>
      <c r="Z475" s="205"/>
      <c r="AA475" s="205"/>
      <c r="AB475" s="205"/>
    </row>
    <row r="476">
      <c r="A476" s="205"/>
      <c r="B476" s="48"/>
      <c r="C476" s="117"/>
      <c r="D476" s="117"/>
      <c r="E476" s="117"/>
      <c r="F476" s="117"/>
      <c r="G476" s="117"/>
      <c r="H476" s="117"/>
      <c r="I476" s="117"/>
      <c r="J476" s="117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205"/>
      <c r="Z476" s="205"/>
      <c r="AA476" s="205"/>
      <c r="AB476" s="205"/>
    </row>
    <row r="477">
      <c r="A477" s="205"/>
      <c r="B477" s="48"/>
      <c r="C477" s="117"/>
      <c r="D477" s="117"/>
      <c r="E477" s="117"/>
      <c r="F477" s="117"/>
      <c r="G477" s="117"/>
      <c r="H477" s="117"/>
      <c r="I477" s="117"/>
      <c r="J477" s="117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205"/>
      <c r="Z477" s="205"/>
      <c r="AA477" s="205"/>
      <c r="AB477" s="205"/>
    </row>
    <row r="478">
      <c r="A478" s="205"/>
      <c r="B478" s="48"/>
      <c r="C478" s="117"/>
      <c r="D478" s="117"/>
      <c r="E478" s="117"/>
      <c r="F478" s="117"/>
      <c r="G478" s="117"/>
      <c r="H478" s="117"/>
      <c r="I478" s="117"/>
      <c r="J478" s="117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205"/>
      <c r="Z478" s="205"/>
      <c r="AA478" s="205"/>
      <c r="AB478" s="205"/>
    </row>
    <row r="479">
      <c r="A479" s="205"/>
      <c r="B479" s="48"/>
      <c r="C479" s="117"/>
      <c r="D479" s="117"/>
      <c r="E479" s="117"/>
      <c r="F479" s="117"/>
      <c r="G479" s="117"/>
      <c r="H479" s="117"/>
      <c r="I479" s="117"/>
      <c r="J479" s="117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205"/>
      <c r="Z479" s="205"/>
      <c r="AA479" s="205"/>
      <c r="AB479" s="205"/>
    </row>
    <row r="480">
      <c r="A480" s="205"/>
      <c r="B480" s="48"/>
      <c r="C480" s="117"/>
      <c r="D480" s="117"/>
      <c r="E480" s="117"/>
      <c r="F480" s="117"/>
      <c r="G480" s="117"/>
      <c r="H480" s="117"/>
      <c r="I480" s="117"/>
      <c r="J480" s="117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205"/>
      <c r="Z480" s="205"/>
      <c r="AA480" s="205"/>
      <c r="AB480" s="205"/>
    </row>
    <row r="481">
      <c r="A481" s="205"/>
      <c r="B481" s="48"/>
      <c r="C481" s="117"/>
      <c r="D481" s="117"/>
      <c r="E481" s="117"/>
      <c r="F481" s="117"/>
      <c r="G481" s="117"/>
      <c r="H481" s="117"/>
      <c r="I481" s="117"/>
      <c r="J481" s="117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205"/>
      <c r="Z481" s="205"/>
      <c r="AA481" s="205"/>
      <c r="AB481" s="205"/>
    </row>
    <row r="482">
      <c r="A482" s="205"/>
      <c r="B482" s="48"/>
      <c r="C482" s="117"/>
      <c r="D482" s="117"/>
      <c r="E482" s="117"/>
      <c r="F482" s="117"/>
      <c r="G482" s="117"/>
      <c r="H482" s="117"/>
      <c r="I482" s="117"/>
      <c r="J482" s="117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205"/>
      <c r="Z482" s="205"/>
      <c r="AA482" s="205"/>
      <c r="AB482" s="205"/>
    </row>
    <row r="483">
      <c r="A483" s="205"/>
      <c r="B483" s="48"/>
      <c r="C483" s="117"/>
      <c r="D483" s="117"/>
      <c r="E483" s="117"/>
      <c r="F483" s="117"/>
      <c r="G483" s="117"/>
      <c r="H483" s="117"/>
      <c r="I483" s="117"/>
      <c r="J483" s="117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205"/>
      <c r="Z483" s="205"/>
      <c r="AA483" s="205"/>
      <c r="AB483" s="205"/>
    </row>
    <row r="484">
      <c r="A484" s="205"/>
      <c r="B484" s="48"/>
      <c r="C484" s="117"/>
      <c r="D484" s="117"/>
      <c r="E484" s="117"/>
      <c r="F484" s="117"/>
      <c r="G484" s="117"/>
      <c r="H484" s="117"/>
      <c r="I484" s="117"/>
      <c r="J484" s="117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205"/>
      <c r="Z484" s="205"/>
      <c r="AA484" s="205"/>
      <c r="AB484" s="205"/>
    </row>
    <row r="485">
      <c r="A485" s="205"/>
      <c r="B485" s="48"/>
      <c r="C485" s="117"/>
      <c r="D485" s="117"/>
      <c r="E485" s="117"/>
      <c r="F485" s="117"/>
      <c r="G485" s="117"/>
      <c r="H485" s="117"/>
      <c r="I485" s="117"/>
      <c r="J485" s="117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205"/>
      <c r="Z485" s="205"/>
      <c r="AA485" s="205"/>
      <c r="AB485" s="205"/>
    </row>
    <row r="486">
      <c r="A486" s="205"/>
      <c r="B486" s="48"/>
      <c r="C486" s="117"/>
      <c r="D486" s="117"/>
      <c r="E486" s="117"/>
      <c r="F486" s="117"/>
      <c r="G486" s="117"/>
      <c r="H486" s="117"/>
      <c r="I486" s="117"/>
      <c r="J486" s="117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205"/>
      <c r="Z486" s="205"/>
      <c r="AA486" s="205"/>
      <c r="AB486" s="205"/>
    </row>
    <row r="487">
      <c r="A487" s="205"/>
      <c r="B487" s="48"/>
      <c r="C487" s="117"/>
      <c r="D487" s="117"/>
      <c r="E487" s="117"/>
      <c r="F487" s="117"/>
      <c r="G487" s="117"/>
      <c r="H487" s="117"/>
      <c r="I487" s="117"/>
      <c r="J487" s="117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205"/>
      <c r="Z487" s="205"/>
      <c r="AA487" s="205"/>
      <c r="AB487" s="205"/>
    </row>
    <row r="488">
      <c r="A488" s="205"/>
      <c r="B488" s="48"/>
      <c r="C488" s="117"/>
      <c r="D488" s="117"/>
      <c r="E488" s="117"/>
      <c r="F488" s="117"/>
      <c r="G488" s="117"/>
      <c r="H488" s="117"/>
      <c r="I488" s="117"/>
      <c r="J488" s="117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205"/>
      <c r="Z488" s="205"/>
      <c r="AA488" s="205"/>
      <c r="AB488" s="205"/>
    </row>
    <row r="489">
      <c r="A489" s="205"/>
      <c r="B489" s="48"/>
      <c r="C489" s="117"/>
      <c r="D489" s="117"/>
      <c r="E489" s="117"/>
      <c r="F489" s="117"/>
      <c r="G489" s="117"/>
      <c r="H489" s="117"/>
      <c r="I489" s="117"/>
      <c r="J489" s="117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205"/>
      <c r="Z489" s="205"/>
      <c r="AA489" s="205"/>
      <c r="AB489" s="205"/>
    </row>
    <row r="490">
      <c r="A490" s="205"/>
      <c r="B490" s="48"/>
      <c r="C490" s="117"/>
      <c r="D490" s="117"/>
      <c r="E490" s="117"/>
      <c r="F490" s="117"/>
      <c r="G490" s="117"/>
      <c r="H490" s="117"/>
      <c r="I490" s="117"/>
      <c r="J490" s="117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205"/>
      <c r="Z490" s="205"/>
      <c r="AA490" s="205"/>
      <c r="AB490" s="205"/>
    </row>
    <row r="491">
      <c r="A491" s="205"/>
      <c r="B491" s="48"/>
      <c r="C491" s="117"/>
      <c r="D491" s="117"/>
      <c r="E491" s="117"/>
      <c r="F491" s="117"/>
      <c r="G491" s="117"/>
      <c r="H491" s="117"/>
      <c r="I491" s="117"/>
      <c r="J491" s="117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205"/>
      <c r="Z491" s="205"/>
      <c r="AA491" s="205"/>
      <c r="AB491" s="205"/>
    </row>
    <row r="492">
      <c r="A492" s="205"/>
      <c r="B492" s="48"/>
      <c r="C492" s="117"/>
      <c r="D492" s="117"/>
      <c r="E492" s="117"/>
      <c r="F492" s="117"/>
      <c r="G492" s="117"/>
      <c r="H492" s="117"/>
      <c r="I492" s="117"/>
      <c r="J492" s="117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205"/>
      <c r="Z492" s="205"/>
      <c r="AA492" s="205"/>
      <c r="AB492" s="205"/>
    </row>
    <row r="493">
      <c r="A493" s="205"/>
      <c r="B493" s="48"/>
      <c r="C493" s="117"/>
      <c r="D493" s="117"/>
      <c r="E493" s="117"/>
      <c r="F493" s="117"/>
      <c r="G493" s="117"/>
      <c r="H493" s="117"/>
      <c r="I493" s="117"/>
      <c r="J493" s="117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205"/>
      <c r="Z493" s="205"/>
      <c r="AA493" s="205"/>
      <c r="AB493" s="205"/>
    </row>
    <row r="494">
      <c r="A494" s="205"/>
      <c r="B494" s="48"/>
      <c r="C494" s="117"/>
      <c r="D494" s="117"/>
      <c r="E494" s="117"/>
      <c r="F494" s="117"/>
      <c r="G494" s="117"/>
      <c r="H494" s="117"/>
      <c r="I494" s="117"/>
      <c r="J494" s="117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205"/>
      <c r="Z494" s="205"/>
      <c r="AA494" s="205"/>
      <c r="AB494" s="205"/>
    </row>
    <row r="495">
      <c r="A495" s="205"/>
      <c r="B495" s="48"/>
      <c r="C495" s="117"/>
      <c r="D495" s="117"/>
      <c r="E495" s="117"/>
      <c r="F495" s="117"/>
      <c r="G495" s="117"/>
      <c r="H495" s="117"/>
      <c r="I495" s="117"/>
      <c r="J495" s="117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205"/>
      <c r="Z495" s="205"/>
      <c r="AA495" s="205"/>
      <c r="AB495" s="205"/>
    </row>
    <row r="496">
      <c r="A496" s="205"/>
      <c r="B496" s="48"/>
      <c r="C496" s="117"/>
      <c r="D496" s="117"/>
      <c r="E496" s="117"/>
      <c r="F496" s="117"/>
      <c r="G496" s="117"/>
      <c r="H496" s="117"/>
      <c r="I496" s="117"/>
      <c r="J496" s="117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205"/>
      <c r="Z496" s="205"/>
      <c r="AA496" s="205"/>
      <c r="AB496" s="205"/>
    </row>
    <row r="497">
      <c r="A497" s="205"/>
      <c r="B497" s="48"/>
      <c r="C497" s="117"/>
      <c r="D497" s="117"/>
      <c r="E497" s="117"/>
      <c r="F497" s="117"/>
      <c r="G497" s="117"/>
      <c r="H497" s="117"/>
      <c r="I497" s="117"/>
      <c r="J497" s="117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205"/>
      <c r="Z497" s="205"/>
      <c r="AA497" s="205"/>
      <c r="AB497" s="205"/>
    </row>
    <row r="498">
      <c r="A498" s="205"/>
      <c r="B498" s="48"/>
      <c r="C498" s="117"/>
      <c r="D498" s="117"/>
      <c r="E498" s="117"/>
      <c r="F498" s="117"/>
      <c r="G498" s="117"/>
      <c r="H498" s="117"/>
      <c r="I498" s="117"/>
      <c r="J498" s="117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205"/>
      <c r="Z498" s="205"/>
      <c r="AA498" s="205"/>
      <c r="AB498" s="205"/>
    </row>
    <row r="499">
      <c r="A499" s="205"/>
      <c r="B499" s="48"/>
      <c r="C499" s="117"/>
      <c r="D499" s="117"/>
      <c r="E499" s="117"/>
      <c r="F499" s="117"/>
      <c r="G499" s="117"/>
      <c r="H499" s="117"/>
      <c r="I499" s="117"/>
      <c r="J499" s="117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205"/>
      <c r="Z499" s="205"/>
      <c r="AA499" s="205"/>
      <c r="AB499" s="205"/>
    </row>
    <row r="500">
      <c r="A500" s="205"/>
      <c r="B500" s="48"/>
      <c r="C500" s="117"/>
      <c r="D500" s="117"/>
      <c r="E500" s="117"/>
      <c r="F500" s="117"/>
      <c r="G500" s="117"/>
      <c r="H500" s="117"/>
      <c r="I500" s="117"/>
      <c r="J500" s="117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205"/>
      <c r="Z500" s="205"/>
      <c r="AA500" s="205"/>
      <c r="AB500" s="205"/>
    </row>
    <row r="501">
      <c r="A501" s="205"/>
      <c r="B501" s="48"/>
      <c r="C501" s="117"/>
      <c r="D501" s="117"/>
      <c r="E501" s="117"/>
      <c r="F501" s="117"/>
      <c r="G501" s="117"/>
      <c r="H501" s="117"/>
      <c r="I501" s="117"/>
      <c r="J501" s="117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205"/>
      <c r="Z501" s="205"/>
      <c r="AA501" s="205"/>
      <c r="AB501" s="205"/>
    </row>
    <row r="502">
      <c r="A502" s="205"/>
      <c r="B502" s="48"/>
      <c r="C502" s="117"/>
      <c r="D502" s="117"/>
      <c r="E502" s="117"/>
      <c r="F502" s="117"/>
      <c r="G502" s="117"/>
      <c r="H502" s="117"/>
      <c r="I502" s="117"/>
      <c r="J502" s="117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205"/>
      <c r="Z502" s="205"/>
      <c r="AA502" s="205"/>
      <c r="AB502" s="205"/>
    </row>
    <row r="503">
      <c r="A503" s="205"/>
      <c r="B503" s="48"/>
      <c r="C503" s="117"/>
      <c r="D503" s="117"/>
      <c r="E503" s="117"/>
      <c r="F503" s="117"/>
      <c r="G503" s="117"/>
      <c r="H503" s="117"/>
      <c r="I503" s="117"/>
      <c r="J503" s="117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205"/>
      <c r="Z503" s="205"/>
      <c r="AA503" s="205"/>
      <c r="AB503" s="205"/>
    </row>
    <row r="504">
      <c r="A504" s="205"/>
      <c r="B504" s="48"/>
      <c r="C504" s="117"/>
      <c r="D504" s="117"/>
      <c r="E504" s="117"/>
      <c r="F504" s="117"/>
      <c r="G504" s="117"/>
      <c r="H504" s="117"/>
      <c r="I504" s="117"/>
      <c r="J504" s="117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205"/>
      <c r="Z504" s="205"/>
      <c r="AA504" s="205"/>
      <c r="AB504" s="205"/>
    </row>
    <row r="505">
      <c r="A505" s="205"/>
      <c r="B505" s="48"/>
      <c r="C505" s="117"/>
      <c r="D505" s="117"/>
      <c r="E505" s="117"/>
      <c r="F505" s="117"/>
      <c r="G505" s="117"/>
      <c r="H505" s="117"/>
      <c r="I505" s="117"/>
      <c r="J505" s="117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205"/>
      <c r="Z505" s="205"/>
      <c r="AA505" s="205"/>
      <c r="AB505" s="205"/>
    </row>
    <row r="506">
      <c r="A506" s="205"/>
      <c r="B506" s="48"/>
      <c r="C506" s="117"/>
      <c r="D506" s="117"/>
      <c r="E506" s="117"/>
      <c r="F506" s="117"/>
      <c r="G506" s="117"/>
      <c r="H506" s="117"/>
      <c r="I506" s="117"/>
      <c r="J506" s="117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205"/>
      <c r="Z506" s="205"/>
      <c r="AA506" s="205"/>
      <c r="AB506" s="205"/>
    </row>
    <row r="507">
      <c r="A507" s="205"/>
      <c r="B507" s="48"/>
      <c r="C507" s="117"/>
      <c r="D507" s="117"/>
      <c r="E507" s="117"/>
      <c r="F507" s="117"/>
      <c r="G507" s="117"/>
      <c r="H507" s="117"/>
      <c r="I507" s="117"/>
      <c r="J507" s="117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205"/>
      <c r="Z507" s="205"/>
      <c r="AA507" s="205"/>
      <c r="AB507" s="205"/>
    </row>
    <row r="508">
      <c r="A508" s="205"/>
      <c r="B508" s="48"/>
      <c r="C508" s="117"/>
      <c r="D508" s="117"/>
      <c r="E508" s="117"/>
      <c r="F508" s="117"/>
      <c r="G508" s="117"/>
      <c r="H508" s="117"/>
      <c r="I508" s="117"/>
      <c r="J508" s="117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205"/>
      <c r="Z508" s="205"/>
      <c r="AA508" s="205"/>
      <c r="AB508" s="205"/>
    </row>
    <row r="509">
      <c r="A509" s="205"/>
      <c r="B509" s="48"/>
      <c r="C509" s="117"/>
      <c r="D509" s="117"/>
      <c r="E509" s="117"/>
      <c r="F509" s="117"/>
      <c r="G509" s="117"/>
      <c r="H509" s="117"/>
      <c r="I509" s="117"/>
      <c r="J509" s="117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205"/>
      <c r="Z509" s="205"/>
      <c r="AA509" s="205"/>
      <c r="AB509" s="205"/>
    </row>
    <row r="510">
      <c r="A510" s="205"/>
      <c r="B510" s="48"/>
      <c r="C510" s="117"/>
      <c r="D510" s="117"/>
      <c r="E510" s="117"/>
      <c r="F510" s="117"/>
      <c r="G510" s="117"/>
      <c r="H510" s="117"/>
      <c r="I510" s="117"/>
      <c r="J510" s="117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205"/>
      <c r="Z510" s="205"/>
      <c r="AA510" s="205"/>
      <c r="AB510" s="205"/>
    </row>
    <row r="511">
      <c r="A511" s="205"/>
      <c r="B511" s="48"/>
      <c r="C511" s="117"/>
      <c r="D511" s="117"/>
      <c r="E511" s="117"/>
      <c r="F511" s="117"/>
      <c r="G511" s="117"/>
      <c r="H511" s="117"/>
      <c r="I511" s="117"/>
      <c r="J511" s="117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205"/>
      <c r="Z511" s="205"/>
      <c r="AA511" s="205"/>
      <c r="AB511" s="205"/>
    </row>
    <row r="512">
      <c r="A512" s="205"/>
      <c r="B512" s="48"/>
      <c r="C512" s="117"/>
      <c r="D512" s="117"/>
      <c r="E512" s="117"/>
      <c r="F512" s="117"/>
      <c r="G512" s="117"/>
      <c r="H512" s="117"/>
      <c r="I512" s="117"/>
      <c r="J512" s="117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205"/>
      <c r="Z512" s="205"/>
      <c r="AA512" s="205"/>
      <c r="AB512" s="205"/>
    </row>
    <row r="513">
      <c r="A513" s="205"/>
      <c r="B513" s="48"/>
      <c r="C513" s="117"/>
      <c r="D513" s="117"/>
      <c r="E513" s="117"/>
      <c r="F513" s="117"/>
      <c r="G513" s="117"/>
      <c r="H513" s="117"/>
      <c r="I513" s="117"/>
      <c r="J513" s="117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205"/>
      <c r="Z513" s="205"/>
      <c r="AA513" s="205"/>
      <c r="AB513" s="205"/>
    </row>
    <row r="514">
      <c r="A514" s="205"/>
      <c r="B514" s="48"/>
      <c r="C514" s="117"/>
      <c r="D514" s="117"/>
      <c r="E514" s="117"/>
      <c r="F514" s="117"/>
      <c r="G514" s="117"/>
      <c r="H514" s="117"/>
      <c r="I514" s="117"/>
      <c r="J514" s="117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205"/>
      <c r="Z514" s="205"/>
      <c r="AA514" s="205"/>
      <c r="AB514" s="205"/>
    </row>
    <row r="515">
      <c r="A515" s="205"/>
      <c r="B515" s="48"/>
      <c r="C515" s="117"/>
      <c r="D515" s="117"/>
      <c r="E515" s="117"/>
      <c r="F515" s="117"/>
      <c r="G515" s="117"/>
      <c r="H515" s="117"/>
      <c r="I515" s="117"/>
      <c r="J515" s="117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205"/>
      <c r="Z515" s="205"/>
      <c r="AA515" s="205"/>
      <c r="AB515" s="205"/>
    </row>
    <row r="516">
      <c r="A516" s="205"/>
      <c r="B516" s="48"/>
      <c r="C516" s="117"/>
      <c r="D516" s="117"/>
      <c r="E516" s="117"/>
      <c r="F516" s="117"/>
      <c r="G516" s="117"/>
      <c r="H516" s="117"/>
      <c r="I516" s="117"/>
      <c r="J516" s="117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205"/>
      <c r="Z516" s="205"/>
      <c r="AA516" s="205"/>
      <c r="AB516" s="205"/>
    </row>
    <row r="517">
      <c r="A517" s="205"/>
      <c r="B517" s="48"/>
      <c r="C517" s="117"/>
      <c r="D517" s="117"/>
      <c r="E517" s="117"/>
      <c r="F517" s="117"/>
      <c r="G517" s="117"/>
      <c r="H517" s="117"/>
      <c r="I517" s="117"/>
      <c r="J517" s="117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205"/>
      <c r="Z517" s="205"/>
      <c r="AA517" s="205"/>
      <c r="AB517" s="205"/>
    </row>
    <row r="518">
      <c r="A518" s="205"/>
      <c r="B518" s="48"/>
      <c r="C518" s="117"/>
      <c r="D518" s="117"/>
      <c r="E518" s="117"/>
      <c r="F518" s="117"/>
      <c r="G518" s="117"/>
      <c r="H518" s="117"/>
      <c r="I518" s="117"/>
      <c r="J518" s="117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205"/>
      <c r="Z518" s="205"/>
      <c r="AA518" s="205"/>
      <c r="AB518" s="205"/>
    </row>
    <row r="519">
      <c r="A519" s="205"/>
      <c r="B519" s="48"/>
      <c r="C519" s="117"/>
      <c r="D519" s="117"/>
      <c r="E519" s="117"/>
      <c r="F519" s="117"/>
      <c r="G519" s="117"/>
      <c r="H519" s="117"/>
      <c r="I519" s="117"/>
      <c r="J519" s="117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205"/>
      <c r="Z519" s="205"/>
      <c r="AA519" s="205"/>
      <c r="AB519" s="205"/>
    </row>
    <row r="520">
      <c r="A520" s="205"/>
      <c r="B520" s="48"/>
      <c r="C520" s="117"/>
      <c r="D520" s="117"/>
      <c r="E520" s="117"/>
      <c r="F520" s="117"/>
      <c r="G520" s="117"/>
      <c r="H520" s="117"/>
      <c r="I520" s="117"/>
      <c r="J520" s="117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205"/>
      <c r="Z520" s="205"/>
      <c r="AA520" s="205"/>
      <c r="AB520" s="205"/>
    </row>
    <row r="521">
      <c r="A521" s="205"/>
      <c r="B521" s="48"/>
      <c r="C521" s="117"/>
      <c r="D521" s="117"/>
      <c r="E521" s="117"/>
      <c r="F521" s="117"/>
      <c r="G521" s="117"/>
      <c r="H521" s="117"/>
      <c r="I521" s="117"/>
      <c r="J521" s="117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205"/>
      <c r="Z521" s="205"/>
      <c r="AA521" s="205"/>
      <c r="AB521" s="205"/>
    </row>
    <row r="522">
      <c r="A522" s="205"/>
      <c r="B522" s="48"/>
      <c r="C522" s="117"/>
      <c r="D522" s="117"/>
      <c r="E522" s="117"/>
      <c r="F522" s="117"/>
      <c r="G522" s="117"/>
      <c r="H522" s="117"/>
      <c r="I522" s="117"/>
      <c r="J522" s="117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205"/>
      <c r="Z522" s="205"/>
      <c r="AA522" s="205"/>
      <c r="AB522" s="205"/>
    </row>
    <row r="523">
      <c r="A523" s="205"/>
      <c r="B523" s="48"/>
      <c r="C523" s="117"/>
      <c r="D523" s="117"/>
      <c r="E523" s="117"/>
      <c r="F523" s="117"/>
      <c r="G523" s="117"/>
      <c r="H523" s="117"/>
      <c r="I523" s="117"/>
      <c r="J523" s="117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205"/>
      <c r="Z523" s="205"/>
      <c r="AA523" s="205"/>
      <c r="AB523" s="205"/>
    </row>
    <row r="524">
      <c r="A524" s="205"/>
      <c r="B524" s="48"/>
      <c r="C524" s="117"/>
      <c r="D524" s="117"/>
      <c r="E524" s="117"/>
      <c r="F524" s="117"/>
      <c r="G524" s="117"/>
      <c r="H524" s="117"/>
      <c r="I524" s="117"/>
      <c r="J524" s="117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205"/>
      <c r="Z524" s="205"/>
      <c r="AA524" s="205"/>
      <c r="AB524" s="205"/>
    </row>
    <row r="525">
      <c r="A525" s="205"/>
      <c r="B525" s="48"/>
      <c r="C525" s="117"/>
      <c r="D525" s="117"/>
      <c r="E525" s="117"/>
      <c r="F525" s="117"/>
      <c r="G525" s="117"/>
      <c r="H525" s="117"/>
      <c r="I525" s="117"/>
      <c r="J525" s="117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205"/>
      <c r="Z525" s="205"/>
      <c r="AA525" s="205"/>
      <c r="AB525" s="205"/>
    </row>
    <row r="526">
      <c r="A526" s="205"/>
      <c r="B526" s="48"/>
      <c r="C526" s="117"/>
      <c r="D526" s="117"/>
      <c r="E526" s="117"/>
      <c r="F526" s="117"/>
      <c r="G526" s="117"/>
      <c r="H526" s="117"/>
      <c r="I526" s="117"/>
      <c r="J526" s="117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205"/>
      <c r="Z526" s="205"/>
      <c r="AA526" s="205"/>
      <c r="AB526" s="205"/>
    </row>
    <row r="527">
      <c r="A527" s="205"/>
      <c r="B527" s="48"/>
      <c r="C527" s="117"/>
      <c r="D527" s="117"/>
      <c r="E527" s="117"/>
      <c r="F527" s="117"/>
      <c r="G527" s="117"/>
      <c r="H527" s="117"/>
      <c r="I527" s="117"/>
      <c r="J527" s="117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205"/>
      <c r="Z527" s="205"/>
      <c r="AA527" s="205"/>
      <c r="AB527" s="205"/>
    </row>
    <row r="528">
      <c r="A528" s="205"/>
      <c r="B528" s="48"/>
      <c r="C528" s="117"/>
      <c r="D528" s="117"/>
      <c r="E528" s="117"/>
      <c r="F528" s="117"/>
      <c r="G528" s="117"/>
      <c r="H528" s="117"/>
      <c r="I528" s="117"/>
      <c r="J528" s="117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205"/>
      <c r="Z528" s="205"/>
      <c r="AA528" s="205"/>
      <c r="AB528" s="205"/>
    </row>
    <row r="529">
      <c r="A529" s="205"/>
      <c r="B529" s="48"/>
      <c r="C529" s="117"/>
      <c r="D529" s="117"/>
      <c r="E529" s="117"/>
      <c r="F529" s="117"/>
      <c r="G529" s="117"/>
      <c r="H529" s="117"/>
      <c r="I529" s="117"/>
      <c r="J529" s="117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205"/>
      <c r="Z529" s="205"/>
      <c r="AA529" s="205"/>
      <c r="AB529" s="205"/>
    </row>
    <row r="530">
      <c r="A530" s="205"/>
      <c r="B530" s="48"/>
      <c r="C530" s="117"/>
      <c r="D530" s="117"/>
      <c r="E530" s="117"/>
      <c r="F530" s="117"/>
      <c r="G530" s="117"/>
      <c r="H530" s="117"/>
      <c r="I530" s="117"/>
      <c r="J530" s="117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205"/>
      <c r="Z530" s="205"/>
      <c r="AA530" s="205"/>
      <c r="AB530" s="205"/>
    </row>
    <row r="531">
      <c r="A531" s="205"/>
      <c r="B531" s="48"/>
      <c r="C531" s="117"/>
      <c r="D531" s="117"/>
      <c r="E531" s="117"/>
      <c r="F531" s="117"/>
      <c r="G531" s="117"/>
      <c r="H531" s="117"/>
      <c r="I531" s="117"/>
      <c r="J531" s="117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205"/>
      <c r="Z531" s="205"/>
      <c r="AA531" s="205"/>
      <c r="AB531" s="205"/>
    </row>
    <row r="532">
      <c r="A532" s="205"/>
      <c r="B532" s="48"/>
      <c r="C532" s="117"/>
      <c r="D532" s="117"/>
      <c r="E532" s="117"/>
      <c r="F532" s="117"/>
      <c r="G532" s="117"/>
      <c r="H532" s="117"/>
      <c r="I532" s="117"/>
      <c r="J532" s="117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205"/>
      <c r="Z532" s="205"/>
      <c r="AA532" s="205"/>
      <c r="AB532" s="205"/>
    </row>
    <row r="533">
      <c r="A533" s="205"/>
      <c r="B533" s="48"/>
      <c r="C533" s="117"/>
      <c r="D533" s="117"/>
      <c r="E533" s="117"/>
      <c r="F533" s="117"/>
      <c r="G533" s="117"/>
      <c r="H533" s="117"/>
      <c r="I533" s="117"/>
      <c r="J533" s="117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205"/>
      <c r="Z533" s="205"/>
      <c r="AA533" s="205"/>
      <c r="AB533" s="205"/>
    </row>
    <row r="534">
      <c r="A534" s="205"/>
      <c r="B534" s="48"/>
      <c r="C534" s="117"/>
      <c r="D534" s="117"/>
      <c r="E534" s="117"/>
      <c r="F534" s="117"/>
      <c r="G534" s="117"/>
      <c r="H534" s="117"/>
      <c r="I534" s="117"/>
      <c r="J534" s="117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205"/>
      <c r="Z534" s="205"/>
      <c r="AA534" s="205"/>
      <c r="AB534" s="205"/>
    </row>
    <row r="535">
      <c r="A535" s="205"/>
      <c r="B535" s="48"/>
      <c r="C535" s="117"/>
      <c r="D535" s="117"/>
      <c r="E535" s="117"/>
      <c r="F535" s="117"/>
      <c r="G535" s="117"/>
      <c r="H535" s="117"/>
      <c r="I535" s="117"/>
      <c r="J535" s="117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205"/>
      <c r="Z535" s="205"/>
      <c r="AA535" s="205"/>
      <c r="AB535" s="205"/>
    </row>
    <row r="536">
      <c r="A536" s="205"/>
      <c r="B536" s="48"/>
      <c r="C536" s="117"/>
      <c r="D536" s="117"/>
      <c r="E536" s="117"/>
      <c r="F536" s="117"/>
      <c r="G536" s="117"/>
      <c r="H536" s="117"/>
      <c r="I536" s="117"/>
      <c r="J536" s="117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205"/>
      <c r="Z536" s="205"/>
      <c r="AA536" s="205"/>
      <c r="AB536" s="205"/>
    </row>
    <row r="537">
      <c r="A537" s="205"/>
      <c r="B537" s="48"/>
      <c r="C537" s="117"/>
      <c r="D537" s="117"/>
      <c r="E537" s="117"/>
      <c r="F537" s="117"/>
      <c r="G537" s="117"/>
      <c r="H537" s="117"/>
      <c r="I537" s="117"/>
      <c r="J537" s="117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205"/>
      <c r="Z537" s="205"/>
      <c r="AA537" s="205"/>
      <c r="AB537" s="205"/>
    </row>
    <row r="538">
      <c r="A538" s="205"/>
      <c r="B538" s="48"/>
      <c r="C538" s="117"/>
      <c r="D538" s="117"/>
      <c r="E538" s="117"/>
      <c r="F538" s="117"/>
      <c r="G538" s="117"/>
      <c r="H538" s="117"/>
      <c r="I538" s="117"/>
      <c r="J538" s="117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205"/>
      <c r="Z538" s="205"/>
      <c r="AA538" s="205"/>
      <c r="AB538" s="205"/>
    </row>
    <row r="539">
      <c r="A539" s="205"/>
      <c r="B539" s="48"/>
      <c r="C539" s="117"/>
      <c r="D539" s="117"/>
      <c r="E539" s="117"/>
      <c r="F539" s="117"/>
      <c r="G539" s="117"/>
      <c r="H539" s="117"/>
      <c r="I539" s="117"/>
      <c r="J539" s="117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205"/>
      <c r="Z539" s="205"/>
      <c r="AA539" s="205"/>
      <c r="AB539" s="205"/>
    </row>
    <row r="540">
      <c r="A540" s="205"/>
      <c r="B540" s="48"/>
      <c r="C540" s="117"/>
      <c r="D540" s="117"/>
      <c r="E540" s="117"/>
      <c r="F540" s="117"/>
      <c r="G540" s="117"/>
      <c r="H540" s="117"/>
      <c r="I540" s="117"/>
      <c r="J540" s="117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205"/>
      <c r="Z540" s="205"/>
      <c r="AA540" s="205"/>
      <c r="AB540" s="205"/>
    </row>
    <row r="541">
      <c r="A541" s="205"/>
      <c r="B541" s="48"/>
      <c r="C541" s="117"/>
      <c r="D541" s="117"/>
      <c r="E541" s="117"/>
      <c r="F541" s="117"/>
      <c r="G541" s="117"/>
      <c r="H541" s="117"/>
      <c r="I541" s="117"/>
      <c r="J541" s="117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205"/>
      <c r="Z541" s="205"/>
      <c r="AA541" s="205"/>
      <c r="AB541" s="205"/>
    </row>
    <row r="542">
      <c r="A542" s="205"/>
      <c r="B542" s="48"/>
      <c r="C542" s="117"/>
      <c r="D542" s="117"/>
      <c r="E542" s="117"/>
      <c r="F542" s="117"/>
      <c r="G542" s="117"/>
      <c r="H542" s="117"/>
      <c r="I542" s="117"/>
      <c r="J542" s="117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205"/>
      <c r="Z542" s="205"/>
      <c r="AA542" s="205"/>
      <c r="AB542" s="205"/>
    </row>
    <row r="543">
      <c r="A543" s="205"/>
      <c r="B543" s="48"/>
      <c r="C543" s="117"/>
      <c r="D543" s="117"/>
      <c r="E543" s="117"/>
      <c r="F543" s="117"/>
      <c r="G543" s="117"/>
      <c r="H543" s="117"/>
      <c r="I543" s="117"/>
      <c r="J543" s="117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205"/>
      <c r="Z543" s="205"/>
      <c r="AA543" s="205"/>
      <c r="AB543" s="205"/>
    </row>
    <row r="544">
      <c r="A544" s="205"/>
      <c r="B544" s="48"/>
      <c r="C544" s="117"/>
      <c r="D544" s="117"/>
      <c r="E544" s="117"/>
      <c r="F544" s="117"/>
      <c r="G544" s="117"/>
      <c r="H544" s="117"/>
      <c r="I544" s="117"/>
      <c r="J544" s="117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205"/>
      <c r="Z544" s="205"/>
      <c r="AA544" s="205"/>
      <c r="AB544" s="205"/>
    </row>
    <row r="545">
      <c r="A545" s="205"/>
      <c r="B545" s="48"/>
      <c r="C545" s="117"/>
      <c r="D545" s="117"/>
      <c r="E545" s="117"/>
      <c r="F545" s="117"/>
      <c r="G545" s="117"/>
      <c r="H545" s="117"/>
      <c r="I545" s="117"/>
      <c r="J545" s="117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205"/>
      <c r="Z545" s="205"/>
      <c r="AA545" s="205"/>
      <c r="AB545" s="205"/>
    </row>
    <row r="546">
      <c r="A546" s="205"/>
      <c r="B546" s="48"/>
      <c r="C546" s="117"/>
      <c r="D546" s="117"/>
      <c r="E546" s="117"/>
      <c r="F546" s="117"/>
      <c r="G546" s="117"/>
      <c r="H546" s="117"/>
      <c r="I546" s="117"/>
      <c r="J546" s="117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205"/>
      <c r="Z546" s="205"/>
      <c r="AA546" s="205"/>
      <c r="AB546" s="205"/>
    </row>
    <row r="547">
      <c r="A547" s="205"/>
      <c r="B547" s="48"/>
      <c r="C547" s="117"/>
      <c r="D547" s="117"/>
      <c r="E547" s="117"/>
      <c r="F547" s="117"/>
      <c r="G547" s="117"/>
      <c r="H547" s="117"/>
      <c r="I547" s="117"/>
      <c r="J547" s="117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205"/>
      <c r="Z547" s="205"/>
      <c r="AA547" s="205"/>
      <c r="AB547" s="205"/>
    </row>
    <row r="548">
      <c r="A548" s="205"/>
      <c r="B548" s="48"/>
      <c r="C548" s="117"/>
      <c r="D548" s="117"/>
      <c r="E548" s="117"/>
      <c r="F548" s="117"/>
      <c r="G548" s="117"/>
      <c r="H548" s="117"/>
      <c r="I548" s="117"/>
      <c r="J548" s="117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205"/>
      <c r="Z548" s="205"/>
      <c r="AA548" s="205"/>
      <c r="AB548" s="205"/>
    </row>
    <row r="549">
      <c r="A549" s="205"/>
      <c r="B549" s="48"/>
      <c r="C549" s="117"/>
      <c r="D549" s="117"/>
      <c r="E549" s="117"/>
      <c r="F549" s="117"/>
      <c r="G549" s="117"/>
      <c r="H549" s="117"/>
      <c r="I549" s="117"/>
      <c r="J549" s="117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205"/>
      <c r="Z549" s="205"/>
      <c r="AA549" s="205"/>
      <c r="AB549" s="205"/>
    </row>
    <row r="550">
      <c r="A550" s="205"/>
      <c r="B550" s="48"/>
      <c r="C550" s="117"/>
      <c r="D550" s="117"/>
      <c r="E550" s="117"/>
      <c r="F550" s="117"/>
      <c r="G550" s="117"/>
      <c r="H550" s="117"/>
      <c r="I550" s="117"/>
      <c r="J550" s="117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205"/>
      <c r="Z550" s="205"/>
      <c r="AA550" s="205"/>
      <c r="AB550" s="205"/>
    </row>
    <row r="551">
      <c r="A551" s="205"/>
      <c r="B551" s="48"/>
      <c r="C551" s="117"/>
      <c r="D551" s="117"/>
      <c r="E551" s="117"/>
      <c r="F551" s="117"/>
      <c r="G551" s="117"/>
      <c r="H551" s="117"/>
      <c r="I551" s="117"/>
      <c r="J551" s="117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205"/>
      <c r="Z551" s="205"/>
      <c r="AA551" s="205"/>
      <c r="AB551" s="205"/>
    </row>
    <row r="552">
      <c r="A552" s="205"/>
      <c r="B552" s="48"/>
      <c r="C552" s="117"/>
      <c r="D552" s="117"/>
      <c r="E552" s="117"/>
      <c r="F552" s="117"/>
      <c r="G552" s="117"/>
      <c r="H552" s="117"/>
      <c r="I552" s="117"/>
      <c r="J552" s="117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205"/>
      <c r="Z552" s="205"/>
      <c r="AA552" s="205"/>
      <c r="AB552" s="205"/>
    </row>
    <row r="553">
      <c r="A553" s="205"/>
      <c r="B553" s="48"/>
      <c r="C553" s="117"/>
      <c r="D553" s="117"/>
      <c r="E553" s="117"/>
      <c r="F553" s="117"/>
      <c r="G553" s="117"/>
      <c r="H553" s="117"/>
      <c r="I553" s="117"/>
      <c r="J553" s="117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205"/>
      <c r="Z553" s="205"/>
      <c r="AA553" s="205"/>
      <c r="AB553" s="205"/>
    </row>
    <row r="554">
      <c r="A554" s="205"/>
      <c r="B554" s="48"/>
      <c r="C554" s="117"/>
      <c r="D554" s="117"/>
      <c r="E554" s="117"/>
      <c r="F554" s="117"/>
      <c r="G554" s="117"/>
      <c r="H554" s="117"/>
      <c r="I554" s="117"/>
      <c r="J554" s="117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205"/>
      <c r="Z554" s="205"/>
      <c r="AA554" s="205"/>
      <c r="AB554" s="205"/>
    </row>
    <row r="555">
      <c r="A555" s="205"/>
      <c r="B555" s="48"/>
      <c r="C555" s="117"/>
      <c r="D555" s="117"/>
      <c r="E555" s="117"/>
      <c r="F555" s="117"/>
      <c r="G555" s="117"/>
      <c r="H555" s="117"/>
      <c r="I555" s="117"/>
      <c r="J555" s="117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205"/>
      <c r="Z555" s="205"/>
      <c r="AA555" s="205"/>
      <c r="AB555" s="205"/>
    </row>
    <row r="556">
      <c r="A556" s="205"/>
      <c r="B556" s="48"/>
      <c r="C556" s="117"/>
      <c r="D556" s="117"/>
      <c r="E556" s="117"/>
      <c r="F556" s="117"/>
      <c r="G556" s="117"/>
      <c r="H556" s="117"/>
      <c r="I556" s="117"/>
      <c r="J556" s="117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205"/>
      <c r="Z556" s="205"/>
      <c r="AA556" s="205"/>
      <c r="AB556" s="205"/>
    </row>
    <row r="557">
      <c r="A557" s="205"/>
      <c r="B557" s="48"/>
      <c r="C557" s="117"/>
      <c r="D557" s="117"/>
      <c r="E557" s="117"/>
      <c r="F557" s="117"/>
      <c r="G557" s="117"/>
      <c r="H557" s="117"/>
      <c r="I557" s="117"/>
      <c r="J557" s="117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205"/>
      <c r="Z557" s="205"/>
      <c r="AA557" s="205"/>
      <c r="AB557" s="205"/>
    </row>
    <row r="558">
      <c r="A558" s="205"/>
      <c r="B558" s="48"/>
      <c r="C558" s="117"/>
      <c r="D558" s="117"/>
      <c r="E558" s="117"/>
      <c r="F558" s="117"/>
      <c r="G558" s="117"/>
      <c r="H558" s="117"/>
      <c r="I558" s="117"/>
      <c r="J558" s="117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205"/>
      <c r="Z558" s="205"/>
      <c r="AA558" s="205"/>
      <c r="AB558" s="205"/>
    </row>
    <row r="559">
      <c r="A559" s="205"/>
      <c r="B559" s="48"/>
      <c r="C559" s="117"/>
      <c r="D559" s="117"/>
      <c r="E559" s="117"/>
      <c r="F559" s="117"/>
      <c r="G559" s="117"/>
      <c r="H559" s="117"/>
      <c r="I559" s="117"/>
      <c r="J559" s="117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205"/>
      <c r="Z559" s="205"/>
      <c r="AA559" s="205"/>
      <c r="AB559" s="205"/>
    </row>
    <row r="560">
      <c r="A560" s="205"/>
      <c r="B560" s="48"/>
      <c r="C560" s="117"/>
      <c r="D560" s="117"/>
      <c r="E560" s="117"/>
      <c r="F560" s="117"/>
      <c r="G560" s="117"/>
      <c r="H560" s="117"/>
      <c r="I560" s="117"/>
      <c r="J560" s="117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205"/>
      <c r="Z560" s="205"/>
      <c r="AA560" s="205"/>
      <c r="AB560" s="205"/>
    </row>
    <row r="561">
      <c r="A561" s="205"/>
      <c r="B561" s="48"/>
      <c r="C561" s="117"/>
      <c r="D561" s="117"/>
      <c r="E561" s="117"/>
      <c r="F561" s="117"/>
      <c r="G561" s="117"/>
      <c r="H561" s="117"/>
      <c r="I561" s="117"/>
      <c r="J561" s="117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205"/>
      <c r="Z561" s="205"/>
      <c r="AA561" s="205"/>
      <c r="AB561" s="205"/>
    </row>
    <row r="562">
      <c r="A562" s="205"/>
      <c r="B562" s="48"/>
      <c r="C562" s="117"/>
      <c r="D562" s="117"/>
      <c r="E562" s="117"/>
      <c r="F562" s="117"/>
      <c r="G562" s="117"/>
      <c r="H562" s="117"/>
      <c r="I562" s="117"/>
      <c r="J562" s="117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205"/>
      <c r="Z562" s="205"/>
      <c r="AA562" s="205"/>
      <c r="AB562" s="205"/>
    </row>
    <row r="563">
      <c r="A563" s="205"/>
      <c r="B563" s="48"/>
      <c r="C563" s="117"/>
      <c r="D563" s="117"/>
      <c r="E563" s="117"/>
      <c r="F563" s="117"/>
      <c r="G563" s="117"/>
      <c r="H563" s="117"/>
      <c r="I563" s="117"/>
      <c r="J563" s="117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205"/>
      <c r="Z563" s="205"/>
      <c r="AA563" s="205"/>
      <c r="AB563" s="205"/>
    </row>
    <row r="564">
      <c r="A564" s="205"/>
      <c r="B564" s="48"/>
      <c r="C564" s="117"/>
      <c r="D564" s="117"/>
      <c r="E564" s="117"/>
      <c r="F564" s="117"/>
      <c r="G564" s="117"/>
      <c r="H564" s="117"/>
      <c r="I564" s="117"/>
      <c r="J564" s="117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205"/>
      <c r="Z564" s="205"/>
      <c r="AA564" s="205"/>
      <c r="AB564" s="205"/>
    </row>
    <row r="565">
      <c r="A565" s="205"/>
      <c r="B565" s="48"/>
      <c r="C565" s="117"/>
      <c r="D565" s="117"/>
      <c r="E565" s="117"/>
      <c r="F565" s="117"/>
      <c r="G565" s="117"/>
      <c r="H565" s="117"/>
      <c r="I565" s="117"/>
      <c r="J565" s="117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205"/>
      <c r="Z565" s="205"/>
      <c r="AA565" s="205"/>
      <c r="AB565" s="205"/>
    </row>
    <row r="566">
      <c r="A566" s="205"/>
      <c r="B566" s="48"/>
      <c r="C566" s="117"/>
      <c r="D566" s="117"/>
      <c r="E566" s="117"/>
      <c r="F566" s="117"/>
      <c r="G566" s="117"/>
      <c r="H566" s="117"/>
      <c r="I566" s="117"/>
      <c r="J566" s="117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205"/>
      <c r="Z566" s="205"/>
      <c r="AA566" s="205"/>
      <c r="AB566" s="205"/>
    </row>
    <row r="567">
      <c r="A567" s="205"/>
      <c r="B567" s="48"/>
      <c r="C567" s="117"/>
      <c r="D567" s="117"/>
      <c r="E567" s="117"/>
      <c r="F567" s="117"/>
      <c r="G567" s="117"/>
      <c r="H567" s="117"/>
      <c r="I567" s="117"/>
      <c r="J567" s="117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205"/>
      <c r="Z567" s="205"/>
      <c r="AA567" s="205"/>
      <c r="AB567" s="205"/>
    </row>
    <row r="568">
      <c r="A568" s="205"/>
      <c r="B568" s="48"/>
      <c r="C568" s="117"/>
      <c r="D568" s="117"/>
      <c r="E568" s="117"/>
      <c r="F568" s="117"/>
      <c r="G568" s="117"/>
      <c r="H568" s="117"/>
      <c r="I568" s="117"/>
      <c r="J568" s="117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205"/>
      <c r="Z568" s="205"/>
      <c r="AA568" s="205"/>
      <c r="AB568" s="205"/>
    </row>
    <row r="569">
      <c r="A569" s="205"/>
      <c r="B569" s="48"/>
      <c r="C569" s="117"/>
      <c r="D569" s="117"/>
      <c r="E569" s="117"/>
      <c r="F569" s="117"/>
      <c r="G569" s="117"/>
      <c r="H569" s="117"/>
      <c r="I569" s="117"/>
      <c r="J569" s="117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205"/>
      <c r="Z569" s="205"/>
      <c r="AA569" s="205"/>
      <c r="AB569" s="205"/>
    </row>
    <row r="570">
      <c r="A570" s="205"/>
      <c r="B570" s="48"/>
      <c r="C570" s="117"/>
      <c r="D570" s="117"/>
      <c r="E570" s="117"/>
      <c r="F570" s="117"/>
      <c r="G570" s="117"/>
      <c r="H570" s="117"/>
      <c r="I570" s="117"/>
      <c r="J570" s="117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205"/>
      <c r="Z570" s="205"/>
      <c r="AA570" s="205"/>
      <c r="AB570" s="205"/>
    </row>
    <row r="571">
      <c r="A571" s="205"/>
      <c r="B571" s="48"/>
      <c r="C571" s="117"/>
      <c r="D571" s="117"/>
      <c r="E571" s="117"/>
      <c r="F571" s="117"/>
      <c r="G571" s="117"/>
      <c r="H571" s="117"/>
      <c r="I571" s="117"/>
      <c r="J571" s="117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205"/>
      <c r="Z571" s="205"/>
      <c r="AA571" s="205"/>
      <c r="AB571" s="205"/>
    </row>
    <row r="572">
      <c r="A572" s="205"/>
      <c r="B572" s="48"/>
      <c r="C572" s="117"/>
      <c r="D572" s="117"/>
      <c r="E572" s="117"/>
      <c r="F572" s="117"/>
      <c r="G572" s="117"/>
      <c r="H572" s="117"/>
      <c r="I572" s="117"/>
      <c r="J572" s="117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205"/>
      <c r="Z572" s="205"/>
      <c r="AA572" s="205"/>
      <c r="AB572" s="205"/>
    </row>
    <row r="573">
      <c r="A573" s="205"/>
      <c r="B573" s="48"/>
      <c r="C573" s="117"/>
      <c r="D573" s="117"/>
      <c r="E573" s="117"/>
      <c r="F573" s="117"/>
      <c r="G573" s="117"/>
      <c r="H573" s="117"/>
      <c r="I573" s="117"/>
      <c r="J573" s="117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205"/>
      <c r="Z573" s="205"/>
      <c r="AA573" s="205"/>
      <c r="AB573" s="205"/>
    </row>
    <row r="574">
      <c r="A574" s="205"/>
      <c r="B574" s="48"/>
      <c r="C574" s="117"/>
      <c r="D574" s="117"/>
      <c r="E574" s="117"/>
      <c r="F574" s="117"/>
      <c r="G574" s="117"/>
      <c r="H574" s="117"/>
      <c r="I574" s="117"/>
      <c r="J574" s="117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205"/>
      <c r="Z574" s="205"/>
      <c r="AA574" s="205"/>
      <c r="AB574" s="205"/>
    </row>
    <row r="575">
      <c r="A575" s="205"/>
      <c r="B575" s="48"/>
      <c r="C575" s="117"/>
      <c r="D575" s="117"/>
      <c r="E575" s="117"/>
      <c r="F575" s="117"/>
      <c r="G575" s="117"/>
      <c r="H575" s="117"/>
      <c r="I575" s="117"/>
      <c r="J575" s="117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205"/>
      <c r="Z575" s="205"/>
      <c r="AA575" s="205"/>
      <c r="AB575" s="205"/>
    </row>
    <row r="576">
      <c r="A576" s="205"/>
      <c r="B576" s="48"/>
      <c r="C576" s="117"/>
      <c r="D576" s="117"/>
      <c r="E576" s="117"/>
      <c r="F576" s="117"/>
      <c r="G576" s="117"/>
      <c r="H576" s="117"/>
      <c r="I576" s="117"/>
      <c r="J576" s="117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205"/>
      <c r="Z576" s="205"/>
      <c r="AA576" s="205"/>
      <c r="AB576" s="205"/>
    </row>
    <row r="577">
      <c r="A577" s="205"/>
      <c r="B577" s="48"/>
      <c r="C577" s="117"/>
      <c r="D577" s="117"/>
      <c r="E577" s="117"/>
      <c r="F577" s="117"/>
      <c r="G577" s="117"/>
      <c r="H577" s="117"/>
      <c r="I577" s="117"/>
      <c r="J577" s="117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205"/>
      <c r="Z577" s="205"/>
      <c r="AA577" s="205"/>
      <c r="AB577" s="205"/>
    </row>
    <row r="578">
      <c r="A578" s="205"/>
      <c r="B578" s="48"/>
      <c r="C578" s="117"/>
      <c r="D578" s="117"/>
      <c r="E578" s="117"/>
      <c r="F578" s="117"/>
      <c r="G578" s="117"/>
      <c r="H578" s="117"/>
      <c r="I578" s="117"/>
      <c r="J578" s="117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205"/>
      <c r="Z578" s="205"/>
      <c r="AA578" s="205"/>
      <c r="AB578" s="205"/>
    </row>
    <row r="579">
      <c r="A579" s="205"/>
      <c r="B579" s="48"/>
      <c r="C579" s="117"/>
      <c r="D579" s="117"/>
      <c r="E579" s="117"/>
      <c r="F579" s="117"/>
      <c r="G579" s="117"/>
      <c r="H579" s="117"/>
      <c r="I579" s="117"/>
      <c r="J579" s="117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205"/>
      <c r="Z579" s="205"/>
      <c r="AA579" s="205"/>
      <c r="AB579" s="205"/>
    </row>
    <row r="580">
      <c r="A580" s="205"/>
      <c r="B580" s="48"/>
      <c r="C580" s="117"/>
      <c r="D580" s="117"/>
      <c r="E580" s="117"/>
      <c r="F580" s="117"/>
      <c r="G580" s="117"/>
      <c r="H580" s="117"/>
      <c r="I580" s="117"/>
      <c r="J580" s="117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205"/>
      <c r="Z580" s="205"/>
      <c r="AA580" s="205"/>
      <c r="AB580" s="205"/>
    </row>
    <row r="581">
      <c r="A581" s="205"/>
      <c r="B581" s="48"/>
      <c r="C581" s="117"/>
      <c r="D581" s="117"/>
      <c r="E581" s="117"/>
      <c r="F581" s="117"/>
      <c r="G581" s="117"/>
      <c r="H581" s="117"/>
      <c r="I581" s="117"/>
      <c r="J581" s="117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205"/>
      <c r="Z581" s="205"/>
      <c r="AA581" s="205"/>
      <c r="AB581" s="205"/>
    </row>
    <row r="582">
      <c r="A582" s="205"/>
      <c r="B582" s="48"/>
      <c r="C582" s="117"/>
      <c r="D582" s="117"/>
      <c r="E582" s="117"/>
      <c r="F582" s="117"/>
      <c r="G582" s="117"/>
      <c r="H582" s="117"/>
      <c r="I582" s="117"/>
      <c r="J582" s="117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205"/>
      <c r="Z582" s="205"/>
      <c r="AA582" s="205"/>
      <c r="AB582" s="205"/>
    </row>
    <row r="583">
      <c r="A583" s="205"/>
      <c r="B583" s="48"/>
      <c r="C583" s="117"/>
      <c r="D583" s="117"/>
      <c r="E583" s="117"/>
      <c r="F583" s="117"/>
      <c r="G583" s="117"/>
      <c r="H583" s="117"/>
      <c r="I583" s="117"/>
      <c r="J583" s="117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205"/>
      <c r="Z583" s="205"/>
      <c r="AA583" s="205"/>
      <c r="AB583" s="205"/>
    </row>
    <row r="584">
      <c r="A584" s="205"/>
      <c r="B584" s="48"/>
      <c r="C584" s="117"/>
      <c r="D584" s="117"/>
      <c r="E584" s="117"/>
      <c r="F584" s="117"/>
      <c r="G584" s="117"/>
      <c r="H584" s="117"/>
      <c r="I584" s="117"/>
      <c r="J584" s="117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205"/>
      <c r="Z584" s="205"/>
      <c r="AA584" s="205"/>
      <c r="AB584" s="205"/>
    </row>
    <row r="585">
      <c r="A585" s="205"/>
      <c r="B585" s="48"/>
      <c r="C585" s="117"/>
      <c r="D585" s="117"/>
      <c r="E585" s="117"/>
      <c r="F585" s="117"/>
      <c r="G585" s="117"/>
      <c r="H585" s="117"/>
      <c r="I585" s="117"/>
      <c r="J585" s="117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205"/>
      <c r="Z585" s="205"/>
      <c r="AA585" s="205"/>
      <c r="AB585" s="205"/>
    </row>
    <row r="586">
      <c r="A586" s="205"/>
      <c r="B586" s="48"/>
      <c r="C586" s="117"/>
      <c r="D586" s="117"/>
      <c r="E586" s="117"/>
      <c r="F586" s="117"/>
      <c r="G586" s="117"/>
      <c r="H586" s="117"/>
      <c r="I586" s="117"/>
      <c r="J586" s="117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205"/>
      <c r="Z586" s="205"/>
      <c r="AA586" s="205"/>
      <c r="AB586" s="205"/>
    </row>
    <row r="587">
      <c r="A587" s="205"/>
      <c r="B587" s="48"/>
      <c r="C587" s="117"/>
      <c r="D587" s="117"/>
      <c r="E587" s="117"/>
      <c r="F587" s="117"/>
      <c r="G587" s="117"/>
      <c r="H587" s="117"/>
      <c r="I587" s="117"/>
      <c r="J587" s="117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205"/>
      <c r="Z587" s="205"/>
      <c r="AA587" s="205"/>
      <c r="AB587" s="205"/>
    </row>
    <row r="588">
      <c r="A588" s="205"/>
      <c r="B588" s="48"/>
      <c r="C588" s="117"/>
      <c r="D588" s="117"/>
      <c r="E588" s="117"/>
      <c r="F588" s="117"/>
      <c r="G588" s="117"/>
      <c r="H588" s="117"/>
      <c r="I588" s="117"/>
      <c r="J588" s="117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205"/>
      <c r="Z588" s="205"/>
      <c r="AA588" s="205"/>
      <c r="AB588" s="205"/>
    </row>
    <row r="589">
      <c r="A589" s="205"/>
      <c r="B589" s="48"/>
      <c r="C589" s="117"/>
      <c r="D589" s="117"/>
      <c r="E589" s="117"/>
      <c r="F589" s="117"/>
      <c r="G589" s="117"/>
      <c r="H589" s="117"/>
      <c r="I589" s="117"/>
      <c r="J589" s="117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205"/>
      <c r="Z589" s="205"/>
      <c r="AA589" s="205"/>
      <c r="AB589" s="205"/>
    </row>
    <row r="590">
      <c r="A590" s="205"/>
      <c r="B590" s="48"/>
      <c r="C590" s="117"/>
      <c r="D590" s="117"/>
      <c r="E590" s="117"/>
      <c r="F590" s="117"/>
      <c r="G590" s="117"/>
      <c r="H590" s="117"/>
      <c r="I590" s="117"/>
      <c r="J590" s="117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205"/>
      <c r="Z590" s="205"/>
      <c r="AA590" s="205"/>
      <c r="AB590" s="205"/>
    </row>
    <row r="591">
      <c r="A591" s="205"/>
      <c r="B591" s="48"/>
      <c r="C591" s="117"/>
      <c r="D591" s="117"/>
      <c r="E591" s="117"/>
      <c r="F591" s="117"/>
      <c r="G591" s="117"/>
      <c r="H591" s="117"/>
      <c r="I591" s="117"/>
      <c r="J591" s="117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205"/>
      <c r="Z591" s="205"/>
      <c r="AA591" s="205"/>
      <c r="AB591" s="205"/>
    </row>
    <row r="592">
      <c r="A592" s="205"/>
      <c r="B592" s="48"/>
      <c r="C592" s="117"/>
      <c r="D592" s="117"/>
      <c r="E592" s="117"/>
      <c r="F592" s="117"/>
      <c r="G592" s="117"/>
      <c r="H592" s="117"/>
      <c r="I592" s="117"/>
      <c r="J592" s="117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205"/>
      <c r="Z592" s="205"/>
      <c r="AA592" s="205"/>
      <c r="AB592" s="205"/>
    </row>
    <row r="593">
      <c r="A593" s="205"/>
      <c r="B593" s="48"/>
      <c r="C593" s="117"/>
      <c r="D593" s="117"/>
      <c r="E593" s="117"/>
      <c r="F593" s="117"/>
      <c r="G593" s="117"/>
      <c r="H593" s="117"/>
      <c r="I593" s="117"/>
      <c r="J593" s="117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205"/>
      <c r="Z593" s="205"/>
      <c r="AA593" s="205"/>
      <c r="AB593" s="205"/>
    </row>
    <row r="594">
      <c r="A594" s="205"/>
      <c r="B594" s="48"/>
      <c r="C594" s="117"/>
      <c r="D594" s="117"/>
      <c r="E594" s="117"/>
      <c r="F594" s="117"/>
      <c r="G594" s="117"/>
      <c r="H594" s="117"/>
      <c r="I594" s="117"/>
      <c r="J594" s="117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205"/>
      <c r="Z594" s="205"/>
      <c r="AA594" s="205"/>
      <c r="AB594" s="205"/>
    </row>
    <row r="595">
      <c r="A595" s="205"/>
      <c r="B595" s="48"/>
      <c r="C595" s="117"/>
      <c r="D595" s="117"/>
      <c r="E595" s="117"/>
      <c r="F595" s="117"/>
      <c r="G595" s="117"/>
      <c r="H595" s="117"/>
      <c r="I595" s="117"/>
      <c r="J595" s="117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205"/>
      <c r="Z595" s="205"/>
      <c r="AA595" s="205"/>
      <c r="AB595" s="205"/>
    </row>
    <row r="596">
      <c r="A596" s="205"/>
      <c r="B596" s="48"/>
      <c r="C596" s="117"/>
      <c r="D596" s="117"/>
      <c r="E596" s="117"/>
      <c r="F596" s="117"/>
      <c r="G596" s="117"/>
      <c r="H596" s="117"/>
      <c r="I596" s="117"/>
      <c r="J596" s="117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205"/>
      <c r="Z596" s="205"/>
      <c r="AA596" s="205"/>
      <c r="AB596" s="205"/>
    </row>
    <row r="597">
      <c r="A597" s="205"/>
      <c r="B597" s="48"/>
      <c r="C597" s="117"/>
      <c r="D597" s="117"/>
      <c r="E597" s="117"/>
      <c r="F597" s="117"/>
      <c r="G597" s="117"/>
      <c r="H597" s="117"/>
      <c r="I597" s="117"/>
      <c r="J597" s="117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205"/>
      <c r="Z597" s="205"/>
      <c r="AA597" s="205"/>
      <c r="AB597" s="205"/>
    </row>
    <row r="598">
      <c r="A598" s="205"/>
      <c r="B598" s="48"/>
      <c r="C598" s="117"/>
      <c r="D598" s="117"/>
      <c r="E598" s="117"/>
      <c r="F598" s="117"/>
      <c r="G598" s="117"/>
      <c r="H598" s="117"/>
      <c r="I598" s="117"/>
      <c r="J598" s="117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205"/>
      <c r="Z598" s="205"/>
      <c r="AA598" s="205"/>
      <c r="AB598" s="205"/>
    </row>
    <row r="599">
      <c r="A599" s="205"/>
      <c r="B599" s="48"/>
      <c r="C599" s="117"/>
      <c r="D599" s="117"/>
      <c r="E599" s="117"/>
      <c r="F599" s="117"/>
      <c r="G599" s="117"/>
      <c r="H599" s="117"/>
      <c r="I599" s="117"/>
      <c r="J599" s="117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205"/>
      <c r="Z599" s="205"/>
      <c r="AA599" s="205"/>
      <c r="AB599" s="205"/>
    </row>
    <row r="600">
      <c r="A600" s="205"/>
      <c r="B600" s="48"/>
      <c r="C600" s="117"/>
      <c r="D600" s="117"/>
      <c r="E600" s="117"/>
      <c r="F600" s="117"/>
      <c r="G600" s="117"/>
      <c r="H600" s="117"/>
      <c r="I600" s="117"/>
      <c r="J600" s="117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205"/>
      <c r="Z600" s="205"/>
      <c r="AA600" s="205"/>
      <c r="AB600" s="205"/>
    </row>
    <row r="601">
      <c r="A601" s="205"/>
      <c r="B601" s="48"/>
      <c r="C601" s="117"/>
      <c r="D601" s="117"/>
      <c r="E601" s="117"/>
      <c r="F601" s="117"/>
      <c r="G601" s="117"/>
      <c r="H601" s="117"/>
      <c r="I601" s="117"/>
      <c r="J601" s="117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205"/>
      <c r="Z601" s="205"/>
      <c r="AA601" s="205"/>
      <c r="AB601" s="205"/>
    </row>
    <row r="602">
      <c r="A602" s="205"/>
      <c r="B602" s="48"/>
      <c r="C602" s="117"/>
      <c r="D602" s="117"/>
      <c r="E602" s="117"/>
      <c r="F602" s="117"/>
      <c r="G602" s="117"/>
      <c r="H602" s="117"/>
      <c r="I602" s="117"/>
      <c r="J602" s="117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205"/>
      <c r="Z602" s="205"/>
      <c r="AA602" s="205"/>
      <c r="AB602" s="205"/>
    </row>
    <row r="603">
      <c r="A603" s="205"/>
      <c r="B603" s="48"/>
      <c r="C603" s="117"/>
      <c r="D603" s="117"/>
      <c r="E603" s="117"/>
      <c r="F603" s="117"/>
      <c r="G603" s="117"/>
      <c r="H603" s="117"/>
      <c r="I603" s="117"/>
      <c r="J603" s="117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205"/>
      <c r="Z603" s="205"/>
      <c r="AA603" s="205"/>
      <c r="AB603" s="205"/>
    </row>
    <row r="604">
      <c r="A604" s="205"/>
      <c r="B604" s="48"/>
      <c r="C604" s="117"/>
      <c r="D604" s="117"/>
      <c r="E604" s="117"/>
      <c r="F604" s="117"/>
      <c r="G604" s="117"/>
      <c r="H604" s="117"/>
      <c r="I604" s="117"/>
      <c r="J604" s="117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205"/>
      <c r="Z604" s="205"/>
      <c r="AA604" s="205"/>
      <c r="AB604" s="205"/>
    </row>
    <row r="605">
      <c r="A605" s="205"/>
      <c r="B605" s="48"/>
      <c r="C605" s="117"/>
      <c r="D605" s="117"/>
      <c r="E605" s="117"/>
      <c r="F605" s="117"/>
      <c r="G605" s="117"/>
      <c r="H605" s="117"/>
      <c r="I605" s="117"/>
      <c r="J605" s="117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205"/>
      <c r="Z605" s="205"/>
      <c r="AA605" s="205"/>
      <c r="AB605" s="205"/>
    </row>
    <row r="606">
      <c r="A606" s="205"/>
      <c r="B606" s="48"/>
      <c r="C606" s="117"/>
      <c r="D606" s="117"/>
      <c r="E606" s="117"/>
      <c r="F606" s="117"/>
      <c r="G606" s="117"/>
      <c r="H606" s="117"/>
      <c r="I606" s="117"/>
      <c r="J606" s="117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205"/>
      <c r="Z606" s="205"/>
      <c r="AA606" s="205"/>
      <c r="AB606" s="205"/>
    </row>
    <row r="607">
      <c r="A607" s="205"/>
      <c r="B607" s="48"/>
      <c r="C607" s="117"/>
      <c r="D607" s="117"/>
      <c r="E607" s="117"/>
      <c r="F607" s="117"/>
      <c r="G607" s="117"/>
      <c r="H607" s="117"/>
      <c r="I607" s="117"/>
      <c r="J607" s="117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205"/>
      <c r="Z607" s="205"/>
      <c r="AA607" s="205"/>
      <c r="AB607" s="205"/>
    </row>
    <row r="608">
      <c r="A608" s="205"/>
      <c r="B608" s="48"/>
      <c r="C608" s="117"/>
      <c r="D608" s="117"/>
      <c r="E608" s="117"/>
      <c r="F608" s="117"/>
      <c r="G608" s="117"/>
      <c r="H608" s="117"/>
      <c r="I608" s="117"/>
      <c r="J608" s="117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205"/>
      <c r="Z608" s="205"/>
      <c r="AA608" s="205"/>
      <c r="AB608" s="205"/>
    </row>
    <row r="609">
      <c r="A609" s="205"/>
      <c r="B609" s="48"/>
      <c r="C609" s="117"/>
      <c r="D609" s="117"/>
      <c r="E609" s="117"/>
      <c r="F609" s="117"/>
      <c r="G609" s="117"/>
      <c r="H609" s="117"/>
      <c r="I609" s="117"/>
      <c r="J609" s="117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205"/>
      <c r="Z609" s="205"/>
      <c r="AA609" s="205"/>
      <c r="AB609" s="205"/>
    </row>
    <row r="610">
      <c r="A610" s="205"/>
      <c r="B610" s="48"/>
      <c r="C610" s="117"/>
      <c r="D610" s="117"/>
      <c r="E610" s="117"/>
      <c r="F610" s="117"/>
      <c r="G610" s="117"/>
      <c r="H610" s="117"/>
      <c r="I610" s="117"/>
      <c r="J610" s="117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205"/>
      <c r="Z610" s="205"/>
      <c r="AA610" s="205"/>
      <c r="AB610" s="205"/>
    </row>
    <row r="611">
      <c r="A611" s="205"/>
      <c r="B611" s="48"/>
      <c r="C611" s="117"/>
      <c r="D611" s="117"/>
      <c r="E611" s="117"/>
      <c r="F611" s="117"/>
      <c r="G611" s="117"/>
      <c r="H611" s="117"/>
      <c r="I611" s="117"/>
      <c r="J611" s="117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205"/>
      <c r="Z611" s="205"/>
      <c r="AA611" s="205"/>
      <c r="AB611" s="205"/>
    </row>
    <row r="612">
      <c r="A612" s="205"/>
      <c r="B612" s="48"/>
      <c r="C612" s="117"/>
      <c r="D612" s="117"/>
      <c r="E612" s="117"/>
      <c r="F612" s="117"/>
      <c r="G612" s="117"/>
      <c r="H612" s="117"/>
      <c r="I612" s="117"/>
      <c r="J612" s="117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205"/>
      <c r="Z612" s="205"/>
      <c r="AA612" s="205"/>
      <c r="AB612" s="205"/>
    </row>
    <row r="613">
      <c r="A613" s="205"/>
      <c r="B613" s="48"/>
      <c r="C613" s="117"/>
      <c r="D613" s="117"/>
      <c r="E613" s="117"/>
      <c r="F613" s="117"/>
      <c r="G613" s="117"/>
      <c r="H613" s="117"/>
      <c r="I613" s="117"/>
      <c r="J613" s="117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205"/>
      <c r="Z613" s="205"/>
      <c r="AA613" s="205"/>
      <c r="AB613" s="205"/>
    </row>
    <row r="614">
      <c r="A614" s="205"/>
      <c r="B614" s="48"/>
      <c r="C614" s="117"/>
      <c r="D614" s="117"/>
      <c r="E614" s="117"/>
      <c r="F614" s="117"/>
      <c r="G614" s="117"/>
      <c r="H614" s="117"/>
      <c r="I614" s="117"/>
      <c r="J614" s="117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205"/>
      <c r="Z614" s="205"/>
      <c r="AA614" s="205"/>
      <c r="AB614" s="205"/>
    </row>
    <row r="615">
      <c r="A615" s="205"/>
      <c r="B615" s="48"/>
      <c r="C615" s="117"/>
      <c r="D615" s="117"/>
      <c r="E615" s="117"/>
      <c r="F615" s="117"/>
      <c r="G615" s="117"/>
      <c r="H615" s="117"/>
      <c r="I615" s="117"/>
      <c r="J615" s="117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205"/>
      <c r="Z615" s="205"/>
      <c r="AA615" s="205"/>
      <c r="AB615" s="205"/>
    </row>
    <row r="616">
      <c r="A616" s="205"/>
      <c r="B616" s="48"/>
      <c r="C616" s="117"/>
      <c r="D616" s="117"/>
      <c r="E616" s="117"/>
      <c r="F616" s="117"/>
      <c r="G616" s="117"/>
      <c r="H616" s="117"/>
      <c r="I616" s="117"/>
      <c r="J616" s="117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205"/>
      <c r="Z616" s="205"/>
      <c r="AA616" s="205"/>
      <c r="AB616" s="205"/>
    </row>
    <row r="617">
      <c r="A617" s="205"/>
      <c r="B617" s="48"/>
      <c r="C617" s="117"/>
      <c r="D617" s="117"/>
      <c r="E617" s="117"/>
      <c r="F617" s="117"/>
      <c r="G617" s="117"/>
      <c r="H617" s="117"/>
      <c r="I617" s="117"/>
      <c r="J617" s="117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205"/>
      <c r="Z617" s="205"/>
      <c r="AA617" s="205"/>
      <c r="AB617" s="205"/>
    </row>
    <row r="618">
      <c r="A618" s="205"/>
      <c r="B618" s="48"/>
      <c r="C618" s="117"/>
      <c r="D618" s="117"/>
      <c r="E618" s="117"/>
      <c r="F618" s="117"/>
      <c r="G618" s="117"/>
      <c r="H618" s="117"/>
      <c r="I618" s="117"/>
      <c r="J618" s="117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205"/>
      <c r="Z618" s="205"/>
      <c r="AA618" s="205"/>
      <c r="AB618" s="205"/>
    </row>
    <row r="619">
      <c r="A619" s="205"/>
      <c r="B619" s="48"/>
      <c r="C619" s="117"/>
      <c r="D619" s="117"/>
      <c r="E619" s="117"/>
      <c r="F619" s="117"/>
      <c r="G619" s="117"/>
      <c r="H619" s="117"/>
      <c r="I619" s="117"/>
      <c r="J619" s="117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205"/>
      <c r="Z619" s="205"/>
      <c r="AA619" s="205"/>
      <c r="AB619" s="205"/>
    </row>
    <row r="620">
      <c r="A620" s="205"/>
      <c r="B620" s="48"/>
      <c r="C620" s="117"/>
      <c r="D620" s="117"/>
      <c r="E620" s="117"/>
      <c r="F620" s="117"/>
      <c r="G620" s="117"/>
      <c r="H620" s="117"/>
      <c r="I620" s="117"/>
      <c r="J620" s="117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205"/>
      <c r="Z620" s="205"/>
      <c r="AA620" s="205"/>
      <c r="AB620" s="205"/>
    </row>
    <row r="621">
      <c r="A621" s="205"/>
      <c r="B621" s="48"/>
      <c r="C621" s="117"/>
      <c r="D621" s="117"/>
      <c r="E621" s="117"/>
      <c r="F621" s="117"/>
      <c r="G621" s="117"/>
      <c r="H621" s="117"/>
      <c r="I621" s="117"/>
      <c r="J621" s="117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205"/>
      <c r="Z621" s="205"/>
      <c r="AA621" s="205"/>
      <c r="AB621" s="205"/>
    </row>
    <row r="622">
      <c r="A622" s="205"/>
      <c r="B622" s="48"/>
      <c r="C622" s="117"/>
      <c r="D622" s="117"/>
      <c r="E622" s="117"/>
      <c r="F622" s="117"/>
      <c r="G622" s="117"/>
      <c r="H622" s="117"/>
      <c r="I622" s="117"/>
      <c r="J622" s="117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205"/>
      <c r="Z622" s="205"/>
      <c r="AA622" s="205"/>
      <c r="AB622" s="205"/>
    </row>
    <row r="623">
      <c r="A623" s="205"/>
      <c r="B623" s="48"/>
      <c r="C623" s="117"/>
      <c r="D623" s="117"/>
      <c r="E623" s="117"/>
      <c r="F623" s="117"/>
      <c r="G623" s="117"/>
      <c r="H623" s="117"/>
      <c r="I623" s="117"/>
      <c r="J623" s="117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205"/>
      <c r="Z623" s="205"/>
      <c r="AA623" s="205"/>
      <c r="AB623" s="205"/>
    </row>
    <row r="624">
      <c r="A624" s="205"/>
      <c r="B624" s="48"/>
      <c r="C624" s="117"/>
      <c r="D624" s="117"/>
      <c r="E624" s="117"/>
      <c r="F624" s="117"/>
      <c r="G624" s="117"/>
      <c r="H624" s="117"/>
      <c r="I624" s="117"/>
      <c r="J624" s="117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205"/>
      <c r="Z624" s="205"/>
      <c r="AA624" s="205"/>
      <c r="AB624" s="205"/>
    </row>
    <row r="625">
      <c r="A625" s="205"/>
      <c r="B625" s="48"/>
      <c r="C625" s="117"/>
      <c r="D625" s="117"/>
      <c r="E625" s="117"/>
      <c r="F625" s="117"/>
      <c r="G625" s="117"/>
      <c r="H625" s="117"/>
      <c r="I625" s="117"/>
      <c r="J625" s="117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205"/>
      <c r="Z625" s="205"/>
      <c r="AA625" s="205"/>
      <c r="AB625" s="205"/>
    </row>
    <row r="626">
      <c r="A626" s="205"/>
      <c r="B626" s="48"/>
      <c r="C626" s="117"/>
      <c r="D626" s="117"/>
      <c r="E626" s="117"/>
      <c r="F626" s="117"/>
      <c r="G626" s="117"/>
      <c r="H626" s="117"/>
      <c r="I626" s="117"/>
      <c r="J626" s="117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205"/>
      <c r="Z626" s="205"/>
      <c r="AA626" s="205"/>
      <c r="AB626" s="205"/>
    </row>
    <row r="627">
      <c r="A627" s="205"/>
      <c r="B627" s="48"/>
      <c r="C627" s="117"/>
      <c r="D627" s="117"/>
      <c r="E627" s="117"/>
      <c r="F627" s="117"/>
      <c r="G627" s="117"/>
      <c r="H627" s="117"/>
      <c r="I627" s="117"/>
      <c r="J627" s="117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205"/>
      <c r="Z627" s="205"/>
      <c r="AA627" s="205"/>
      <c r="AB627" s="205"/>
    </row>
    <row r="628">
      <c r="A628" s="205"/>
      <c r="B628" s="48"/>
      <c r="C628" s="117"/>
      <c r="D628" s="117"/>
      <c r="E628" s="117"/>
      <c r="F628" s="117"/>
      <c r="G628" s="117"/>
      <c r="H628" s="117"/>
      <c r="I628" s="117"/>
      <c r="J628" s="117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205"/>
      <c r="Z628" s="205"/>
      <c r="AA628" s="205"/>
      <c r="AB628" s="205"/>
    </row>
    <row r="629">
      <c r="A629" s="205"/>
      <c r="B629" s="48"/>
      <c r="C629" s="117"/>
      <c r="D629" s="117"/>
      <c r="E629" s="117"/>
      <c r="F629" s="117"/>
      <c r="G629" s="117"/>
      <c r="H629" s="117"/>
      <c r="I629" s="117"/>
      <c r="J629" s="117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205"/>
      <c r="Z629" s="205"/>
      <c r="AA629" s="205"/>
      <c r="AB629" s="205"/>
    </row>
    <row r="630">
      <c r="A630" s="205"/>
      <c r="B630" s="48"/>
      <c r="C630" s="117"/>
      <c r="D630" s="117"/>
      <c r="E630" s="117"/>
      <c r="F630" s="117"/>
      <c r="G630" s="117"/>
      <c r="H630" s="117"/>
      <c r="I630" s="117"/>
      <c r="J630" s="117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205"/>
      <c r="Z630" s="205"/>
      <c r="AA630" s="205"/>
      <c r="AB630" s="205"/>
    </row>
    <row r="631">
      <c r="A631" s="205"/>
      <c r="B631" s="48"/>
      <c r="C631" s="117"/>
      <c r="D631" s="117"/>
      <c r="E631" s="117"/>
      <c r="F631" s="117"/>
      <c r="G631" s="117"/>
      <c r="H631" s="117"/>
      <c r="I631" s="117"/>
      <c r="J631" s="117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205"/>
      <c r="Z631" s="205"/>
      <c r="AA631" s="205"/>
      <c r="AB631" s="205"/>
    </row>
    <row r="632">
      <c r="A632" s="205"/>
      <c r="B632" s="48"/>
      <c r="C632" s="117"/>
      <c r="D632" s="117"/>
      <c r="E632" s="117"/>
      <c r="F632" s="117"/>
      <c r="G632" s="117"/>
      <c r="H632" s="117"/>
      <c r="I632" s="117"/>
      <c r="J632" s="117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205"/>
      <c r="Z632" s="205"/>
      <c r="AA632" s="205"/>
      <c r="AB632" s="205"/>
    </row>
    <row r="633">
      <c r="A633" s="205"/>
      <c r="B633" s="48"/>
      <c r="C633" s="117"/>
      <c r="D633" s="117"/>
      <c r="E633" s="117"/>
      <c r="F633" s="117"/>
      <c r="G633" s="117"/>
      <c r="H633" s="117"/>
      <c r="I633" s="117"/>
      <c r="J633" s="117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205"/>
      <c r="Z633" s="205"/>
      <c r="AA633" s="205"/>
      <c r="AB633" s="205"/>
    </row>
    <row r="634">
      <c r="A634" s="205"/>
      <c r="B634" s="48"/>
      <c r="C634" s="117"/>
      <c r="D634" s="117"/>
      <c r="E634" s="117"/>
      <c r="F634" s="117"/>
      <c r="G634" s="117"/>
      <c r="H634" s="117"/>
      <c r="I634" s="117"/>
      <c r="J634" s="117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205"/>
      <c r="Z634" s="205"/>
      <c r="AA634" s="205"/>
      <c r="AB634" s="205"/>
    </row>
    <row r="635">
      <c r="A635" s="205"/>
      <c r="B635" s="48"/>
      <c r="C635" s="117"/>
      <c r="D635" s="117"/>
      <c r="E635" s="117"/>
      <c r="F635" s="117"/>
      <c r="G635" s="117"/>
      <c r="H635" s="117"/>
      <c r="I635" s="117"/>
      <c r="J635" s="117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205"/>
      <c r="Z635" s="205"/>
      <c r="AA635" s="205"/>
      <c r="AB635" s="205"/>
    </row>
    <row r="636">
      <c r="A636" s="205"/>
      <c r="B636" s="48"/>
      <c r="C636" s="117"/>
      <c r="D636" s="117"/>
      <c r="E636" s="117"/>
      <c r="F636" s="117"/>
      <c r="G636" s="117"/>
      <c r="H636" s="117"/>
      <c r="I636" s="117"/>
      <c r="J636" s="117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205"/>
      <c r="Z636" s="205"/>
      <c r="AA636" s="205"/>
      <c r="AB636" s="205"/>
    </row>
    <row r="637">
      <c r="A637" s="205"/>
      <c r="B637" s="48"/>
      <c r="C637" s="117"/>
      <c r="D637" s="117"/>
      <c r="E637" s="117"/>
      <c r="F637" s="117"/>
      <c r="G637" s="117"/>
      <c r="H637" s="117"/>
      <c r="I637" s="117"/>
      <c r="J637" s="117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205"/>
      <c r="Z637" s="205"/>
      <c r="AA637" s="205"/>
      <c r="AB637" s="205"/>
    </row>
    <row r="638">
      <c r="A638" s="205"/>
      <c r="B638" s="48"/>
      <c r="C638" s="117"/>
      <c r="D638" s="117"/>
      <c r="E638" s="117"/>
      <c r="F638" s="117"/>
      <c r="G638" s="117"/>
      <c r="H638" s="117"/>
      <c r="I638" s="117"/>
      <c r="J638" s="117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205"/>
      <c r="Z638" s="205"/>
      <c r="AA638" s="205"/>
      <c r="AB638" s="205"/>
    </row>
    <row r="639">
      <c r="A639" s="205"/>
      <c r="B639" s="48"/>
      <c r="C639" s="117"/>
      <c r="D639" s="117"/>
      <c r="E639" s="117"/>
      <c r="F639" s="117"/>
      <c r="G639" s="117"/>
      <c r="H639" s="117"/>
      <c r="I639" s="117"/>
      <c r="J639" s="117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205"/>
      <c r="Z639" s="205"/>
      <c r="AA639" s="205"/>
      <c r="AB639" s="205"/>
    </row>
    <row r="640">
      <c r="A640" s="205"/>
      <c r="B640" s="48"/>
      <c r="C640" s="117"/>
      <c r="D640" s="117"/>
      <c r="E640" s="117"/>
      <c r="F640" s="117"/>
      <c r="G640" s="117"/>
      <c r="H640" s="117"/>
      <c r="I640" s="117"/>
      <c r="J640" s="117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205"/>
      <c r="Z640" s="205"/>
      <c r="AA640" s="205"/>
      <c r="AB640" s="205"/>
    </row>
    <row r="641">
      <c r="A641" s="205"/>
      <c r="B641" s="48"/>
      <c r="C641" s="117"/>
      <c r="D641" s="117"/>
      <c r="E641" s="117"/>
      <c r="F641" s="117"/>
      <c r="G641" s="117"/>
      <c r="H641" s="117"/>
      <c r="I641" s="117"/>
      <c r="J641" s="117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205"/>
      <c r="Z641" s="205"/>
      <c r="AA641" s="205"/>
      <c r="AB641" s="205"/>
    </row>
    <row r="642">
      <c r="A642" s="205"/>
      <c r="B642" s="48"/>
      <c r="C642" s="117"/>
      <c r="D642" s="117"/>
      <c r="E642" s="117"/>
      <c r="F642" s="117"/>
      <c r="G642" s="117"/>
      <c r="H642" s="117"/>
      <c r="I642" s="117"/>
      <c r="J642" s="117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205"/>
      <c r="Z642" s="205"/>
      <c r="AA642" s="205"/>
      <c r="AB642" s="205"/>
    </row>
    <row r="643">
      <c r="A643" s="205"/>
      <c r="B643" s="48"/>
      <c r="C643" s="117"/>
      <c r="D643" s="117"/>
      <c r="E643" s="117"/>
      <c r="F643" s="117"/>
      <c r="G643" s="117"/>
      <c r="H643" s="117"/>
      <c r="I643" s="117"/>
      <c r="J643" s="117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205"/>
      <c r="Z643" s="205"/>
      <c r="AA643" s="205"/>
      <c r="AB643" s="205"/>
    </row>
    <row r="644">
      <c r="A644" s="205"/>
      <c r="B644" s="48"/>
      <c r="C644" s="117"/>
      <c r="D644" s="117"/>
      <c r="E644" s="117"/>
      <c r="F644" s="117"/>
      <c r="G644" s="117"/>
      <c r="H644" s="117"/>
      <c r="I644" s="117"/>
      <c r="J644" s="117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205"/>
      <c r="Z644" s="205"/>
      <c r="AA644" s="205"/>
      <c r="AB644" s="205"/>
    </row>
    <row r="645">
      <c r="A645" s="205"/>
      <c r="B645" s="48"/>
      <c r="C645" s="117"/>
      <c r="D645" s="117"/>
      <c r="E645" s="117"/>
      <c r="F645" s="117"/>
      <c r="G645" s="117"/>
      <c r="H645" s="117"/>
      <c r="I645" s="117"/>
      <c r="J645" s="117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205"/>
      <c r="Z645" s="205"/>
      <c r="AA645" s="205"/>
      <c r="AB645" s="205"/>
    </row>
    <row r="646">
      <c r="A646" s="205"/>
      <c r="B646" s="48"/>
      <c r="C646" s="117"/>
      <c r="D646" s="117"/>
      <c r="E646" s="117"/>
      <c r="F646" s="117"/>
      <c r="G646" s="117"/>
      <c r="H646" s="117"/>
      <c r="I646" s="117"/>
      <c r="J646" s="117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205"/>
      <c r="Z646" s="205"/>
      <c r="AA646" s="205"/>
      <c r="AB646" s="205"/>
    </row>
    <row r="647">
      <c r="A647" s="205"/>
      <c r="B647" s="48"/>
      <c r="C647" s="117"/>
      <c r="D647" s="117"/>
      <c r="E647" s="117"/>
      <c r="F647" s="117"/>
      <c r="G647" s="117"/>
      <c r="H647" s="117"/>
      <c r="I647" s="117"/>
      <c r="J647" s="117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205"/>
      <c r="Z647" s="205"/>
      <c r="AA647" s="205"/>
      <c r="AB647" s="205"/>
    </row>
    <row r="648">
      <c r="A648" s="205"/>
      <c r="B648" s="48"/>
      <c r="C648" s="117"/>
      <c r="D648" s="117"/>
      <c r="E648" s="117"/>
      <c r="F648" s="117"/>
      <c r="G648" s="117"/>
      <c r="H648" s="117"/>
      <c r="I648" s="117"/>
      <c r="J648" s="117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205"/>
      <c r="Z648" s="205"/>
      <c r="AA648" s="205"/>
      <c r="AB648" s="205"/>
    </row>
    <row r="649">
      <c r="A649" s="205"/>
      <c r="B649" s="48"/>
      <c r="C649" s="117"/>
      <c r="D649" s="117"/>
      <c r="E649" s="117"/>
      <c r="F649" s="117"/>
      <c r="G649" s="117"/>
      <c r="H649" s="117"/>
      <c r="I649" s="117"/>
      <c r="J649" s="117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205"/>
      <c r="Z649" s="205"/>
      <c r="AA649" s="205"/>
      <c r="AB649" s="205"/>
    </row>
    <row r="650">
      <c r="A650" s="205"/>
      <c r="B650" s="48"/>
      <c r="C650" s="117"/>
      <c r="D650" s="117"/>
      <c r="E650" s="117"/>
      <c r="F650" s="117"/>
      <c r="G650" s="117"/>
      <c r="H650" s="117"/>
      <c r="I650" s="117"/>
      <c r="J650" s="117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205"/>
      <c r="Z650" s="205"/>
      <c r="AA650" s="205"/>
      <c r="AB650" s="205"/>
    </row>
    <row r="651">
      <c r="A651" s="205"/>
      <c r="B651" s="48"/>
      <c r="C651" s="117"/>
      <c r="D651" s="117"/>
      <c r="E651" s="117"/>
      <c r="F651" s="117"/>
      <c r="G651" s="117"/>
      <c r="H651" s="117"/>
      <c r="I651" s="117"/>
      <c r="J651" s="117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205"/>
      <c r="Z651" s="205"/>
      <c r="AA651" s="205"/>
      <c r="AB651" s="205"/>
    </row>
    <row r="652">
      <c r="A652" s="205"/>
      <c r="B652" s="48"/>
      <c r="C652" s="117"/>
      <c r="D652" s="117"/>
      <c r="E652" s="117"/>
      <c r="F652" s="117"/>
      <c r="G652" s="117"/>
      <c r="H652" s="117"/>
      <c r="I652" s="117"/>
      <c r="J652" s="117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205"/>
      <c r="Z652" s="205"/>
      <c r="AA652" s="205"/>
      <c r="AB652" s="205"/>
    </row>
    <row r="653">
      <c r="A653" s="205"/>
      <c r="B653" s="48"/>
      <c r="C653" s="117"/>
      <c r="D653" s="117"/>
      <c r="E653" s="117"/>
      <c r="F653" s="117"/>
      <c r="G653" s="117"/>
      <c r="H653" s="117"/>
      <c r="I653" s="117"/>
      <c r="J653" s="117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205"/>
      <c r="Z653" s="205"/>
      <c r="AA653" s="205"/>
      <c r="AB653" s="205"/>
    </row>
    <row r="654">
      <c r="A654" s="205"/>
      <c r="B654" s="48"/>
      <c r="C654" s="117"/>
      <c r="D654" s="117"/>
      <c r="E654" s="117"/>
      <c r="F654" s="117"/>
      <c r="G654" s="117"/>
      <c r="H654" s="117"/>
      <c r="I654" s="117"/>
      <c r="J654" s="117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205"/>
      <c r="Z654" s="205"/>
      <c r="AA654" s="205"/>
      <c r="AB654" s="205"/>
    </row>
    <row r="655">
      <c r="A655" s="205"/>
      <c r="B655" s="48"/>
      <c r="C655" s="117"/>
      <c r="D655" s="117"/>
      <c r="E655" s="117"/>
      <c r="F655" s="117"/>
      <c r="G655" s="117"/>
      <c r="H655" s="117"/>
      <c r="I655" s="117"/>
      <c r="J655" s="117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205"/>
      <c r="Z655" s="205"/>
      <c r="AA655" s="205"/>
      <c r="AB655" s="205"/>
    </row>
    <row r="656">
      <c r="A656" s="205"/>
      <c r="B656" s="48"/>
      <c r="C656" s="117"/>
      <c r="D656" s="117"/>
      <c r="E656" s="117"/>
      <c r="F656" s="117"/>
      <c r="G656" s="117"/>
      <c r="H656" s="117"/>
      <c r="I656" s="117"/>
      <c r="J656" s="117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205"/>
      <c r="Z656" s="205"/>
      <c r="AA656" s="205"/>
      <c r="AB656" s="205"/>
    </row>
    <row r="657">
      <c r="A657" s="205"/>
      <c r="B657" s="48"/>
      <c r="C657" s="117"/>
      <c r="D657" s="117"/>
      <c r="E657" s="117"/>
      <c r="F657" s="117"/>
      <c r="G657" s="117"/>
      <c r="H657" s="117"/>
      <c r="I657" s="117"/>
      <c r="J657" s="117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205"/>
      <c r="Z657" s="205"/>
      <c r="AA657" s="205"/>
      <c r="AB657" s="205"/>
    </row>
    <row r="658">
      <c r="A658" s="205"/>
      <c r="B658" s="48"/>
      <c r="C658" s="117"/>
      <c r="D658" s="117"/>
      <c r="E658" s="117"/>
      <c r="F658" s="117"/>
      <c r="G658" s="117"/>
      <c r="H658" s="117"/>
      <c r="I658" s="117"/>
      <c r="J658" s="117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205"/>
      <c r="Z658" s="205"/>
      <c r="AA658" s="205"/>
      <c r="AB658" s="205"/>
    </row>
    <row r="659">
      <c r="A659" s="205"/>
      <c r="B659" s="48"/>
      <c r="C659" s="117"/>
      <c r="D659" s="117"/>
      <c r="E659" s="117"/>
      <c r="F659" s="117"/>
      <c r="G659" s="117"/>
      <c r="H659" s="117"/>
      <c r="I659" s="117"/>
      <c r="J659" s="117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205"/>
      <c r="Z659" s="205"/>
      <c r="AA659" s="205"/>
      <c r="AB659" s="205"/>
    </row>
    <row r="660">
      <c r="A660" s="205"/>
      <c r="B660" s="48"/>
      <c r="C660" s="117"/>
      <c r="D660" s="117"/>
      <c r="E660" s="117"/>
      <c r="F660" s="117"/>
      <c r="G660" s="117"/>
      <c r="H660" s="117"/>
      <c r="I660" s="117"/>
      <c r="J660" s="117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205"/>
      <c r="Z660" s="205"/>
      <c r="AA660" s="205"/>
      <c r="AB660" s="205"/>
    </row>
    <row r="661">
      <c r="A661" s="205"/>
      <c r="B661" s="48"/>
      <c r="C661" s="117"/>
      <c r="D661" s="117"/>
      <c r="E661" s="117"/>
      <c r="F661" s="117"/>
      <c r="G661" s="117"/>
      <c r="H661" s="117"/>
      <c r="I661" s="117"/>
      <c r="J661" s="117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205"/>
      <c r="Z661" s="205"/>
      <c r="AA661" s="205"/>
      <c r="AB661" s="205"/>
    </row>
    <row r="662">
      <c r="A662" s="205"/>
      <c r="B662" s="48"/>
      <c r="C662" s="117"/>
      <c r="D662" s="117"/>
      <c r="E662" s="117"/>
      <c r="F662" s="117"/>
      <c r="G662" s="117"/>
      <c r="H662" s="117"/>
      <c r="I662" s="117"/>
      <c r="J662" s="117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205"/>
      <c r="Z662" s="205"/>
      <c r="AA662" s="205"/>
      <c r="AB662" s="205"/>
    </row>
    <row r="663">
      <c r="A663" s="205"/>
      <c r="B663" s="48"/>
      <c r="C663" s="117"/>
      <c r="D663" s="117"/>
      <c r="E663" s="117"/>
      <c r="F663" s="117"/>
      <c r="G663" s="117"/>
      <c r="H663" s="117"/>
      <c r="I663" s="117"/>
      <c r="J663" s="117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205"/>
      <c r="Z663" s="205"/>
      <c r="AA663" s="205"/>
      <c r="AB663" s="205"/>
    </row>
    <row r="664">
      <c r="A664" s="205"/>
      <c r="B664" s="48"/>
      <c r="C664" s="117"/>
      <c r="D664" s="117"/>
      <c r="E664" s="117"/>
      <c r="F664" s="117"/>
      <c r="G664" s="117"/>
      <c r="H664" s="117"/>
      <c r="I664" s="117"/>
      <c r="J664" s="117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205"/>
      <c r="Z664" s="205"/>
      <c r="AA664" s="205"/>
      <c r="AB664" s="205"/>
    </row>
    <row r="665">
      <c r="A665" s="205"/>
      <c r="B665" s="48"/>
      <c r="C665" s="117"/>
      <c r="D665" s="117"/>
      <c r="E665" s="117"/>
      <c r="F665" s="117"/>
      <c r="G665" s="117"/>
      <c r="H665" s="117"/>
      <c r="I665" s="117"/>
      <c r="J665" s="117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205"/>
      <c r="Z665" s="205"/>
      <c r="AA665" s="205"/>
      <c r="AB665" s="205"/>
    </row>
    <row r="666">
      <c r="A666" s="205"/>
      <c r="B666" s="48"/>
      <c r="C666" s="117"/>
      <c r="D666" s="117"/>
      <c r="E666" s="117"/>
      <c r="F666" s="117"/>
      <c r="G666" s="117"/>
      <c r="H666" s="117"/>
      <c r="I666" s="117"/>
      <c r="J666" s="117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205"/>
      <c r="Z666" s="205"/>
      <c r="AA666" s="205"/>
      <c r="AB666" s="205"/>
    </row>
    <row r="667">
      <c r="A667" s="205"/>
      <c r="B667" s="48"/>
      <c r="C667" s="117"/>
      <c r="D667" s="117"/>
      <c r="E667" s="117"/>
      <c r="F667" s="117"/>
      <c r="G667" s="117"/>
      <c r="H667" s="117"/>
      <c r="I667" s="117"/>
      <c r="J667" s="117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205"/>
      <c r="Z667" s="205"/>
      <c r="AA667" s="205"/>
      <c r="AB667" s="205"/>
    </row>
    <row r="668">
      <c r="A668" s="205"/>
      <c r="B668" s="48"/>
      <c r="C668" s="117"/>
      <c r="D668" s="117"/>
      <c r="E668" s="117"/>
      <c r="F668" s="117"/>
      <c r="G668" s="117"/>
      <c r="H668" s="117"/>
      <c r="I668" s="117"/>
      <c r="J668" s="117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205"/>
      <c r="Z668" s="205"/>
      <c r="AA668" s="205"/>
      <c r="AB668" s="205"/>
    </row>
    <row r="669">
      <c r="A669" s="205"/>
      <c r="B669" s="48"/>
      <c r="C669" s="117"/>
      <c r="D669" s="117"/>
      <c r="E669" s="117"/>
      <c r="F669" s="117"/>
      <c r="G669" s="117"/>
      <c r="H669" s="117"/>
      <c r="I669" s="117"/>
      <c r="J669" s="117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205"/>
      <c r="Z669" s="205"/>
      <c r="AA669" s="205"/>
      <c r="AB669" s="205"/>
    </row>
    <row r="670">
      <c r="A670" s="205"/>
      <c r="B670" s="48"/>
      <c r="C670" s="117"/>
      <c r="D670" s="117"/>
      <c r="E670" s="117"/>
      <c r="F670" s="117"/>
      <c r="G670" s="117"/>
      <c r="H670" s="117"/>
      <c r="I670" s="117"/>
      <c r="J670" s="117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205"/>
      <c r="Z670" s="205"/>
      <c r="AA670" s="205"/>
      <c r="AB670" s="205"/>
    </row>
    <row r="671">
      <c r="A671" s="205"/>
      <c r="B671" s="48"/>
      <c r="C671" s="117"/>
      <c r="D671" s="117"/>
      <c r="E671" s="117"/>
      <c r="F671" s="117"/>
      <c r="G671" s="117"/>
      <c r="H671" s="117"/>
      <c r="I671" s="117"/>
      <c r="J671" s="117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205"/>
      <c r="Z671" s="205"/>
      <c r="AA671" s="205"/>
      <c r="AB671" s="205"/>
    </row>
    <row r="672">
      <c r="A672" s="205"/>
      <c r="B672" s="48"/>
      <c r="C672" s="117"/>
      <c r="D672" s="117"/>
      <c r="E672" s="117"/>
      <c r="F672" s="117"/>
      <c r="G672" s="117"/>
      <c r="H672" s="117"/>
      <c r="I672" s="117"/>
      <c r="J672" s="117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205"/>
      <c r="Z672" s="205"/>
      <c r="AA672" s="205"/>
      <c r="AB672" s="205"/>
    </row>
    <row r="673">
      <c r="A673" s="205"/>
      <c r="B673" s="48"/>
      <c r="C673" s="117"/>
      <c r="D673" s="117"/>
      <c r="E673" s="117"/>
      <c r="F673" s="117"/>
      <c r="G673" s="117"/>
      <c r="H673" s="117"/>
      <c r="I673" s="117"/>
      <c r="J673" s="117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205"/>
      <c r="Z673" s="205"/>
      <c r="AA673" s="205"/>
      <c r="AB673" s="205"/>
    </row>
    <row r="674">
      <c r="A674" s="205"/>
      <c r="B674" s="48"/>
      <c r="C674" s="117"/>
      <c r="D674" s="117"/>
      <c r="E674" s="117"/>
      <c r="F674" s="117"/>
      <c r="G674" s="117"/>
      <c r="H674" s="117"/>
      <c r="I674" s="117"/>
      <c r="J674" s="117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205"/>
      <c r="Z674" s="205"/>
      <c r="AA674" s="205"/>
      <c r="AB674" s="205"/>
    </row>
    <row r="675">
      <c r="A675" s="205"/>
      <c r="B675" s="48"/>
      <c r="C675" s="117"/>
      <c r="D675" s="117"/>
      <c r="E675" s="117"/>
      <c r="F675" s="117"/>
      <c r="G675" s="117"/>
      <c r="H675" s="117"/>
      <c r="I675" s="117"/>
      <c r="J675" s="117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205"/>
      <c r="Z675" s="205"/>
      <c r="AA675" s="205"/>
      <c r="AB675" s="205"/>
    </row>
    <row r="676">
      <c r="A676" s="205"/>
      <c r="B676" s="48"/>
      <c r="C676" s="117"/>
      <c r="D676" s="117"/>
      <c r="E676" s="117"/>
      <c r="F676" s="117"/>
      <c r="G676" s="117"/>
      <c r="H676" s="117"/>
      <c r="I676" s="117"/>
      <c r="J676" s="117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205"/>
      <c r="Z676" s="205"/>
      <c r="AA676" s="205"/>
      <c r="AB676" s="205"/>
    </row>
    <row r="677">
      <c r="A677" s="205"/>
      <c r="B677" s="48"/>
      <c r="C677" s="117"/>
      <c r="D677" s="117"/>
      <c r="E677" s="117"/>
      <c r="F677" s="117"/>
      <c r="G677" s="117"/>
      <c r="H677" s="117"/>
      <c r="I677" s="117"/>
      <c r="J677" s="117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205"/>
      <c r="Z677" s="205"/>
      <c r="AA677" s="205"/>
      <c r="AB677" s="205"/>
    </row>
    <row r="678">
      <c r="A678" s="205"/>
      <c r="B678" s="48"/>
      <c r="C678" s="117"/>
      <c r="D678" s="117"/>
      <c r="E678" s="117"/>
      <c r="F678" s="117"/>
      <c r="G678" s="117"/>
      <c r="H678" s="117"/>
      <c r="I678" s="117"/>
      <c r="J678" s="117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205"/>
      <c r="Z678" s="205"/>
      <c r="AA678" s="205"/>
      <c r="AB678" s="205"/>
    </row>
    <row r="679">
      <c r="A679" s="205"/>
      <c r="B679" s="48"/>
      <c r="C679" s="117"/>
      <c r="D679" s="117"/>
      <c r="E679" s="117"/>
      <c r="F679" s="117"/>
      <c r="G679" s="117"/>
      <c r="H679" s="117"/>
      <c r="I679" s="117"/>
      <c r="J679" s="117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205"/>
      <c r="Z679" s="205"/>
      <c r="AA679" s="205"/>
      <c r="AB679" s="205"/>
    </row>
    <row r="680">
      <c r="A680" s="205"/>
      <c r="B680" s="48"/>
      <c r="C680" s="117"/>
      <c r="D680" s="117"/>
      <c r="E680" s="117"/>
      <c r="F680" s="117"/>
      <c r="G680" s="117"/>
      <c r="H680" s="117"/>
      <c r="I680" s="117"/>
      <c r="J680" s="117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205"/>
      <c r="Z680" s="205"/>
      <c r="AA680" s="205"/>
      <c r="AB680" s="205"/>
    </row>
    <row r="681">
      <c r="A681" s="205"/>
      <c r="B681" s="48"/>
      <c r="C681" s="117"/>
      <c r="D681" s="117"/>
      <c r="E681" s="117"/>
      <c r="F681" s="117"/>
      <c r="G681" s="117"/>
      <c r="H681" s="117"/>
      <c r="I681" s="117"/>
      <c r="J681" s="117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205"/>
      <c r="Z681" s="205"/>
      <c r="AA681" s="205"/>
      <c r="AB681" s="205"/>
    </row>
    <row r="682">
      <c r="A682" s="205"/>
      <c r="B682" s="48"/>
      <c r="C682" s="117"/>
      <c r="D682" s="117"/>
      <c r="E682" s="117"/>
      <c r="F682" s="117"/>
      <c r="G682" s="117"/>
      <c r="H682" s="117"/>
      <c r="I682" s="117"/>
      <c r="J682" s="117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205"/>
      <c r="Z682" s="205"/>
      <c r="AA682" s="205"/>
      <c r="AB682" s="205"/>
    </row>
    <row r="683">
      <c r="A683" s="205"/>
      <c r="B683" s="48"/>
      <c r="C683" s="117"/>
      <c r="D683" s="117"/>
      <c r="E683" s="117"/>
      <c r="F683" s="117"/>
      <c r="G683" s="117"/>
      <c r="H683" s="117"/>
      <c r="I683" s="117"/>
      <c r="J683" s="117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205"/>
      <c r="Z683" s="205"/>
      <c r="AA683" s="205"/>
      <c r="AB683" s="205"/>
    </row>
    <row r="684">
      <c r="A684" s="205"/>
      <c r="B684" s="48"/>
      <c r="C684" s="117"/>
      <c r="D684" s="117"/>
      <c r="E684" s="117"/>
      <c r="F684" s="117"/>
      <c r="G684" s="117"/>
      <c r="H684" s="117"/>
      <c r="I684" s="117"/>
      <c r="J684" s="117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205"/>
      <c r="Z684" s="205"/>
      <c r="AA684" s="205"/>
      <c r="AB684" s="205"/>
    </row>
    <row r="685">
      <c r="A685" s="205"/>
      <c r="B685" s="48"/>
      <c r="C685" s="117"/>
      <c r="D685" s="117"/>
      <c r="E685" s="117"/>
      <c r="F685" s="117"/>
      <c r="G685" s="117"/>
      <c r="H685" s="117"/>
      <c r="I685" s="117"/>
      <c r="J685" s="117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205"/>
      <c r="Z685" s="205"/>
      <c r="AA685" s="205"/>
      <c r="AB685" s="205"/>
    </row>
    <row r="686">
      <c r="A686" s="205"/>
      <c r="B686" s="48"/>
      <c r="C686" s="117"/>
      <c r="D686" s="117"/>
      <c r="E686" s="117"/>
      <c r="F686" s="117"/>
      <c r="G686" s="117"/>
      <c r="H686" s="117"/>
      <c r="I686" s="117"/>
      <c r="J686" s="117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205"/>
      <c r="Z686" s="205"/>
      <c r="AA686" s="205"/>
      <c r="AB686" s="205"/>
    </row>
    <row r="687">
      <c r="A687" s="205"/>
      <c r="B687" s="48"/>
      <c r="C687" s="117"/>
      <c r="D687" s="117"/>
      <c r="E687" s="117"/>
      <c r="F687" s="117"/>
      <c r="G687" s="117"/>
      <c r="H687" s="117"/>
      <c r="I687" s="117"/>
      <c r="J687" s="117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205"/>
      <c r="Z687" s="205"/>
      <c r="AA687" s="205"/>
      <c r="AB687" s="205"/>
    </row>
    <row r="688">
      <c r="A688" s="205"/>
      <c r="B688" s="48"/>
      <c r="C688" s="117"/>
      <c r="D688" s="117"/>
      <c r="E688" s="117"/>
      <c r="F688" s="117"/>
      <c r="G688" s="117"/>
      <c r="H688" s="117"/>
      <c r="I688" s="117"/>
      <c r="J688" s="117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205"/>
      <c r="Z688" s="205"/>
      <c r="AA688" s="205"/>
      <c r="AB688" s="205"/>
    </row>
    <row r="689">
      <c r="A689" s="205"/>
      <c r="B689" s="48"/>
      <c r="C689" s="117"/>
      <c r="D689" s="117"/>
      <c r="E689" s="117"/>
      <c r="F689" s="117"/>
      <c r="G689" s="117"/>
      <c r="H689" s="117"/>
      <c r="I689" s="117"/>
      <c r="J689" s="117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205"/>
      <c r="Z689" s="205"/>
      <c r="AA689" s="205"/>
      <c r="AB689" s="205"/>
    </row>
    <row r="690">
      <c r="A690" s="205"/>
      <c r="B690" s="48"/>
      <c r="C690" s="117"/>
      <c r="D690" s="117"/>
      <c r="E690" s="117"/>
      <c r="F690" s="117"/>
      <c r="G690" s="117"/>
      <c r="H690" s="117"/>
      <c r="I690" s="117"/>
      <c r="J690" s="117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205"/>
      <c r="Z690" s="205"/>
      <c r="AA690" s="205"/>
      <c r="AB690" s="205"/>
    </row>
    <row r="691">
      <c r="A691" s="205"/>
      <c r="B691" s="48"/>
      <c r="C691" s="117"/>
      <c r="D691" s="117"/>
      <c r="E691" s="117"/>
      <c r="F691" s="117"/>
      <c r="G691" s="117"/>
      <c r="H691" s="117"/>
      <c r="I691" s="117"/>
      <c r="J691" s="117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205"/>
      <c r="Z691" s="205"/>
      <c r="AA691" s="205"/>
      <c r="AB691" s="205"/>
    </row>
    <row r="692">
      <c r="A692" s="205"/>
      <c r="B692" s="48"/>
      <c r="C692" s="117"/>
      <c r="D692" s="117"/>
      <c r="E692" s="117"/>
      <c r="F692" s="117"/>
      <c r="G692" s="117"/>
      <c r="H692" s="117"/>
      <c r="I692" s="117"/>
      <c r="J692" s="117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205"/>
      <c r="Z692" s="205"/>
      <c r="AA692" s="205"/>
      <c r="AB692" s="205"/>
    </row>
    <row r="693">
      <c r="A693" s="205"/>
      <c r="B693" s="48"/>
      <c r="C693" s="117"/>
      <c r="D693" s="117"/>
      <c r="E693" s="117"/>
      <c r="F693" s="117"/>
      <c r="G693" s="117"/>
      <c r="H693" s="117"/>
      <c r="I693" s="117"/>
      <c r="J693" s="117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205"/>
      <c r="Z693" s="205"/>
      <c r="AA693" s="205"/>
      <c r="AB693" s="205"/>
    </row>
    <row r="694">
      <c r="A694" s="205"/>
      <c r="B694" s="48"/>
      <c r="C694" s="117"/>
      <c r="D694" s="117"/>
      <c r="E694" s="117"/>
      <c r="F694" s="117"/>
      <c r="G694" s="117"/>
      <c r="H694" s="117"/>
      <c r="I694" s="117"/>
      <c r="J694" s="117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205"/>
      <c r="Z694" s="205"/>
      <c r="AA694" s="205"/>
      <c r="AB694" s="205"/>
    </row>
    <row r="695">
      <c r="A695" s="205"/>
      <c r="B695" s="48"/>
      <c r="C695" s="117"/>
      <c r="D695" s="117"/>
      <c r="E695" s="117"/>
      <c r="F695" s="117"/>
      <c r="G695" s="117"/>
      <c r="H695" s="117"/>
      <c r="I695" s="117"/>
      <c r="J695" s="117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205"/>
      <c r="Z695" s="205"/>
      <c r="AA695" s="205"/>
      <c r="AB695" s="205"/>
    </row>
    <row r="696">
      <c r="A696" s="205"/>
      <c r="B696" s="48"/>
      <c r="C696" s="117"/>
      <c r="D696" s="117"/>
      <c r="E696" s="117"/>
      <c r="F696" s="117"/>
      <c r="G696" s="117"/>
      <c r="H696" s="117"/>
      <c r="I696" s="117"/>
      <c r="J696" s="117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205"/>
      <c r="Z696" s="205"/>
      <c r="AA696" s="205"/>
      <c r="AB696" s="205"/>
    </row>
    <row r="697">
      <c r="A697" s="205"/>
      <c r="B697" s="48"/>
      <c r="C697" s="117"/>
      <c r="D697" s="117"/>
      <c r="E697" s="117"/>
      <c r="F697" s="117"/>
      <c r="G697" s="117"/>
      <c r="H697" s="117"/>
      <c r="I697" s="117"/>
      <c r="J697" s="117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205"/>
      <c r="Z697" s="205"/>
      <c r="AA697" s="205"/>
      <c r="AB697" s="205"/>
    </row>
    <row r="698">
      <c r="A698" s="205"/>
      <c r="B698" s="48"/>
      <c r="C698" s="117"/>
      <c r="D698" s="117"/>
      <c r="E698" s="117"/>
      <c r="F698" s="117"/>
      <c r="G698" s="117"/>
      <c r="H698" s="117"/>
      <c r="I698" s="117"/>
      <c r="J698" s="117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205"/>
      <c r="Z698" s="205"/>
      <c r="AA698" s="205"/>
      <c r="AB698" s="205"/>
    </row>
    <row r="699">
      <c r="A699" s="205"/>
      <c r="B699" s="48"/>
      <c r="C699" s="117"/>
      <c r="D699" s="117"/>
      <c r="E699" s="117"/>
      <c r="F699" s="117"/>
      <c r="G699" s="117"/>
      <c r="H699" s="117"/>
      <c r="I699" s="117"/>
      <c r="J699" s="117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205"/>
      <c r="Z699" s="205"/>
      <c r="AA699" s="205"/>
      <c r="AB699" s="205"/>
    </row>
    <row r="700">
      <c r="A700" s="205"/>
      <c r="B700" s="48"/>
      <c r="C700" s="117"/>
      <c r="D700" s="117"/>
      <c r="E700" s="117"/>
      <c r="F700" s="117"/>
      <c r="G700" s="117"/>
      <c r="H700" s="117"/>
      <c r="I700" s="117"/>
      <c r="J700" s="117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205"/>
      <c r="Z700" s="205"/>
      <c r="AA700" s="205"/>
      <c r="AB700" s="205"/>
    </row>
    <row r="701">
      <c r="A701" s="205"/>
      <c r="B701" s="48"/>
      <c r="C701" s="117"/>
      <c r="D701" s="117"/>
      <c r="E701" s="117"/>
      <c r="F701" s="117"/>
      <c r="G701" s="117"/>
      <c r="H701" s="117"/>
      <c r="I701" s="117"/>
      <c r="J701" s="117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205"/>
      <c r="Z701" s="205"/>
      <c r="AA701" s="205"/>
      <c r="AB701" s="205"/>
    </row>
    <row r="702">
      <c r="A702" s="205"/>
      <c r="B702" s="48"/>
      <c r="C702" s="117"/>
      <c r="D702" s="117"/>
      <c r="E702" s="117"/>
      <c r="F702" s="117"/>
      <c r="G702" s="117"/>
      <c r="H702" s="117"/>
      <c r="I702" s="117"/>
      <c r="J702" s="117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205"/>
      <c r="Z702" s="205"/>
      <c r="AA702" s="205"/>
      <c r="AB702" s="205"/>
    </row>
    <row r="703">
      <c r="A703" s="205"/>
      <c r="B703" s="48"/>
      <c r="C703" s="117"/>
      <c r="D703" s="117"/>
      <c r="E703" s="117"/>
      <c r="F703" s="117"/>
      <c r="G703" s="117"/>
      <c r="H703" s="117"/>
      <c r="I703" s="117"/>
      <c r="J703" s="117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205"/>
      <c r="Z703" s="205"/>
      <c r="AA703" s="205"/>
      <c r="AB703" s="205"/>
    </row>
    <row r="704">
      <c r="A704" s="205"/>
      <c r="B704" s="48"/>
      <c r="C704" s="117"/>
      <c r="D704" s="117"/>
      <c r="E704" s="117"/>
      <c r="F704" s="117"/>
      <c r="G704" s="117"/>
      <c r="H704" s="117"/>
      <c r="I704" s="117"/>
      <c r="J704" s="117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205"/>
      <c r="Z704" s="205"/>
      <c r="AA704" s="205"/>
      <c r="AB704" s="205"/>
    </row>
    <row r="705">
      <c r="A705" s="205"/>
      <c r="B705" s="48"/>
      <c r="C705" s="117"/>
      <c r="D705" s="117"/>
      <c r="E705" s="117"/>
      <c r="F705" s="117"/>
      <c r="G705" s="117"/>
      <c r="H705" s="117"/>
      <c r="I705" s="117"/>
      <c r="J705" s="117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205"/>
      <c r="Z705" s="205"/>
      <c r="AA705" s="205"/>
      <c r="AB705" s="205"/>
    </row>
    <row r="706">
      <c r="A706" s="205"/>
      <c r="B706" s="48"/>
      <c r="C706" s="117"/>
      <c r="D706" s="117"/>
      <c r="E706" s="117"/>
      <c r="F706" s="117"/>
      <c r="G706" s="117"/>
      <c r="H706" s="117"/>
      <c r="I706" s="117"/>
      <c r="J706" s="117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205"/>
      <c r="Z706" s="205"/>
      <c r="AA706" s="205"/>
      <c r="AB706" s="205"/>
    </row>
    <row r="707">
      <c r="A707" s="205"/>
      <c r="B707" s="48"/>
      <c r="C707" s="117"/>
      <c r="D707" s="117"/>
      <c r="E707" s="117"/>
      <c r="F707" s="117"/>
      <c r="G707" s="117"/>
      <c r="H707" s="117"/>
      <c r="I707" s="117"/>
      <c r="J707" s="117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205"/>
      <c r="Z707" s="205"/>
      <c r="AA707" s="205"/>
      <c r="AB707" s="205"/>
    </row>
    <row r="708">
      <c r="A708" s="205"/>
      <c r="B708" s="48"/>
      <c r="C708" s="117"/>
      <c r="D708" s="117"/>
      <c r="E708" s="117"/>
      <c r="F708" s="117"/>
      <c r="G708" s="117"/>
      <c r="H708" s="117"/>
      <c r="I708" s="117"/>
      <c r="J708" s="117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205"/>
      <c r="Z708" s="205"/>
      <c r="AA708" s="205"/>
      <c r="AB708" s="205"/>
    </row>
    <row r="709">
      <c r="A709" s="205"/>
      <c r="B709" s="48"/>
      <c r="C709" s="117"/>
      <c r="D709" s="117"/>
      <c r="E709" s="117"/>
      <c r="F709" s="117"/>
      <c r="G709" s="117"/>
      <c r="H709" s="117"/>
      <c r="I709" s="117"/>
      <c r="J709" s="117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205"/>
      <c r="Z709" s="205"/>
      <c r="AA709" s="205"/>
      <c r="AB709" s="205"/>
    </row>
    <row r="710">
      <c r="A710" s="205"/>
      <c r="B710" s="48"/>
      <c r="C710" s="117"/>
      <c r="D710" s="117"/>
      <c r="E710" s="117"/>
      <c r="F710" s="117"/>
      <c r="G710" s="117"/>
      <c r="H710" s="117"/>
      <c r="I710" s="117"/>
      <c r="J710" s="117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205"/>
      <c r="Z710" s="205"/>
      <c r="AA710" s="205"/>
      <c r="AB710" s="205"/>
    </row>
    <row r="711">
      <c r="A711" s="205"/>
      <c r="B711" s="48"/>
      <c r="C711" s="117"/>
      <c r="D711" s="117"/>
      <c r="E711" s="117"/>
      <c r="F711" s="117"/>
      <c r="G711" s="117"/>
      <c r="H711" s="117"/>
      <c r="I711" s="117"/>
      <c r="J711" s="117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205"/>
      <c r="Z711" s="205"/>
      <c r="AA711" s="205"/>
      <c r="AB711" s="205"/>
    </row>
    <row r="712">
      <c r="A712" s="205"/>
      <c r="B712" s="48"/>
      <c r="C712" s="117"/>
      <c r="D712" s="117"/>
      <c r="E712" s="117"/>
      <c r="F712" s="117"/>
      <c r="G712" s="117"/>
      <c r="H712" s="117"/>
      <c r="I712" s="117"/>
      <c r="J712" s="117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205"/>
      <c r="Z712" s="205"/>
      <c r="AA712" s="205"/>
      <c r="AB712" s="205"/>
    </row>
    <row r="713">
      <c r="A713" s="205"/>
      <c r="B713" s="48"/>
      <c r="C713" s="117"/>
      <c r="D713" s="117"/>
      <c r="E713" s="117"/>
      <c r="F713" s="117"/>
      <c r="G713" s="117"/>
      <c r="H713" s="117"/>
      <c r="I713" s="117"/>
      <c r="J713" s="117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205"/>
      <c r="Z713" s="205"/>
      <c r="AA713" s="205"/>
      <c r="AB713" s="205"/>
    </row>
    <row r="714">
      <c r="A714" s="205"/>
      <c r="B714" s="48"/>
      <c r="C714" s="117"/>
      <c r="D714" s="117"/>
      <c r="E714" s="117"/>
      <c r="F714" s="117"/>
      <c r="G714" s="117"/>
      <c r="H714" s="117"/>
      <c r="I714" s="117"/>
      <c r="J714" s="117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205"/>
      <c r="Z714" s="205"/>
      <c r="AA714" s="205"/>
      <c r="AB714" s="205"/>
    </row>
    <row r="715">
      <c r="A715" s="205"/>
      <c r="B715" s="48"/>
      <c r="C715" s="117"/>
      <c r="D715" s="117"/>
      <c r="E715" s="117"/>
      <c r="F715" s="117"/>
      <c r="G715" s="117"/>
      <c r="H715" s="117"/>
      <c r="I715" s="117"/>
      <c r="J715" s="117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205"/>
      <c r="Z715" s="205"/>
      <c r="AA715" s="205"/>
      <c r="AB715" s="205"/>
    </row>
    <row r="716">
      <c r="A716" s="205"/>
      <c r="B716" s="48"/>
      <c r="C716" s="117"/>
      <c r="D716" s="117"/>
      <c r="E716" s="117"/>
      <c r="F716" s="117"/>
      <c r="G716" s="117"/>
      <c r="H716" s="117"/>
      <c r="I716" s="117"/>
      <c r="J716" s="117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205"/>
      <c r="Z716" s="205"/>
      <c r="AA716" s="205"/>
      <c r="AB716" s="205"/>
    </row>
    <row r="717">
      <c r="A717" s="205"/>
      <c r="B717" s="48"/>
      <c r="C717" s="117"/>
      <c r="D717" s="117"/>
      <c r="E717" s="117"/>
      <c r="F717" s="117"/>
      <c r="G717" s="117"/>
      <c r="H717" s="117"/>
      <c r="I717" s="117"/>
      <c r="J717" s="117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205"/>
      <c r="Z717" s="205"/>
      <c r="AA717" s="205"/>
      <c r="AB717" s="205"/>
    </row>
    <row r="718">
      <c r="A718" s="205"/>
      <c r="B718" s="48"/>
      <c r="C718" s="117"/>
      <c r="D718" s="117"/>
      <c r="E718" s="117"/>
      <c r="F718" s="117"/>
      <c r="G718" s="117"/>
      <c r="H718" s="117"/>
      <c r="I718" s="117"/>
      <c r="J718" s="117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205"/>
      <c r="Z718" s="205"/>
      <c r="AA718" s="205"/>
      <c r="AB718" s="205"/>
    </row>
    <row r="719">
      <c r="A719" s="205"/>
      <c r="B719" s="48"/>
      <c r="C719" s="117"/>
      <c r="D719" s="117"/>
      <c r="E719" s="117"/>
      <c r="F719" s="117"/>
      <c r="G719" s="117"/>
      <c r="H719" s="117"/>
      <c r="I719" s="117"/>
      <c r="J719" s="117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205"/>
      <c r="Z719" s="205"/>
      <c r="AA719" s="205"/>
      <c r="AB719" s="205"/>
    </row>
    <row r="720">
      <c r="A720" s="205"/>
      <c r="B720" s="48"/>
      <c r="C720" s="117"/>
      <c r="D720" s="117"/>
      <c r="E720" s="117"/>
      <c r="F720" s="117"/>
      <c r="G720" s="117"/>
      <c r="H720" s="117"/>
      <c r="I720" s="117"/>
      <c r="J720" s="117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205"/>
      <c r="Z720" s="205"/>
      <c r="AA720" s="205"/>
      <c r="AB720" s="205"/>
    </row>
    <row r="721">
      <c r="A721" s="205"/>
      <c r="B721" s="48"/>
      <c r="C721" s="117"/>
      <c r="D721" s="117"/>
      <c r="E721" s="117"/>
      <c r="F721" s="117"/>
      <c r="G721" s="117"/>
      <c r="H721" s="117"/>
      <c r="I721" s="117"/>
      <c r="J721" s="117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205"/>
      <c r="Z721" s="205"/>
      <c r="AA721" s="205"/>
      <c r="AB721" s="205"/>
    </row>
    <row r="722">
      <c r="A722" s="205"/>
      <c r="B722" s="48"/>
      <c r="C722" s="117"/>
      <c r="D722" s="117"/>
      <c r="E722" s="117"/>
      <c r="F722" s="117"/>
      <c r="G722" s="117"/>
      <c r="H722" s="117"/>
      <c r="I722" s="117"/>
      <c r="J722" s="117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205"/>
      <c r="Z722" s="205"/>
      <c r="AA722" s="205"/>
      <c r="AB722" s="205"/>
    </row>
    <row r="723">
      <c r="A723" s="205"/>
      <c r="B723" s="48"/>
      <c r="C723" s="117"/>
      <c r="D723" s="117"/>
      <c r="E723" s="117"/>
      <c r="F723" s="117"/>
      <c r="G723" s="117"/>
      <c r="H723" s="117"/>
      <c r="I723" s="117"/>
      <c r="J723" s="117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205"/>
      <c r="Z723" s="205"/>
      <c r="AA723" s="205"/>
      <c r="AB723" s="205"/>
    </row>
    <row r="724">
      <c r="A724" s="205"/>
      <c r="B724" s="48"/>
      <c r="C724" s="117"/>
      <c r="D724" s="117"/>
      <c r="E724" s="117"/>
      <c r="F724" s="117"/>
      <c r="G724" s="117"/>
      <c r="H724" s="117"/>
      <c r="I724" s="117"/>
      <c r="J724" s="117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205"/>
      <c r="Z724" s="205"/>
      <c r="AA724" s="205"/>
      <c r="AB724" s="205"/>
    </row>
    <row r="725">
      <c r="A725" s="205"/>
      <c r="B725" s="48"/>
      <c r="C725" s="117"/>
      <c r="D725" s="117"/>
      <c r="E725" s="117"/>
      <c r="F725" s="117"/>
      <c r="G725" s="117"/>
      <c r="H725" s="117"/>
      <c r="I725" s="117"/>
      <c r="J725" s="117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205"/>
      <c r="Z725" s="205"/>
      <c r="AA725" s="205"/>
      <c r="AB725" s="205"/>
    </row>
    <row r="726">
      <c r="A726" s="205"/>
      <c r="B726" s="48"/>
      <c r="C726" s="117"/>
      <c r="D726" s="117"/>
      <c r="E726" s="117"/>
      <c r="F726" s="117"/>
      <c r="G726" s="117"/>
      <c r="H726" s="117"/>
      <c r="I726" s="117"/>
      <c r="J726" s="117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205"/>
      <c r="Z726" s="205"/>
      <c r="AA726" s="205"/>
      <c r="AB726" s="205"/>
    </row>
    <row r="727">
      <c r="A727" s="205"/>
      <c r="B727" s="48"/>
      <c r="C727" s="117"/>
      <c r="D727" s="117"/>
      <c r="E727" s="117"/>
      <c r="F727" s="117"/>
      <c r="G727" s="117"/>
      <c r="H727" s="117"/>
      <c r="I727" s="117"/>
      <c r="J727" s="117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205"/>
      <c r="Z727" s="205"/>
      <c r="AA727" s="205"/>
      <c r="AB727" s="205"/>
    </row>
    <row r="728">
      <c r="A728" s="205"/>
      <c r="B728" s="48"/>
      <c r="C728" s="117"/>
      <c r="D728" s="117"/>
      <c r="E728" s="117"/>
      <c r="F728" s="117"/>
      <c r="G728" s="117"/>
      <c r="H728" s="117"/>
      <c r="I728" s="117"/>
      <c r="J728" s="117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205"/>
      <c r="Z728" s="205"/>
      <c r="AA728" s="205"/>
      <c r="AB728" s="205"/>
    </row>
    <row r="729">
      <c r="A729" s="205"/>
      <c r="B729" s="48"/>
      <c r="C729" s="117"/>
      <c r="D729" s="117"/>
      <c r="E729" s="117"/>
      <c r="F729" s="117"/>
      <c r="G729" s="117"/>
      <c r="H729" s="117"/>
      <c r="I729" s="117"/>
      <c r="J729" s="117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205"/>
      <c r="Z729" s="205"/>
      <c r="AA729" s="205"/>
      <c r="AB729" s="205"/>
    </row>
    <row r="730">
      <c r="A730" s="205"/>
      <c r="B730" s="48"/>
      <c r="C730" s="117"/>
      <c r="D730" s="117"/>
      <c r="E730" s="117"/>
      <c r="F730" s="117"/>
      <c r="G730" s="117"/>
      <c r="H730" s="117"/>
      <c r="I730" s="117"/>
      <c r="J730" s="117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205"/>
      <c r="Z730" s="205"/>
      <c r="AA730" s="205"/>
      <c r="AB730" s="205"/>
    </row>
    <row r="731">
      <c r="A731" s="205"/>
      <c r="B731" s="48"/>
      <c r="C731" s="117"/>
      <c r="D731" s="117"/>
      <c r="E731" s="117"/>
      <c r="F731" s="117"/>
      <c r="G731" s="117"/>
      <c r="H731" s="117"/>
      <c r="I731" s="117"/>
      <c r="J731" s="117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205"/>
      <c r="Z731" s="205"/>
      <c r="AA731" s="205"/>
      <c r="AB731" s="205"/>
    </row>
    <row r="732">
      <c r="A732" s="205"/>
      <c r="B732" s="48"/>
      <c r="C732" s="117"/>
      <c r="D732" s="117"/>
      <c r="E732" s="117"/>
      <c r="F732" s="117"/>
      <c r="G732" s="117"/>
      <c r="H732" s="117"/>
      <c r="I732" s="117"/>
      <c r="J732" s="117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205"/>
      <c r="Z732" s="205"/>
      <c r="AA732" s="205"/>
      <c r="AB732" s="205"/>
    </row>
    <row r="733">
      <c r="A733" s="205"/>
      <c r="B733" s="48"/>
      <c r="C733" s="117"/>
      <c r="D733" s="117"/>
      <c r="E733" s="117"/>
      <c r="F733" s="117"/>
      <c r="G733" s="117"/>
      <c r="H733" s="117"/>
      <c r="I733" s="117"/>
      <c r="J733" s="117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205"/>
      <c r="Z733" s="205"/>
      <c r="AA733" s="205"/>
      <c r="AB733" s="205"/>
    </row>
    <row r="734">
      <c r="A734" s="205"/>
      <c r="B734" s="48"/>
      <c r="C734" s="117"/>
      <c r="D734" s="117"/>
      <c r="E734" s="117"/>
      <c r="F734" s="117"/>
      <c r="G734" s="117"/>
      <c r="H734" s="117"/>
      <c r="I734" s="117"/>
      <c r="J734" s="117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205"/>
      <c r="Z734" s="205"/>
      <c r="AA734" s="205"/>
      <c r="AB734" s="205"/>
    </row>
    <row r="735">
      <c r="A735" s="205"/>
      <c r="B735" s="48"/>
      <c r="C735" s="117"/>
      <c r="D735" s="117"/>
      <c r="E735" s="117"/>
      <c r="F735" s="117"/>
      <c r="G735" s="117"/>
      <c r="H735" s="117"/>
      <c r="I735" s="117"/>
      <c r="J735" s="117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205"/>
      <c r="Z735" s="205"/>
      <c r="AA735" s="205"/>
      <c r="AB735" s="205"/>
    </row>
    <row r="736">
      <c r="A736" s="205"/>
      <c r="B736" s="48"/>
      <c r="C736" s="117"/>
      <c r="D736" s="117"/>
      <c r="E736" s="117"/>
      <c r="F736" s="117"/>
      <c r="G736" s="117"/>
      <c r="H736" s="117"/>
      <c r="I736" s="117"/>
      <c r="J736" s="117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205"/>
      <c r="Z736" s="205"/>
      <c r="AA736" s="205"/>
      <c r="AB736" s="205"/>
    </row>
    <row r="737">
      <c r="A737" s="205"/>
      <c r="B737" s="48"/>
      <c r="C737" s="117"/>
      <c r="D737" s="117"/>
      <c r="E737" s="117"/>
      <c r="F737" s="117"/>
      <c r="G737" s="117"/>
      <c r="H737" s="117"/>
      <c r="I737" s="117"/>
      <c r="J737" s="117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205"/>
      <c r="Z737" s="205"/>
      <c r="AA737" s="205"/>
      <c r="AB737" s="205"/>
    </row>
    <row r="738">
      <c r="A738" s="205"/>
      <c r="B738" s="48"/>
      <c r="C738" s="117"/>
      <c r="D738" s="117"/>
      <c r="E738" s="117"/>
      <c r="F738" s="117"/>
      <c r="G738" s="117"/>
      <c r="H738" s="117"/>
      <c r="I738" s="117"/>
      <c r="J738" s="117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205"/>
      <c r="Z738" s="205"/>
      <c r="AA738" s="205"/>
      <c r="AB738" s="205"/>
    </row>
    <row r="739">
      <c r="A739" s="205"/>
      <c r="B739" s="48"/>
      <c r="C739" s="117"/>
      <c r="D739" s="117"/>
      <c r="E739" s="117"/>
      <c r="F739" s="117"/>
      <c r="G739" s="117"/>
      <c r="H739" s="117"/>
      <c r="I739" s="117"/>
      <c r="J739" s="117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205"/>
      <c r="Z739" s="205"/>
      <c r="AA739" s="205"/>
      <c r="AB739" s="205"/>
    </row>
    <row r="740">
      <c r="A740" s="205"/>
      <c r="B740" s="48"/>
      <c r="C740" s="117"/>
      <c r="D740" s="117"/>
      <c r="E740" s="117"/>
      <c r="F740" s="117"/>
      <c r="G740" s="117"/>
      <c r="H740" s="117"/>
      <c r="I740" s="117"/>
      <c r="J740" s="117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205"/>
      <c r="Z740" s="205"/>
      <c r="AA740" s="205"/>
      <c r="AB740" s="205"/>
    </row>
    <row r="741">
      <c r="A741" s="205"/>
      <c r="B741" s="48"/>
      <c r="C741" s="117"/>
      <c r="D741" s="117"/>
      <c r="E741" s="117"/>
      <c r="F741" s="117"/>
      <c r="G741" s="117"/>
      <c r="H741" s="117"/>
      <c r="I741" s="117"/>
      <c r="J741" s="117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205"/>
      <c r="Z741" s="205"/>
      <c r="AA741" s="205"/>
      <c r="AB741" s="205"/>
    </row>
    <row r="742">
      <c r="A742" s="205"/>
      <c r="B742" s="48"/>
      <c r="C742" s="117"/>
      <c r="D742" s="117"/>
      <c r="E742" s="117"/>
      <c r="F742" s="117"/>
      <c r="G742" s="117"/>
      <c r="H742" s="117"/>
      <c r="I742" s="117"/>
      <c r="J742" s="117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205"/>
      <c r="Z742" s="205"/>
      <c r="AA742" s="205"/>
      <c r="AB742" s="205"/>
    </row>
    <row r="743">
      <c r="A743" s="205"/>
      <c r="B743" s="48"/>
      <c r="C743" s="117"/>
      <c r="D743" s="117"/>
      <c r="E743" s="117"/>
      <c r="F743" s="117"/>
      <c r="G743" s="117"/>
      <c r="H743" s="117"/>
      <c r="I743" s="117"/>
      <c r="J743" s="117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205"/>
      <c r="Z743" s="205"/>
      <c r="AA743" s="205"/>
      <c r="AB743" s="205"/>
    </row>
    <row r="744">
      <c r="A744" s="205"/>
      <c r="B744" s="48"/>
      <c r="C744" s="117"/>
      <c r="D744" s="117"/>
      <c r="E744" s="117"/>
      <c r="F744" s="117"/>
      <c r="G744" s="117"/>
      <c r="H744" s="117"/>
      <c r="I744" s="117"/>
      <c r="J744" s="117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205"/>
      <c r="Z744" s="205"/>
      <c r="AA744" s="205"/>
      <c r="AB744" s="205"/>
    </row>
    <row r="745">
      <c r="A745" s="205"/>
      <c r="B745" s="48"/>
      <c r="C745" s="117"/>
      <c r="D745" s="117"/>
      <c r="E745" s="117"/>
      <c r="F745" s="117"/>
      <c r="G745" s="117"/>
      <c r="H745" s="117"/>
      <c r="I745" s="117"/>
      <c r="J745" s="117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205"/>
      <c r="Z745" s="205"/>
      <c r="AA745" s="205"/>
      <c r="AB745" s="205"/>
    </row>
    <row r="746">
      <c r="A746" s="205"/>
      <c r="B746" s="48"/>
      <c r="C746" s="117"/>
      <c r="D746" s="117"/>
      <c r="E746" s="117"/>
      <c r="F746" s="117"/>
      <c r="G746" s="117"/>
      <c r="H746" s="117"/>
      <c r="I746" s="117"/>
      <c r="J746" s="117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205"/>
      <c r="Z746" s="205"/>
      <c r="AA746" s="205"/>
      <c r="AB746" s="205"/>
    </row>
    <row r="747">
      <c r="A747" s="205"/>
      <c r="B747" s="48"/>
      <c r="C747" s="117"/>
      <c r="D747" s="117"/>
      <c r="E747" s="117"/>
      <c r="F747" s="117"/>
      <c r="G747" s="117"/>
      <c r="H747" s="117"/>
      <c r="I747" s="117"/>
      <c r="J747" s="117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205"/>
      <c r="Z747" s="205"/>
      <c r="AA747" s="205"/>
      <c r="AB747" s="205"/>
    </row>
    <row r="748">
      <c r="A748" s="205"/>
      <c r="B748" s="48"/>
      <c r="C748" s="117"/>
      <c r="D748" s="117"/>
      <c r="E748" s="117"/>
      <c r="F748" s="117"/>
      <c r="G748" s="117"/>
      <c r="H748" s="117"/>
      <c r="I748" s="117"/>
      <c r="J748" s="117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205"/>
      <c r="Z748" s="205"/>
      <c r="AA748" s="205"/>
      <c r="AB748" s="205"/>
    </row>
    <row r="749">
      <c r="A749" s="205"/>
      <c r="B749" s="48"/>
      <c r="C749" s="117"/>
      <c r="D749" s="117"/>
      <c r="E749" s="117"/>
      <c r="F749" s="117"/>
      <c r="G749" s="117"/>
      <c r="H749" s="117"/>
      <c r="I749" s="117"/>
      <c r="J749" s="117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205"/>
      <c r="Z749" s="205"/>
      <c r="AA749" s="205"/>
      <c r="AB749" s="205"/>
    </row>
    <row r="750">
      <c r="A750" s="205"/>
      <c r="B750" s="48"/>
      <c r="C750" s="117"/>
      <c r="D750" s="117"/>
      <c r="E750" s="117"/>
      <c r="F750" s="117"/>
      <c r="G750" s="117"/>
      <c r="H750" s="117"/>
      <c r="I750" s="117"/>
      <c r="J750" s="117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205"/>
      <c r="Z750" s="205"/>
      <c r="AA750" s="205"/>
      <c r="AB750" s="205"/>
    </row>
    <row r="751">
      <c r="A751" s="205"/>
      <c r="B751" s="48"/>
      <c r="C751" s="117"/>
      <c r="D751" s="117"/>
      <c r="E751" s="117"/>
      <c r="F751" s="117"/>
      <c r="G751" s="117"/>
      <c r="H751" s="117"/>
      <c r="I751" s="117"/>
      <c r="J751" s="117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205"/>
      <c r="Z751" s="205"/>
      <c r="AA751" s="205"/>
      <c r="AB751" s="205"/>
    </row>
    <row r="752">
      <c r="A752" s="205"/>
      <c r="B752" s="48"/>
      <c r="C752" s="117"/>
      <c r="D752" s="117"/>
      <c r="E752" s="117"/>
      <c r="F752" s="117"/>
      <c r="G752" s="117"/>
      <c r="H752" s="117"/>
      <c r="I752" s="117"/>
      <c r="J752" s="117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205"/>
      <c r="Z752" s="205"/>
      <c r="AA752" s="205"/>
      <c r="AB752" s="205"/>
    </row>
    <row r="753">
      <c r="A753" s="205"/>
      <c r="B753" s="48"/>
      <c r="C753" s="117"/>
      <c r="D753" s="117"/>
      <c r="E753" s="117"/>
      <c r="F753" s="117"/>
      <c r="G753" s="117"/>
      <c r="H753" s="117"/>
      <c r="I753" s="117"/>
      <c r="J753" s="117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205"/>
      <c r="Z753" s="205"/>
      <c r="AA753" s="205"/>
      <c r="AB753" s="205"/>
    </row>
    <row r="754">
      <c r="A754" s="205"/>
      <c r="B754" s="48"/>
      <c r="C754" s="117"/>
      <c r="D754" s="117"/>
      <c r="E754" s="117"/>
      <c r="F754" s="117"/>
      <c r="G754" s="117"/>
      <c r="H754" s="117"/>
      <c r="I754" s="117"/>
      <c r="J754" s="117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205"/>
      <c r="Z754" s="205"/>
      <c r="AA754" s="205"/>
      <c r="AB754" s="205"/>
    </row>
    <row r="755">
      <c r="A755" s="205"/>
      <c r="B755" s="48"/>
      <c r="C755" s="117"/>
      <c r="D755" s="117"/>
      <c r="E755" s="117"/>
      <c r="F755" s="117"/>
      <c r="G755" s="117"/>
      <c r="H755" s="117"/>
      <c r="I755" s="117"/>
      <c r="J755" s="117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205"/>
      <c r="Z755" s="205"/>
      <c r="AA755" s="205"/>
      <c r="AB755" s="205"/>
    </row>
    <row r="756">
      <c r="A756" s="205"/>
      <c r="B756" s="48"/>
      <c r="C756" s="117"/>
      <c r="D756" s="117"/>
      <c r="E756" s="117"/>
      <c r="F756" s="117"/>
      <c r="G756" s="117"/>
      <c r="H756" s="117"/>
      <c r="I756" s="117"/>
      <c r="J756" s="117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205"/>
      <c r="Z756" s="205"/>
      <c r="AA756" s="205"/>
      <c r="AB756" s="205"/>
    </row>
    <row r="757">
      <c r="A757" s="205"/>
      <c r="B757" s="48"/>
      <c r="C757" s="117"/>
      <c r="D757" s="117"/>
      <c r="E757" s="117"/>
      <c r="F757" s="117"/>
      <c r="G757" s="117"/>
      <c r="H757" s="117"/>
      <c r="I757" s="117"/>
      <c r="J757" s="117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205"/>
      <c r="Z757" s="205"/>
      <c r="AA757" s="205"/>
      <c r="AB757" s="205"/>
    </row>
    <row r="758">
      <c r="A758" s="205"/>
      <c r="B758" s="48"/>
      <c r="C758" s="117"/>
      <c r="D758" s="117"/>
      <c r="E758" s="117"/>
      <c r="F758" s="117"/>
      <c r="G758" s="117"/>
      <c r="H758" s="117"/>
      <c r="I758" s="117"/>
      <c r="J758" s="117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205"/>
      <c r="Z758" s="205"/>
      <c r="AA758" s="205"/>
      <c r="AB758" s="205"/>
    </row>
    <row r="759">
      <c r="A759" s="205"/>
      <c r="B759" s="48"/>
      <c r="C759" s="117"/>
      <c r="D759" s="117"/>
      <c r="E759" s="117"/>
      <c r="F759" s="117"/>
      <c r="G759" s="117"/>
      <c r="H759" s="117"/>
      <c r="I759" s="117"/>
      <c r="J759" s="117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205"/>
      <c r="Z759" s="205"/>
      <c r="AA759" s="205"/>
      <c r="AB759" s="205"/>
    </row>
    <row r="760">
      <c r="A760" s="205"/>
      <c r="B760" s="48"/>
      <c r="C760" s="117"/>
      <c r="D760" s="117"/>
      <c r="E760" s="117"/>
      <c r="F760" s="117"/>
      <c r="G760" s="117"/>
      <c r="H760" s="117"/>
      <c r="I760" s="117"/>
      <c r="J760" s="117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205"/>
      <c r="Z760" s="205"/>
      <c r="AA760" s="205"/>
      <c r="AB760" s="205"/>
    </row>
    <row r="761">
      <c r="A761" s="205"/>
      <c r="B761" s="48"/>
      <c r="C761" s="117"/>
      <c r="D761" s="117"/>
      <c r="E761" s="117"/>
      <c r="F761" s="117"/>
      <c r="G761" s="117"/>
      <c r="H761" s="117"/>
      <c r="I761" s="117"/>
      <c r="J761" s="117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205"/>
      <c r="Z761" s="205"/>
      <c r="AA761" s="205"/>
      <c r="AB761" s="205"/>
    </row>
    <row r="762">
      <c r="A762" s="205"/>
      <c r="B762" s="48"/>
      <c r="C762" s="117"/>
      <c r="D762" s="117"/>
      <c r="E762" s="117"/>
      <c r="F762" s="117"/>
      <c r="G762" s="117"/>
      <c r="H762" s="117"/>
      <c r="I762" s="117"/>
      <c r="J762" s="117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205"/>
      <c r="Z762" s="205"/>
      <c r="AA762" s="205"/>
      <c r="AB762" s="205"/>
    </row>
    <row r="763">
      <c r="A763" s="205"/>
      <c r="B763" s="48"/>
      <c r="C763" s="117"/>
      <c r="D763" s="117"/>
      <c r="E763" s="117"/>
      <c r="F763" s="117"/>
      <c r="G763" s="117"/>
      <c r="H763" s="117"/>
      <c r="I763" s="117"/>
      <c r="J763" s="117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205"/>
      <c r="Z763" s="205"/>
      <c r="AA763" s="205"/>
      <c r="AB763" s="205"/>
    </row>
    <row r="764">
      <c r="A764" s="205"/>
      <c r="B764" s="48"/>
      <c r="C764" s="117"/>
      <c r="D764" s="117"/>
      <c r="E764" s="117"/>
      <c r="F764" s="117"/>
      <c r="G764" s="117"/>
      <c r="H764" s="117"/>
      <c r="I764" s="117"/>
      <c r="J764" s="117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205"/>
      <c r="Z764" s="205"/>
      <c r="AA764" s="205"/>
      <c r="AB764" s="205"/>
    </row>
    <row r="765">
      <c r="A765" s="205"/>
      <c r="B765" s="48"/>
      <c r="C765" s="117"/>
      <c r="D765" s="117"/>
      <c r="E765" s="117"/>
      <c r="F765" s="117"/>
      <c r="G765" s="117"/>
      <c r="H765" s="117"/>
      <c r="I765" s="117"/>
      <c r="J765" s="117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205"/>
      <c r="Z765" s="205"/>
      <c r="AA765" s="205"/>
      <c r="AB765" s="205"/>
    </row>
    <row r="766">
      <c r="A766" s="205"/>
      <c r="B766" s="48"/>
      <c r="C766" s="117"/>
      <c r="D766" s="117"/>
      <c r="E766" s="117"/>
      <c r="F766" s="117"/>
      <c r="G766" s="117"/>
      <c r="H766" s="117"/>
      <c r="I766" s="117"/>
      <c r="J766" s="117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205"/>
      <c r="Z766" s="205"/>
      <c r="AA766" s="205"/>
      <c r="AB766" s="205"/>
    </row>
    <row r="767">
      <c r="A767" s="205"/>
      <c r="B767" s="48"/>
      <c r="C767" s="117"/>
      <c r="D767" s="117"/>
      <c r="E767" s="117"/>
      <c r="F767" s="117"/>
      <c r="G767" s="117"/>
      <c r="H767" s="117"/>
      <c r="I767" s="117"/>
      <c r="J767" s="117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205"/>
      <c r="Z767" s="205"/>
      <c r="AA767" s="205"/>
      <c r="AB767" s="205"/>
    </row>
    <row r="768">
      <c r="A768" s="205"/>
      <c r="B768" s="48"/>
      <c r="C768" s="117"/>
      <c r="D768" s="117"/>
      <c r="E768" s="117"/>
      <c r="F768" s="117"/>
      <c r="G768" s="117"/>
      <c r="H768" s="117"/>
      <c r="I768" s="117"/>
      <c r="J768" s="117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205"/>
      <c r="Z768" s="205"/>
      <c r="AA768" s="205"/>
      <c r="AB768" s="205"/>
    </row>
    <row r="769">
      <c r="A769" s="205"/>
      <c r="B769" s="48"/>
      <c r="C769" s="117"/>
      <c r="D769" s="117"/>
      <c r="E769" s="117"/>
      <c r="F769" s="117"/>
      <c r="G769" s="117"/>
      <c r="H769" s="117"/>
      <c r="I769" s="117"/>
      <c r="J769" s="117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205"/>
      <c r="Z769" s="205"/>
      <c r="AA769" s="205"/>
      <c r="AB769" s="205"/>
    </row>
    <row r="770">
      <c r="A770" s="205"/>
      <c r="B770" s="48"/>
      <c r="C770" s="117"/>
      <c r="D770" s="117"/>
      <c r="E770" s="117"/>
      <c r="F770" s="117"/>
      <c r="G770" s="117"/>
      <c r="H770" s="117"/>
      <c r="I770" s="117"/>
      <c r="J770" s="117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205"/>
      <c r="Z770" s="205"/>
      <c r="AA770" s="205"/>
      <c r="AB770" s="205"/>
    </row>
    <row r="771">
      <c r="A771" s="205"/>
      <c r="B771" s="48"/>
      <c r="C771" s="117"/>
      <c r="D771" s="117"/>
      <c r="E771" s="117"/>
      <c r="F771" s="117"/>
      <c r="G771" s="117"/>
      <c r="H771" s="117"/>
      <c r="I771" s="117"/>
      <c r="J771" s="117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205"/>
      <c r="Z771" s="205"/>
      <c r="AA771" s="205"/>
      <c r="AB771" s="205"/>
    </row>
    <row r="772">
      <c r="A772" s="205"/>
      <c r="B772" s="48"/>
      <c r="C772" s="117"/>
      <c r="D772" s="117"/>
      <c r="E772" s="117"/>
      <c r="F772" s="117"/>
      <c r="G772" s="117"/>
      <c r="H772" s="117"/>
      <c r="I772" s="117"/>
      <c r="J772" s="117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205"/>
      <c r="Z772" s="205"/>
      <c r="AA772" s="205"/>
      <c r="AB772" s="205"/>
    </row>
    <row r="773">
      <c r="A773" s="205"/>
      <c r="B773" s="48"/>
      <c r="C773" s="117"/>
      <c r="D773" s="117"/>
      <c r="E773" s="117"/>
      <c r="F773" s="117"/>
      <c r="G773" s="117"/>
      <c r="H773" s="117"/>
      <c r="I773" s="117"/>
      <c r="J773" s="117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205"/>
      <c r="Z773" s="205"/>
      <c r="AA773" s="205"/>
      <c r="AB773" s="205"/>
    </row>
    <row r="774">
      <c r="A774" s="205"/>
      <c r="B774" s="48"/>
      <c r="C774" s="117"/>
      <c r="D774" s="117"/>
      <c r="E774" s="117"/>
      <c r="F774" s="117"/>
      <c r="G774" s="117"/>
      <c r="H774" s="117"/>
      <c r="I774" s="117"/>
      <c r="J774" s="117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205"/>
      <c r="Z774" s="205"/>
      <c r="AA774" s="205"/>
      <c r="AB774" s="205"/>
    </row>
    <row r="775">
      <c r="A775" s="205"/>
      <c r="B775" s="48"/>
      <c r="C775" s="117"/>
      <c r="D775" s="117"/>
      <c r="E775" s="117"/>
      <c r="F775" s="117"/>
      <c r="G775" s="117"/>
      <c r="H775" s="117"/>
      <c r="I775" s="117"/>
      <c r="J775" s="117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205"/>
      <c r="Z775" s="205"/>
      <c r="AA775" s="205"/>
      <c r="AB775" s="205"/>
    </row>
    <row r="776">
      <c r="A776" s="205"/>
      <c r="B776" s="48"/>
      <c r="C776" s="117"/>
      <c r="D776" s="117"/>
      <c r="E776" s="117"/>
      <c r="F776" s="117"/>
      <c r="G776" s="117"/>
      <c r="H776" s="117"/>
      <c r="I776" s="117"/>
      <c r="J776" s="117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205"/>
      <c r="Z776" s="205"/>
      <c r="AA776" s="205"/>
      <c r="AB776" s="205"/>
    </row>
    <row r="777">
      <c r="A777" s="205"/>
      <c r="B777" s="48"/>
      <c r="C777" s="117"/>
      <c r="D777" s="117"/>
      <c r="E777" s="117"/>
      <c r="F777" s="117"/>
      <c r="G777" s="117"/>
      <c r="H777" s="117"/>
      <c r="I777" s="117"/>
      <c r="J777" s="117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205"/>
      <c r="Z777" s="205"/>
      <c r="AA777" s="205"/>
      <c r="AB777" s="205"/>
    </row>
    <row r="778">
      <c r="A778" s="205"/>
      <c r="B778" s="48"/>
      <c r="C778" s="117"/>
      <c r="D778" s="117"/>
      <c r="E778" s="117"/>
      <c r="F778" s="117"/>
      <c r="G778" s="117"/>
      <c r="H778" s="117"/>
      <c r="I778" s="117"/>
      <c r="J778" s="117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205"/>
      <c r="Z778" s="205"/>
      <c r="AA778" s="205"/>
      <c r="AB778" s="205"/>
    </row>
    <row r="779">
      <c r="A779" s="205"/>
      <c r="B779" s="48"/>
      <c r="C779" s="117"/>
      <c r="D779" s="117"/>
      <c r="E779" s="117"/>
      <c r="F779" s="117"/>
      <c r="G779" s="117"/>
      <c r="H779" s="117"/>
      <c r="I779" s="117"/>
      <c r="J779" s="117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205"/>
      <c r="Z779" s="205"/>
      <c r="AA779" s="205"/>
      <c r="AB779" s="205"/>
    </row>
    <row r="780">
      <c r="A780" s="205"/>
      <c r="B780" s="48"/>
      <c r="C780" s="117"/>
      <c r="D780" s="117"/>
      <c r="E780" s="117"/>
      <c r="F780" s="117"/>
      <c r="G780" s="117"/>
      <c r="H780" s="117"/>
      <c r="I780" s="117"/>
      <c r="J780" s="117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205"/>
      <c r="Z780" s="205"/>
      <c r="AA780" s="205"/>
      <c r="AB780" s="205"/>
    </row>
    <row r="781">
      <c r="A781" s="205"/>
      <c r="B781" s="48"/>
      <c r="C781" s="117"/>
      <c r="D781" s="117"/>
      <c r="E781" s="117"/>
      <c r="F781" s="117"/>
      <c r="G781" s="117"/>
      <c r="H781" s="117"/>
      <c r="I781" s="117"/>
      <c r="J781" s="117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205"/>
      <c r="Z781" s="205"/>
      <c r="AA781" s="205"/>
      <c r="AB781" s="205"/>
    </row>
    <row r="782">
      <c r="A782" s="205"/>
      <c r="B782" s="48"/>
      <c r="C782" s="117"/>
      <c r="D782" s="117"/>
      <c r="E782" s="117"/>
      <c r="F782" s="117"/>
      <c r="G782" s="117"/>
      <c r="H782" s="117"/>
      <c r="I782" s="117"/>
      <c r="J782" s="117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205"/>
      <c r="Z782" s="205"/>
      <c r="AA782" s="205"/>
      <c r="AB782" s="205"/>
    </row>
    <row r="783">
      <c r="A783" s="205"/>
      <c r="B783" s="48"/>
      <c r="C783" s="117"/>
      <c r="D783" s="117"/>
      <c r="E783" s="117"/>
      <c r="F783" s="117"/>
      <c r="G783" s="117"/>
      <c r="H783" s="117"/>
      <c r="I783" s="117"/>
      <c r="J783" s="117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205"/>
      <c r="Z783" s="205"/>
      <c r="AA783" s="205"/>
      <c r="AB783" s="205"/>
    </row>
    <row r="784">
      <c r="A784" s="205"/>
      <c r="B784" s="48"/>
      <c r="C784" s="117"/>
      <c r="D784" s="117"/>
      <c r="E784" s="117"/>
      <c r="F784" s="117"/>
      <c r="G784" s="117"/>
      <c r="H784" s="117"/>
      <c r="I784" s="117"/>
      <c r="J784" s="117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205"/>
      <c r="Z784" s="205"/>
      <c r="AA784" s="205"/>
      <c r="AB784" s="205"/>
    </row>
    <row r="785">
      <c r="A785" s="205"/>
      <c r="B785" s="48"/>
      <c r="C785" s="117"/>
      <c r="D785" s="117"/>
      <c r="E785" s="117"/>
      <c r="F785" s="117"/>
      <c r="G785" s="117"/>
      <c r="H785" s="117"/>
      <c r="I785" s="117"/>
      <c r="J785" s="117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205"/>
      <c r="Z785" s="205"/>
      <c r="AA785" s="205"/>
      <c r="AB785" s="205"/>
    </row>
    <row r="786">
      <c r="A786" s="205"/>
      <c r="B786" s="48"/>
      <c r="C786" s="117"/>
      <c r="D786" s="117"/>
      <c r="E786" s="117"/>
      <c r="F786" s="117"/>
      <c r="G786" s="117"/>
      <c r="H786" s="117"/>
      <c r="I786" s="117"/>
      <c r="J786" s="117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205"/>
      <c r="Z786" s="205"/>
      <c r="AA786" s="205"/>
      <c r="AB786" s="205"/>
    </row>
    <row r="787">
      <c r="A787" s="205"/>
      <c r="B787" s="48"/>
      <c r="C787" s="117"/>
      <c r="D787" s="117"/>
      <c r="E787" s="117"/>
      <c r="F787" s="117"/>
      <c r="G787" s="117"/>
      <c r="H787" s="117"/>
      <c r="I787" s="117"/>
      <c r="J787" s="117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205"/>
      <c r="Z787" s="205"/>
      <c r="AA787" s="205"/>
      <c r="AB787" s="205"/>
    </row>
    <row r="788">
      <c r="A788" s="205"/>
      <c r="B788" s="48"/>
      <c r="C788" s="117"/>
      <c r="D788" s="117"/>
      <c r="E788" s="117"/>
      <c r="F788" s="117"/>
      <c r="G788" s="117"/>
      <c r="H788" s="117"/>
      <c r="I788" s="117"/>
      <c r="J788" s="117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205"/>
      <c r="Z788" s="205"/>
      <c r="AA788" s="205"/>
      <c r="AB788" s="205"/>
    </row>
    <row r="789">
      <c r="A789" s="205"/>
      <c r="B789" s="48"/>
      <c r="C789" s="117"/>
      <c r="D789" s="117"/>
      <c r="E789" s="117"/>
      <c r="F789" s="117"/>
      <c r="G789" s="117"/>
      <c r="H789" s="117"/>
      <c r="I789" s="117"/>
      <c r="J789" s="117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205"/>
      <c r="Z789" s="205"/>
      <c r="AA789" s="205"/>
      <c r="AB789" s="205"/>
    </row>
    <row r="790">
      <c r="A790" s="205"/>
      <c r="B790" s="48"/>
      <c r="C790" s="117"/>
      <c r="D790" s="117"/>
      <c r="E790" s="117"/>
      <c r="F790" s="117"/>
      <c r="G790" s="117"/>
      <c r="H790" s="117"/>
      <c r="I790" s="117"/>
      <c r="J790" s="117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205"/>
      <c r="Z790" s="205"/>
      <c r="AA790" s="205"/>
      <c r="AB790" s="205"/>
    </row>
    <row r="791">
      <c r="A791" s="205"/>
      <c r="B791" s="48"/>
      <c r="C791" s="117"/>
      <c r="D791" s="117"/>
      <c r="E791" s="117"/>
      <c r="F791" s="117"/>
      <c r="G791" s="117"/>
      <c r="H791" s="117"/>
      <c r="I791" s="117"/>
      <c r="J791" s="117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205"/>
      <c r="Z791" s="205"/>
      <c r="AA791" s="205"/>
      <c r="AB791" s="205"/>
    </row>
    <row r="792">
      <c r="A792" s="205"/>
      <c r="B792" s="48"/>
      <c r="C792" s="117"/>
      <c r="D792" s="117"/>
      <c r="E792" s="117"/>
      <c r="F792" s="117"/>
      <c r="G792" s="117"/>
      <c r="H792" s="117"/>
      <c r="I792" s="117"/>
      <c r="J792" s="117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205"/>
      <c r="Z792" s="205"/>
      <c r="AA792" s="205"/>
      <c r="AB792" s="205"/>
    </row>
    <row r="793">
      <c r="A793" s="205"/>
      <c r="B793" s="48"/>
      <c r="C793" s="117"/>
      <c r="D793" s="117"/>
      <c r="E793" s="117"/>
      <c r="F793" s="117"/>
      <c r="G793" s="117"/>
      <c r="H793" s="117"/>
      <c r="I793" s="117"/>
      <c r="J793" s="117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205"/>
      <c r="Z793" s="205"/>
      <c r="AA793" s="205"/>
      <c r="AB793" s="205"/>
    </row>
    <row r="794">
      <c r="A794" s="205"/>
      <c r="B794" s="48"/>
      <c r="C794" s="117"/>
      <c r="D794" s="117"/>
      <c r="E794" s="117"/>
      <c r="F794" s="117"/>
      <c r="G794" s="117"/>
      <c r="H794" s="117"/>
      <c r="I794" s="117"/>
      <c r="J794" s="117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205"/>
      <c r="Z794" s="205"/>
      <c r="AA794" s="205"/>
      <c r="AB794" s="205"/>
    </row>
    <row r="795">
      <c r="A795" s="205"/>
      <c r="B795" s="48"/>
      <c r="C795" s="117"/>
      <c r="D795" s="117"/>
      <c r="E795" s="117"/>
      <c r="F795" s="117"/>
      <c r="G795" s="117"/>
      <c r="H795" s="117"/>
      <c r="I795" s="117"/>
      <c r="J795" s="117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205"/>
      <c r="Z795" s="205"/>
      <c r="AA795" s="205"/>
      <c r="AB795" s="205"/>
    </row>
    <row r="796">
      <c r="A796" s="205"/>
      <c r="B796" s="48"/>
      <c r="C796" s="117"/>
      <c r="D796" s="117"/>
      <c r="E796" s="117"/>
      <c r="F796" s="117"/>
      <c r="G796" s="117"/>
      <c r="H796" s="117"/>
      <c r="I796" s="117"/>
      <c r="J796" s="117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205"/>
      <c r="Z796" s="205"/>
      <c r="AA796" s="205"/>
      <c r="AB796" s="205"/>
    </row>
    <row r="797">
      <c r="A797" s="205"/>
      <c r="B797" s="48"/>
      <c r="C797" s="117"/>
      <c r="D797" s="117"/>
      <c r="E797" s="117"/>
      <c r="F797" s="117"/>
      <c r="G797" s="117"/>
      <c r="H797" s="117"/>
      <c r="I797" s="117"/>
      <c r="J797" s="117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205"/>
      <c r="Z797" s="205"/>
      <c r="AA797" s="205"/>
      <c r="AB797" s="205"/>
    </row>
    <row r="798">
      <c r="A798" s="205"/>
      <c r="B798" s="48"/>
      <c r="C798" s="117"/>
      <c r="D798" s="117"/>
      <c r="E798" s="117"/>
      <c r="F798" s="117"/>
      <c r="G798" s="117"/>
      <c r="H798" s="117"/>
      <c r="I798" s="117"/>
      <c r="J798" s="117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205"/>
      <c r="Z798" s="205"/>
      <c r="AA798" s="205"/>
      <c r="AB798" s="205"/>
    </row>
    <row r="799">
      <c r="A799" s="205"/>
      <c r="B799" s="48"/>
      <c r="C799" s="117"/>
      <c r="D799" s="117"/>
      <c r="E799" s="117"/>
      <c r="F799" s="117"/>
      <c r="G799" s="117"/>
      <c r="H799" s="117"/>
      <c r="I799" s="117"/>
      <c r="J799" s="117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205"/>
      <c r="Z799" s="205"/>
      <c r="AA799" s="205"/>
      <c r="AB799" s="205"/>
    </row>
    <row r="800">
      <c r="A800" s="205"/>
      <c r="B800" s="48"/>
      <c r="C800" s="117"/>
      <c r="D800" s="117"/>
      <c r="E800" s="117"/>
      <c r="F800" s="117"/>
      <c r="G800" s="117"/>
      <c r="H800" s="117"/>
      <c r="I800" s="117"/>
      <c r="J800" s="117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205"/>
      <c r="Z800" s="205"/>
      <c r="AA800" s="205"/>
      <c r="AB800" s="205"/>
    </row>
    <row r="801">
      <c r="A801" s="205"/>
      <c r="B801" s="48"/>
      <c r="C801" s="117"/>
      <c r="D801" s="117"/>
      <c r="E801" s="117"/>
      <c r="F801" s="117"/>
      <c r="G801" s="117"/>
      <c r="H801" s="117"/>
      <c r="I801" s="117"/>
      <c r="J801" s="117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205"/>
      <c r="Z801" s="205"/>
      <c r="AA801" s="205"/>
      <c r="AB801" s="205"/>
    </row>
    <row r="802">
      <c r="A802" s="205"/>
      <c r="B802" s="48"/>
      <c r="C802" s="117"/>
      <c r="D802" s="117"/>
      <c r="E802" s="117"/>
      <c r="F802" s="117"/>
      <c r="G802" s="117"/>
      <c r="H802" s="117"/>
      <c r="I802" s="117"/>
      <c r="J802" s="117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205"/>
      <c r="Z802" s="205"/>
      <c r="AA802" s="205"/>
      <c r="AB802" s="205"/>
    </row>
    <row r="803">
      <c r="A803" s="205"/>
      <c r="B803" s="48"/>
      <c r="C803" s="117"/>
      <c r="D803" s="117"/>
      <c r="E803" s="117"/>
      <c r="F803" s="117"/>
      <c r="G803" s="117"/>
      <c r="H803" s="117"/>
      <c r="I803" s="117"/>
      <c r="J803" s="117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205"/>
      <c r="Z803" s="205"/>
      <c r="AA803" s="205"/>
      <c r="AB803" s="205"/>
    </row>
    <row r="804">
      <c r="A804" s="205"/>
      <c r="B804" s="48"/>
      <c r="C804" s="117"/>
      <c r="D804" s="117"/>
      <c r="E804" s="117"/>
      <c r="F804" s="117"/>
      <c r="G804" s="117"/>
      <c r="H804" s="117"/>
      <c r="I804" s="117"/>
      <c r="J804" s="117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205"/>
      <c r="Z804" s="205"/>
      <c r="AA804" s="205"/>
      <c r="AB804" s="205"/>
    </row>
    <row r="805">
      <c r="A805" s="205"/>
      <c r="B805" s="48"/>
      <c r="C805" s="117"/>
      <c r="D805" s="117"/>
      <c r="E805" s="117"/>
      <c r="F805" s="117"/>
      <c r="G805" s="117"/>
      <c r="H805" s="117"/>
      <c r="I805" s="117"/>
      <c r="J805" s="117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205"/>
      <c r="Z805" s="205"/>
      <c r="AA805" s="205"/>
      <c r="AB805" s="205"/>
    </row>
    <row r="806">
      <c r="A806" s="205"/>
      <c r="B806" s="48"/>
      <c r="C806" s="117"/>
      <c r="D806" s="117"/>
      <c r="E806" s="117"/>
      <c r="F806" s="117"/>
      <c r="G806" s="117"/>
      <c r="H806" s="117"/>
      <c r="I806" s="117"/>
      <c r="J806" s="117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205"/>
      <c r="Z806" s="205"/>
      <c r="AA806" s="205"/>
      <c r="AB806" s="205"/>
    </row>
    <row r="807">
      <c r="A807" s="205"/>
      <c r="B807" s="48"/>
      <c r="C807" s="117"/>
      <c r="D807" s="117"/>
      <c r="E807" s="117"/>
      <c r="F807" s="117"/>
      <c r="G807" s="117"/>
      <c r="H807" s="117"/>
      <c r="I807" s="117"/>
      <c r="J807" s="117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205"/>
      <c r="Z807" s="205"/>
      <c r="AA807" s="205"/>
      <c r="AB807" s="205"/>
    </row>
    <row r="808">
      <c r="A808" s="205"/>
      <c r="B808" s="48"/>
      <c r="C808" s="117"/>
      <c r="D808" s="117"/>
      <c r="E808" s="117"/>
      <c r="F808" s="117"/>
      <c r="G808" s="117"/>
      <c r="H808" s="117"/>
      <c r="I808" s="117"/>
      <c r="J808" s="117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205"/>
      <c r="Z808" s="205"/>
      <c r="AA808" s="205"/>
      <c r="AB808" s="205"/>
    </row>
    <row r="809">
      <c r="A809" s="205"/>
      <c r="B809" s="48"/>
      <c r="C809" s="117"/>
      <c r="D809" s="117"/>
      <c r="E809" s="117"/>
      <c r="F809" s="117"/>
      <c r="G809" s="117"/>
      <c r="H809" s="117"/>
      <c r="I809" s="117"/>
      <c r="J809" s="117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205"/>
      <c r="Z809" s="205"/>
      <c r="AA809" s="205"/>
      <c r="AB809" s="205"/>
    </row>
    <row r="810">
      <c r="A810" s="205"/>
      <c r="B810" s="48"/>
      <c r="C810" s="117"/>
      <c r="D810" s="117"/>
      <c r="E810" s="117"/>
      <c r="F810" s="117"/>
      <c r="G810" s="117"/>
      <c r="H810" s="117"/>
      <c r="I810" s="117"/>
      <c r="J810" s="117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205"/>
      <c r="Z810" s="205"/>
      <c r="AA810" s="205"/>
      <c r="AB810" s="205"/>
    </row>
    <row r="811">
      <c r="A811" s="205"/>
      <c r="B811" s="48"/>
      <c r="C811" s="117"/>
      <c r="D811" s="117"/>
      <c r="E811" s="117"/>
      <c r="F811" s="117"/>
      <c r="G811" s="117"/>
      <c r="H811" s="117"/>
      <c r="I811" s="117"/>
      <c r="J811" s="117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205"/>
      <c r="Z811" s="205"/>
      <c r="AA811" s="205"/>
      <c r="AB811" s="205"/>
    </row>
    <row r="812">
      <c r="A812" s="205"/>
      <c r="B812" s="48"/>
      <c r="C812" s="117"/>
      <c r="D812" s="117"/>
      <c r="E812" s="117"/>
      <c r="F812" s="117"/>
      <c r="G812" s="117"/>
      <c r="H812" s="117"/>
      <c r="I812" s="117"/>
      <c r="J812" s="117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205"/>
      <c r="Z812" s="205"/>
      <c r="AA812" s="205"/>
      <c r="AB812" s="205"/>
    </row>
    <row r="813">
      <c r="A813" s="205"/>
      <c r="B813" s="48"/>
      <c r="C813" s="117"/>
      <c r="D813" s="117"/>
      <c r="E813" s="117"/>
      <c r="F813" s="117"/>
      <c r="G813" s="117"/>
      <c r="H813" s="117"/>
      <c r="I813" s="117"/>
      <c r="J813" s="117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205"/>
      <c r="Z813" s="205"/>
      <c r="AA813" s="205"/>
      <c r="AB813" s="205"/>
    </row>
    <row r="814">
      <c r="A814" s="205"/>
      <c r="B814" s="48"/>
      <c r="C814" s="117"/>
      <c r="D814" s="117"/>
      <c r="E814" s="117"/>
      <c r="F814" s="117"/>
      <c r="G814" s="117"/>
      <c r="H814" s="117"/>
      <c r="I814" s="117"/>
      <c r="J814" s="117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205"/>
      <c r="Z814" s="205"/>
      <c r="AA814" s="205"/>
      <c r="AB814" s="205"/>
    </row>
    <row r="815">
      <c r="A815" s="205"/>
      <c r="B815" s="48"/>
      <c r="C815" s="117"/>
      <c r="D815" s="117"/>
      <c r="E815" s="117"/>
      <c r="F815" s="117"/>
      <c r="G815" s="117"/>
      <c r="H815" s="117"/>
      <c r="I815" s="117"/>
      <c r="J815" s="117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205"/>
      <c r="Z815" s="205"/>
      <c r="AA815" s="205"/>
      <c r="AB815" s="205"/>
    </row>
    <row r="816">
      <c r="A816" s="205"/>
      <c r="B816" s="48"/>
      <c r="C816" s="117"/>
      <c r="D816" s="117"/>
      <c r="E816" s="117"/>
      <c r="F816" s="117"/>
      <c r="G816" s="117"/>
      <c r="H816" s="117"/>
      <c r="I816" s="117"/>
      <c r="J816" s="117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205"/>
      <c r="Z816" s="205"/>
      <c r="AA816" s="205"/>
      <c r="AB816" s="205"/>
    </row>
    <row r="817">
      <c r="A817" s="205"/>
      <c r="B817" s="48"/>
      <c r="C817" s="117"/>
      <c r="D817" s="117"/>
      <c r="E817" s="117"/>
      <c r="F817" s="117"/>
      <c r="G817" s="117"/>
      <c r="H817" s="117"/>
      <c r="I817" s="117"/>
      <c r="J817" s="117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205"/>
      <c r="Z817" s="205"/>
      <c r="AA817" s="205"/>
      <c r="AB817" s="205"/>
    </row>
    <row r="818">
      <c r="A818" s="205"/>
      <c r="B818" s="48"/>
      <c r="C818" s="117"/>
      <c r="D818" s="117"/>
      <c r="E818" s="117"/>
      <c r="F818" s="117"/>
      <c r="G818" s="117"/>
      <c r="H818" s="117"/>
      <c r="I818" s="117"/>
      <c r="J818" s="117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205"/>
      <c r="Z818" s="205"/>
      <c r="AA818" s="205"/>
      <c r="AB818" s="205"/>
    </row>
    <row r="819">
      <c r="A819" s="205"/>
      <c r="B819" s="48"/>
      <c r="C819" s="117"/>
      <c r="D819" s="117"/>
      <c r="E819" s="117"/>
      <c r="F819" s="117"/>
      <c r="G819" s="117"/>
      <c r="H819" s="117"/>
      <c r="I819" s="117"/>
      <c r="J819" s="117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205"/>
      <c r="Z819" s="205"/>
      <c r="AA819" s="205"/>
      <c r="AB819" s="205"/>
    </row>
    <row r="820">
      <c r="A820" s="205"/>
      <c r="B820" s="48"/>
      <c r="C820" s="117"/>
      <c r="D820" s="117"/>
      <c r="E820" s="117"/>
      <c r="F820" s="117"/>
      <c r="G820" s="117"/>
      <c r="H820" s="117"/>
      <c r="I820" s="117"/>
      <c r="J820" s="117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205"/>
      <c r="Z820" s="205"/>
      <c r="AA820" s="205"/>
      <c r="AB820" s="205"/>
    </row>
    <row r="821">
      <c r="A821" s="205"/>
      <c r="B821" s="48"/>
      <c r="C821" s="117"/>
      <c r="D821" s="117"/>
      <c r="E821" s="117"/>
      <c r="F821" s="117"/>
      <c r="G821" s="117"/>
      <c r="H821" s="117"/>
      <c r="I821" s="117"/>
      <c r="J821" s="117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205"/>
      <c r="Z821" s="205"/>
      <c r="AA821" s="205"/>
      <c r="AB821" s="205"/>
    </row>
    <row r="822">
      <c r="A822" s="205"/>
      <c r="B822" s="48"/>
      <c r="C822" s="117"/>
      <c r="D822" s="117"/>
      <c r="E822" s="117"/>
      <c r="F822" s="117"/>
      <c r="G822" s="117"/>
      <c r="H822" s="117"/>
      <c r="I822" s="117"/>
      <c r="J822" s="117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205"/>
      <c r="Z822" s="205"/>
      <c r="AA822" s="205"/>
      <c r="AB822" s="205"/>
    </row>
    <row r="823">
      <c r="A823" s="205"/>
      <c r="B823" s="48"/>
      <c r="C823" s="117"/>
      <c r="D823" s="117"/>
      <c r="E823" s="117"/>
      <c r="F823" s="117"/>
      <c r="G823" s="117"/>
      <c r="H823" s="117"/>
      <c r="I823" s="117"/>
      <c r="J823" s="117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205"/>
      <c r="Z823" s="205"/>
      <c r="AA823" s="205"/>
      <c r="AB823" s="205"/>
    </row>
    <row r="824">
      <c r="A824" s="205"/>
      <c r="B824" s="48"/>
      <c r="C824" s="117"/>
      <c r="D824" s="117"/>
      <c r="E824" s="117"/>
      <c r="F824" s="117"/>
      <c r="G824" s="117"/>
      <c r="H824" s="117"/>
      <c r="I824" s="117"/>
      <c r="J824" s="117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205"/>
      <c r="Z824" s="205"/>
      <c r="AA824" s="205"/>
      <c r="AB824" s="205"/>
    </row>
    <row r="825">
      <c r="A825" s="205"/>
      <c r="B825" s="48"/>
      <c r="C825" s="117"/>
      <c r="D825" s="117"/>
      <c r="E825" s="117"/>
      <c r="F825" s="117"/>
      <c r="G825" s="117"/>
      <c r="H825" s="117"/>
      <c r="I825" s="117"/>
      <c r="J825" s="117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205"/>
      <c r="Z825" s="205"/>
      <c r="AA825" s="205"/>
      <c r="AB825" s="205"/>
    </row>
    <row r="826">
      <c r="A826" s="205"/>
      <c r="B826" s="48"/>
      <c r="C826" s="117"/>
      <c r="D826" s="117"/>
      <c r="E826" s="117"/>
      <c r="F826" s="117"/>
      <c r="G826" s="117"/>
      <c r="H826" s="117"/>
      <c r="I826" s="117"/>
      <c r="J826" s="117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205"/>
      <c r="Z826" s="205"/>
      <c r="AA826" s="205"/>
      <c r="AB826" s="205"/>
    </row>
    <row r="827">
      <c r="A827" s="205"/>
      <c r="B827" s="48"/>
      <c r="C827" s="117"/>
      <c r="D827" s="117"/>
      <c r="E827" s="117"/>
      <c r="F827" s="117"/>
      <c r="G827" s="117"/>
      <c r="H827" s="117"/>
      <c r="I827" s="117"/>
      <c r="J827" s="117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205"/>
      <c r="Z827" s="205"/>
      <c r="AA827" s="205"/>
      <c r="AB827" s="205"/>
    </row>
    <row r="828">
      <c r="A828" s="205"/>
      <c r="B828" s="48"/>
      <c r="C828" s="117"/>
      <c r="D828" s="117"/>
      <c r="E828" s="117"/>
      <c r="F828" s="117"/>
      <c r="G828" s="117"/>
      <c r="H828" s="117"/>
      <c r="I828" s="117"/>
      <c r="J828" s="117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205"/>
      <c r="Z828" s="205"/>
      <c r="AA828" s="205"/>
      <c r="AB828" s="205"/>
    </row>
    <row r="829">
      <c r="A829" s="205"/>
      <c r="B829" s="48"/>
      <c r="C829" s="117"/>
      <c r="D829" s="117"/>
      <c r="E829" s="117"/>
      <c r="F829" s="117"/>
      <c r="G829" s="117"/>
      <c r="H829" s="117"/>
      <c r="I829" s="117"/>
      <c r="J829" s="117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205"/>
      <c r="Z829" s="205"/>
      <c r="AA829" s="205"/>
      <c r="AB829" s="205"/>
    </row>
    <row r="830">
      <c r="A830" s="205"/>
      <c r="B830" s="48"/>
      <c r="C830" s="117"/>
      <c r="D830" s="117"/>
      <c r="E830" s="117"/>
      <c r="F830" s="117"/>
      <c r="G830" s="117"/>
      <c r="H830" s="117"/>
      <c r="I830" s="117"/>
      <c r="J830" s="117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205"/>
      <c r="Z830" s="205"/>
      <c r="AA830" s="205"/>
      <c r="AB830" s="205"/>
    </row>
    <row r="831">
      <c r="A831" s="205"/>
      <c r="B831" s="48"/>
      <c r="C831" s="117"/>
      <c r="D831" s="117"/>
      <c r="E831" s="117"/>
      <c r="F831" s="117"/>
      <c r="G831" s="117"/>
      <c r="H831" s="117"/>
      <c r="I831" s="117"/>
      <c r="J831" s="117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205"/>
      <c r="Z831" s="205"/>
      <c r="AA831" s="205"/>
      <c r="AB831" s="205"/>
    </row>
    <row r="832">
      <c r="A832" s="205"/>
      <c r="B832" s="48"/>
      <c r="C832" s="117"/>
      <c r="D832" s="117"/>
      <c r="E832" s="117"/>
      <c r="F832" s="117"/>
      <c r="G832" s="117"/>
      <c r="H832" s="117"/>
      <c r="I832" s="117"/>
      <c r="J832" s="117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205"/>
      <c r="Z832" s="205"/>
      <c r="AA832" s="205"/>
      <c r="AB832" s="205"/>
    </row>
    <row r="833">
      <c r="A833" s="205"/>
      <c r="B833" s="48"/>
      <c r="C833" s="117"/>
      <c r="D833" s="117"/>
      <c r="E833" s="117"/>
      <c r="F833" s="117"/>
      <c r="G833" s="117"/>
      <c r="H833" s="117"/>
      <c r="I833" s="117"/>
      <c r="J833" s="117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205"/>
      <c r="Z833" s="205"/>
      <c r="AA833" s="205"/>
      <c r="AB833" s="205"/>
    </row>
    <row r="834">
      <c r="A834" s="205"/>
      <c r="B834" s="48"/>
      <c r="C834" s="117"/>
      <c r="D834" s="117"/>
      <c r="E834" s="117"/>
      <c r="F834" s="117"/>
      <c r="G834" s="117"/>
      <c r="H834" s="117"/>
      <c r="I834" s="117"/>
      <c r="J834" s="117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205"/>
      <c r="Z834" s="205"/>
      <c r="AA834" s="205"/>
      <c r="AB834" s="205"/>
    </row>
    <row r="835">
      <c r="A835" s="205"/>
      <c r="B835" s="48"/>
      <c r="C835" s="117"/>
      <c r="D835" s="117"/>
      <c r="E835" s="117"/>
      <c r="F835" s="117"/>
      <c r="G835" s="117"/>
      <c r="H835" s="117"/>
      <c r="I835" s="117"/>
      <c r="J835" s="117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205"/>
      <c r="Z835" s="205"/>
      <c r="AA835" s="205"/>
      <c r="AB835" s="205"/>
    </row>
    <row r="836">
      <c r="A836" s="205"/>
      <c r="B836" s="48"/>
      <c r="C836" s="117"/>
      <c r="D836" s="117"/>
      <c r="E836" s="117"/>
      <c r="F836" s="117"/>
      <c r="G836" s="117"/>
      <c r="H836" s="117"/>
      <c r="I836" s="117"/>
      <c r="J836" s="117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205"/>
      <c r="Z836" s="205"/>
      <c r="AA836" s="205"/>
      <c r="AB836" s="205"/>
    </row>
    <row r="837">
      <c r="A837" s="205"/>
      <c r="B837" s="48"/>
      <c r="C837" s="117"/>
      <c r="D837" s="117"/>
      <c r="E837" s="117"/>
      <c r="F837" s="117"/>
      <c r="G837" s="117"/>
      <c r="H837" s="117"/>
      <c r="I837" s="117"/>
      <c r="J837" s="117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205"/>
      <c r="Z837" s="205"/>
      <c r="AA837" s="205"/>
      <c r="AB837" s="205"/>
    </row>
    <row r="838">
      <c r="A838" s="205"/>
      <c r="B838" s="48"/>
      <c r="C838" s="117"/>
      <c r="D838" s="117"/>
      <c r="E838" s="117"/>
      <c r="F838" s="117"/>
      <c r="G838" s="117"/>
      <c r="H838" s="117"/>
      <c r="I838" s="117"/>
      <c r="J838" s="117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205"/>
      <c r="Z838" s="205"/>
      <c r="AA838" s="205"/>
      <c r="AB838" s="205"/>
    </row>
    <row r="839">
      <c r="A839" s="205"/>
      <c r="B839" s="48"/>
      <c r="C839" s="117"/>
      <c r="D839" s="117"/>
      <c r="E839" s="117"/>
      <c r="F839" s="117"/>
      <c r="G839" s="117"/>
      <c r="H839" s="117"/>
      <c r="I839" s="117"/>
      <c r="J839" s="117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205"/>
      <c r="Z839" s="205"/>
      <c r="AA839" s="205"/>
      <c r="AB839" s="205"/>
    </row>
    <row r="840">
      <c r="A840" s="205"/>
      <c r="B840" s="48"/>
      <c r="C840" s="117"/>
      <c r="D840" s="117"/>
      <c r="E840" s="117"/>
      <c r="F840" s="117"/>
      <c r="G840" s="117"/>
      <c r="H840" s="117"/>
      <c r="I840" s="117"/>
      <c r="J840" s="117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205"/>
      <c r="Z840" s="205"/>
      <c r="AA840" s="205"/>
      <c r="AB840" s="205"/>
    </row>
    <row r="841">
      <c r="A841" s="205"/>
      <c r="B841" s="48"/>
      <c r="C841" s="117"/>
      <c r="D841" s="117"/>
      <c r="E841" s="117"/>
      <c r="F841" s="117"/>
      <c r="G841" s="117"/>
      <c r="H841" s="117"/>
      <c r="I841" s="117"/>
      <c r="J841" s="117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205"/>
      <c r="Z841" s="205"/>
      <c r="AA841" s="205"/>
      <c r="AB841" s="205"/>
    </row>
    <row r="842">
      <c r="A842" s="205"/>
      <c r="B842" s="48"/>
      <c r="C842" s="117"/>
      <c r="D842" s="117"/>
      <c r="E842" s="117"/>
      <c r="F842" s="117"/>
      <c r="G842" s="117"/>
      <c r="H842" s="117"/>
      <c r="I842" s="117"/>
      <c r="J842" s="117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205"/>
      <c r="Z842" s="205"/>
      <c r="AA842" s="205"/>
      <c r="AB842" s="205"/>
    </row>
    <row r="843">
      <c r="A843" s="205"/>
      <c r="B843" s="48"/>
      <c r="C843" s="117"/>
      <c r="D843" s="117"/>
      <c r="E843" s="117"/>
      <c r="F843" s="117"/>
      <c r="G843" s="117"/>
      <c r="H843" s="117"/>
      <c r="I843" s="117"/>
      <c r="J843" s="117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205"/>
      <c r="Z843" s="205"/>
      <c r="AA843" s="205"/>
      <c r="AB843" s="205"/>
    </row>
    <row r="844">
      <c r="A844" s="205"/>
      <c r="B844" s="48"/>
      <c r="C844" s="117"/>
      <c r="D844" s="117"/>
      <c r="E844" s="117"/>
      <c r="F844" s="117"/>
      <c r="G844" s="117"/>
      <c r="H844" s="117"/>
      <c r="I844" s="117"/>
      <c r="J844" s="117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205"/>
      <c r="Z844" s="205"/>
      <c r="AA844" s="205"/>
      <c r="AB844" s="205"/>
    </row>
    <row r="845">
      <c r="A845" s="205"/>
      <c r="B845" s="48"/>
      <c r="C845" s="117"/>
      <c r="D845" s="117"/>
      <c r="E845" s="117"/>
      <c r="F845" s="117"/>
      <c r="G845" s="117"/>
      <c r="H845" s="117"/>
      <c r="I845" s="117"/>
      <c r="J845" s="117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205"/>
      <c r="Z845" s="205"/>
      <c r="AA845" s="205"/>
      <c r="AB845" s="205"/>
    </row>
    <row r="846">
      <c r="A846" s="205"/>
      <c r="B846" s="48"/>
      <c r="C846" s="117"/>
      <c r="D846" s="117"/>
      <c r="E846" s="117"/>
      <c r="F846" s="117"/>
      <c r="G846" s="117"/>
      <c r="H846" s="117"/>
      <c r="I846" s="117"/>
      <c r="J846" s="117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205"/>
      <c r="Z846" s="205"/>
      <c r="AA846" s="205"/>
      <c r="AB846" s="205"/>
    </row>
    <row r="847">
      <c r="A847" s="205"/>
      <c r="B847" s="48"/>
      <c r="C847" s="117"/>
      <c r="D847" s="117"/>
      <c r="E847" s="117"/>
      <c r="F847" s="117"/>
      <c r="G847" s="117"/>
      <c r="H847" s="117"/>
      <c r="I847" s="117"/>
      <c r="J847" s="117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205"/>
      <c r="Z847" s="205"/>
      <c r="AA847" s="205"/>
      <c r="AB847" s="205"/>
    </row>
    <row r="848">
      <c r="A848" s="205"/>
      <c r="B848" s="48"/>
      <c r="C848" s="117"/>
      <c r="D848" s="117"/>
      <c r="E848" s="117"/>
      <c r="F848" s="117"/>
      <c r="G848" s="117"/>
      <c r="H848" s="117"/>
      <c r="I848" s="117"/>
      <c r="J848" s="117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205"/>
      <c r="Z848" s="205"/>
      <c r="AA848" s="205"/>
      <c r="AB848" s="205"/>
    </row>
    <row r="849">
      <c r="A849" s="205"/>
      <c r="B849" s="48"/>
      <c r="C849" s="117"/>
      <c r="D849" s="117"/>
      <c r="E849" s="117"/>
      <c r="F849" s="117"/>
      <c r="G849" s="117"/>
      <c r="H849" s="117"/>
      <c r="I849" s="117"/>
      <c r="J849" s="117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205"/>
      <c r="Z849" s="205"/>
      <c r="AA849" s="205"/>
      <c r="AB849" s="205"/>
    </row>
    <row r="850">
      <c r="A850" s="205"/>
      <c r="B850" s="48"/>
      <c r="C850" s="117"/>
      <c r="D850" s="117"/>
      <c r="E850" s="117"/>
      <c r="F850" s="117"/>
      <c r="G850" s="117"/>
      <c r="H850" s="117"/>
      <c r="I850" s="117"/>
      <c r="J850" s="117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205"/>
      <c r="Z850" s="205"/>
      <c r="AA850" s="205"/>
      <c r="AB850" s="205"/>
    </row>
    <row r="851">
      <c r="A851" s="205"/>
      <c r="B851" s="48"/>
      <c r="C851" s="117"/>
      <c r="D851" s="117"/>
      <c r="E851" s="117"/>
      <c r="F851" s="117"/>
      <c r="G851" s="117"/>
      <c r="H851" s="117"/>
      <c r="I851" s="117"/>
      <c r="J851" s="117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205"/>
      <c r="Z851" s="205"/>
      <c r="AA851" s="205"/>
      <c r="AB851" s="205"/>
    </row>
    <row r="852">
      <c r="A852" s="205"/>
      <c r="B852" s="48"/>
      <c r="C852" s="117"/>
      <c r="D852" s="117"/>
      <c r="E852" s="117"/>
      <c r="F852" s="117"/>
      <c r="G852" s="117"/>
      <c r="H852" s="117"/>
      <c r="I852" s="117"/>
      <c r="J852" s="117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205"/>
      <c r="Z852" s="205"/>
      <c r="AA852" s="205"/>
      <c r="AB852" s="205"/>
    </row>
    <row r="853">
      <c r="A853" s="205"/>
      <c r="B853" s="48"/>
      <c r="C853" s="117"/>
      <c r="D853" s="117"/>
      <c r="E853" s="117"/>
      <c r="F853" s="117"/>
      <c r="G853" s="117"/>
      <c r="H853" s="117"/>
      <c r="I853" s="117"/>
      <c r="J853" s="117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205"/>
      <c r="Z853" s="205"/>
      <c r="AA853" s="205"/>
      <c r="AB853" s="205"/>
    </row>
    <row r="854">
      <c r="A854" s="205"/>
      <c r="B854" s="48"/>
      <c r="C854" s="117"/>
      <c r="D854" s="117"/>
      <c r="E854" s="117"/>
      <c r="F854" s="117"/>
      <c r="G854" s="117"/>
      <c r="H854" s="117"/>
      <c r="I854" s="117"/>
      <c r="J854" s="117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205"/>
      <c r="Z854" s="205"/>
      <c r="AA854" s="205"/>
      <c r="AB854" s="205"/>
    </row>
    <row r="855">
      <c r="A855" s="205"/>
      <c r="B855" s="48"/>
      <c r="C855" s="117"/>
      <c r="D855" s="117"/>
      <c r="E855" s="117"/>
      <c r="F855" s="117"/>
      <c r="G855" s="117"/>
      <c r="H855" s="117"/>
      <c r="I855" s="117"/>
      <c r="J855" s="117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205"/>
      <c r="Z855" s="205"/>
      <c r="AA855" s="205"/>
      <c r="AB855" s="205"/>
    </row>
    <row r="856">
      <c r="A856" s="205"/>
      <c r="B856" s="48"/>
      <c r="C856" s="117"/>
      <c r="D856" s="117"/>
      <c r="E856" s="117"/>
      <c r="F856" s="117"/>
      <c r="G856" s="117"/>
      <c r="H856" s="117"/>
      <c r="I856" s="117"/>
      <c r="J856" s="117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205"/>
      <c r="Z856" s="205"/>
      <c r="AA856" s="205"/>
      <c r="AB856" s="205"/>
    </row>
    <row r="857">
      <c r="A857" s="205"/>
      <c r="B857" s="48"/>
      <c r="C857" s="117"/>
      <c r="D857" s="117"/>
      <c r="E857" s="117"/>
      <c r="F857" s="117"/>
      <c r="G857" s="117"/>
      <c r="H857" s="117"/>
      <c r="I857" s="117"/>
      <c r="J857" s="117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205"/>
      <c r="Z857" s="205"/>
      <c r="AA857" s="205"/>
      <c r="AB857" s="205"/>
    </row>
    <row r="858">
      <c r="A858" s="205"/>
      <c r="B858" s="48"/>
      <c r="C858" s="117"/>
      <c r="D858" s="117"/>
      <c r="E858" s="117"/>
      <c r="F858" s="117"/>
      <c r="G858" s="117"/>
      <c r="H858" s="117"/>
      <c r="I858" s="117"/>
      <c r="J858" s="117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205"/>
      <c r="Z858" s="205"/>
      <c r="AA858" s="205"/>
      <c r="AB858" s="205"/>
    </row>
    <row r="859">
      <c r="A859" s="205"/>
      <c r="B859" s="48"/>
      <c r="C859" s="117"/>
      <c r="D859" s="117"/>
      <c r="E859" s="117"/>
      <c r="F859" s="117"/>
      <c r="G859" s="117"/>
      <c r="H859" s="117"/>
      <c r="I859" s="117"/>
      <c r="J859" s="117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205"/>
      <c r="Z859" s="205"/>
      <c r="AA859" s="205"/>
      <c r="AB859" s="205"/>
    </row>
    <row r="860">
      <c r="A860" s="205"/>
      <c r="B860" s="48"/>
      <c r="C860" s="117"/>
      <c r="D860" s="117"/>
      <c r="E860" s="117"/>
      <c r="F860" s="117"/>
      <c r="G860" s="117"/>
      <c r="H860" s="117"/>
      <c r="I860" s="117"/>
      <c r="J860" s="117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205"/>
      <c r="Z860" s="205"/>
      <c r="AA860" s="205"/>
      <c r="AB860" s="205"/>
    </row>
    <row r="861">
      <c r="A861" s="205"/>
      <c r="B861" s="48"/>
      <c r="C861" s="117"/>
      <c r="D861" s="117"/>
      <c r="E861" s="117"/>
      <c r="F861" s="117"/>
      <c r="G861" s="117"/>
      <c r="H861" s="117"/>
      <c r="I861" s="117"/>
      <c r="J861" s="117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205"/>
      <c r="Z861" s="205"/>
      <c r="AA861" s="205"/>
      <c r="AB861" s="205"/>
    </row>
    <row r="862">
      <c r="A862" s="205"/>
      <c r="B862" s="48"/>
      <c r="C862" s="117"/>
      <c r="D862" s="117"/>
      <c r="E862" s="117"/>
      <c r="F862" s="117"/>
      <c r="G862" s="117"/>
      <c r="H862" s="117"/>
      <c r="I862" s="117"/>
      <c r="J862" s="117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205"/>
      <c r="Z862" s="205"/>
      <c r="AA862" s="205"/>
      <c r="AB862" s="205"/>
    </row>
    <row r="863">
      <c r="A863" s="205"/>
      <c r="B863" s="48"/>
      <c r="C863" s="117"/>
      <c r="D863" s="117"/>
      <c r="E863" s="117"/>
      <c r="F863" s="117"/>
      <c r="G863" s="117"/>
      <c r="H863" s="117"/>
      <c r="I863" s="117"/>
      <c r="J863" s="117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205"/>
      <c r="Z863" s="205"/>
      <c r="AA863" s="205"/>
      <c r="AB863" s="205"/>
    </row>
    <row r="864">
      <c r="A864" s="205"/>
      <c r="B864" s="48"/>
      <c r="C864" s="117"/>
      <c r="D864" s="117"/>
      <c r="E864" s="117"/>
      <c r="F864" s="117"/>
      <c r="G864" s="117"/>
      <c r="H864" s="117"/>
      <c r="I864" s="117"/>
      <c r="J864" s="117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205"/>
      <c r="Z864" s="205"/>
      <c r="AA864" s="205"/>
      <c r="AB864" s="205"/>
    </row>
    <row r="865">
      <c r="A865" s="205"/>
      <c r="B865" s="48"/>
      <c r="C865" s="117"/>
      <c r="D865" s="117"/>
      <c r="E865" s="117"/>
      <c r="F865" s="117"/>
      <c r="G865" s="117"/>
      <c r="H865" s="117"/>
      <c r="I865" s="117"/>
      <c r="J865" s="117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205"/>
      <c r="Z865" s="205"/>
      <c r="AA865" s="205"/>
      <c r="AB865" s="205"/>
    </row>
    <row r="866">
      <c r="A866" s="205"/>
      <c r="B866" s="48"/>
      <c r="C866" s="117"/>
      <c r="D866" s="117"/>
      <c r="E866" s="117"/>
      <c r="F866" s="117"/>
      <c r="G866" s="117"/>
      <c r="H866" s="117"/>
      <c r="I866" s="117"/>
      <c r="J866" s="117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205"/>
      <c r="Z866" s="205"/>
      <c r="AA866" s="205"/>
      <c r="AB866" s="205"/>
    </row>
    <row r="867">
      <c r="A867" s="205"/>
      <c r="B867" s="48"/>
      <c r="C867" s="117"/>
      <c r="D867" s="117"/>
      <c r="E867" s="117"/>
      <c r="F867" s="117"/>
      <c r="G867" s="117"/>
      <c r="H867" s="117"/>
      <c r="I867" s="117"/>
      <c r="J867" s="117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205"/>
      <c r="Z867" s="205"/>
      <c r="AA867" s="205"/>
      <c r="AB867" s="205"/>
    </row>
    <row r="868">
      <c r="A868" s="205"/>
      <c r="B868" s="48"/>
      <c r="C868" s="117"/>
      <c r="D868" s="117"/>
      <c r="E868" s="117"/>
      <c r="F868" s="117"/>
      <c r="G868" s="117"/>
      <c r="H868" s="117"/>
      <c r="I868" s="117"/>
      <c r="J868" s="117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205"/>
      <c r="Z868" s="205"/>
      <c r="AA868" s="205"/>
      <c r="AB868" s="205"/>
    </row>
    <row r="869">
      <c r="A869" s="205"/>
      <c r="B869" s="48"/>
      <c r="C869" s="117"/>
      <c r="D869" s="117"/>
      <c r="E869" s="117"/>
      <c r="F869" s="117"/>
      <c r="G869" s="117"/>
      <c r="H869" s="117"/>
      <c r="I869" s="117"/>
      <c r="J869" s="117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205"/>
      <c r="Z869" s="205"/>
      <c r="AA869" s="205"/>
      <c r="AB869" s="205"/>
    </row>
    <row r="870">
      <c r="A870" s="205"/>
      <c r="B870" s="48"/>
      <c r="C870" s="117"/>
      <c r="D870" s="117"/>
      <c r="E870" s="117"/>
      <c r="F870" s="117"/>
      <c r="G870" s="117"/>
      <c r="H870" s="117"/>
      <c r="I870" s="117"/>
      <c r="J870" s="117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205"/>
      <c r="Z870" s="205"/>
      <c r="AA870" s="205"/>
      <c r="AB870" s="205"/>
    </row>
    <row r="871">
      <c r="A871" s="205"/>
      <c r="B871" s="48"/>
      <c r="C871" s="117"/>
      <c r="D871" s="117"/>
      <c r="E871" s="117"/>
      <c r="F871" s="117"/>
      <c r="G871" s="117"/>
      <c r="H871" s="117"/>
      <c r="I871" s="117"/>
      <c r="J871" s="117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205"/>
      <c r="Z871" s="205"/>
      <c r="AA871" s="205"/>
      <c r="AB871" s="205"/>
    </row>
    <row r="872">
      <c r="A872" s="205"/>
      <c r="B872" s="48"/>
      <c r="C872" s="117"/>
      <c r="D872" s="117"/>
      <c r="E872" s="117"/>
      <c r="F872" s="117"/>
      <c r="G872" s="117"/>
      <c r="H872" s="117"/>
      <c r="I872" s="117"/>
      <c r="J872" s="117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205"/>
      <c r="Z872" s="205"/>
      <c r="AA872" s="205"/>
      <c r="AB872" s="205"/>
    </row>
    <row r="873">
      <c r="A873" s="205"/>
      <c r="B873" s="48"/>
      <c r="C873" s="117"/>
      <c r="D873" s="117"/>
      <c r="E873" s="117"/>
      <c r="F873" s="117"/>
      <c r="G873" s="117"/>
      <c r="H873" s="117"/>
      <c r="I873" s="117"/>
      <c r="J873" s="117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205"/>
      <c r="Z873" s="205"/>
      <c r="AA873" s="205"/>
      <c r="AB873" s="205"/>
    </row>
    <row r="874">
      <c r="A874" s="205"/>
      <c r="B874" s="48"/>
      <c r="C874" s="117"/>
      <c r="D874" s="117"/>
      <c r="E874" s="117"/>
      <c r="F874" s="117"/>
      <c r="G874" s="117"/>
      <c r="H874" s="117"/>
      <c r="I874" s="117"/>
      <c r="J874" s="117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205"/>
      <c r="Z874" s="205"/>
      <c r="AA874" s="205"/>
      <c r="AB874" s="205"/>
    </row>
    <row r="875">
      <c r="A875" s="205"/>
      <c r="B875" s="48"/>
      <c r="C875" s="117"/>
      <c r="D875" s="117"/>
      <c r="E875" s="117"/>
      <c r="F875" s="117"/>
      <c r="G875" s="117"/>
      <c r="H875" s="117"/>
      <c r="I875" s="117"/>
      <c r="J875" s="117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205"/>
      <c r="Z875" s="205"/>
      <c r="AA875" s="205"/>
      <c r="AB875" s="205"/>
    </row>
    <row r="876">
      <c r="A876" s="205"/>
      <c r="B876" s="48"/>
      <c r="C876" s="117"/>
      <c r="D876" s="117"/>
      <c r="E876" s="117"/>
      <c r="F876" s="117"/>
      <c r="G876" s="117"/>
      <c r="H876" s="117"/>
      <c r="I876" s="117"/>
      <c r="J876" s="117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205"/>
      <c r="Z876" s="205"/>
      <c r="AA876" s="205"/>
      <c r="AB876" s="205"/>
    </row>
    <row r="877">
      <c r="A877" s="205"/>
      <c r="B877" s="48"/>
      <c r="C877" s="117"/>
      <c r="D877" s="117"/>
      <c r="E877" s="117"/>
      <c r="F877" s="117"/>
      <c r="G877" s="117"/>
      <c r="H877" s="117"/>
      <c r="I877" s="117"/>
      <c r="J877" s="117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205"/>
      <c r="Z877" s="205"/>
      <c r="AA877" s="205"/>
      <c r="AB877" s="205"/>
    </row>
    <row r="878">
      <c r="A878" s="205"/>
      <c r="B878" s="48"/>
      <c r="C878" s="117"/>
      <c r="D878" s="117"/>
      <c r="E878" s="117"/>
      <c r="F878" s="117"/>
      <c r="G878" s="117"/>
      <c r="H878" s="117"/>
      <c r="I878" s="117"/>
      <c r="J878" s="117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205"/>
      <c r="Z878" s="205"/>
      <c r="AA878" s="205"/>
      <c r="AB878" s="205"/>
    </row>
    <row r="879">
      <c r="A879" s="205"/>
      <c r="B879" s="48"/>
      <c r="C879" s="117"/>
      <c r="D879" s="117"/>
      <c r="E879" s="117"/>
      <c r="F879" s="117"/>
      <c r="G879" s="117"/>
      <c r="H879" s="117"/>
      <c r="I879" s="117"/>
      <c r="J879" s="117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205"/>
      <c r="Z879" s="205"/>
      <c r="AA879" s="205"/>
      <c r="AB879" s="205"/>
    </row>
    <row r="880">
      <c r="A880" s="205"/>
      <c r="B880" s="48"/>
      <c r="C880" s="117"/>
      <c r="D880" s="117"/>
      <c r="E880" s="117"/>
      <c r="F880" s="117"/>
      <c r="G880" s="117"/>
      <c r="H880" s="117"/>
      <c r="I880" s="117"/>
      <c r="J880" s="117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205"/>
      <c r="Z880" s="205"/>
      <c r="AA880" s="205"/>
      <c r="AB880" s="205"/>
    </row>
    <row r="881">
      <c r="A881" s="205"/>
      <c r="B881" s="48"/>
      <c r="C881" s="117"/>
      <c r="D881" s="117"/>
      <c r="E881" s="117"/>
      <c r="F881" s="117"/>
      <c r="G881" s="117"/>
      <c r="H881" s="117"/>
      <c r="I881" s="117"/>
      <c r="J881" s="117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205"/>
      <c r="Z881" s="205"/>
      <c r="AA881" s="205"/>
      <c r="AB881" s="205"/>
    </row>
    <row r="882">
      <c r="A882" s="205"/>
      <c r="B882" s="48"/>
      <c r="C882" s="117"/>
      <c r="D882" s="117"/>
      <c r="E882" s="117"/>
      <c r="F882" s="117"/>
      <c r="G882" s="117"/>
      <c r="H882" s="117"/>
      <c r="I882" s="117"/>
      <c r="J882" s="117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205"/>
      <c r="Z882" s="205"/>
      <c r="AA882" s="205"/>
      <c r="AB882" s="205"/>
    </row>
    <row r="883">
      <c r="A883" s="205"/>
      <c r="B883" s="48"/>
      <c r="C883" s="117"/>
      <c r="D883" s="117"/>
      <c r="E883" s="117"/>
      <c r="F883" s="117"/>
      <c r="G883" s="117"/>
      <c r="H883" s="117"/>
      <c r="I883" s="117"/>
      <c r="J883" s="117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205"/>
      <c r="Z883" s="205"/>
      <c r="AA883" s="205"/>
      <c r="AB883" s="205"/>
    </row>
    <row r="884">
      <c r="A884" s="205"/>
      <c r="B884" s="48"/>
      <c r="C884" s="117"/>
      <c r="D884" s="117"/>
      <c r="E884" s="117"/>
      <c r="F884" s="117"/>
      <c r="G884" s="117"/>
      <c r="H884" s="117"/>
      <c r="I884" s="117"/>
      <c r="J884" s="117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205"/>
      <c r="Z884" s="205"/>
      <c r="AA884" s="205"/>
      <c r="AB884" s="205"/>
    </row>
    <row r="885">
      <c r="A885" s="205"/>
      <c r="B885" s="48"/>
      <c r="C885" s="117"/>
      <c r="D885" s="117"/>
      <c r="E885" s="117"/>
      <c r="F885" s="117"/>
      <c r="G885" s="117"/>
      <c r="H885" s="117"/>
      <c r="I885" s="117"/>
      <c r="J885" s="117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205"/>
      <c r="Z885" s="205"/>
      <c r="AA885" s="205"/>
      <c r="AB885" s="205"/>
    </row>
    <row r="886">
      <c r="A886" s="205"/>
      <c r="B886" s="48"/>
      <c r="C886" s="117"/>
      <c r="D886" s="117"/>
      <c r="E886" s="117"/>
      <c r="F886" s="117"/>
      <c r="G886" s="117"/>
      <c r="H886" s="117"/>
      <c r="I886" s="117"/>
      <c r="J886" s="117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205"/>
      <c r="Z886" s="205"/>
      <c r="AA886" s="205"/>
      <c r="AB886" s="205"/>
    </row>
    <row r="887">
      <c r="A887" s="205"/>
      <c r="B887" s="48"/>
      <c r="C887" s="117"/>
      <c r="D887" s="117"/>
      <c r="E887" s="117"/>
      <c r="F887" s="117"/>
      <c r="G887" s="117"/>
      <c r="H887" s="117"/>
      <c r="I887" s="117"/>
      <c r="J887" s="117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205"/>
      <c r="Z887" s="205"/>
      <c r="AA887" s="205"/>
      <c r="AB887" s="205"/>
    </row>
    <row r="888">
      <c r="A888" s="205"/>
      <c r="B888" s="48"/>
      <c r="C888" s="117"/>
      <c r="D888" s="117"/>
      <c r="E888" s="117"/>
      <c r="F888" s="117"/>
      <c r="G888" s="117"/>
      <c r="H888" s="117"/>
      <c r="I888" s="117"/>
      <c r="J888" s="117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205"/>
      <c r="Z888" s="205"/>
      <c r="AA888" s="205"/>
      <c r="AB888" s="205"/>
    </row>
    <row r="889">
      <c r="A889" s="205"/>
      <c r="B889" s="48"/>
      <c r="C889" s="117"/>
      <c r="D889" s="117"/>
      <c r="E889" s="117"/>
      <c r="F889" s="117"/>
      <c r="G889" s="117"/>
      <c r="H889" s="117"/>
      <c r="I889" s="117"/>
      <c r="J889" s="117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205"/>
      <c r="Z889" s="205"/>
      <c r="AA889" s="205"/>
      <c r="AB889" s="205"/>
    </row>
    <row r="890">
      <c r="A890" s="205"/>
      <c r="B890" s="48"/>
      <c r="C890" s="117"/>
      <c r="D890" s="117"/>
      <c r="E890" s="117"/>
      <c r="F890" s="117"/>
      <c r="G890" s="117"/>
      <c r="H890" s="117"/>
      <c r="I890" s="117"/>
      <c r="J890" s="117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205"/>
      <c r="Z890" s="205"/>
      <c r="AA890" s="205"/>
      <c r="AB890" s="205"/>
    </row>
    <row r="891">
      <c r="A891" s="205"/>
      <c r="B891" s="48"/>
      <c r="C891" s="117"/>
      <c r="D891" s="117"/>
      <c r="E891" s="117"/>
      <c r="F891" s="117"/>
      <c r="G891" s="117"/>
      <c r="H891" s="117"/>
      <c r="I891" s="117"/>
      <c r="J891" s="117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205"/>
      <c r="Z891" s="205"/>
      <c r="AA891" s="205"/>
      <c r="AB891" s="205"/>
    </row>
    <row r="892">
      <c r="A892" s="205"/>
      <c r="B892" s="48"/>
      <c r="C892" s="117"/>
      <c r="D892" s="117"/>
      <c r="E892" s="117"/>
      <c r="F892" s="117"/>
      <c r="G892" s="117"/>
      <c r="H892" s="117"/>
      <c r="I892" s="117"/>
      <c r="J892" s="117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205"/>
      <c r="Z892" s="205"/>
      <c r="AA892" s="205"/>
      <c r="AB892" s="205"/>
    </row>
    <row r="893">
      <c r="A893" s="205"/>
      <c r="B893" s="48"/>
      <c r="C893" s="117"/>
      <c r="D893" s="117"/>
      <c r="E893" s="117"/>
      <c r="F893" s="117"/>
      <c r="G893" s="117"/>
      <c r="H893" s="117"/>
      <c r="I893" s="117"/>
      <c r="J893" s="117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205"/>
      <c r="Z893" s="205"/>
      <c r="AA893" s="205"/>
      <c r="AB893" s="205"/>
    </row>
    <row r="894">
      <c r="A894" s="205"/>
      <c r="B894" s="48"/>
      <c r="C894" s="117"/>
      <c r="D894" s="117"/>
      <c r="E894" s="117"/>
      <c r="F894" s="117"/>
      <c r="G894" s="117"/>
      <c r="H894" s="117"/>
      <c r="I894" s="117"/>
      <c r="J894" s="117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205"/>
      <c r="Z894" s="205"/>
      <c r="AA894" s="205"/>
      <c r="AB894" s="205"/>
    </row>
    <row r="895">
      <c r="A895" s="205"/>
      <c r="B895" s="48"/>
      <c r="C895" s="117"/>
      <c r="D895" s="117"/>
      <c r="E895" s="117"/>
      <c r="F895" s="117"/>
      <c r="G895" s="117"/>
      <c r="H895" s="117"/>
      <c r="I895" s="117"/>
      <c r="J895" s="117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205"/>
      <c r="Z895" s="205"/>
      <c r="AA895" s="205"/>
      <c r="AB895" s="205"/>
    </row>
    <row r="896">
      <c r="A896" s="205"/>
      <c r="B896" s="48"/>
      <c r="C896" s="117"/>
      <c r="D896" s="117"/>
      <c r="E896" s="117"/>
      <c r="F896" s="117"/>
      <c r="G896" s="117"/>
      <c r="H896" s="117"/>
      <c r="I896" s="117"/>
      <c r="J896" s="117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205"/>
      <c r="Z896" s="205"/>
      <c r="AA896" s="205"/>
      <c r="AB896" s="205"/>
    </row>
    <row r="897">
      <c r="A897" s="205"/>
      <c r="B897" s="48"/>
      <c r="C897" s="117"/>
      <c r="D897" s="117"/>
      <c r="E897" s="117"/>
      <c r="F897" s="117"/>
      <c r="G897" s="117"/>
      <c r="H897" s="117"/>
      <c r="I897" s="117"/>
      <c r="J897" s="117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205"/>
      <c r="Z897" s="205"/>
      <c r="AA897" s="205"/>
      <c r="AB897" s="205"/>
    </row>
    <row r="898">
      <c r="A898" s="205"/>
      <c r="B898" s="48"/>
      <c r="C898" s="117"/>
      <c r="D898" s="117"/>
      <c r="E898" s="117"/>
      <c r="F898" s="117"/>
      <c r="G898" s="117"/>
      <c r="H898" s="117"/>
      <c r="I898" s="117"/>
      <c r="J898" s="117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205"/>
      <c r="Z898" s="205"/>
      <c r="AA898" s="205"/>
      <c r="AB898" s="205"/>
    </row>
    <row r="899">
      <c r="A899" s="205"/>
      <c r="B899" s="48"/>
      <c r="C899" s="117"/>
      <c r="D899" s="117"/>
      <c r="E899" s="117"/>
      <c r="F899" s="117"/>
      <c r="G899" s="117"/>
      <c r="H899" s="117"/>
      <c r="I899" s="117"/>
      <c r="J899" s="117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205"/>
      <c r="Z899" s="205"/>
      <c r="AA899" s="205"/>
      <c r="AB899" s="205"/>
    </row>
    <row r="900">
      <c r="A900" s="205"/>
      <c r="B900" s="48"/>
      <c r="C900" s="117"/>
      <c r="D900" s="117"/>
      <c r="E900" s="117"/>
      <c r="F900" s="117"/>
      <c r="G900" s="117"/>
      <c r="H900" s="117"/>
      <c r="I900" s="117"/>
      <c r="J900" s="117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205"/>
      <c r="Z900" s="205"/>
      <c r="AA900" s="205"/>
      <c r="AB900" s="205"/>
    </row>
    <row r="901">
      <c r="A901" s="205"/>
      <c r="B901" s="48"/>
      <c r="C901" s="117"/>
      <c r="D901" s="117"/>
      <c r="E901" s="117"/>
      <c r="F901" s="117"/>
      <c r="G901" s="117"/>
      <c r="H901" s="117"/>
      <c r="I901" s="117"/>
      <c r="J901" s="117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205"/>
      <c r="Z901" s="205"/>
      <c r="AA901" s="205"/>
      <c r="AB901" s="205"/>
    </row>
    <row r="902">
      <c r="A902" s="205"/>
      <c r="B902" s="48"/>
      <c r="C902" s="117"/>
      <c r="D902" s="117"/>
      <c r="E902" s="117"/>
      <c r="F902" s="117"/>
      <c r="G902" s="117"/>
      <c r="H902" s="117"/>
      <c r="I902" s="117"/>
      <c r="J902" s="117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205"/>
      <c r="Z902" s="205"/>
      <c r="AA902" s="205"/>
      <c r="AB902" s="205"/>
    </row>
    <row r="903">
      <c r="A903" s="205"/>
      <c r="B903" s="48"/>
      <c r="C903" s="117"/>
      <c r="D903" s="117"/>
      <c r="E903" s="117"/>
      <c r="F903" s="117"/>
      <c r="G903" s="117"/>
      <c r="H903" s="117"/>
      <c r="I903" s="117"/>
      <c r="J903" s="117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205"/>
      <c r="Z903" s="205"/>
      <c r="AA903" s="205"/>
      <c r="AB903" s="205"/>
    </row>
    <row r="904">
      <c r="A904" s="205"/>
      <c r="B904" s="48"/>
      <c r="C904" s="117"/>
      <c r="D904" s="117"/>
      <c r="E904" s="117"/>
      <c r="F904" s="117"/>
      <c r="G904" s="117"/>
      <c r="H904" s="117"/>
      <c r="I904" s="117"/>
      <c r="J904" s="117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205"/>
      <c r="Z904" s="205"/>
      <c r="AA904" s="205"/>
      <c r="AB904" s="205"/>
    </row>
    <row r="905">
      <c r="A905" s="205"/>
      <c r="B905" s="48"/>
      <c r="C905" s="117"/>
      <c r="D905" s="117"/>
      <c r="E905" s="117"/>
      <c r="F905" s="117"/>
      <c r="G905" s="117"/>
      <c r="H905" s="117"/>
      <c r="I905" s="117"/>
      <c r="J905" s="117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205"/>
      <c r="Z905" s="205"/>
      <c r="AA905" s="205"/>
      <c r="AB905" s="205"/>
    </row>
    <row r="906">
      <c r="A906" s="205"/>
      <c r="B906" s="48"/>
      <c r="C906" s="117"/>
      <c r="D906" s="117"/>
      <c r="E906" s="117"/>
      <c r="F906" s="117"/>
      <c r="G906" s="117"/>
      <c r="H906" s="117"/>
      <c r="I906" s="117"/>
      <c r="J906" s="117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205"/>
      <c r="Z906" s="205"/>
      <c r="AA906" s="205"/>
      <c r="AB906" s="205"/>
    </row>
    <row r="907">
      <c r="A907" s="205"/>
      <c r="B907" s="48"/>
      <c r="C907" s="117"/>
      <c r="D907" s="117"/>
      <c r="E907" s="117"/>
      <c r="F907" s="117"/>
      <c r="G907" s="117"/>
      <c r="H907" s="117"/>
      <c r="I907" s="117"/>
      <c r="J907" s="117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205"/>
      <c r="Z907" s="205"/>
      <c r="AA907" s="205"/>
      <c r="AB907" s="205"/>
    </row>
    <row r="908">
      <c r="A908" s="205"/>
      <c r="B908" s="48"/>
      <c r="C908" s="117"/>
      <c r="D908" s="117"/>
      <c r="E908" s="117"/>
      <c r="F908" s="117"/>
      <c r="G908" s="117"/>
      <c r="H908" s="117"/>
      <c r="I908" s="117"/>
      <c r="J908" s="117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205"/>
      <c r="Z908" s="205"/>
      <c r="AA908" s="205"/>
      <c r="AB908" s="205"/>
    </row>
    <row r="909">
      <c r="A909" s="205"/>
      <c r="B909" s="48"/>
      <c r="C909" s="117"/>
      <c r="D909" s="117"/>
      <c r="E909" s="117"/>
      <c r="F909" s="117"/>
      <c r="G909" s="117"/>
      <c r="H909" s="117"/>
      <c r="I909" s="117"/>
      <c r="J909" s="117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205"/>
      <c r="Z909" s="205"/>
      <c r="AA909" s="205"/>
      <c r="AB909" s="205"/>
    </row>
    <row r="910">
      <c r="A910" s="205"/>
      <c r="B910" s="48"/>
      <c r="C910" s="117"/>
      <c r="D910" s="117"/>
      <c r="E910" s="117"/>
      <c r="F910" s="117"/>
      <c r="G910" s="117"/>
      <c r="H910" s="117"/>
      <c r="I910" s="117"/>
      <c r="J910" s="117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205"/>
      <c r="Z910" s="205"/>
      <c r="AA910" s="205"/>
      <c r="AB910" s="205"/>
    </row>
    <row r="911">
      <c r="A911" s="205"/>
      <c r="B911" s="48"/>
      <c r="C911" s="117"/>
      <c r="D911" s="117"/>
      <c r="E911" s="117"/>
      <c r="F911" s="117"/>
      <c r="G911" s="117"/>
      <c r="H911" s="117"/>
      <c r="I911" s="117"/>
      <c r="J911" s="117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205"/>
      <c r="Z911" s="205"/>
      <c r="AA911" s="205"/>
      <c r="AB911" s="205"/>
    </row>
    <row r="912">
      <c r="A912" s="205"/>
      <c r="B912" s="48"/>
      <c r="C912" s="117"/>
      <c r="D912" s="117"/>
      <c r="E912" s="117"/>
      <c r="F912" s="117"/>
      <c r="G912" s="117"/>
      <c r="H912" s="117"/>
      <c r="I912" s="117"/>
      <c r="J912" s="117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205"/>
      <c r="Z912" s="205"/>
      <c r="AA912" s="205"/>
      <c r="AB912" s="205"/>
    </row>
    <row r="913">
      <c r="A913" s="205"/>
      <c r="B913" s="48"/>
      <c r="C913" s="117"/>
      <c r="D913" s="117"/>
      <c r="E913" s="117"/>
      <c r="F913" s="117"/>
      <c r="G913" s="117"/>
      <c r="H913" s="117"/>
      <c r="I913" s="117"/>
      <c r="J913" s="117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205"/>
      <c r="Z913" s="205"/>
      <c r="AA913" s="205"/>
      <c r="AB913" s="205"/>
    </row>
    <row r="914">
      <c r="A914" s="205"/>
      <c r="B914" s="48"/>
      <c r="C914" s="117"/>
      <c r="D914" s="117"/>
      <c r="E914" s="117"/>
      <c r="F914" s="117"/>
      <c r="G914" s="117"/>
      <c r="H914" s="117"/>
      <c r="I914" s="117"/>
      <c r="J914" s="117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205"/>
      <c r="Z914" s="205"/>
      <c r="AA914" s="205"/>
      <c r="AB914" s="205"/>
    </row>
    <row r="915">
      <c r="A915" s="205"/>
      <c r="B915" s="48"/>
      <c r="C915" s="117"/>
      <c r="D915" s="117"/>
      <c r="E915" s="117"/>
      <c r="F915" s="117"/>
      <c r="G915" s="117"/>
      <c r="H915" s="117"/>
      <c r="I915" s="117"/>
      <c r="J915" s="117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205"/>
      <c r="Z915" s="205"/>
      <c r="AA915" s="205"/>
      <c r="AB915" s="205"/>
    </row>
    <row r="916">
      <c r="A916" s="205"/>
      <c r="B916" s="48"/>
      <c r="C916" s="117"/>
      <c r="D916" s="117"/>
      <c r="E916" s="117"/>
      <c r="F916" s="117"/>
      <c r="G916" s="117"/>
      <c r="H916" s="117"/>
      <c r="I916" s="117"/>
      <c r="J916" s="117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205"/>
      <c r="Z916" s="205"/>
      <c r="AA916" s="205"/>
      <c r="AB916" s="205"/>
    </row>
    <row r="917">
      <c r="A917" s="205"/>
      <c r="B917" s="48"/>
      <c r="C917" s="117"/>
      <c r="D917" s="117"/>
      <c r="E917" s="117"/>
      <c r="F917" s="117"/>
      <c r="G917" s="117"/>
      <c r="H917" s="117"/>
      <c r="I917" s="117"/>
      <c r="J917" s="117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205"/>
      <c r="Z917" s="205"/>
      <c r="AA917" s="205"/>
      <c r="AB917" s="205"/>
    </row>
    <row r="918">
      <c r="A918" s="205"/>
      <c r="B918" s="48"/>
      <c r="C918" s="117"/>
      <c r="D918" s="117"/>
      <c r="E918" s="117"/>
      <c r="F918" s="117"/>
      <c r="G918" s="117"/>
      <c r="H918" s="117"/>
      <c r="I918" s="117"/>
      <c r="J918" s="117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205"/>
      <c r="Z918" s="205"/>
      <c r="AA918" s="205"/>
      <c r="AB918" s="205"/>
    </row>
    <row r="919">
      <c r="A919" s="205"/>
      <c r="B919" s="48"/>
      <c r="C919" s="117"/>
      <c r="D919" s="117"/>
      <c r="E919" s="117"/>
      <c r="F919" s="117"/>
      <c r="G919" s="117"/>
      <c r="H919" s="117"/>
      <c r="I919" s="117"/>
      <c r="J919" s="117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205"/>
      <c r="Z919" s="205"/>
      <c r="AA919" s="205"/>
      <c r="AB919" s="205"/>
    </row>
    <row r="920">
      <c r="A920" s="205"/>
      <c r="B920" s="48"/>
      <c r="C920" s="117"/>
      <c r="D920" s="117"/>
      <c r="E920" s="117"/>
      <c r="F920" s="117"/>
      <c r="G920" s="117"/>
      <c r="H920" s="117"/>
      <c r="I920" s="117"/>
      <c r="J920" s="117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205"/>
      <c r="Z920" s="205"/>
      <c r="AA920" s="205"/>
      <c r="AB920" s="205"/>
    </row>
    <row r="921">
      <c r="A921" s="205"/>
      <c r="B921" s="48"/>
      <c r="C921" s="117"/>
      <c r="D921" s="117"/>
      <c r="E921" s="117"/>
      <c r="F921" s="117"/>
      <c r="G921" s="117"/>
      <c r="H921" s="117"/>
      <c r="I921" s="117"/>
      <c r="J921" s="117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205"/>
      <c r="Z921" s="205"/>
      <c r="AA921" s="205"/>
      <c r="AB921" s="205"/>
    </row>
    <row r="922">
      <c r="A922" s="205"/>
      <c r="B922" s="48"/>
      <c r="C922" s="117"/>
      <c r="D922" s="117"/>
      <c r="E922" s="117"/>
      <c r="F922" s="117"/>
      <c r="G922" s="117"/>
      <c r="H922" s="117"/>
      <c r="I922" s="117"/>
      <c r="J922" s="117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205"/>
      <c r="Z922" s="205"/>
      <c r="AA922" s="205"/>
      <c r="AB922" s="205"/>
    </row>
    <row r="923">
      <c r="A923" s="205"/>
      <c r="B923" s="48"/>
      <c r="C923" s="117"/>
      <c r="D923" s="117"/>
      <c r="E923" s="117"/>
      <c r="F923" s="117"/>
      <c r="G923" s="117"/>
      <c r="H923" s="117"/>
      <c r="I923" s="117"/>
      <c r="J923" s="117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205"/>
      <c r="Z923" s="205"/>
      <c r="AA923" s="205"/>
      <c r="AB923" s="205"/>
    </row>
    <row r="924">
      <c r="A924" s="205"/>
      <c r="B924" s="48"/>
      <c r="C924" s="117"/>
      <c r="D924" s="117"/>
      <c r="E924" s="117"/>
      <c r="F924" s="117"/>
      <c r="G924" s="117"/>
      <c r="H924" s="117"/>
      <c r="I924" s="117"/>
      <c r="J924" s="117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205"/>
      <c r="Z924" s="205"/>
      <c r="AA924" s="205"/>
      <c r="AB924" s="205"/>
    </row>
    <row r="925">
      <c r="A925" s="205"/>
      <c r="B925" s="48"/>
      <c r="C925" s="117"/>
      <c r="D925" s="117"/>
      <c r="E925" s="117"/>
      <c r="F925" s="117"/>
      <c r="G925" s="117"/>
      <c r="H925" s="117"/>
      <c r="I925" s="117"/>
      <c r="J925" s="117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205"/>
      <c r="Z925" s="205"/>
      <c r="AA925" s="205"/>
      <c r="AB925" s="205"/>
    </row>
    <row r="926">
      <c r="A926" s="205"/>
      <c r="B926" s="48"/>
      <c r="C926" s="117"/>
      <c r="D926" s="117"/>
      <c r="E926" s="117"/>
      <c r="F926" s="117"/>
      <c r="G926" s="117"/>
      <c r="H926" s="117"/>
      <c r="I926" s="117"/>
      <c r="J926" s="117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205"/>
      <c r="Z926" s="205"/>
      <c r="AA926" s="205"/>
      <c r="AB926" s="205"/>
    </row>
    <row r="927">
      <c r="A927" s="205"/>
      <c r="B927" s="48"/>
      <c r="C927" s="117"/>
      <c r="D927" s="117"/>
      <c r="E927" s="117"/>
      <c r="F927" s="117"/>
      <c r="G927" s="117"/>
      <c r="H927" s="117"/>
      <c r="I927" s="117"/>
      <c r="J927" s="117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205"/>
      <c r="Z927" s="205"/>
      <c r="AA927" s="205"/>
      <c r="AB927" s="205"/>
    </row>
    <row r="928">
      <c r="A928" s="205"/>
      <c r="B928" s="48"/>
      <c r="C928" s="117"/>
      <c r="D928" s="117"/>
      <c r="E928" s="117"/>
      <c r="F928" s="117"/>
      <c r="G928" s="117"/>
      <c r="H928" s="117"/>
      <c r="I928" s="117"/>
      <c r="J928" s="117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205"/>
      <c r="Z928" s="205"/>
      <c r="AA928" s="205"/>
      <c r="AB928" s="205"/>
    </row>
    <row r="929">
      <c r="A929" s="205"/>
      <c r="B929" s="48"/>
      <c r="C929" s="117"/>
      <c r="D929" s="117"/>
      <c r="E929" s="117"/>
      <c r="F929" s="117"/>
      <c r="G929" s="117"/>
      <c r="H929" s="117"/>
      <c r="I929" s="117"/>
      <c r="J929" s="117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205"/>
      <c r="Z929" s="205"/>
      <c r="AA929" s="205"/>
      <c r="AB929" s="205"/>
    </row>
    <row r="930">
      <c r="A930" s="205"/>
      <c r="B930" s="48"/>
      <c r="C930" s="117"/>
      <c r="D930" s="117"/>
      <c r="E930" s="117"/>
      <c r="F930" s="117"/>
      <c r="G930" s="117"/>
      <c r="H930" s="117"/>
      <c r="I930" s="117"/>
      <c r="J930" s="117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205"/>
      <c r="Z930" s="205"/>
      <c r="AA930" s="205"/>
      <c r="AB930" s="205"/>
    </row>
    <row r="931">
      <c r="A931" s="205"/>
      <c r="B931" s="48"/>
      <c r="C931" s="117"/>
      <c r="D931" s="117"/>
      <c r="E931" s="117"/>
      <c r="F931" s="117"/>
      <c r="G931" s="117"/>
      <c r="H931" s="117"/>
      <c r="I931" s="117"/>
      <c r="J931" s="117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205"/>
      <c r="Z931" s="205"/>
      <c r="AA931" s="205"/>
      <c r="AB931" s="205"/>
    </row>
    <row r="932">
      <c r="A932" s="205"/>
      <c r="B932" s="48"/>
      <c r="C932" s="117"/>
      <c r="D932" s="117"/>
      <c r="E932" s="117"/>
      <c r="F932" s="117"/>
      <c r="G932" s="117"/>
      <c r="H932" s="117"/>
      <c r="I932" s="117"/>
      <c r="J932" s="117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205"/>
      <c r="Z932" s="205"/>
      <c r="AA932" s="205"/>
      <c r="AB932" s="205"/>
    </row>
    <row r="933">
      <c r="A933" s="205"/>
      <c r="B933" s="48"/>
      <c r="C933" s="117"/>
      <c r="D933" s="117"/>
      <c r="E933" s="117"/>
      <c r="F933" s="117"/>
      <c r="G933" s="117"/>
      <c r="H933" s="117"/>
      <c r="I933" s="117"/>
      <c r="J933" s="117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205"/>
      <c r="Z933" s="205"/>
      <c r="AA933" s="205"/>
      <c r="AB933" s="205"/>
    </row>
    <row r="934">
      <c r="A934" s="205"/>
      <c r="B934" s="48"/>
      <c r="C934" s="117"/>
      <c r="D934" s="117"/>
      <c r="E934" s="117"/>
      <c r="F934" s="117"/>
      <c r="G934" s="117"/>
      <c r="H934" s="117"/>
      <c r="I934" s="117"/>
      <c r="J934" s="117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205"/>
      <c r="Z934" s="205"/>
      <c r="AA934" s="205"/>
      <c r="AB934" s="205"/>
    </row>
    <row r="935">
      <c r="A935" s="205"/>
      <c r="B935" s="48"/>
      <c r="C935" s="117"/>
      <c r="D935" s="117"/>
      <c r="E935" s="117"/>
      <c r="F935" s="117"/>
      <c r="G935" s="117"/>
      <c r="H935" s="117"/>
      <c r="I935" s="117"/>
      <c r="J935" s="117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205"/>
      <c r="Z935" s="205"/>
      <c r="AA935" s="205"/>
      <c r="AB935" s="205"/>
    </row>
    <row r="936">
      <c r="A936" s="205"/>
      <c r="B936" s="48"/>
      <c r="C936" s="117"/>
      <c r="D936" s="117"/>
      <c r="E936" s="117"/>
      <c r="F936" s="117"/>
      <c r="G936" s="117"/>
      <c r="H936" s="117"/>
      <c r="I936" s="117"/>
      <c r="J936" s="117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205"/>
      <c r="Z936" s="205"/>
      <c r="AA936" s="205"/>
      <c r="AB936" s="205"/>
    </row>
    <row r="937">
      <c r="A937" s="205"/>
      <c r="B937" s="48"/>
      <c r="C937" s="117"/>
      <c r="D937" s="117"/>
      <c r="E937" s="117"/>
      <c r="F937" s="117"/>
      <c r="G937" s="117"/>
      <c r="H937" s="117"/>
      <c r="I937" s="117"/>
      <c r="J937" s="117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205"/>
      <c r="Z937" s="205"/>
      <c r="AA937" s="205"/>
      <c r="AB937" s="205"/>
    </row>
    <row r="938">
      <c r="A938" s="205"/>
      <c r="B938" s="48"/>
      <c r="C938" s="117"/>
      <c r="D938" s="117"/>
      <c r="E938" s="117"/>
      <c r="F938" s="117"/>
      <c r="G938" s="117"/>
      <c r="H938" s="117"/>
      <c r="I938" s="117"/>
      <c r="J938" s="117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205"/>
      <c r="Z938" s="205"/>
      <c r="AA938" s="205"/>
      <c r="AB938" s="205"/>
    </row>
    <row r="939">
      <c r="A939" s="205"/>
      <c r="B939" s="48"/>
      <c r="C939" s="117"/>
      <c r="D939" s="117"/>
      <c r="E939" s="117"/>
      <c r="F939" s="117"/>
      <c r="G939" s="117"/>
      <c r="H939" s="117"/>
      <c r="I939" s="117"/>
      <c r="J939" s="117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205"/>
      <c r="Z939" s="205"/>
      <c r="AA939" s="205"/>
      <c r="AB939" s="205"/>
    </row>
    <row r="940">
      <c r="A940" s="205"/>
      <c r="B940" s="48"/>
      <c r="C940" s="117"/>
      <c r="D940" s="117"/>
      <c r="E940" s="117"/>
      <c r="F940" s="117"/>
      <c r="G940" s="117"/>
      <c r="H940" s="117"/>
      <c r="I940" s="117"/>
      <c r="J940" s="117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205"/>
      <c r="Z940" s="205"/>
      <c r="AA940" s="205"/>
      <c r="AB940" s="205"/>
    </row>
    <row r="941">
      <c r="A941" s="205"/>
      <c r="B941" s="48"/>
      <c r="C941" s="117"/>
      <c r="D941" s="117"/>
      <c r="E941" s="117"/>
      <c r="F941" s="117"/>
      <c r="G941" s="117"/>
      <c r="H941" s="117"/>
      <c r="I941" s="117"/>
      <c r="J941" s="117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205"/>
      <c r="Z941" s="205"/>
      <c r="AA941" s="205"/>
      <c r="AB941" s="205"/>
    </row>
    <row r="942">
      <c r="A942" s="205"/>
      <c r="B942" s="48"/>
      <c r="C942" s="117"/>
      <c r="D942" s="117"/>
      <c r="E942" s="117"/>
      <c r="F942" s="117"/>
      <c r="G942" s="117"/>
      <c r="H942" s="117"/>
      <c r="I942" s="117"/>
      <c r="J942" s="117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205"/>
      <c r="Z942" s="205"/>
      <c r="AA942" s="205"/>
      <c r="AB942" s="205"/>
    </row>
    <row r="943">
      <c r="A943" s="205"/>
      <c r="B943" s="48"/>
      <c r="C943" s="117"/>
      <c r="D943" s="117"/>
      <c r="E943" s="117"/>
      <c r="F943" s="117"/>
      <c r="G943" s="117"/>
      <c r="H943" s="117"/>
      <c r="I943" s="117"/>
      <c r="J943" s="117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205"/>
      <c r="Z943" s="205"/>
      <c r="AA943" s="205"/>
      <c r="AB943" s="205"/>
    </row>
    <row r="944">
      <c r="A944" s="205"/>
      <c r="B944" s="48"/>
      <c r="C944" s="117"/>
      <c r="D944" s="117"/>
      <c r="E944" s="117"/>
      <c r="F944" s="117"/>
      <c r="G944" s="117"/>
      <c r="H944" s="117"/>
      <c r="I944" s="117"/>
      <c r="J944" s="117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205"/>
      <c r="Z944" s="205"/>
      <c r="AA944" s="205"/>
      <c r="AB944" s="205"/>
    </row>
    <row r="945">
      <c r="A945" s="205"/>
      <c r="B945" s="48"/>
      <c r="C945" s="117"/>
      <c r="D945" s="117"/>
      <c r="E945" s="117"/>
      <c r="F945" s="117"/>
      <c r="G945" s="117"/>
      <c r="H945" s="117"/>
      <c r="I945" s="117"/>
      <c r="J945" s="117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205"/>
      <c r="Z945" s="205"/>
      <c r="AA945" s="205"/>
      <c r="AB945" s="205"/>
    </row>
    <row r="946">
      <c r="A946" s="205"/>
      <c r="B946" s="48"/>
      <c r="C946" s="117"/>
      <c r="D946" s="117"/>
      <c r="E946" s="117"/>
      <c r="F946" s="117"/>
      <c r="G946" s="117"/>
      <c r="H946" s="117"/>
      <c r="I946" s="117"/>
      <c r="J946" s="117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205"/>
      <c r="Z946" s="205"/>
      <c r="AA946" s="205"/>
      <c r="AB946" s="205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52.63"/>
    <col customWidth="1" min="3" max="27" width="10.63"/>
    <col customWidth="1" min="28" max="28" width="4.13"/>
  </cols>
  <sheetData>
    <row r="1" ht="8.25" customHeight="1">
      <c r="A1" s="46"/>
      <c r="B1" s="4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216"/>
      <c r="AC1" s="48"/>
    </row>
    <row r="2" ht="12.0" customHeight="1">
      <c r="A2" s="264"/>
      <c r="B2" s="49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58"/>
      <c r="AC2" s="48"/>
    </row>
    <row r="3" ht="12.0" customHeight="1">
      <c r="A3" s="264"/>
      <c r="B3" s="49" t="s">
        <v>11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58"/>
      <c r="AC3" s="48"/>
    </row>
    <row r="4" ht="12.0" customHeight="1">
      <c r="A4" s="264"/>
      <c r="B4" s="217" t="s">
        <v>138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58"/>
      <c r="AC4" s="48"/>
    </row>
    <row r="5" ht="12.0" customHeight="1">
      <c r="A5" s="264"/>
      <c r="B5" s="52" t="s">
        <v>17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58"/>
      <c r="AC5" s="48"/>
    </row>
    <row r="6" ht="12.0" customHeight="1">
      <c r="A6" s="264"/>
      <c r="B6" s="49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58"/>
      <c r="AC6" s="48"/>
    </row>
    <row r="7" ht="15.75" customHeight="1">
      <c r="A7" s="46"/>
      <c r="B7" s="47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218"/>
      <c r="AC7" s="48"/>
    </row>
    <row r="8" ht="15.75" customHeight="1">
      <c r="A8" s="46"/>
      <c r="B8" s="47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118"/>
      <c r="S8" s="118"/>
      <c r="T8" s="118"/>
      <c r="U8" s="118"/>
      <c r="V8" s="118"/>
      <c r="W8" s="118"/>
      <c r="X8" s="118"/>
      <c r="Y8" s="216"/>
      <c r="Z8" s="216"/>
      <c r="AA8" s="47"/>
      <c r="AB8" s="218"/>
      <c r="AC8" s="48"/>
    </row>
    <row r="9" ht="15.75" customHeight="1">
      <c r="A9" s="264"/>
      <c r="B9" s="222"/>
      <c r="C9" s="265">
        <v>43830.0</v>
      </c>
      <c r="D9" s="265">
        <v>43921.0</v>
      </c>
      <c r="E9" s="265">
        <v>44012.0</v>
      </c>
      <c r="F9" s="265">
        <v>44104.0</v>
      </c>
      <c r="G9" s="265">
        <v>44196.0</v>
      </c>
      <c r="H9" s="265">
        <v>44286.0</v>
      </c>
      <c r="I9" s="265">
        <v>44377.0</v>
      </c>
      <c r="J9" s="265">
        <v>44469.0</v>
      </c>
      <c r="K9" s="265">
        <v>44561.0</v>
      </c>
      <c r="L9" s="265">
        <v>44651.0</v>
      </c>
      <c r="M9" s="265">
        <v>44742.0</v>
      </c>
      <c r="N9" s="265">
        <v>44834.0</v>
      </c>
      <c r="O9" s="265">
        <v>44926.0</v>
      </c>
      <c r="P9" s="265">
        <v>45016.0</v>
      </c>
      <c r="Q9" s="265">
        <v>45107.0</v>
      </c>
      <c r="R9" s="265">
        <v>45199.0</v>
      </c>
      <c r="S9" s="265">
        <v>45291.0</v>
      </c>
      <c r="T9" s="265">
        <v>45382.0</v>
      </c>
      <c r="U9" s="265">
        <v>45473.0</v>
      </c>
      <c r="V9" s="265">
        <v>45565.0</v>
      </c>
      <c r="W9" s="265">
        <v>45657.0</v>
      </c>
      <c r="X9" s="265">
        <v>45747.0</v>
      </c>
      <c r="Y9" s="265">
        <v>45838.0</v>
      </c>
      <c r="Z9" s="265">
        <v>45930.0</v>
      </c>
      <c r="AA9" s="265">
        <v>46022.0</v>
      </c>
      <c r="AB9" s="58"/>
      <c r="AC9" s="48"/>
    </row>
    <row r="10" ht="15.75" customHeight="1">
      <c r="A10" s="264"/>
      <c r="B10" s="222"/>
      <c r="C10" s="27" t="s">
        <v>28</v>
      </c>
      <c r="D10" s="27" t="s">
        <v>28</v>
      </c>
      <c r="E10" s="27" t="s">
        <v>28</v>
      </c>
      <c r="F10" s="27" t="s">
        <v>28</v>
      </c>
      <c r="G10" s="27" t="s">
        <v>28</v>
      </c>
      <c r="H10" s="27" t="s">
        <v>28</v>
      </c>
      <c r="I10" s="27" t="s">
        <v>28</v>
      </c>
      <c r="J10" s="27" t="s">
        <v>28</v>
      </c>
      <c r="K10" s="27" t="s">
        <v>28</v>
      </c>
      <c r="L10" s="27" t="s">
        <v>28</v>
      </c>
      <c r="M10" s="27" t="s">
        <v>28</v>
      </c>
      <c r="N10" s="27" t="s">
        <v>28</v>
      </c>
      <c r="O10" s="27" t="s">
        <v>28</v>
      </c>
      <c r="P10" s="27" t="s">
        <v>28</v>
      </c>
      <c r="Q10" s="27" t="s">
        <v>28</v>
      </c>
      <c r="R10" s="27" t="s">
        <v>28</v>
      </c>
      <c r="S10" s="27" t="s">
        <v>28</v>
      </c>
      <c r="T10" s="27" t="s">
        <v>28</v>
      </c>
      <c r="U10" s="27" t="s">
        <v>28</v>
      </c>
      <c r="V10" s="27" t="s">
        <v>28</v>
      </c>
      <c r="W10" s="27" t="s">
        <v>28</v>
      </c>
      <c r="X10" s="27" t="s">
        <v>28</v>
      </c>
      <c r="Y10" s="27" t="s">
        <v>28</v>
      </c>
      <c r="Z10" s="27" t="s">
        <v>28</v>
      </c>
      <c r="AA10" s="27" t="s">
        <v>28</v>
      </c>
      <c r="AB10" s="58"/>
      <c r="AC10" s="48"/>
    </row>
    <row r="11" ht="15.75" customHeight="1">
      <c r="A11" s="266"/>
      <c r="B11" s="267" t="s">
        <v>180</v>
      </c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58"/>
      <c r="AC11" s="48"/>
    </row>
    <row r="12">
      <c r="A12" s="266"/>
      <c r="B12" s="200" t="s">
        <v>181</v>
      </c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58"/>
      <c r="AC12" s="48"/>
    </row>
    <row r="13" ht="15.75" customHeight="1">
      <c r="A13" s="266"/>
      <c r="B13" s="270" t="s">
        <v>182</v>
      </c>
      <c r="C13" s="177">
        <v>-92.531</v>
      </c>
      <c r="D13" s="177">
        <v>-33.433</v>
      </c>
      <c r="E13" s="177">
        <v>-31.872</v>
      </c>
      <c r="F13" s="177">
        <v>-64.434</v>
      </c>
      <c r="G13" s="177">
        <v>-171.491</v>
      </c>
      <c r="H13" s="177">
        <v>-49.483</v>
      </c>
      <c r="I13" s="177">
        <v>-64.703</v>
      </c>
      <c r="J13" s="177">
        <v>-99.06</v>
      </c>
      <c r="K13" s="177">
        <v>-165.334</v>
      </c>
      <c r="L13" s="177">
        <v>-45.004</v>
      </c>
      <c r="M13" s="177">
        <v>-74.854</v>
      </c>
      <c r="N13" s="177">
        <v>-67.021</v>
      </c>
      <c r="O13" s="177">
        <v>-364.634</v>
      </c>
      <c r="P13" s="177">
        <v>141.751</v>
      </c>
      <c r="Q13" s="177">
        <v>366.617</v>
      </c>
      <c r="R13" s="177">
        <v>669.653</v>
      </c>
      <c r="S13" s="177">
        <v>1030.53</v>
      </c>
      <c r="T13" s="177">
        <v>378.814</v>
      </c>
      <c r="U13" s="177">
        <v>866.086</v>
      </c>
      <c r="V13" s="177">
        <v>1419.472</v>
      </c>
      <c r="W13" s="177">
        <v>1972.112</v>
      </c>
      <c r="X13" s="177">
        <v>557.208</v>
      </c>
      <c r="Y13" s="177">
        <v>1194.195</v>
      </c>
      <c r="Z13" s="177">
        <v>1976.873</v>
      </c>
      <c r="AA13" s="177">
        <v>2871.672</v>
      </c>
      <c r="AB13" s="58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</row>
    <row r="14" ht="15.75" customHeight="1">
      <c r="A14" s="266"/>
      <c r="B14" s="200" t="s">
        <v>183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58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</row>
    <row r="15" ht="15.75" customHeight="1">
      <c r="A15" s="272"/>
      <c r="B15" s="270" t="s">
        <v>184</v>
      </c>
      <c r="C15" s="177">
        <v>5.073</v>
      </c>
      <c r="D15" s="177">
        <v>0.56</v>
      </c>
      <c r="E15" s="177">
        <v>2.893</v>
      </c>
      <c r="F15" s="177">
        <v>3.783</v>
      </c>
      <c r="G15" s="177">
        <v>7.428</v>
      </c>
      <c r="H15" s="177">
        <v>2.507</v>
      </c>
      <c r="I15" s="177">
        <v>5.242</v>
      </c>
      <c r="J15" s="177">
        <v>10.896</v>
      </c>
      <c r="K15" s="177">
        <v>17.339</v>
      </c>
      <c r="L15" s="177">
        <v>7.655</v>
      </c>
      <c r="M15" s="177">
        <v>18.088</v>
      </c>
      <c r="N15" s="177">
        <v>25.699</v>
      </c>
      <c r="O15" s="177">
        <v>35.581</v>
      </c>
      <c r="P15" s="177">
        <v>13.179</v>
      </c>
      <c r="Q15" s="177">
        <v>27.156</v>
      </c>
      <c r="R15" s="177">
        <v>46.35</v>
      </c>
      <c r="S15" s="177">
        <v>62.895</v>
      </c>
      <c r="T15" s="177">
        <v>18.465</v>
      </c>
      <c r="U15" s="177">
        <v>36.798</v>
      </c>
      <c r="V15" s="177">
        <v>56.067</v>
      </c>
      <c r="W15" s="177">
        <v>77.128</v>
      </c>
      <c r="X15" s="177">
        <v>21.322</v>
      </c>
      <c r="Y15" s="177">
        <v>44.392</v>
      </c>
      <c r="Z15" s="177">
        <v>69.962</v>
      </c>
      <c r="AA15" s="177">
        <v>97.968</v>
      </c>
      <c r="AB15" s="58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</row>
    <row r="16" ht="15.75" customHeight="1">
      <c r="A16" s="272"/>
      <c r="B16" s="183" t="s">
        <v>114</v>
      </c>
      <c r="C16" s="179">
        <v>193.967</v>
      </c>
      <c r="D16" s="179">
        <v>64.181</v>
      </c>
      <c r="E16" s="179">
        <v>87.43</v>
      </c>
      <c r="F16" s="179">
        <v>126.184</v>
      </c>
      <c r="G16" s="179">
        <v>187.79</v>
      </c>
      <c r="H16" s="179">
        <v>77.21</v>
      </c>
      <c r="I16" s="179">
        <v>165.815</v>
      </c>
      <c r="J16" s="179">
        <v>299.404</v>
      </c>
      <c r="K16" s="179">
        <v>503.679</v>
      </c>
      <c r="L16" s="179">
        <v>279.489</v>
      </c>
      <c r="M16" s="179">
        <v>625.185</v>
      </c>
      <c r="N16" s="179">
        <v>1009.827</v>
      </c>
      <c r="O16" s="179">
        <v>1440.922</v>
      </c>
      <c r="P16" s="273">
        <v>491.937</v>
      </c>
      <c r="Q16" s="273">
        <v>1106.8</v>
      </c>
      <c r="R16" s="273">
        <v>1784.854</v>
      </c>
      <c r="S16" s="273">
        <v>2487.648</v>
      </c>
      <c r="T16" s="273">
        <v>883.498</v>
      </c>
      <c r="U16" s="273">
        <v>1718.49</v>
      </c>
      <c r="V16" s="273">
        <v>2569.667</v>
      </c>
      <c r="W16" s="273">
        <v>3469.044</v>
      </c>
      <c r="X16" s="273">
        <v>1074.571</v>
      </c>
      <c r="Y16" s="273">
        <v>2189.754</v>
      </c>
      <c r="Z16" s="273">
        <v>3304.609</v>
      </c>
      <c r="AA16" s="273">
        <v>4701.058</v>
      </c>
      <c r="AB16" s="58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</row>
    <row r="17" ht="15.75" customHeight="1">
      <c r="A17" s="272"/>
      <c r="B17" s="270" t="s">
        <v>185</v>
      </c>
      <c r="C17" s="177">
        <v>-40.34</v>
      </c>
      <c r="D17" s="177">
        <v>-19.404</v>
      </c>
      <c r="E17" s="177">
        <v>-18.613</v>
      </c>
      <c r="F17" s="177">
        <v>-24.079</v>
      </c>
      <c r="G17" s="177">
        <v>-44.025</v>
      </c>
      <c r="H17" s="177">
        <v>-35.392</v>
      </c>
      <c r="I17" s="177">
        <v>-78.958</v>
      </c>
      <c r="J17" s="177">
        <v>-132.732</v>
      </c>
      <c r="K17" s="177">
        <v>-224.654</v>
      </c>
      <c r="L17" s="177">
        <v>-121.699</v>
      </c>
      <c r="M17" s="177">
        <v>-212.71</v>
      </c>
      <c r="N17" s="177">
        <v>-322.255</v>
      </c>
      <c r="O17" s="177">
        <v>-417.612</v>
      </c>
      <c r="P17" s="177">
        <v>-103.986</v>
      </c>
      <c r="Q17" s="177">
        <v>-267.946</v>
      </c>
      <c r="R17" s="177">
        <v>-466.685</v>
      </c>
      <c r="S17" s="177">
        <v>-675.682</v>
      </c>
      <c r="T17" s="177">
        <v>-215.319</v>
      </c>
      <c r="U17" s="177">
        <v>-401.179</v>
      </c>
      <c r="V17" s="177">
        <v>-566.243</v>
      </c>
      <c r="W17" s="177">
        <v>-713.435</v>
      </c>
      <c r="X17" s="177">
        <v>156.751</v>
      </c>
      <c r="Y17" s="177">
        <v>-40.329</v>
      </c>
      <c r="Z17" s="177">
        <v>-95.425</v>
      </c>
      <c r="AA17" s="177">
        <v>-427.259</v>
      </c>
      <c r="AB17" s="58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</row>
    <row r="18" ht="15.75" customHeight="1">
      <c r="B18" s="226" t="s">
        <v>186</v>
      </c>
      <c r="C18" s="179">
        <v>0.0</v>
      </c>
      <c r="D18" s="179">
        <v>0.0</v>
      </c>
      <c r="E18" s="179">
        <v>0.0</v>
      </c>
      <c r="F18" s="179">
        <v>0.0</v>
      </c>
      <c r="G18" s="179">
        <v>0.0</v>
      </c>
      <c r="H18" s="179">
        <v>0.0</v>
      </c>
      <c r="I18" s="179">
        <v>0.0</v>
      </c>
      <c r="J18" s="179">
        <v>0.0</v>
      </c>
      <c r="K18" s="179">
        <v>11.18</v>
      </c>
      <c r="L18" s="179">
        <v>0.0</v>
      </c>
      <c r="M18" s="179">
        <v>0.0</v>
      </c>
      <c r="N18" s="179">
        <v>0.0</v>
      </c>
      <c r="O18" s="179">
        <v>0.0</v>
      </c>
      <c r="P18" s="179">
        <v>0.0</v>
      </c>
      <c r="Q18" s="179">
        <v>0.0</v>
      </c>
      <c r="R18" s="179">
        <v>0.0</v>
      </c>
      <c r="S18" s="179">
        <v>0.0</v>
      </c>
      <c r="T18" s="179">
        <v>0.0</v>
      </c>
      <c r="U18" s="179">
        <v>0.0</v>
      </c>
      <c r="V18" s="179">
        <v>0.0</v>
      </c>
      <c r="W18" s="179">
        <v>0.0</v>
      </c>
      <c r="X18" s="179">
        <v>0.0</v>
      </c>
      <c r="Y18" s="179">
        <v>0.0</v>
      </c>
      <c r="Z18" s="179">
        <v>0.0</v>
      </c>
      <c r="AA18" s="179">
        <v>0.0</v>
      </c>
      <c r="AB18" s="58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</row>
    <row r="19" ht="15.75" customHeight="1">
      <c r="A19" s="272"/>
      <c r="B19" s="274" t="s">
        <v>166</v>
      </c>
      <c r="C19" s="177">
        <v>7.386</v>
      </c>
      <c r="D19" s="177">
        <v>0.131</v>
      </c>
      <c r="E19" s="177">
        <v>0.154</v>
      </c>
      <c r="F19" s="177">
        <v>0.338</v>
      </c>
      <c r="G19" s="177">
        <v>0.227</v>
      </c>
      <c r="H19" s="177">
        <v>0.338</v>
      </c>
      <c r="I19" s="177">
        <v>0.32</v>
      </c>
      <c r="J19" s="177">
        <v>0.502</v>
      </c>
      <c r="K19" s="177">
        <v>2.818</v>
      </c>
      <c r="L19" s="177">
        <v>-2.147</v>
      </c>
      <c r="M19" s="177">
        <v>-1.958</v>
      </c>
      <c r="N19" s="177">
        <v>-1.382</v>
      </c>
      <c r="O19" s="177">
        <v>-1.174</v>
      </c>
      <c r="P19" s="177">
        <v>1.239</v>
      </c>
      <c r="Q19" s="177">
        <v>2.502</v>
      </c>
      <c r="R19" s="177">
        <v>3.47</v>
      </c>
      <c r="S19" s="177">
        <v>17.098</v>
      </c>
      <c r="T19" s="177">
        <v>5.823</v>
      </c>
      <c r="U19" s="177">
        <v>10.234</v>
      </c>
      <c r="V19" s="177">
        <v>15.079</v>
      </c>
      <c r="W19" s="177">
        <v>18.406</v>
      </c>
      <c r="X19" s="177">
        <v>0.96</v>
      </c>
      <c r="Y19" s="177">
        <v>2.122</v>
      </c>
      <c r="Z19" s="177">
        <v>20.264</v>
      </c>
      <c r="AA19" s="177">
        <v>29.238</v>
      </c>
      <c r="AB19" s="58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</row>
    <row r="20" ht="15.75" customHeight="1">
      <c r="A20" s="272"/>
      <c r="B20" s="183" t="s">
        <v>187</v>
      </c>
      <c r="C20" s="179">
        <v>1.799</v>
      </c>
      <c r="D20" s="179">
        <v>-6.524</v>
      </c>
      <c r="E20" s="179">
        <v>-18.584</v>
      </c>
      <c r="F20" s="179">
        <v>13.067</v>
      </c>
      <c r="G20" s="179">
        <v>48.433</v>
      </c>
      <c r="H20" s="179">
        <v>87.09</v>
      </c>
      <c r="I20" s="179">
        <v>95.216</v>
      </c>
      <c r="J20" s="179">
        <v>161.37</v>
      </c>
      <c r="K20" s="179">
        <v>19.338</v>
      </c>
      <c r="L20" s="179">
        <v>13.508</v>
      </c>
      <c r="M20" s="179">
        <v>38.458</v>
      </c>
      <c r="N20" s="179">
        <v>14.063</v>
      </c>
      <c r="O20" s="179">
        <v>17.794</v>
      </c>
      <c r="P20" s="179">
        <v>4.437</v>
      </c>
      <c r="Q20" s="179">
        <v>51.705</v>
      </c>
      <c r="R20" s="179">
        <v>42.995</v>
      </c>
      <c r="S20" s="179">
        <v>15.885</v>
      </c>
      <c r="T20" s="179">
        <v>-1.074</v>
      </c>
      <c r="U20" s="179">
        <v>-26.457</v>
      </c>
      <c r="V20" s="179">
        <v>-65.315</v>
      </c>
      <c r="W20" s="179">
        <v>47.933</v>
      </c>
      <c r="X20" s="179">
        <v>-16.314</v>
      </c>
      <c r="Y20" s="179">
        <v>56.662</v>
      </c>
      <c r="Z20" s="179">
        <v>-68.824</v>
      </c>
      <c r="AA20" s="179">
        <v>-50.432</v>
      </c>
      <c r="AB20" s="58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</row>
    <row r="21" ht="15.75" customHeight="1">
      <c r="A21" s="272"/>
      <c r="B21" s="270" t="s">
        <v>188</v>
      </c>
      <c r="C21" s="177">
        <v>17.681</v>
      </c>
      <c r="D21" s="177">
        <v>4.353</v>
      </c>
      <c r="E21" s="177">
        <v>7.185</v>
      </c>
      <c r="F21" s="177">
        <v>22.77</v>
      </c>
      <c r="G21" s="177">
        <v>39.521</v>
      </c>
      <c r="H21" s="177">
        <v>16.946</v>
      </c>
      <c r="I21" s="177">
        <v>4.658</v>
      </c>
      <c r="J21" s="177">
        <v>7.186</v>
      </c>
      <c r="K21" s="177">
        <v>11.077</v>
      </c>
      <c r="L21" s="177">
        <v>3.706</v>
      </c>
      <c r="M21" s="177">
        <v>8.907</v>
      </c>
      <c r="N21" s="177">
        <v>21.877</v>
      </c>
      <c r="O21" s="177">
        <v>32.479</v>
      </c>
      <c r="P21" s="177">
        <v>16.463</v>
      </c>
      <c r="Q21" s="177">
        <v>40.139</v>
      </c>
      <c r="R21" s="177">
        <v>68.843</v>
      </c>
      <c r="S21" s="177">
        <v>103.572</v>
      </c>
      <c r="T21" s="177">
        <v>41.326</v>
      </c>
      <c r="U21" s="177">
        <v>72.938</v>
      </c>
      <c r="V21" s="177">
        <v>147.924</v>
      </c>
      <c r="W21" s="177">
        <v>179.203</v>
      </c>
      <c r="X21" s="177">
        <v>47.623</v>
      </c>
      <c r="Y21" s="177">
        <v>106.059</v>
      </c>
      <c r="Z21" s="177">
        <v>188.185</v>
      </c>
      <c r="AA21" s="177">
        <v>288.682</v>
      </c>
      <c r="AB21" s="58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</row>
    <row r="22" ht="15.75" customHeight="1">
      <c r="A22" s="272"/>
      <c r="B22" s="183" t="s">
        <v>189</v>
      </c>
      <c r="C22" s="179">
        <v>0.0</v>
      </c>
      <c r="D22" s="179">
        <v>0.0</v>
      </c>
      <c r="E22" s="179">
        <v>0.0</v>
      </c>
      <c r="F22" s="179">
        <v>0.0</v>
      </c>
      <c r="G22" s="179">
        <v>0.0</v>
      </c>
      <c r="H22" s="179">
        <v>0.0</v>
      </c>
      <c r="I22" s="179">
        <v>0.0</v>
      </c>
      <c r="J22" s="179">
        <v>0.0</v>
      </c>
      <c r="K22" s="179">
        <v>0.0</v>
      </c>
      <c r="L22" s="179">
        <v>0.0</v>
      </c>
      <c r="M22" s="179">
        <v>0.0</v>
      </c>
      <c r="N22" s="179">
        <v>0.0</v>
      </c>
      <c r="O22" s="179">
        <v>355.573</v>
      </c>
      <c r="P22" s="179">
        <v>0.0</v>
      </c>
      <c r="Q22" s="179">
        <v>0.0</v>
      </c>
      <c r="R22" s="179">
        <v>0.0</v>
      </c>
      <c r="S22" s="179">
        <v>0.0</v>
      </c>
      <c r="T22" s="179">
        <v>0.0</v>
      </c>
      <c r="U22" s="179">
        <v>0.0</v>
      </c>
      <c r="V22" s="179">
        <v>0.0</v>
      </c>
      <c r="W22" s="179">
        <v>0.0</v>
      </c>
      <c r="X22" s="179">
        <v>0.0</v>
      </c>
      <c r="Y22" s="179">
        <v>0.0</v>
      </c>
      <c r="Z22" s="179">
        <v>0.0</v>
      </c>
      <c r="AA22" s="179">
        <v>0.0</v>
      </c>
      <c r="AB22" s="58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</row>
    <row r="23" ht="15.75" customHeight="1">
      <c r="A23" s="272"/>
      <c r="B23" s="270" t="s">
        <v>190</v>
      </c>
      <c r="C23" s="177">
        <v>18.511</v>
      </c>
      <c r="D23" s="177">
        <v>7.111</v>
      </c>
      <c r="E23" s="177">
        <v>14.053</v>
      </c>
      <c r="F23" s="177">
        <v>20.157</v>
      </c>
      <c r="G23" s="177">
        <v>35.569</v>
      </c>
      <c r="H23" s="177">
        <v>32.2</v>
      </c>
      <c r="I23" s="177">
        <v>53.512</v>
      </c>
      <c r="J23" s="177">
        <v>79.729</v>
      </c>
      <c r="K23" s="177">
        <v>152.717</v>
      </c>
      <c r="L23" s="177">
        <v>42.1</v>
      </c>
      <c r="M23" s="177">
        <v>135.656</v>
      </c>
      <c r="N23" s="177">
        <v>188.525</v>
      </c>
      <c r="O23" s="177">
        <v>253.203</v>
      </c>
      <c r="P23" s="177">
        <v>57.857</v>
      </c>
      <c r="Q23" s="177">
        <v>116.85</v>
      </c>
      <c r="R23" s="177">
        <v>168.97</v>
      </c>
      <c r="S23" s="177">
        <v>212.551</v>
      </c>
      <c r="T23" s="177">
        <v>78.649</v>
      </c>
      <c r="U23" s="177">
        <v>158.848</v>
      </c>
      <c r="V23" s="177">
        <v>224.766</v>
      </c>
      <c r="W23" s="177">
        <v>272.382</v>
      </c>
      <c r="X23" s="177">
        <v>77.785</v>
      </c>
      <c r="Y23" s="177">
        <v>134.836</v>
      </c>
      <c r="Z23" s="177">
        <v>208.571</v>
      </c>
      <c r="AA23" s="177">
        <v>271.845</v>
      </c>
      <c r="AB23" s="58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</row>
    <row r="24" ht="15.75" customHeight="1">
      <c r="A24" s="272"/>
      <c r="B24" s="183" t="s">
        <v>191</v>
      </c>
      <c r="C24" s="179">
        <v>0.0</v>
      </c>
      <c r="D24" s="179">
        <v>0.0</v>
      </c>
      <c r="E24" s="179">
        <v>0.0</v>
      </c>
      <c r="F24" s="179">
        <v>0.0</v>
      </c>
      <c r="G24" s="179">
        <v>0.0</v>
      </c>
      <c r="H24" s="179">
        <v>0.0</v>
      </c>
      <c r="I24" s="179">
        <v>0.0</v>
      </c>
      <c r="J24" s="179">
        <v>0.0</v>
      </c>
      <c r="K24" s="179">
        <v>-39.28</v>
      </c>
      <c r="L24" s="179">
        <v>-14.055</v>
      </c>
      <c r="M24" s="179">
        <v>-5.067</v>
      </c>
      <c r="N24" s="273">
        <v>-5.067</v>
      </c>
      <c r="O24" s="273">
        <v>0.848</v>
      </c>
      <c r="P24" s="273">
        <v>18.298</v>
      </c>
      <c r="Q24" s="273">
        <v>21.72</v>
      </c>
      <c r="R24" s="273">
        <v>21.72</v>
      </c>
      <c r="S24" s="273">
        <v>0.02</v>
      </c>
      <c r="T24" s="273">
        <v>0.0</v>
      </c>
      <c r="U24" s="273">
        <v>0.0</v>
      </c>
      <c r="V24" s="273">
        <v>0.0</v>
      </c>
      <c r="W24" s="273">
        <v>-0.011</v>
      </c>
      <c r="X24" s="273">
        <v>0.0</v>
      </c>
      <c r="Y24" s="273">
        <v>0.0</v>
      </c>
      <c r="Z24" s="273">
        <v>0.0</v>
      </c>
      <c r="AA24" s="273">
        <v>0.0</v>
      </c>
      <c r="AB24" s="58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</row>
    <row r="25" ht="15.75" customHeight="1">
      <c r="A25" s="272"/>
      <c r="B25" s="270" t="s">
        <v>192</v>
      </c>
      <c r="C25" s="177">
        <v>0.0</v>
      </c>
      <c r="D25" s="177">
        <v>0.0</v>
      </c>
      <c r="E25" s="177">
        <v>0.0</v>
      </c>
      <c r="F25" s="177">
        <v>0.0</v>
      </c>
      <c r="G25" s="177">
        <v>0.0</v>
      </c>
      <c r="H25" s="177">
        <v>0.0</v>
      </c>
      <c r="I25" s="177">
        <v>0.0</v>
      </c>
      <c r="J25" s="177">
        <v>0.0</v>
      </c>
      <c r="K25" s="177">
        <v>0.0</v>
      </c>
      <c r="L25" s="177">
        <v>0.0</v>
      </c>
      <c r="M25" s="177">
        <v>0.0</v>
      </c>
      <c r="N25" s="177">
        <v>0.0</v>
      </c>
      <c r="O25" s="177">
        <v>0.0</v>
      </c>
      <c r="P25" s="177">
        <v>0.0</v>
      </c>
      <c r="Q25" s="177">
        <v>0.0</v>
      </c>
      <c r="R25" s="177">
        <v>0.0</v>
      </c>
      <c r="S25" s="177">
        <v>0.0</v>
      </c>
      <c r="T25" s="177">
        <v>0.0</v>
      </c>
      <c r="U25" s="177">
        <v>0.0</v>
      </c>
      <c r="V25" s="177">
        <v>0.0</v>
      </c>
      <c r="W25" s="177">
        <v>0.0</v>
      </c>
      <c r="X25" s="177">
        <v>1.13</v>
      </c>
      <c r="Y25" s="177">
        <v>2.155</v>
      </c>
      <c r="Z25" s="177">
        <v>3.325</v>
      </c>
      <c r="AA25" s="177">
        <v>3.689</v>
      </c>
      <c r="AB25" s="58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</row>
    <row r="26" ht="15.75" customHeight="1">
      <c r="A26" s="275"/>
      <c r="B26" s="276" t="s">
        <v>193</v>
      </c>
      <c r="C26" s="273">
        <v>0.0</v>
      </c>
      <c r="D26" s="273">
        <v>0.0</v>
      </c>
      <c r="E26" s="273">
        <v>0.0</v>
      </c>
      <c r="F26" s="273">
        <v>0.0</v>
      </c>
      <c r="G26" s="273">
        <v>0.0</v>
      </c>
      <c r="H26" s="273">
        <v>0.0</v>
      </c>
      <c r="I26" s="273">
        <v>0.0</v>
      </c>
      <c r="J26" s="273">
        <v>0.0</v>
      </c>
      <c r="K26" s="273">
        <v>0.0</v>
      </c>
      <c r="L26" s="273">
        <v>0.0</v>
      </c>
      <c r="M26" s="273">
        <v>0.0</v>
      </c>
      <c r="N26" s="273">
        <v>5.879</v>
      </c>
      <c r="O26" s="273">
        <v>8.203</v>
      </c>
      <c r="P26" s="273">
        <v>0.0</v>
      </c>
      <c r="Q26" s="273">
        <v>0.0</v>
      </c>
      <c r="R26" s="273">
        <v>14.025</v>
      </c>
      <c r="S26" s="273">
        <v>23.056</v>
      </c>
      <c r="T26" s="273">
        <v>2.088</v>
      </c>
      <c r="U26" s="273">
        <v>2.327</v>
      </c>
      <c r="V26" s="273">
        <v>5.69</v>
      </c>
      <c r="W26" s="273">
        <v>-2.712</v>
      </c>
      <c r="X26" s="273">
        <v>-2.121</v>
      </c>
      <c r="Y26" s="273">
        <v>13.492</v>
      </c>
      <c r="Z26" s="273">
        <v>37.718</v>
      </c>
      <c r="AA26" s="179">
        <v>86.676</v>
      </c>
      <c r="AB26" s="216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</row>
    <row r="27" ht="15.75" customHeight="1">
      <c r="A27" s="275"/>
      <c r="B27" s="32"/>
      <c r="C27" s="181">
        <v>111.546</v>
      </c>
      <c r="D27" s="181">
        <v>16.975</v>
      </c>
      <c r="E27" s="181">
        <v>42.646</v>
      </c>
      <c r="F27" s="181">
        <v>97.786</v>
      </c>
      <c r="G27" s="181">
        <v>103.452</v>
      </c>
      <c r="H27" s="181">
        <v>131.416</v>
      </c>
      <c r="I27" s="181">
        <v>181.102</v>
      </c>
      <c r="J27" s="181">
        <v>327.295</v>
      </c>
      <c r="K27" s="181">
        <v>288.88</v>
      </c>
      <c r="L27" s="181">
        <v>163.553</v>
      </c>
      <c r="M27" s="181">
        <v>531.705</v>
      </c>
      <c r="N27" s="181">
        <v>870.145</v>
      </c>
      <c r="O27" s="181">
        <v>1361.183</v>
      </c>
      <c r="P27" s="181">
        <v>641.175</v>
      </c>
      <c r="Q27" s="181">
        <v>1465.543</v>
      </c>
      <c r="R27" s="181">
        <v>2354.195</v>
      </c>
      <c r="S27" s="181">
        <v>3277.573</v>
      </c>
      <c r="T27" s="181">
        <v>1192.27</v>
      </c>
      <c r="U27" s="181">
        <v>2438.085</v>
      </c>
      <c r="V27" s="181">
        <v>3807.107</v>
      </c>
      <c r="W27" s="181">
        <v>5320.05</v>
      </c>
      <c r="X27" s="181">
        <v>1918.915</v>
      </c>
      <c r="Y27" s="181">
        <v>3703.338</v>
      </c>
      <c r="Z27" s="181">
        <v>5645.258</v>
      </c>
      <c r="AA27" s="181">
        <v>7873.137</v>
      </c>
      <c r="AB27" s="216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</row>
    <row r="28" ht="15.75" customHeight="1">
      <c r="A28" s="266"/>
      <c r="B28" s="267" t="s">
        <v>194</v>
      </c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58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</row>
    <row r="29" ht="15.75" customHeight="1">
      <c r="A29" s="266"/>
      <c r="B29" s="183" t="s">
        <v>141</v>
      </c>
      <c r="C29" s="179">
        <v>-1689.547</v>
      </c>
      <c r="D29" s="179">
        <v>102.672</v>
      </c>
      <c r="E29" s="179">
        <v>-178.688</v>
      </c>
      <c r="F29" s="179">
        <v>-865.895</v>
      </c>
      <c r="G29" s="179">
        <v>-2008.861</v>
      </c>
      <c r="H29" s="179">
        <v>-1089.592</v>
      </c>
      <c r="I29" s="179">
        <v>-1238.495</v>
      </c>
      <c r="J29" s="179">
        <v>-2279.875</v>
      </c>
      <c r="K29" s="179">
        <v>-4666.792</v>
      </c>
      <c r="L29" s="179">
        <v>-991.777</v>
      </c>
      <c r="M29" s="179">
        <v>-773.539</v>
      </c>
      <c r="N29" s="179">
        <v>-749.991</v>
      </c>
      <c r="O29" s="179">
        <v>-1102.864</v>
      </c>
      <c r="P29" s="179">
        <v>1968.358</v>
      </c>
      <c r="Q29" s="179">
        <v>2221.786</v>
      </c>
      <c r="R29" s="179">
        <v>1279.337</v>
      </c>
      <c r="S29" s="179">
        <v>699.076</v>
      </c>
      <c r="T29" s="179">
        <v>-218.559</v>
      </c>
      <c r="U29" s="179">
        <v>-165.656</v>
      </c>
      <c r="V29" s="179">
        <v>-2626.719</v>
      </c>
      <c r="W29" s="179">
        <v>-2552.241</v>
      </c>
      <c r="X29" s="179">
        <v>335.731</v>
      </c>
      <c r="Y29" s="179">
        <v>-1030.858</v>
      </c>
      <c r="Z29" s="179">
        <v>-3643.301</v>
      </c>
      <c r="AA29" s="179">
        <v>-4812.896</v>
      </c>
      <c r="AB29" s="58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</row>
    <row r="30" ht="15.75" customHeight="1">
      <c r="A30" s="266"/>
      <c r="B30" s="270" t="s">
        <v>144</v>
      </c>
      <c r="C30" s="177">
        <v>-1414.489</v>
      </c>
      <c r="D30" s="177">
        <v>345.824</v>
      </c>
      <c r="E30" s="177">
        <v>366.816</v>
      </c>
      <c r="F30" s="177">
        <v>652.567</v>
      </c>
      <c r="G30" s="177">
        <v>-470.227</v>
      </c>
      <c r="H30" s="177">
        <v>-608.551</v>
      </c>
      <c r="I30" s="177">
        <v>-1066.399</v>
      </c>
      <c r="J30" s="177">
        <v>-1594.432</v>
      </c>
      <c r="K30" s="177">
        <v>-2568.423</v>
      </c>
      <c r="L30" s="177">
        <v>-1576.633</v>
      </c>
      <c r="M30" s="177">
        <v>-2459.157</v>
      </c>
      <c r="N30" s="177">
        <v>-3502.428</v>
      </c>
      <c r="O30" s="177">
        <v>-5213.669</v>
      </c>
      <c r="P30" s="177">
        <v>-1577.046</v>
      </c>
      <c r="Q30" s="177">
        <v>-3246.823</v>
      </c>
      <c r="R30" s="177">
        <v>-5060.879</v>
      </c>
      <c r="S30" s="177">
        <v>-7878.307</v>
      </c>
      <c r="T30" s="177">
        <v>-1740.047</v>
      </c>
      <c r="U30" s="177">
        <v>-2444.542</v>
      </c>
      <c r="V30" s="177">
        <v>-2800.856</v>
      </c>
      <c r="W30" s="177">
        <v>-5873.063</v>
      </c>
      <c r="X30" s="177">
        <v>-2750.317</v>
      </c>
      <c r="Y30" s="177">
        <v>-5562.22</v>
      </c>
      <c r="Z30" s="177">
        <v>-8605.99</v>
      </c>
      <c r="AA30" s="177">
        <v>-12445.835</v>
      </c>
      <c r="AB30" s="58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</row>
    <row r="31" ht="15.75" customHeight="1">
      <c r="A31" s="266"/>
      <c r="B31" s="183" t="s">
        <v>53</v>
      </c>
      <c r="C31" s="179">
        <v>-63.009</v>
      </c>
      <c r="D31" s="179">
        <v>-24.499</v>
      </c>
      <c r="E31" s="179">
        <v>-18.514</v>
      </c>
      <c r="F31" s="179">
        <v>-27.279</v>
      </c>
      <c r="G31" s="179">
        <v>-178.686</v>
      </c>
      <c r="H31" s="179">
        <v>-175.395</v>
      </c>
      <c r="I31" s="179">
        <v>-426.329</v>
      </c>
      <c r="J31" s="179">
        <v>-875.629</v>
      </c>
      <c r="K31" s="179">
        <v>-1522.217</v>
      </c>
      <c r="L31" s="179">
        <v>-673.86</v>
      </c>
      <c r="M31" s="179">
        <v>-1145.997</v>
      </c>
      <c r="N31" s="179">
        <v>-1548.747</v>
      </c>
      <c r="O31" s="179">
        <v>-1889.278</v>
      </c>
      <c r="P31" s="179">
        <v>-702.67</v>
      </c>
      <c r="Q31" s="179">
        <v>-1245.332</v>
      </c>
      <c r="R31" s="179">
        <v>-2453.595</v>
      </c>
      <c r="S31" s="179">
        <v>-3577.534</v>
      </c>
      <c r="T31" s="179">
        <v>-1564.023</v>
      </c>
      <c r="U31" s="179">
        <v>-2899.339</v>
      </c>
      <c r="V31" s="179">
        <v>-3529.963</v>
      </c>
      <c r="W31" s="179">
        <v>-7024.003</v>
      </c>
      <c r="X31" s="179">
        <v>-2790.768</v>
      </c>
      <c r="Y31" s="179">
        <v>-5072.2</v>
      </c>
      <c r="Z31" s="179">
        <v>-7706.23</v>
      </c>
      <c r="AA31" s="179">
        <v>-10306.93</v>
      </c>
      <c r="AB31" s="58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</row>
    <row r="32" ht="15.75" customHeight="1">
      <c r="A32" s="266"/>
      <c r="B32" s="270" t="s">
        <v>60</v>
      </c>
      <c r="C32" s="177">
        <v>0.0</v>
      </c>
      <c r="D32" s="177">
        <v>0.0</v>
      </c>
      <c r="E32" s="177">
        <v>0.0</v>
      </c>
      <c r="F32" s="177">
        <v>0.0</v>
      </c>
      <c r="G32" s="177">
        <v>0.0</v>
      </c>
      <c r="H32" s="177">
        <v>0.0</v>
      </c>
      <c r="I32" s="177">
        <v>0.0</v>
      </c>
      <c r="J32" s="177">
        <v>0.0</v>
      </c>
      <c r="K32" s="177">
        <v>0.0</v>
      </c>
      <c r="L32" s="177">
        <v>0.0</v>
      </c>
      <c r="M32" s="177">
        <v>-335.367</v>
      </c>
      <c r="N32" s="177">
        <v>-349.558</v>
      </c>
      <c r="O32" s="177">
        <v>-481.824</v>
      </c>
      <c r="P32" s="177">
        <v>-541.19</v>
      </c>
      <c r="Q32" s="177">
        <v>-778.678</v>
      </c>
      <c r="R32" s="177">
        <v>-1086.236</v>
      </c>
      <c r="S32" s="177">
        <v>-1136.488</v>
      </c>
      <c r="T32" s="177">
        <v>286.98</v>
      </c>
      <c r="U32" s="177">
        <v>809.346</v>
      </c>
      <c r="V32" s="177">
        <v>746.405</v>
      </c>
      <c r="W32" s="177">
        <v>385.192</v>
      </c>
      <c r="X32" s="177">
        <v>512.972</v>
      </c>
      <c r="Y32" s="177">
        <v>456.906</v>
      </c>
      <c r="Z32" s="177">
        <v>401.17</v>
      </c>
      <c r="AA32" s="177">
        <v>406.251</v>
      </c>
      <c r="AB32" s="58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</row>
    <row r="33" ht="15.75" customHeight="1">
      <c r="A33" s="266"/>
      <c r="B33" s="183" t="s">
        <v>195</v>
      </c>
      <c r="C33" s="179">
        <v>0.0</v>
      </c>
      <c r="D33" s="179">
        <v>0.0</v>
      </c>
      <c r="E33" s="179">
        <v>0.0</v>
      </c>
      <c r="F33" s="179">
        <v>0.0</v>
      </c>
      <c r="G33" s="179">
        <v>-43.841</v>
      </c>
      <c r="H33" s="179">
        <v>-65.951</v>
      </c>
      <c r="I33" s="179">
        <v>-204.739</v>
      </c>
      <c r="J33" s="179">
        <v>-386.869</v>
      </c>
      <c r="K33" s="179">
        <v>-924.889</v>
      </c>
      <c r="L33" s="179">
        <v>-358.253</v>
      </c>
      <c r="M33" s="179">
        <v>-635.319</v>
      </c>
      <c r="N33" s="179">
        <v>-972.188</v>
      </c>
      <c r="O33" s="179">
        <v>-1880.347</v>
      </c>
      <c r="P33" s="179">
        <v>103.703</v>
      </c>
      <c r="Q33" s="179">
        <v>-46.123</v>
      </c>
      <c r="R33" s="179">
        <v>-3087.936</v>
      </c>
      <c r="S33" s="179">
        <v>-4540.463</v>
      </c>
      <c r="T33" s="179">
        <v>447.155</v>
      </c>
      <c r="U33" s="179">
        <v>859.724</v>
      </c>
      <c r="V33" s="179">
        <v>672.489</v>
      </c>
      <c r="W33" s="179">
        <v>805.963</v>
      </c>
      <c r="X33" s="179">
        <v>-616.755</v>
      </c>
      <c r="Y33" s="179">
        <v>-1384.32</v>
      </c>
      <c r="Z33" s="179">
        <v>-1340.493</v>
      </c>
      <c r="AA33" s="179">
        <v>-2749.819</v>
      </c>
      <c r="AB33" s="58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</row>
    <row r="34" ht="15.75" customHeight="1">
      <c r="A34" s="266"/>
      <c r="B34" s="270" t="s">
        <v>145</v>
      </c>
      <c r="C34" s="177">
        <v>-0.091</v>
      </c>
      <c r="D34" s="177">
        <v>0.093</v>
      </c>
      <c r="E34" s="177">
        <v>-3.142</v>
      </c>
      <c r="F34" s="177">
        <v>-5.008</v>
      </c>
      <c r="G34" s="177">
        <v>0.093</v>
      </c>
      <c r="H34" s="177">
        <v>-1.462</v>
      </c>
      <c r="I34" s="177">
        <v>-4.106</v>
      </c>
      <c r="J34" s="177">
        <v>-20.153</v>
      </c>
      <c r="K34" s="177">
        <v>0.0</v>
      </c>
      <c r="L34" s="177">
        <v>0.0</v>
      </c>
      <c r="M34" s="177">
        <v>0.0</v>
      </c>
      <c r="N34" s="177">
        <v>0.0</v>
      </c>
      <c r="O34" s="177">
        <v>0.0</v>
      </c>
      <c r="P34" s="177">
        <v>0.0</v>
      </c>
      <c r="Q34" s="177">
        <v>0.0</v>
      </c>
      <c r="R34" s="177">
        <v>0.0</v>
      </c>
      <c r="S34" s="177">
        <v>0.0</v>
      </c>
      <c r="T34" s="177">
        <v>0.0</v>
      </c>
      <c r="U34" s="177">
        <v>0.0</v>
      </c>
      <c r="V34" s="177">
        <v>0.0</v>
      </c>
      <c r="W34" s="177">
        <v>0.0</v>
      </c>
      <c r="X34" s="177">
        <v>0.0</v>
      </c>
      <c r="Y34" s="177">
        <v>0.0</v>
      </c>
      <c r="Z34" s="177">
        <v>0.0</v>
      </c>
      <c r="AA34" s="177">
        <v>0.0</v>
      </c>
      <c r="AB34" s="58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</row>
    <row r="35" ht="15.75" customHeight="1">
      <c r="A35" s="266"/>
      <c r="B35" s="276" t="s">
        <v>147</v>
      </c>
      <c r="C35" s="179">
        <v>-166.173</v>
      </c>
      <c r="D35" s="179">
        <v>-17.671</v>
      </c>
      <c r="E35" s="179">
        <v>84.742</v>
      </c>
      <c r="F35" s="179">
        <v>77.888</v>
      </c>
      <c r="G35" s="179">
        <v>78.319</v>
      </c>
      <c r="H35" s="179">
        <v>-14.617</v>
      </c>
      <c r="I35" s="179">
        <v>-1.353</v>
      </c>
      <c r="J35" s="179">
        <v>19.379</v>
      </c>
      <c r="K35" s="179">
        <v>-64.072</v>
      </c>
      <c r="L35" s="179">
        <v>-299.995</v>
      </c>
      <c r="M35" s="179">
        <v>-145.172</v>
      </c>
      <c r="N35" s="179">
        <v>-210.427</v>
      </c>
      <c r="O35" s="179">
        <v>-772.415</v>
      </c>
      <c r="P35" s="179">
        <v>406.972</v>
      </c>
      <c r="Q35" s="179">
        <v>163.262</v>
      </c>
      <c r="R35" s="179">
        <v>33.994</v>
      </c>
      <c r="S35" s="179">
        <v>-60.982</v>
      </c>
      <c r="T35" s="179">
        <v>334.622</v>
      </c>
      <c r="U35" s="179">
        <v>426.486</v>
      </c>
      <c r="V35" s="179">
        <v>223.682</v>
      </c>
      <c r="W35" s="179">
        <v>369.19</v>
      </c>
      <c r="X35" s="179">
        <v>-467.161</v>
      </c>
      <c r="Y35" s="179">
        <v>-638.178</v>
      </c>
      <c r="Z35" s="179">
        <v>-780.969</v>
      </c>
      <c r="AA35" s="179">
        <v>-828.6</v>
      </c>
      <c r="AB35" s="58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</row>
    <row r="36" ht="15.75" customHeight="1">
      <c r="A36" s="266"/>
      <c r="B36" s="32" t="s">
        <v>77</v>
      </c>
      <c r="C36" s="192">
        <v>2088.793</v>
      </c>
      <c r="D36" s="192">
        <v>12.212</v>
      </c>
      <c r="E36" s="192">
        <v>773.253</v>
      </c>
      <c r="F36" s="192">
        <v>1529.163</v>
      </c>
      <c r="G36" s="192">
        <v>2871.246</v>
      </c>
      <c r="H36" s="192">
        <v>1067.551</v>
      </c>
      <c r="I36" s="192">
        <v>1579.763</v>
      </c>
      <c r="J36" s="192">
        <v>2343.522</v>
      </c>
      <c r="K36" s="192">
        <v>4001.856</v>
      </c>
      <c r="L36" s="192">
        <v>2658.644</v>
      </c>
      <c r="M36" s="192">
        <v>3755.012</v>
      </c>
      <c r="N36" s="192">
        <v>4611.994</v>
      </c>
      <c r="O36" s="192">
        <v>6278.088</v>
      </c>
      <c r="P36" s="192">
        <v>-49.611</v>
      </c>
      <c r="Q36" s="192">
        <v>2100.527</v>
      </c>
      <c r="R36" s="192">
        <v>3326.45</v>
      </c>
      <c r="S36" s="192">
        <v>7664.82</v>
      </c>
      <c r="T36" s="192">
        <v>570.928</v>
      </c>
      <c r="U36" s="192">
        <v>1691.175</v>
      </c>
      <c r="V36" s="192">
        <v>4808.325</v>
      </c>
      <c r="W36" s="192">
        <v>5910.612</v>
      </c>
      <c r="X36" s="192">
        <v>2643.104</v>
      </c>
      <c r="Y36" s="192">
        <v>7346.845</v>
      </c>
      <c r="Z36" s="192">
        <v>9347.544</v>
      </c>
      <c r="AA36" s="192">
        <v>12861.282</v>
      </c>
      <c r="AB36" s="58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</row>
    <row r="37" ht="15.75" customHeight="1">
      <c r="A37" s="278"/>
      <c r="B37" s="276" t="s">
        <v>75</v>
      </c>
      <c r="C37" s="179">
        <v>1365.476</v>
      </c>
      <c r="D37" s="179">
        <v>-485.189</v>
      </c>
      <c r="E37" s="179">
        <v>-601.255</v>
      </c>
      <c r="F37" s="179">
        <v>-510.635</v>
      </c>
      <c r="G37" s="179">
        <v>312.607</v>
      </c>
      <c r="H37" s="179">
        <v>354.124</v>
      </c>
      <c r="I37" s="179">
        <v>608.114</v>
      </c>
      <c r="J37" s="179">
        <v>812.739</v>
      </c>
      <c r="K37" s="179">
        <v>1602.485</v>
      </c>
      <c r="L37" s="179">
        <v>942.565</v>
      </c>
      <c r="M37" s="179">
        <v>1086.143</v>
      </c>
      <c r="N37" s="179">
        <v>1067.635</v>
      </c>
      <c r="O37" s="179">
        <v>2221.037</v>
      </c>
      <c r="P37" s="179">
        <v>-178.401</v>
      </c>
      <c r="Q37" s="179">
        <v>655.859</v>
      </c>
      <c r="R37" s="179">
        <v>943.798</v>
      </c>
      <c r="S37" s="179">
        <v>2818.592</v>
      </c>
      <c r="T37" s="179">
        <v>-156.255</v>
      </c>
      <c r="U37" s="179">
        <v>-951.82</v>
      </c>
      <c r="V37" s="179">
        <v>-1266.302</v>
      </c>
      <c r="W37" s="179">
        <v>-528.511</v>
      </c>
      <c r="X37" s="179">
        <v>734.894</v>
      </c>
      <c r="Y37" s="179">
        <v>1672.174</v>
      </c>
      <c r="Z37" s="179">
        <v>2436.827</v>
      </c>
      <c r="AA37" s="179">
        <v>4132.411</v>
      </c>
      <c r="AB37" s="58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</row>
    <row r="38" ht="15.75" customHeight="1">
      <c r="A38" s="266"/>
      <c r="B38" s="32" t="s">
        <v>167</v>
      </c>
      <c r="C38" s="192">
        <v>10.325</v>
      </c>
      <c r="D38" s="192">
        <v>0.063</v>
      </c>
      <c r="E38" s="192">
        <v>1.69</v>
      </c>
      <c r="F38" s="192">
        <v>-3.095</v>
      </c>
      <c r="G38" s="192">
        <v>3.621</v>
      </c>
      <c r="H38" s="192">
        <v>5.869</v>
      </c>
      <c r="I38" s="192">
        <v>5.216</v>
      </c>
      <c r="J38" s="192">
        <v>3.525</v>
      </c>
      <c r="K38" s="192">
        <v>4.848</v>
      </c>
      <c r="L38" s="192">
        <v>5.884</v>
      </c>
      <c r="M38" s="192">
        <v>6.149</v>
      </c>
      <c r="N38" s="192">
        <v>6.11</v>
      </c>
      <c r="O38" s="192">
        <v>11.277</v>
      </c>
      <c r="P38" s="192">
        <v>5.299</v>
      </c>
      <c r="Q38" s="192">
        <v>12.455</v>
      </c>
      <c r="R38" s="192">
        <v>19.649</v>
      </c>
      <c r="S38" s="192">
        <v>25.935</v>
      </c>
      <c r="T38" s="192">
        <v>-0.866</v>
      </c>
      <c r="U38" s="192">
        <v>-6.231</v>
      </c>
      <c r="V38" s="192">
        <v>3.105</v>
      </c>
      <c r="W38" s="192">
        <v>3.75</v>
      </c>
      <c r="X38" s="192">
        <v>13.483</v>
      </c>
      <c r="Y38" s="192">
        <v>32.712</v>
      </c>
      <c r="Z38" s="192">
        <v>36.215</v>
      </c>
      <c r="AA38" s="192">
        <v>5.791</v>
      </c>
      <c r="AB38" s="58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</row>
    <row r="39" ht="15.75" customHeight="1">
      <c r="A39" s="278"/>
      <c r="B39" s="276" t="s">
        <v>169</v>
      </c>
      <c r="C39" s="179">
        <v>52.366</v>
      </c>
      <c r="D39" s="179">
        <v>0.364</v>
      </c>
      <c r="E39" s="179">
        <v>-1.997</v>
      </c>
      <c r="F39" s="179">
        <v>32.278</v>
      </c>
      <c r="G39" s="179">
        <v>57.841</v>
      </c>
      <c r="H39" s="179">
        <v>111.629</v>
      </c>
      <c r="I39" s="179">
        <v>128.811</v>
      </c>
      <c r="J39" s="179">
        <v>278.819</v>
      </c>
      <c r="K39" s="179">
        <v>417.225</v>
      </c>
      <c r="L39" s="179">
        <v>144.112</v>
      </c>
      <c r="M39" s="179">
        <v>230.43</v>
      </c>
      <c r="N39" s="179">
        <v>423.586</v>
      </c>
      <c r="O39" s="179">
        <v>979.277</v>
      </c>
      <c r="P39" s="179">
        <v>-134.691</v>
      </c>
      <c r="Q39" s="179">
        <v>197.455</v>
      </c>
      <c r="R39" s="179">
        <v>632.384</v>
      </c>
      <c r="S39" s="179">
        <v>1279.987</v>
      </c>
      <c r="T39" s="179">
        <v>-2.543</v>
      </c>
      <c r="U39" s="179">
        <v>716.369</v>
      </c>
      <c r="V39" s="179">
        <v>701.421</v>
      </c>
      <c r="W39" s="179">
        <v>1111.83</v>
      </c>
      <c r="X39" s="179">
        <v>878.488</v>
      </c>
      <c r="Y39" s="179">
        <v>1741.209</v>
      </c>
      <c r="Z39" s="179">
        <v>2490.96</v>
      </c>
      <c r="AA39" s="179">
        <v>2659.676</v>
      </c>
      <c r="AB39" s="58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</row>
    <row r="40" ht="15.75" customHeight="1">
      <c r="A40" s="266"/>
      <c r="B40" s="270" t="s">
        <v>196</v>
      </c>
      <c r="C40" s="177">
        <v>-15.603</v>
      </c>
      <c r="D40" s="177">
        <v>-2.112</v>
      </c>
      <c r="E40" s="177">
        <v>-3.524</v>
      </c>
      <c r="F40" s="177">
        <v>-4.253</v>
      </c>
      <c r="G40" s="177">
        <v>-6.199</v>
      </c>
      <c r="H40" s="177">
        <v>-1.189</v>
      </c>
      <c r="I40" s="177">
        <v>-6.707</v>
      </c>
      <c r="J40" s="177">
        <v>-7.95</v>
      </c>
      <c r="K40" s="177">
        <v>-9.062</v>
      </c>
      <c r="L40" s="177">
        <v>-5.3</v>
      </c>
      <c r="M40" s="177">
        <v>-8.274</v>
      </c>
      <c r="N40" s="177">
        <v>-20.295</v>
      </c>
      <c r="O40" s="177">
        <v>-30.935</v>
      </c>
      <c r="P40" s="177">
        <v>-18.832</v>
      </c>
      <c r="Q40" s="177">
        <v>-36.152</v>
      </c>
      <c r="R40" s="177">
        <v>-64.962</v>
      </c>
      <c r="S40" s="177">
        <v>-82.904</v>
      </c>
      <c r="T40" s="177">
        <v>-36.26</v>
      </c>
      <c r="U40" s="177">
        <v>-56.364</v>
      </c>
      <c r="V40" s="177">
        <v>-87.84</v>
      </c>
      <c r="W40" s="177">
        <v>-88.082</v>
      </c>
      <c r="X40" s="177">
        <v>-20.36</v>
      </c>
      <c r="Y40" s="177">
        <v>-29.312</v>
      </c>
      <c r="Z40" s="177">
        <v>-82.634</v>
      </c>
      <c r="AA40" s="177">
        <v>-92.292</v>
      </c>
      <c r="AB40" s="58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</row>
    <row r="41" ht="15.75" customHeight="1">
      <c r="A41" s="278"/>
      <c r="B41" s="276" t="s">
        <v>197</v>
      </c>
      <c r="C41" s="179">
        <v>-3.457</v>
      </c>
      <c r="D41" s="179">
        <v>-5.386</v>
      </c>
      <c r="E41" s="179">
        <v>-5.787</v>
      </c>
      <c r="F41" s="179">
        <v>-6.406</v>
      </c>
      <c r="G41" s="179">
        <v>-7.88</v>
      </c>
      <c r="H41" s="179">
        <v>-16.102</v>
      </c>
      <c r="I41" s="179">
        <v>-24.557</v>
      </c>
      <c r="J41" s="179">
        <v>-36.022</v>
      </c>
      <c r="K41" s="179">
        <v>-52.314</v>
      </c>
      <c r="L41" s="179">
        <v>-202.487</v>
      </c>
      <c r="M41" s="179">
        <v>-234.444</v>
      </c>
      <c r="N41" s="179">
        <v>-259.605</v>
      </c>
      <c r="O41" s="179">
        <v>-297.09</v>
      </c>
      <c r="P41" s="179">
        <v>-404.193</v>
      </c>
      <c r="Q41" s="179">
        <v>-410.151</v>
      </c>
      <c r="R41" s="179">
        <v>-532.231</v>
      </c>
      <c r="S41" s="179">
        <v>-612.447</v>
      </c>
      <c r="T41" s="179">
        <v>-987.01</v>
      </c>
      <c r="U41" s="179">
        <v>-1058.283</v>
      </c>
      <c r="V41" s="179">
        <v>-1144.831</v>
      </c>
      <c r="W41" s="179">
        <v>-1262.541</v>
      </c>
      <c r="X41" s="179">
        <v>-1172.936</v>
      </c>
      <c r="Y41" s="179">
        <v>-1322.166</v>
      </c>
      <c r="Z41" s="179">
        <v>-1479.284</v>
      </c>
      <c r="AA41" s="179">
        <v>-1641.663</v>
      </c>
      <c r="AB41" s="58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</row>
    <row r="42" ht="15.75" customHeight="1">
      <c r="A42" s="266"/>
      <c r="B42" s="270" t="s">
        <v>198</v>
      </c>
      <c r="C42" s="177">
        <v>0.0</v>
      </c>
      <c r="D42" s="177">
        <v>0.0</v>
      </c>
      <c r="E42" s="177">
        <v>147.816</v>
      </c>
      <c r="F42" s="177">
        <v>201.7</v>
      </c>
      <c r="G42" s="177">
        <v>263.035</v>
      </c>
      <c r="H42" s="177">
        <v>79.526</v>
      </c>
      <c r="I42" s="177">
        <v>196.222</v>
      </c>
      <c r="J42" s="177">
        <v>350.46</v>
      </c>
      <c r="K42" s="177">
        <v>563.55</v>
      </c>
      <c r="L42" s="177">
        <v>271.849</v>
      </c>
      <c r="M42" s="177">
        <v>670.462</v>
      </c>
      <c r="N42" s="177">
        <v>1160.989</v>
      </c>
      <c r="O42" s="177">
        <v>1573.133</v>
      </c>
      <c r="P42" s="177">
        <v>575.419</v>
      </c>
      <c r="Q42" s="177">
        <v>740.431</v>
      </c>
      <c r="R42" s="177">
        <v>2255.73</v>
      </c>
      <c r="S42" s="177">
        <v>3389.331</v>
      </c>
      <c r="T42" s="177">
        <v>1302.989</v>
      </c>
      <c r="U42" s="177">
        <v>2738.859</v>
      </c>
      <c r="V42" s="177">
        <v>1522.924</v>
      </c>
      <c r="W42" s="177">
        <v>5820.898</v>
      </c>
      <c r="X42" s="177">
        <v>1866.055</v>
      </c>
      <c r="Y42" s="177">
        <v>3726.102</v>
      </c>
      <c r="Z42" s="177">
        <v>5950.36</v>
      </c>
      <c r="AA42" s="177">
        <v>8439.951</v>
      </c>
      <c r="AB42" s="62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</row>
    <row r="43" ht="15.75" customHeight="1">
      <c r="A43" s="266"/>
      <c r="B43" s="200" t="s">
        <v>199</v>
      </c>
      <c r="C43" s="279">
        <v>276.136</v>
      </c>
      <c r="D43" s="279">
        <v>-56.655</v>
      </c>
      <c r="E43" s="279">
        <v>604.056</v>
      </c>
      <c r="F43" s="279">
        <v>1168.811</v>
      </c>
      <c r="G43" s="279">
        <v>974.52</v>
      </c>
      <c r="H43" s="279">
        <v>-222.744</v>
      </c>
      <c r="I43" s="279">
        <v>-273.457</v>
      </c>
      <c r="J43" s="279">
        <v>-1065.191</v>
      </c>
      <c r="K43" s="279">
        <v>-2928.925</v>
      </c>
      <c r="L43" s="279">
        <v>78.302</v>
      </c>
      <c r="M43" s="279">
        <v>542.632</v>
      </c>
      <c r="N43" s="279">
        <v>527.22</v>
      </c>
      <c r="O43" s="279">
        <v>755.573</v>
      </c>
      <c r="P43" s="279">
        <v>94.292</v>
      </c>
      <c r="Q43" s="279">
        <v>1794.059</v>
      </c>
      <c r="R43" s="279">
        <v>-1440.302</v>
      </c>
      <c r="S43" s="279">
        <v>1266.189</v>
      </c>
      <c r="T43" s="279">
        <v>-570.619</v>
      </c>
      <c r="U43" s="279">
        <v>2097.809</v>
      </c>
      <c r="V43" s="279">
        <v>1028.947</v>
      </c>
      <c r="W43" s="279">
        <v>2399.044</v>
      </c>
      <c r="X43" s="279">
        <v>1085.345</v>
      </c>
      <c r="Y43" s="279">
        <v>3640.032</v>
      </c>
      <c r="Z43" s="279">
        <v>2669.433</v>
      </c>
      <c r="AA43" s="279">
        <v>3500.464</v>
      </c>
      <c r="AB43" s="58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</row>
    <row r="44" ht="15.75" customHeight="1">
      <c r="A44" s="266"/>
      <c r="B44" s="270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58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</row>
    <row r="45" ht="15.75" customHeight="1">
      <c r="A45" s="266"/>
      <c r="B45" s="267" t="s">
        <v>200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58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</row>
    <row r="46" ht="15.75" customHeight="1">
      <c r="A46" s="266"/>
      <c r="B46" s="183" t="s">
        <v>201</v>
      </c>
      <c r="C46" s="179">
        <v>-2.377</v>
      </c>
      <c r="D46" s="179">
        <v>-0.245</v>
      </c>
      <c r="E46" s="179">
        <v>-1.522</v>
      </c>
      <c r="F46" s="179">
        <v>-1.738</v>
      </c>
      <c r="G46" s="179">
        <v>-3.084</v>
      </c>
      <c r="H46" s="179">
        <v>-1.779</v>
      </c>
      <c r="I46" s="179">
        <v>-2.01</v>
      </c>
      <c r="J46" s="179">
        <v>-2.544</v>
      </c>
      <c r="K46" s="179">
        <v>-6.025</v>
      </c>
      <c r="L46" s="179">
        <v>-4.683</v>
      </c>
      <c r="M46" s="179">
        <v>-7.425</v>
      </c>
      <c r="N46" s="179">
        <v>-11.396</v>
      </c>
      <c r="O46" s="179">
        <v>-20.001</v>
      </c>
      <c r="P46" s="179">
        <v>-4.596</v>
      </c>
      <c r="Q46" s="179">
        <v>-11.403</v>
      </c>
      <c r="R46" s="179">
        <v>-15.453</v>
      </c>
      <c r="S46" s="179">
        <v>-20.243</v>
      </c>
      <c r="T46" s="179">
        <v>-0.21</v>
      </c>
      <c r="U46" s="179">
        <v>3.401</v>
      </c>
      <c r="V46" s="179">
        <v>2.307</v>
      </c>
      <c r="W46" s="179">
        <v>-5.418</v>
      </c>
      <c r="X46" s="179">
        <v>-2.4</v>
      </c>
      <c r="Y46" s="179">
        <v>-4.394</v>
      </c>
      <c r="Z46" s="179">
        <v>-6.949</v>
      </c>
      <c r="AA46" s="179">
        <v>-7.215</v>
      </c>
      <c r="AB46" s="58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</row>
    <row r="47" ht="15.75" customHeight="1">
      <c r="A47" s="266"/>
      <c r="B47" s="270" t="s">
        <v>202</v>
      </c>
      <c r="C47" s="177">
        <v>-2.302</v>
      </c>
      <c r="D47" s="177">
        <v>0.0</v>
      </c>
      <c r="E47" s="177">
        <v>-1.322</v>
      </c>
      <c r="F47" s="177">
        <v>-3.385</v>
      </c>
      <c r="G47" s="177">
        <v>-4.902</v>
      </c>
      <c r="H47" s="177">
        <v>-3.424</v>
      </c>
      <c r="I47" s="177">
        <v>-3.492</v>
      </c>
      <c r="J47" s="177">
        <v>-12.579</v>
      </c>
      <c r="K47" s="177">
        <v>-22.473</v>
      </c>
      <c r="L47" s="177">
        <v>-10.059</v>
      </c>
      <c r="M47" s="177">
        <v>-45.611</v>
      </c>
      <c r="N47" s="177">
        <v>-75.22</v>
      </c>
      <c r="O47" s="177">
        <v>-94.305</v>
      </c>
      <c r="P47" s="177">
        <v>-41.919</v>
      </c>
      <c r="Q47" s="177">
        <v>-87.257</v>
      </c>
      <c r="R47" s="177">
        <v>-130.683</v>
      </c>
      <c r="S47" s="177">
        <v>-156.76</v>
      </c>
      <c r="T47" s="177">
        <v>-26.573</v>
      </c>
      <c r="U47" s="177">
        <v>-43.611</v>
      </c>
      <c r="V47" s="177">
        <v>-79.377</v>
      </c>
      <c r="W47" s="177">
        <v>-169.572</v>
      </c>
      <c r="X47" s="177">
        <v>-80.115</v>
      </c>
      <c r="Y47" s="177">
        <v>-148.499</v>
      </c>
      <c r="Z47" s="177">
        <v>-271.213</v>
      </c>
      <c r="AA47" s="177">
        <v>-333.554</v>
      </c>
      <c r="AB47" s="58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</row>
    <row r="48" ht="15.75" customHeight="1">
      <c r="A48" s="266"/>
      <c r="B48" s="280" t="s">
        <v>203</v>
      </c>
      <c r="C48" s="179">
        <v>0.0</v>
      </c>
      <c r="D48" s="179">
        <v>0.0</v>
      </c>
      <c r="E48" s="179">
        <v>0.0</v>
      </c>
      <c r="F48" s="179">
        <v>0.0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79">
        <v>0.0</v>
      </c>
      <c r="V48" s="179">
        <v>0.0</v>
      </c>
      <c r="W48" s="179">
        <v>-99.365</v>
      </c>
      <c r="X48" s="179">
        <v>1.13</v>
      </c>
      <c r="Y48" s="179">
        <v>0.0</v>
      </c>
      <c r="Z48" s="179">
        <v>0.0</v>
      </c>
      <c r="AA48" s="179">
        <v>0.0</v>
      </c>
      <c r="AB48" s="58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</row>
    <row r="49" ht="15.75" customHeight="1">
      <c r="A49" s="278"/>
      <c r="B49" s="274" t="s">
        <v>204</v>
      </c>
      <c r="C49" s="192">
        <v>0.0</v>
      </c>
      <c r="D49" s="192">
        <v>0.0</v>
      </c>
      <c r="E49" s="192">
        <v>0.0</v>
      </c>
      <c r="F49" s="192">
        <v>-8.283</v>
      </c>
      <c r="G49" s="192">
        <v>-8.284</v>
      </c>
      <c r="H49" s="192">
        <v>0.0</v>
      </c>
      <c r="I49" s="192">
        <v>-108.993</v>
      </c>
      <c r="J49" s="192">
        <v>-108.993</v>
      </c>
      <c r="K49" s="192">
        <v>-114.486</v>
      </c>
      <c r="L49" s="192">
        <v>-10.346</v>
      </c>
      <c r="M49" s="192">
        <v>-10.346</v>
      </c>
      <c r="N49" s="192">
        <v>-10.346</v>
      </c>
      <c r="O49" s="192">
        <v>-10.346</v>
      </c>
      <c r="P49" s="192">
        <v>0.0</v>
      </c>
      <c r="Q49" s="177">
        <v>0.0</v>
      </c>
      <c r="R49" s="192">
        <v>0.0</v>
      </c>
      <c r="S49" s="192">
        <v>0.0</v>
      </c>
      <c r="T49" s="192">
        <v>0.0</v>
      </c>
      <c r="U49" s="192">
        <v>0.0</v>
      </c>
      <c r="V49" s="192">
        <v>-5.637</v>
      </c>
      <c r="W49" s="192">
        <v>-5.637</v>
      </c>
      <c r="X49" s="192">
        <v>0.0</v>
      </c>
      <c r="Y49" s="192">
        <v>0.0</v>
      </c>
      <c r="Z49" s="192">
        <v>0.0</v>
      </c>
      <c r="AA49" s="192">
        <v>-1.539</v>
      </c>
      <c r="AB49" s="58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</row>
    <row r="50" ht="15.75" customHeight="1">
      <c r="A50" s="266"/>
      <c r="B50" s="280" t="s">
        <v>205</v>
      </c>
      <c r="C50" s="179">
        <v>0.0</v>
      </c>
      <c r="D50" s="179">
        <v>0.0</v>
      </c>
      <c r="E50" s="179">
        <v>0.0</v>
      </c>
      <c r="F50" s="179">
        <v>0.0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79">
        <v>0.0</v>
      </c>
      <c r="V50" s="179">
        <v>0.0</v>
      </c>
      <c r="W50" s="179">
        <v>-50.635</v>
      </c>
      <c r="X50" s="179">
        <v>0.0</v>
      </c>
      <c r="Y50" s="179">
        <v>0.0</v>
      </c>
      <c r="Z50" s="179">
        <v>0.0</v>
      </c>
      <c r="AA50" s="179">
        <v>0.0</v>
      </c>
      <c r="AB50" s="58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1"/>
    </row>
    <row r="51" ht="15.75" customHeight="1">
      <c r="A51" s="278"/>
      <c r="B51" s="274" t="s">
        <v>206</v>
      </c>
      <c r="C51" s="192">
        <v>0.0</v>
      </c>
      <c r="D51" s="192">
        <v>0.0</v>
      </c>
      <c r="E51" s="192">
        <v>0.0</v>
      </c>
      <c r="F51" s="192">
        <v>0.0</v>
      </c>
      <c r="G51" s="192">
        <v>0.0</v>
      </c>
      <c r="H51" s="192">
        <v>0.0</v>
      </c>
      <c r="I51" s="192">
        <v>0.0</v>
      </c>
      <c r="J51" s="192">
        <v>0.0</v>
      </c>
      <c r="K51" s="192">
        <v>-11.211</v>
      </c>
      <c r="L51" s="192">
        <v>-13.131</v>
      </c>
      <c r="M51" s="192">
        <v>-2.5</v>
      </c>
      <c r="N51" s="192">
        <v>-2.5</v>
      </c>
      <c r="O51" s="192">
        <v>-2.5</v>
      </c>
      <c r="P51" s="192">
        <v>0.0</v>
      </c>
      <c r="Q51" s="192">
        <v>0.0</v>
      </c>
      <c r="R51" s="192">
        <v>0.0</v>
      </c>
      <c r="S51" s="192">
        <v>0.0</v>
      </c>
      <c r="T51" s="192">
        <v>0.0</v>
      </c>
      <c r="U51" s="192">
        <v>0.0</v>
      </c>
      <c r="V51" s="192">
        <v>0.0</v>
      </c>
      <c r="W51" s="192">
        <v>0.0</v>
      </c>
      <c r="X51" s="192">
        <v>0.0</v>
      </c>
      <c r="Y51" s="192">
        <v>0.0</v>
      </c>
      <c r="Z51" s="192">
        <v>0.0</v>
      </c>
      <c r="AA51" s="192">
        <v>0.0</v>
      </c>
      <c r="AB51" s="58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1"/>
    </row>
    <row r="52" ht="15.75" customHeight="1">
      <c r="A52" s="266"/>
      <c r="B52" s="200" t="s">
        <v>207</v>
      </c>
      <c r="C52" s="279">
        <v>-4.679</v>
      </c>
      <c r="D52" s="279">
        <v>-0.245</v>
      </c>
      <c r="E52" s="279">
        <v>-2.844</v>
      </c>
      <c r="F52" s="279">
        <v>-13.406</v>
      </c>
      <c r="G52" s="279">
        <v>-16.27</v>
      </c>
      <c r="H52" s="279">
        <v>-5.203</v>
      </c>
      <c r="I52" s="279">
        <v>-114.495</v>
      </c>
      <c r="J52" s="279">
        <v>-124.116</v>
      </c>
      <c r="K52" s="279">
        <v>-154.195</v>
      </c>
      <c r="L52" s="279">
        <v>-38.219</v>
      </c>
      <c r="M52" s="279">
        <v>-65.882</v>
      </c>
      <c r="N52" s="279">
        <v>-99.462</v>
      </c>
      <c r="O52" s="279">
        <v>-127.152</v>
      </c>
      <c r="P52" s="279">
        <v>-46.515</v>
      </c>
      <c r="Q52" s="279">
        <v>-98.66</v>
      </c>
      <c r="R52" s="279">
        <v>-146.136</v>
      </c>
      <c r="S52" s="279">
        <v>-177.003</v>
      </c>
      <c r="T52" s="279">
        <v>-26.783</v>
      </c>
      <c r="U52" s="279">
        <v>-40.21</v>
      </c>
      <c r="V52" s="279">
        <v>-82.707</v>
      </c>
      <c r="W52" s="279">
        <v>-330.627</v>
      </c>
      <c r="X52" s="279">
        <v>-81.385</v>
      </c>
      <c r="Y52" s="279">
        <v>-152.893</v>
      </c>
      <c r="Z52" s="279">
        <v>-278.162</v>
      </c>
      <c r="AA52" s="279">
        <v>-342.308</v>
      </c>
      <c r="AB52" s="58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1"/>
      <c r="AX52" s="271"/>
      <c r="AY52" s="271"/>
      <c r="AZ52" s="271"/>
      <c r="BA52" s="271"/>
      <c r="BB52" s="271"/>
    </row>
    <row r="53" ht="15.75" customHeight="1">
      <c r="A53" s="266"/>
      <c r="B53" s="270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58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1"/>
    </row>
    <row r="54" ht="15.75" customHeight="1">
      <c r="A54" s="266"/>
      <c r="B54" s="281" t="s">
        <v>208</v>
      </c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58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</row>
    <row r="55" ht="15.75" customHeight="1">
      <c r="A55" s="266"/>
      <c r="B55" s="183" t="s">
        <v>209</v>
      </c>
      <c r="C55" s="179">
        <v>0.0</v>
      </c>
      <c r="D55" s="179">
        <v>0.0</v>
      </c>
      <c r="E55" s="179">
        <v>300.0</v>
      </c>
      <c r="F55" s="179">
        <v>300.0</v>
      </c>
      <c r="G55" s="179">
        <v>300.0</v>
      </c>
      <c r="H55" s="179">
        <v>0.0</v>
      </c>
      <c r="I55" s="179">
        <v>0.0</v>
      </c>
      <c r="J55" s="179">
        <v>0.0</v>
      </c>
      <c r="K55" s="179">
        <v>0.0</v>
      </c>
      <c r="L55" s="179">
        <v>0.0</v>
      </c>
      <c r="M55" s="179">
        <v>0.0</v>
      </c>
      <c r="N55" s="179">
        <v>0.0</v>
      </c>
      <c r="O55" s="179">
        <v>0.0</v>
      </c>
      <c r="P55" s="179">
        <v>0.0</v>
      </c>
      <c r="Q55" s="179">
        <v>0.0</v>
      </c>
      <c r="R55" s="179">
        <v>0.0</v>
      </c>
      <c r="S55" s="179">
        <v>0.0</v>
      </c>
      <c r="T55" s="179">
        <v>0.0</v>
      </c>
      <c r="U55" s="179">
        <v>0.0</v>
      </c>
      <c r="V55" s="179">
        <v>0.0</v>
      </c>
      <c r="W55" s="179">
        <v>0.0</v>
      </c>
      <c r="X55" s="179">
        <v>0.0</v>
      </c>
      <c r="Y55" s="179">
        <v>0.0</v>
      </c>
      <c r="Z55" s="179">
        <v>0.0</v>
      </c>
      <c r="AA55" s="179">
        <v>0.0</v>
      </c>
      <c r="AB55" s="58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</row>
    <row r="56" ht="15.75" customHeight="1">
      <c r="A56" s="266"/>
      <c r="B56" s="282" t="s">
        <v>210</v>
      </c>
      <c r="C56" s="192">
        <v>400.001</v>
      </c>
      <c r="D56" s="194">
        <v>0.0</v>
      </c>
      <c r="E56" s="192">
        <v>0.0</v>
      </c>
      <c r="F56" s="192">
        <v>0.0</v>
      </c>
      <c r="G56" s="192">
        <v>0.0</v>
      </c>
      <c r="H56" s="192">
        <v>400.0</v>
      </c>
      <c r="I56" s="192">
        <v>800.0</v>
      </c>
      <c r="J56" s="192">
        <v>800.0</v>
      </c>
      <c r="K56" s="192">
        <v>800.0</v>
      </c>
      <c r="L56" s="192">
        <v>0.0</v>
      </c>
      <c r="M56" s="192">
        <v>0.0</v>
      </c>
      <c r="N56" s="192">
        <v>0.0</v>
      </c>
      <c r="O56" s="192">
        <v>0.0</v>
      </c>
      <c r="P56" s="192">
        <v>0.0</v>
      </c>
      <c r="Q56" s="192">
        <v>0.0</v>
      </c>
      <c r="R56" s="192">
        <v>0.0</v>
      </c>
      <c r="S56" s="192">
        <v>0.0</v>
      </c>
      <c r="T56" s="192">
        <v>0.0</v>
      </c>
      <c r="U56" s="192">
        <v>0.0</v>
      </c>
      <c r="V56" s="192">
        <v>0.0</v>
      </c>
      <c r="W56" s="192">
        <v>0.0</v>
      </c>
      <c r="X56" s="192">
        <v>0.0</v>
      </c>
      <c r="Y56" s="192">
        <v>0.0</v>
      </c>
      <c r="Z56" s="192">
        <v>0.0</v>
      </c>
      <c r="AA56" s="192">
        <v>0.0</v>
      </c>
      <c r="AB56" s="58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</row>
    <row r="57" ht="15.75" customHeight="1">
      <c r="A57" s="266"/>
      <c r="B57" s="283" t="s">
        <v>211</v>
      </c>
      <c r="C57" s="179">
        <v>0.0</v>
      </c>
      <c r="D57" s="179">
        <v>0.0</v>
      </c>
      <c r="E57" s="179">
        <v>0.0</v>
      </c>
      <c r="F57" s="179">
        <v>0.0</v>
      </c>
      <c r="G57" s="179">
        <v>0.0</v>
      </c>
      <c r="H57" s="179">
        <v>0.0</v>
      </c>
      <c r="I57" s="179">
        <v>0.0</v>
      </c>
      <c r="J57" s="179">
        <v>0.0</v>
      </c>
      <c r="K57" s="179">
        <v>2590.846</v>
      </c>
      <c r="L57" s="179">
        <v>0.0</v>
      </c>
      <c r="M57" s="179">
        <v>0.0</v>
      </c>
      <c r="N57" s="179">
        <v>0.0</v>
      </c>
      <c r="O57" s="179">
        <v>0.0</v>
      </c>
      <c r="P57" s="179">
        <v>0.0</v>
      </c>
      <c r="Q57" s="179">
        <v>0.0</v>
      </c>
      <c r="R57" s="179">
        <v>0.0</v>
      </c>
      <c r="S57" s="179">
        <v>0.0</v>
      </c>
      <c r="T57" s="179">
        <v>0.0</v>
      </c>
      <c r="U57" s="179">
        <v>0.0</v>
      </c>
      <c r="V57" s="179">
        <v>0.0</v>
      </c>
      <c r="W57" s="179">
        <v>0.0</v>
      </c>
      <c r="X57" s="179">
        <v>0.0</v>
      </c>
      <c r="Y57" s="179">
        <v>0.0</v>
      </c>
      <c r="Z57" s="179">
        <v>0.0</v>
      </c>
      <c r="AA57" s="179">
        <v>0.0</v>
      </c>
      <c r="AB57" s="58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</row>
    <row r="58" ht="15.75" customHeight="1">
      <c r="A58" s="266"/>
      <c r="B58" s="282" t="s">
        <v>212</v>
      </c>
      <c r="C58" s="192">
        <v>0.0</v>
      </c>
      <c r="D58" s="192">
        <v>0.0</v>
      </c>
      <c r="E58" s="192">
        <v>0.0</v>
      </c>
      <c r="F58" s="192">
        <v>0.0</v>
      </c>
      <c r="G58" s="192">
        <v>0.0</v>
      </c>
      <c r="H58" s="192">
        <v>0.0</v>
      </c>
      <c r="I58" s="192">
        <v>0.0</v>
      </c>
      <c r="J58" s="192">
        <v>0.0</v>
      </c>
      <c r="K58" s="192">
        <v>-47.545</v>
      </c>
      <c r="L58" s="192">
        <v>0.0</v>
      </c>
      <c r="M58" s="192">
        <v>0.0</v>
      </c>
      <c r="N58" s="192">
        <v>0.0</v>
      </c>
      <c r="O58" s="192">
        <v>0.0</v>
      </c>
      <c r="P58" s="192">
        <v>0.0</v>
      </c>
      <c r="Q58" s="192">
        <v>0.0</v>
      </c>
      <c r="R58" s="192">
        <v>0.0</v>
      </c>
      <c r="S58" s="192">
        <v>0.0</v>
      </c>
      <c r="T58" s="192">
        <v>0.0</v>
      </c>
      <c r="U58" s="192">
        <v>0.0</v>
      </c>
      <c r="V58" s="192">
        <v>0.0</v>
      </c>
      <c r="W58" s="192">
        <v>0.0</v>
      </c>
      <c r="X58" s="192">
        <v>0.0</v>
      </c>
      <c r="Y58" s="192">
        <v>0.0</v>
      </c>
      <c r="Z58" s="192">
        <v>0.0</v>
      </c>
      <c r="AA58" s="192">
        <v>0.0</v>
      </c>
      <c r="AB58" s="58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</row>
    <row r="59" ht="15.75" customHeight="1">
      <c r="A59" s="266"/>
      <c r="B59" s="283" t="s">
        <v>213</v>
      </c>
      <c r="C59" s="179">
        <v>0.0</v>
      </c>
      <c r="D59" s="179">
        <v>0.0</v>
      </c>
      <c r="E59" s="179">
        <v>0.0</v>
      </c>
      <c r="F59" s="179">
        <v>0.0</v>
      </c>
      <c r="G59" s="179">
        <v>0.0</v>
      </c>
      <c r="H59" s="179">
        <v>0.0</v>
      </c>
      <c r="I59" s="179">
        <v>0.0</v>
      </c>
      <c r="J59" s="179">
        <v>0.0</v>
      </c>
      <c r="K59" s="179">
        <v>0.0</v>
      </c>
      <c r="L59" s="179">
        <v>247.998</v>
      </c>
      <c r="M59" s="179">
        <v>247.998</v>
      </c>
      <c r="N59" s="179">
        <v>247.998</v>
      </c>
      <c r="O59" s="179">
        <v>247.998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79">
        <v>0.0</v>
      </c>
      <c r="V59" s="179">
        <v>0.0</v>
      </c>
      <c r="W59" s="179">
        <v>0.0</v>
      </c>
      <c r="X59" s="179">
        <v>0.0</v>
      </c>
      <c r="Y59" s="179">
        <v>0.0</v>
      </c>
      <c r="Z59" s="179">
        <v>0.0</v>
      </c>
      <c r="AA59" s="179">
        <v>0.0</v>
      </c>
      <c r="AB59" s="58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1"/>
      <c r="AX59" s="271"/>
      <c r="AY59" s="271"/>
      <c r="AZ59" s="271"/>
      <c r="BA59" s="271"/>
      <c r="BB59" s="271"/>
    </row>
    <row r="60" ht="15.75" customHeight="1">
      <c r="A60" s="266"/>
      <c r="B60" s="282" t="s">
        <v>214</v>
      </c>
      <c r="C60" s="192">
        <v>0.0</v>
      </c>
      <c r="D60" s="192">
        <v>0.0</v>
      </c>
      <c r="E60" s="192">
        <v>0.0</v>
      </c>
      <c r="F60" s="192">
        <v>0.0</v>
      </c>
      <c r="G60" s="192">
        <v>0.0</v>
      </c>
      <c r="H60" s="192">
        <v>0.0</v>
      </c>
      <c r="I60" s="192">
        <v>0.0</v>
      </c>
      <c r="J60" s="192">
        <v>0.0</v>
      </c>
      <c r="K60" s="192">
        <v>0.0</v>
      </c>
      <c r="L60" s="192">
        <v>-3.985</v>
      </c>
      <c r="M60" s="192">
        <v>-3.985</v>
      </c>
      <c r="N60" s="192">
        <v>-3.985</v>
      </c>
      <c r="O60" s="192">
        <v>-3.985</v>
      </c>
      <c r="P60" s="192">
        <v>0.0</v>
      </c>
      <c r="Q60" s="192">
        <v>0.0</v>
      </c>
      <c r="R60" s="192">
        <v>0.0</v>
      </c>
      <c r="S60" s="192">
        <v>0.0</v>
      </c>
      <c r="T60" s="192">
        <v>0.0</v>
      </c>
      <c r="U60" s="192">
        <v>0.0</v>
      </c>
      <c r="V60" s="192">
        <v>0.0</v>
      </c>
      <c r="W60" s="192">
        <v>0.0</v>
      </c>
      <c r="X60" s="192">
        <v>0.0</v>
      </c>
      <c r="Y60" s="192">
        <v>0.0</v>
      </c>
      <c r="Z60" s="192">
        <v>0.0</v>
      </c>
      <c r="AA60" s="192">
        <v>0.0</v>
      </c>
      <c r="AB60" s="58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1"/>
      <c r="AX60" s="271"/>
      <c r="AY60" s="271"/>
      <c r="AZ60" s="271"/>
      <c r="BA60" s="271"/>
      <c r="BB60" s="271"/>
    </row>
    <row r="61" ht="15.75" customHeight="1">
      <c r="A61" s="266"/>
      <c r="B61" s="283" t="s">
        <v>215</v>
      </c>
      <c r="C61" s="179">
        <v>126.768</v>
      </c>
      <c r="D61" s="179">
        <v>0.0</v>
      </c>
      <c r="E61" s="179">
        <v>0.0</v>
      </c>
      <c r="F61" s="179">
        <v>0.0</v>
      </c>
      <c r="G61" s="179">
        <v>0.0</v>
      </c>
      <c r="H61" s="179">
        <v>0.0</v>
      </c>
      <c r="I61" s="179">
        <v>0.0</v>
      </c>
      <c r="J61" s="179">
        <v>0.0</v>
      </c>
      <c r="K61" s="179">
        <v>0.0</v>
      </c>
      <c r="L61" s="179">
        <v>0.0</v>
      </c>
      <c r="M61" s="179">
        <v>0.0</v>
      </c>
      <c r="N61" s="179">
        <v>0.0</v>
      </c>
      <c r="O61" s="182">
        <v>0.0</v>
      </c>
      <c r="P61" s="179">
        <v>0.0</v>
      </c>
      <c r="Q61" s="179">
        <v>0.0</v>
      </c>
      <c r="R61" s="179">
        <v>0.0</v>
      </c>
      <c r="S61" s="179">
        <v>0.0</v>
      </c>
      <c r="T61" s="179">
        <v>0.0</v>
      </c>
      <c r="U61" s="179">
        <v>0.0</v>
      </c>
      <c r="V61" s="179">
        <v>0.0</v>
      </c>
      <c r="W61" s="179">
        <v>0.0</v>
      </c>
      <c r="X61" s="179">
        <v>0.0</v>
      </c>
      <c r="Y61" s="179">
        <v>0.0</v>
      </c>
      <c r="Z61" s="179">
        <v>0.0</v>
      </c>
      <c r="AA61" s="179">
        <v>0.0</v>
      </c>
      <c r="AB61" s="58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1"/>
      <c r="AR61" s="271"/>
      <c r="AS61" s="271"/>
      <c r="AT61" s="271"/>
      <c r="AU61" s="271"/>
      <c r="AV61" s="271"/>
      <c r="AW61" s="271"/>
      <c r="AX61" s="271"/>
      <c r="AY61" s="271"/>
      <c r="AZ61" s="271"/>
      <c r="BA61" s="271"/>
      <c r="BB61" s="271"/>
    </row>
    <row r="62" ht="15.75" customHeight="1">
      <c r="A62" s="266"/>
      <c r="B62" s="282" t="s">
        <v>216</v>
      </c>
      <c r="C62" s="192">
        <v>-16.835</v>
      </c>
      <c r="D62" s="192">
        <v>-8.85</v>
      </c>
      <c r="E62" s="192">
        <v>-16.058</v>
      </c>
      <c r="F62" s="192">
        <v>-28.797</v>
      </c>
      <c r="G62" s="192">
        <v>-52.172</v>
      </c>
      <c r="H62" s="192">
        <v>-15.873</v>
      </c>
      <c r="I62" s="192">
        <v>-33.261</v>
      </c>
      <c r="J62" s="192">
        <v>-50.387</v>
      </c>
      <c r="K62" s="192">
        <v>-66.403</v>
      </c>
      <c r="L62" s="192">
        <v>-10.633</v>
      </c>
      <c r="M62" s="192">
        <v>-10.633</v>
      </c>
      <c r="N62" s="192">
        <v>-10.633</v>
      </c>
      <c r="O62" s="192">
        <v>-10.633</v>
      </c>
      <c r="P62" s="192">
        <v>0.0</v>
      </c>
      <c r="Q62" s="192">
        <v>0.0</v>
      </c>
      <c r="R62" s="192">
        <v>0.0</v>
      </c>
      <c r="S62" s="192">
        <v>0.0</v>
      </c>
      <c r="T62" s="192">
        <v>0.0</v>
      </c>
      <c r="U62" s="192">
        <v>0.0</v>
      </c>
      <c r="V62" s="192">
        <v>0.0</v>
      </c>
      <c r="W62" s="192">
        <v>0.0</v>
      </c>
      <c r="X62" s="192">
        <v>0.0</v>
      </c>
      <c r="Y62" s="192">
        <v>0.0</v>
      </c>
      <c r="Z62" s="192">
        <v>0.0</v>
      </c>
      <c r="AA62" s="192">
        <v>0.0</v>
      </c>
      <c r="AB62" s="58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</row>
    <row r="63" ht="15.75" customHeight="1">
      <c r="A63" s="266"/>
      <c r="B63" s="283" t="s">
        <v>217</v>
      </c>
      <c r="C63" s="179">
        <v>160.577</v>
      </c>
      <c r="D63" s="179">
        <v>0.0</v>
      </c>
      <c r="E63" s="179">
        <v>0.0</v>
      </c>
      <c r="F63" s="179">
        <v>0.0</v>
      </c>
      <c r="G63" s="179">
        <v>17.974</v>
      </c>
      <c r="H63" s="179">
        <v>16.568</v>
      </c>
      <c r="I63" s="179">
        <v>26.955</v>
      </c>
      <c r="J63" s="179">
        <v>106.393</v>
      </c>
      <c r="K63" s="179">
        <v>116.349</v>
      </c>
      <c r="L63" s="179">
        <v>0.0</v>
      </c>
      <c r="M63" s="179">
        <v>353.878</v>
      </c>
      <c r="N63" s="179">
        <v>353.093</v>
      </c>
      <c r="O63" s="179">
        <v>581.142</v>
      </c>
      <c r="P63" s="179">
        <v>19.713</v>
      </c>
      <c r="Q63" s="179">
        <v>95.419</v>
      </c>
      <c r="R63" s="179">
        <v>459.154</v>
      </c>
      <c r="S63" s="179">
        <v>469.501</v>
      </c>
      <c r="T63" s="179">
        <v>269.726</v>
      </c>
      <c r="U63" s="179">
        <v>813.014</v>
      </c>
      <c r="V63" s="179">
        <v>988.295</v>
      </c>
      <c r="W63" s="179">
        <v>1309.89</v>
      </c>
      <c r="X63" s="179">
        <v>187.171</v>
      </c>
      <c r="Y63" s="179">
        <v>636.307</v>
      </c>
      <c r="Z63" s="179">
        <v>1533.63</v>
      </c>
      <c r="AA63" s="179">
        <v>2823.472</v>
      </c>
      <c r="AB63" s="58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1"/>
    </row>
    <row r="64" ht="15.75" customHeight="1">
      <c r="A64" s="266"/>
      <c r="B64" s="274" t="s">
        <v>218</v>
      </c>
      <c r="C64" s="192">
        <v>-78.185</v>
      </c>
      <c r="D64" s="192">
        <v>-4.484</v>
      </c>
      <c r="E64" s="192">
        <v>-5.583</v>
      </c>
      <c r="F64" s="192">
        <v>-8.697</v>
      </c>
      <c r="G64" s="192">
        <v>-27.893</v>
      </c>
      <c r="H64" s="192">
        <v>-4.729</v>
      </c>
      <c r="I64" s="192">
        <v>-60.244</v>
      </c>
      <c r="J64" s="192">
        <v>-61.234</v>
      </c>
      <c r="K64" s="192">
        <v>-60.523</v>
      </c>
      <c r="L64" s="192">
        <v>-7.767</v>
      </c>
      <c r="M64" s="192">
        <v>-38.305</v>
      </c>
      <c r="N64" s="192">
        <v>-38.208</v>
      </c>
      <c r="O64" s="192">
        <v>-159.983</v>
      </c>
      <c r="P64" s="192">
        <v>0.0</v>
      </c>
      <c r="Q64" s="192">
        <v>-10.546</v>
      </c>
      <c r="R64" s="192">
        <v>-46.339</v>
      </c>
      <c r="S64" s="192">
        <v>-46.501</v>
      </c>
      <c r="T64" s="192">
        <v>-11.465</v>
      </c>
      <c r="U64" s="192">
        <v>-93.964</v>
      </c>
      <c r="V64" s="192">
        <v>-580.642</v>
      </c>
      <c r="W64" s="192">
        <v>-580.642</v>
      </c>
      <c r="X64" s="192">
        <v>-355.041</v>
      </c>
      <c r="Y64" s="192">
        <v>-368.942</v>
      </c>
      <c r="Z64" s="192">
        <v>-524.213</v>
      </c>
      <c r="AA64" s="192">
        <v>-532.755</v>
      </c>
      <c r="AB64" s="58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1"/>
    </row>
    <row r="65" ht="15.75" customHeight="1">
      <c r="A65" s="266"/>
      <c r="B65" s="183" t="s">
        <v>219</v>
      </c>
      <c r="C65" s="179">
        <v>18.824</v>
      </c>
      <c r="D65" s="179">
        <v>0.0</v>
      </c>
      <c r="E65" s="179">
        <v>0.0</v>
      </c>
      <c r="F65" s="179">
        <v>0.0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79">
        <v>0.0</v>
      </c>
      <c r="V65" s="179">
        <v>0.0</v>
      </c>
      <c r="W65" s="179">
        <v>0.0</v>
      </c>
      <c r="X65" s="179">
        <v>0.0</v>
      </c>
      <c r="Y65" s="179">
        <v>0.0</v>
      </c>
      <c r="Z65" s="179">
        <v>0.0</v>
      </c>
      <c r="AA65" s="179">
        <v>0.0</v>
      </c>
      <c r="AB65" s="58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</row>
    <row r="66" ht="15.75" customHeight="1">
      <c r="A66" s="266"/>
      <c r="B66" s="274" t="s">
        <v>220</v>
      </c>
      <c r="C66" s="192">
        <v>-2.014</v>
      </c>
      <c r="D66" s="192">
        <v>-1.311</v>
      </c>
      <c r="E66" s="192">
        <v>-2.385</v>
      </c>
      <c r="F66" s="192">
        <v>-3.394</v>
      </c>
      <c r="G66" s="192">
        <v>-4.568</v>
      </c>
      <c r="H66" s="192">
        <v>-1.08</v>
      </c>
      <c r="I66" s="192">
        <v>-2.197</v>
      </c>
      <c r="J66" s="192">
        <v>-3.326</v>
      </c>
      <c r="K66" s="192">
        <v>-4.387</v>
      </c>
      <c r="L66" s="192">
        <v>-1.255</v>
      </c>
      <c r="M66" s="192">
        <v>-2.416</v>
      </c>
      <c r="N66" s="192">
        <v>-3.394</v>
      </c>
      <c r="O66" s="192">
        <v>-5.005</v>
      </c>
      <c r="P66" s="192">
        <v>-1.858</v>
      </c>
      <c r="Q66" s="192">
        <v>-3.803</v>
      </c>
      <c r="R66" s="192">
        <v>-5.535</v>
      </c>
      <c r="S66" s="192">
        <v>-6.933</v>
      </c>
      <c r="T66" s="192">
        <v>-1.823</v>
      </c>
      <c r="U66" s="192">
        <v>-3.567</v>
      </c>
      <c r="V66" s="192">
        <v>-5.209</v>
      </c>
      <c r="W66" s="192">
        <v>-7.053</v>
      </c>
      <c r="X66" s="192">
        <v>-1.728</v>
      </c>
      <c r="Y66" s="192">
        <v>-3.05</v>
      </c>
      <c r="Z66" s="192">
        <v>-5.205</v>
      </c>
      <c r="AA66" s="192">
        <v>-6.708</v>
      </c>
      <c r="AB66" s="58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1"/>
      <c r="AY66" s="271"/>
      <c r="AZ66" s="271"/>
      <c r="BA66" s="271"/>
      <c r="BB66" s="271"/>
    </row>
    <row r="67" ht="15.75" customHeight="1">
      <c r="A67" s="266"/>
      <c r="B67" s="183" t="s">
        <v>221</v>
      </c>
      <c r="C67" s="179">
        <v>5.831</v>
      </c>
      <c r="D67" s="179">
        <v>0.542</v>
      </c>
      <c r="E67" s="179">
        <v>1.46</v>
      </c>
      <c r="F67" s="179">
        <v>2.765</v>
      </c>
      <c r="G67" s="179">
        <v>6.776</v>
      </c>
      <c r="H67" s="179">
        <v>2.358</v>
      </c>
      <c r="I67" s="179">
        <v>6.579</v>
      </c>
      <c r="J67" s="179">
        <v>7.835</v>
      </c>
      <c r="K67" s="179">
        <v>12.252</v>
      </c>
      <c r="L67" s="179">
        <v>1.288</v>
      </c>
      <c r="M67" s="179">
        <v>3.304</v>
      </c>
      <c r="N67" s="179">
        <v>3.918</v>
      </c>
      <c r="O67" s="179">
        <v>4.505</v>
      </c>
      <c r="P67" s="179">
        <v>2.019</v>
      </c>
      <c r="Q67" s="179">
        <v>7.013</v>
      </c>
      <c r="R67" s="179">
        <v>8.041</v>
      </c>
      <c r="S67" s="179">
        <v>9.148</v>
      </c>
      <c r="T67" s="179">
        <v>1.782</v>
      </c>
      <c r="U67" s="179">
        <v>2.447</v>
      </c>
      <c r="V67" s="179">
        <v>3.848</v>
      </c>
      <c r="W67" s="179">
        <v>5.546</v>
      </c>
      <c r="X67" s="179">
        <v>0.398</v>
      </c>
      <c r="Y67" s="179">
        <v>0.968</v>
      </c>
      <c r="Z67" s="179">
        <v>2.225</v>
      </c>
      <c r="AA67" s="179">
        <v>6.221</v>
      </c>
      <c r="AB67" s="58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271"/>
      <c r="AZ67" s="271"/>
      <c r="BA67" s="271"/>
      <c r="BB67" s="271"/>
    </row>
    <row r="68" ht="15.75" customHeight="1">
      <c r="A68" s="266"/>
      <c r="B68" s="282" t="s">
        <v>222</v>
      </c>
      <c r="C68" s="192">
        <v>-3.774</v>
      </c>
      <c r="D68" s="192">
        <v>-0.015</v>
      </c>
      <c r="E68" s="192">
        <v>-0.015</v>
      </c>
      <c r="F68" s="192">
        <v>-0.016</v>
      </c>
      <c r="G68" s="192">
        <v>-0.015</v>
      </c>
      <c r="H68" s="192">
        <v>-2.001</v>
      </c>
      <c r="I68" s="192">
        <v>0.0</v>
      </c>
      <c r="J68" s="192">
        <v>-4.449</v>
      </c>
      <c r="K68" s="192">
        <v>0.0</v>
      </c>
      <c r="L68" s="192">
        <v>0.0</v>
      </c>
      <c r="M68" s="192">
        <v>0.0</v>
      </c>
      <c r="N68" s="192">
        <v>0.0</v>
      </c>
      <c r="O68" s="192">
        <v>0.0</v>
      </c>
      <c r="P68" s="192">
        <v>0.0</v>
      </c>
      <c r="Q68" s="192">
        <v>0.0</v>
      </c>
      <c r="R68" s="192">
        <v>0.0</v>
      </c>
      <c r="S68" s="192">
        <v>0.0</v>
      </c>
      <c r="T68" s="192">
        <v>0.0</v>
      </c>
      <c r="U68" s="192">
        <v>0.0</v>
      </c>
      <c r="V68" s="192">
        <v>0.0</v>
      </c>
      <c r="W68" s="192">
        <v>0.0</v>
      </c>
      <c r="X68" s="192">
        <v>0.0</v>
      </c>
      <c r="Y68" s="192">
        <v>0.0</v>
      </c>
      <c r="Z68" s="192">
        <v>0.0</v>
      </c>
      <c r="AA68" s="192">
        <v>0.0</v>
      </c>
      <c r="AB68" s="58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1"/>
    </row>
    <row r="69" ht="15.75" customHeight="1">
      <c r="A69" s="266"/>
      <c r="B69" s="283" t="s">
        <v>223</v>
      </c>
      <c r="C69" s="179">
        <v>0.0</v>
      </c>
      <c r="D69" s="179">
        <v>0.0</v>
      </c>
      <c r="E69" s="179">
        <v>0.0</v>
      </c>
      <c r="F69" s="179">
        <v>0.0</v>
      </c>
      <c r="G69" s="179">
        <v>0.0</v>
      </c>
      <c r="H69" s="179">
        <v>0.0</v>
      </c>
      <c r="I69" s="179">
        <v>0.0</v>
      </c>
      <c r="J69" s="179">
        <v>0.0</v>
      </c>
      <c r="K69" s="179">
        <v>0.0</v>
      </c>
      <c r="L69" s="179">
        <v>0.0</v>
      </c>
      <c r="M69" s="179">
        <v>0.0</v>
      </c>
      <c r="N69" s="179">
        <v>0.0</v>
      </c>
      <c r="O69" s="179">
        <v>0.0</v>
      </c>
      <c r="P69" s="179">
        <v>0.0</v>
      </c>
      <c r="Q69" s="179">
        <v>0.0</v>
      </c>
      <c r="R69" s="179">
        <v>0.0</v>
      </c>
      <c r="S69" s="179">
        <v>0.0</v>
      </c>
      <c r="T69" s="179">
        <v>0.0</v>
      </c>
      <c r="U69" s="179">
        <v>0.0</v>
      </c>
      <c r="V69" s="179">
        <v>0.0</v>
      </c>
      <c r="W69" s="179">
        <v>0.0</v>
      </c>
      <c r="X69" s="179">
        <v>0.0</v>
      </c>
      <c r="Y69" s="179">
        <v>0.0</v>
      </c>
      <c r="Z69" s="179">
        <v>0.0</v>
      </c>
      <c r="AA69" s="179">
        <v>0.0</v>
      </c>
      <c r="AB69" s="58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1"/>
    </row>
    <row r="70" ht="15.75" customHeight="1">
      <c r="A70" s="266"/>
      <c r="B70" s="281" t="s">
        <v>224</v>
      </c>
      <c r="C70" s="284">
        <v>611.194</v>
      </c>
      <c r="D70" s="284">
        <v>-14.118</v>
      </c>
      <c r="E70" s="284">
        <v>277.419</v>
      </c>
      <c r="F70" s="284">
        <v>261.861</v>
      </c>
      <c r="G70" s="284">
        <v>240.102</v>
      </c>
      <c r="H70" s="284">
        <v>395.243</v>
      </c>
      <c r="I70" s="284">
        <v>737.832</v>
      </c>
      <c r="J70" s="284">
        <v>794.832</v>
      </c>
      <c r="K70" s="284">
        <v>3340.589</v>
      </c>
      <c r="L70" s="284">
        <v>225.646</v>
      </c>
      <c r="M70" s="284">
        <v>549.841</v>
      </c>
      <c r="N70" s="284">
        <v>548.789</v>
      </c>
      <c r="O70" s="284">
        <v>654.039</v>
      </c>
      <c r="P70" s="284">
        <v>19.874</v>
      </c>
      <c r="Q70" s="284">
        <v>88.083</v>
      </c>
      <c r="R70" s="284">
        <v>415.321</v>
      </c>
      <c r="S70" s="284">
        <v>425.215</v>
      </c>
      <c r="T70" s="284">
        <v>258.22</v>
      </c>
      <c r="U70" s="284">
        <v>717.93</v>
      </c>
      <c r="V70" s="284">
        <v>406.292</v>
      </c>
      <c r="W70" s="284">
        <v>727.741</v>
      </c>
      <c r="X70" s="285">
        <v>-169.2</v>
      </c>
      <c r="Y70" s="285">
        <v>265.283</v>
      </c>
      <c r="Z70" s="285">
        <v>1006.437</v>
      </c>
      <c r="AA70" s="284">
        <v>2290.23</v>
      </c>
      <c r="AB70" s="58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</row>
    <row r="71" ht="15.75" customHeight="1">
      <c r="A71" s="266"/>
      <c r="B71" s="200" t="s">
        <v>225</v>
      </c>
      <c r="C71" s="279">
        <v>882.651</v>
      </c>
      <c r="D71" s="279">
        <v>-71.018</v>
      </c>
      <c r="E71" s="279">
        <v>878.631</v>
      </c>
      <c r="F71" s="279">
        <v>1417.266</v>
      </c>
      <c r="G71" s="279">
        <v>1198.352</v>
      </c>
      <c r="H71" s="279">
        <v>167.296</v>
      </c>
      <c r="I71" s="279">
        <v>349.88</v>
      </c>
      <c r="J71" s="279">
        <v>-394.475</v>
      </c>
      <c r="K71" s="279">
        <v>257.469</v>
      </c>
      <c r="L71" s="279">
        <v>265.729</v>
      </c>
      <c r="M71" s="279">
        <v>1026.591</v>
      </c>
      <c r="N71" s="279">
        <v>976.547</v>
      </c>
      <c r="O71" s="279">
        <v>1282.46</v>
      </c>
      <c r="P71" s="279">
        <v>67.651</v>
      </c>
      <c r="Q71" s="279">
        <v>1783.482</v>
      </c>
      <c r="R71" s="279">
        <v>-1171.117</v>
      </c>
      <c r="S71" s="279">
        <v>1514.401</v>
      </c>
      <c r="T71" s="279">
        <v>-339.182</v>
      </c>
      <c r="U71" s="279">
        <v>2775.529</v>
      </c>
      <c r="V71" s="279">
        <v>1352.532</v>
      </c>
      <c r="W71" s="279">
        <v>2796.158</v>
      </c>
      <c r="X71" s="279">
        <v>834.76</v>
      </c>
      <c r="Y71" s="279">
        <v>3752.422</v>
      </c>
      <c r="Z71" s="279">
        <v>3397.708</v>
      </c>
      <c r="AA71" s="279">
        <v>5448.386</v>
      </c>
      <c r="AB71" s="58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</row>
    <row r="72" ht="15.75" customHeight="1">
      <c r="A72" s="266"/>
      <c r="B72" s="270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58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</row>
    <row r="73" ht="15.75" customHeight="1">
      <c r="A73" s="266"/>
      <c r="B73" s="267" t="s">
        <v>55</v>
      </c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58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1"/>
      <c r="AY73" s="271"/>
      <c r="AZ73" s="271"/>
      <c r="BA73" s="271"/>
      <c r="BB73" s="271"/>
    </row>
    <row r="74" ht="15.75" customHeight="1">
      <c r="A74" s="266"/>
      <c r="B74" s="283" t="s">
        <v>226</v>
      </c>
      <c r="C74" s="179">
        <v>379.207</v>
      </c>
      <c r="D74" s="179">
        <v>1246.566</v>
      </c>
      <c r="E74" s="179">
        <v>1246.566</v>
      </c>
      <c r="F74" s="179">
        <v>1246.566</v>
      </c>
      <c r="G74" s="179">
        <v>1246.566</v>
      </c>
      <c r="H74" s="179">
        <v>2343.78</v>
      </c>
      <c r="I74" s="179">
        <v>2343.78</v>
      </c>
      <c r="J74" s="179">
        <v>2343.78</v>
      </c>
      <c r="K74" s="179">
        <v>2343.78</v>
      </c>
      <c r="L74" s="179">
        <v>2705.675</v>
      </c>
      <c r="M74" s="179">
        <v>2705.675</v>
      </c>
      <c r="N74" s="179">
        <v>2705.675</v>
      </c>
      <c r="O74" s="182">
        <v>2705.675</v>
      </c>
      <c r="P74" s="179">
        <v>4172.316</v>
      </c>
      <c r="Q74" s="179">
        <v>4172.316</v>
      </c>
      <c r="R74" s="179">
        <v>4172.316</v>
      </c>
      <c r="S74" s="179">
        <v>4172.316</v>
      </c>
      <c r="T74" s="179">
        <v>5923.44</v>
      </c>
      <c r="U74" s="179">
        <v>5923.44</v>
      </c>
      <c r="V74" s="179">
        <v>5923.44</v>
      </c>
      <c r="W74" s="179">
        <v>5923.44</v>
      </c>
      <c r="X74" s="179">
        <v>9185.742</v>
      </c>
      <c r="Y74" s="179">
        <v>9185.742</v>
      </c>
      <c r="Z74" s="179">
        <v>9185.742</v>
      </c>
      <c r="AA74" s="179">
        <v>9185.742</v>
      </c>
      <c r="AB74" s="58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1"/>
      <c r="AY74" s="271"/>
      <c r="AZ74" s="271"/>
      <c r="BA74" s="271"/>
      <c r="BB74" s="271"/>
    </row>
    <row r="75" ht="15.75" customHeight="1">
      <c r="A75" s="266"/>
      <c r="B75" s="282" t="s">
        <v>227</v>
      </c>
      <c r="C75" s="192">
        <v>-15.292</v>
      </c>
      <c r="D75" s="192">
        <v>-143.046</v>
      </c>
      <c r="E75" s="192">
        <v>-217.779</v>
      </c>
      <c r="F75" s="192">
        <v>-606.598</v>
      </c>
      <c r="G75" s="192">
        <v>-101.138</v>
      </c>
      <c r="H75" s="192">
        <v>-310.413</v>
      </c>
      <c r="I75" s="192">
        <v>-31.193</v>
      </c>
      <c r="J75" s="192">
        <v>47.42</v>
      </c>
      <c r="K75" s="192">
        <v>104.426</v>
      </c>
      <c r="L75" s="192">
        <v>-2.782</v>
      </c>
      <c r="M75" s="192">
        <v>-31.246</v>
      </c>
      <c r="N75" s="192">
        <v>10.571</v>
      </c>
      <c r="O75" s="192">
        <v>184.181</v>
      </c>
      <c r="P75" s="192">
        <v>70.529</v>
      </c>
      <c r="Q75" s="192">
        <v>219.251</v>
      </c>
      <c r="R75" s="192">
        <v>212.428</v>
      </c>
      <c r="S75" s="192">
        <v>236.723</v>
      </c>
      <c r="T75" s="192">
        <v>449.4</v>
      </c>
      <c r="U75" s="192">
        <v>-168.586</v>
      </c>
      <c r="V75" s="192">
        <v>369.782</v>
      </c>
      <c r="W75" s="192">
        <v>466.144</v>
      </c>
      <c r="X75" s="192">
        <v>263.505</v>
      </c>
      <c r="Y75" s="192">
        <v>330.853</v>
      </c>
      <c r="Z75" s="192">
        <v>312.335</v>
      </c>
      <c r="AA75" s="192">
        <v>369.515</v>
      </c>
      <c r="AB75" s="58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1"/>
    </row>
    <row r="76" ht="15.75" customHeight="1">
      <c r="A76" s="266"/>
      <c r="B76" s="283" t="s">
        <v>228</v>
      </c>
      <c r="C76" s="179">
        <v>1246.566</v>
      </c>
      <c r="D76" s="179">
        <v>1032.502</v>
      </c>
      <c r="E76" s="179">
        <v>1907.418</v>
      </c>
      <c r="F76" s="179">
        <v>2057.234</v>
      </c>
      <c r="G76" s="179">
        <v>2343.78</v>
      </c>
      <c r="H76" s="179">
        <v>2200.663</v>
      </c>
      <c r="I76" s="179">
        <v>2662.467</v>
      </c>
      <c r="J76" s="179">
        <v>1996.725</v>
      </c>
      <c r="K76" s="179">
        <v>2705.675</v>
      </c>
      <c r="L76" s="179">
        <v>2968.622</v>
      </c>
      <c r="M76" s="179">
        <v>3701.02</v>
      </c>
      <c r="N76" s="179">
        <v>3692.793</v>
      </c>
      <c r="O76" s="179">
        <v>4172.316</v>
      </c>
      <c r="P76" s="179">
        <v>4310.496</v>
      </c>
      <c r="Q76" s="179">
        <v>6175.049</v>
      </c>
      <c r="R76" s="179">
        <v>3213.627</v>
      </c>
      <c r="S76" s="179">
        <v>5923.44</v>
      </c>
      <c r="T76" s="179">
        <v>6033.658</v>
      </c>
      <c r="U76" s="179">
        <v>8530.383</v>
      </c>
      <c r="V76" s="179">
        <v>7645.754</v>
      </c>
      <c r="W76" s="179">
        <v>9185.742</v>
      </c>
      <c r="X76" s="179">
        <v>10284.007</v>
      </c>
      <c r="Y76" s="179">
        <v>13269.017</v>
      </c>
      <c r="Z76" s="179">
        <v>12895.785</v>
      </c>
      <c r="AA76" s="179">
        <v>15003.643</v>
      </c>
      <c r="AB76" s="58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</row>
    <row r="77" ht="15.75" customHeight="1">
      <c r="A77" s="266"/>
      <c r="B77" s="274"/>
      <c r="C77" s="192">
        <v>0.0</v>
      </c>
      <c r="D77" s="192">
        <v>0.0</v>
      </c>
      <c r="E77" s="192">
        <v>0.0</v>
      </c>
      <c r="F77" s="192">
        <v>0.0</v>
      </c>
      <c r="G77" s="192">
        <v>0.0</v>
      </c>
      <c r="H77" s="192">
        <v>0.0</v>
      </c>
      <c r="I77" s="192">
        <v>0.0</v>
      </c>
      <c r="J77" s="192">
        <v>0.0</v>
      </c>
      <c r="K77" s="192">
        <v>0.0</v>
      </c>
      <c r="L77" s="192">
        <v>0.0</v>
      </c>
      <c r="M77" s="192">
        <v>0.0</v>
      </c>
      <c r="N77" s="192">
        <v>0.0</v>
      </c>
      <c r="O77" s="192">
        <v>0.0</v>
      </c>
      <c r="P77" s="192">
        <v>0.0</v>
      </c>
      <c r="Q77" s="192">
        <v>0.0</v>
      </c>
      <c r="R77" s="192">
        <v>0.0</v>
      </c>
      <c r="S77" s="192">
        <v>0.0</v>
      </c>
      <c r="T77" s="192">
        <v>0.0</v>
      </c>
      <c r="U77" s="192">
        <v>0.0</v>
      </c>
      <c r="V77" s="192">
        <v>0.0</v>
      </c>
      <c r="W77" s="192">
        <v>0.0</v>
      </c>
      <c r="X77" s="192">
        <v>0.0</v>
      </c>
      <c r="Y77" s="192">
        <v>0.0</v>
      </c>
      <c r="Z77" s="192">
        <v>0.0</v>
      </c>
      <c r="AA77" s="192">
        <v>0.0</v>
      </c>
      <c r="AB77" s="58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</row>
    <row r="78" ht="15.75" customHeight="1">
      <c r="A78" s="278"/>
      <c r="B78" s="200" t="s">
        <v>229</v>
      </c>
      <c r="C78" s="286">
        <v>882.651</v>
      </c>
      <c r="D78" s="286">
        <v>-71.018</v>
      </c>
      <c r="E78" s="286">
        <v>878.631</v>
      </c>
      <c r="F78" s="286">
        <v>1417.266</v>
      </c>
      <c r="G78" s="286">
        <v>1198.352</v>
      </c>
      <c r="H78" s="286">
        <v>167.296</v>
      </c>
      <c r="I78" s="286">
        <v>349.88</v>
      </c>
      <c r="J78" s="286">
        <v>-394.475</v>
      </c>
      <c r="K78" s="286">
        <v>257.469</v>
      </c>
      <c r="L78" s="286">
        <v>265.729</v>
      </c>
      <c r="M78" s="286">
        <v>1026.591</v>
      </c>
      <c r="N78" s="286">
        <v>976.547</v>
      </c>
      <c r="O78" s="286">
        <v>1282.46</v>
      </c>
      <c r="P78" s="286">
        <v>67.651</v>
      </c>
      <c r="Q78" s="286">
        <v>1783.482</v>
      </c>
      <c r="R78" s="286">
        <v>-1171.117</v>
      </c>
      <c r="S78" s="286">
        <v>1514.401</v>
      </c>
      <c r="T78" s="286">
        <v>-339.182</v>
      </c>
      <c r="U78" s="286">
        <v>2775.529</v>
      </c>
      <c r="V78" s="286">
        <v>1352.532</v>
      </c>
      <c r="W78" s="286">
        <v>2796.158</v>
      </c>
      <c r="X78" s="286">
        <v>834.76</v>
      </c>
      <c r="Y78" s="286">
        <v>3752.422</v>
      </c>
      <c r="Z78" s="286">
        <v>3397.708</v>
      </c>
      <c r="AA78" s="286">
        <v>5448.386</v>
      </c>
      <c r="AB78" s="62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1"/>
    </row>
    <row r="79" ht="15.75" customHeight="1">
      <c r="A79" s="287"/>
      <c r="B79" s="288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62"/>
      <c r="AC79" s="271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>
      <c r="A81" s="48"/>
      <c r="B81" s="290" t="s">
        <v>230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>
      <c r="A82" s="48"/>
      <c r="B82" s="140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>
      <c r="A83" s="48"/>
      <c r="B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.63"/>
    <col customWidth="1" min="2" max="2" width="51.0"/>
    <col customWidth="1" min="3" max="26" width="10.63"/>
  </cols>
  <sheetData>
    <row r="1" ht="8.25" customHeight="1">
      <c r="A1" s="168"/>
      <c r="B1" s="4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12.0" customHeight="1">
      <c r="A2" s="168"/>
      <c r="B2" s="49" t="s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12.0" customHeight="1">
      <c r="A3" s="168"/>
      <c r="B3" s="49" t="s">
        <v>13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12.0" customHeight="1">
      <c r="A4" s="168"/>
      <c r="B4" s="217" t="s">
        <v>138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12.0" customHeight="1">
      <c r="A5" s="168"/>
      <c r="B5" s="52" t="s">
        <v>17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12.0" customHeight="1">
      <c r="A6" s="168"/>
      <c r="B6" s="49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15.75" customHeight="1">
      <c r="A7" s="168"/>
      <c r="B7" s="47"/>
      <c r="C7" s="118"/>
      <c r="D7" s="118"/>
      <c r="E7" s="118"/>
      <c r="F7" s="118"/>
      <c r="G7" s="118"/>
      <c r="H7" s="118"/>
      <c r="I7" s="291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ht="15.75" customHeight="1">
      <c r="A8" s="171"/>
      <c r="B8" s="47"/>
      <c r="C8" s="173" t="s">
        <v>18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15.75" customHeight="1">
      <c r="A9" s="175"/>
      <c r="B9" s="54"/>
      <c r="C9" s="176">
        <v>43921.0</v>
      </c>
      <c r="D9" s="176">
        <v>44012.0</v>
      </c>
      <c r="E9" s="176">
        <v>44104.0</v>
      </c>
      <c r="F9" s="176">
        <v>44196.0</v>
      </c>
      <c r="G9" s="176">
        <v>44286.0</v>
      </c>
      <c r="H9" s="176">
        <v>44377.0</v>
      </c>
      <c r="I9" s="176">
        <v>44469.0</v>
      </c>
      <c r="J9" s="176">
        <v>44561.0</v>
      </c>
      <c r="K9" s="176">
        <v>44651.0</v>
      </c>
      <c r="L9" s="176">
        <v>44742.0</v>
      </c>
      <c r="M9" s="176">
        <v>44834.0</v>
      </c>
      <c r="N9" s="176">
        <v>44926.0</v>
      </c>
      <c r="O9" s="176">
        <v>45016.0</v>
      </c>
      <c r="P9" s="176">
        <v>45107.0</v>
      </c>
      <c r="Q9" s="176">
        <v>45199.0</v>
      </c>
      <c r="R9" s="176">
        <v>45291.0</v>
      </c>
      <c r="S9" s="176">
        <v>45382.0</v>
      </c>
      <c r="T9" s="176">
        <v>45473.0</v>
      </c>
      <c r="U9" s="176">
        <v>45565.0</v>
      </c>
      <c r="V9" s="176">
        <v>45657.0</v>
      </c>
      <c r="W9" s="176">
        <v>45747.0</v>
      </c>
      <c r="X9" s="176">
        <v>45838.0</v>
      </c>
      <c r="Y9" s="176">
        <v>45930.0</v>
      </c>
      <c r="Z9" s="219">
        <v>46022.0</v>
      </c>
    </row>
    <row r="10" ht="15.75" customHeight="1">
      <c r="A10" s="292"/>
      <c r="B10" s="293"/>
      <c r="C10" s="294" t="s">
        <v>28</v>
      </c>
      <c r="D10" s="294" t="s">
        <v>28</v>
      </c>
      <c r="E10" s="294" t="s">
        <v>28</v>
      </c>
      <c r="F10" s="294" t="s">
        <v>28</v>
      </c>
      <c r="G10" s="294" t="s">
        <v>28</v>
      </c>
      <c r="H10" s="294" t="s">
        <v>28</v>
      </c>
      <c r="I10" s="294" t="s">
        <v>28</v>
      </c>
      <c r="J10" s="294" t="s">
        <v>28</v>
      </c>
      <c r="K10" s="294" t="s">
        <v>28</v>
      </c>
      <c r="L10" s="294" t="s">
        <v>28</v>
      </c>
      <c r="M10" s="294" t="s">
        <v>28</v>
      </c>
      <c r="N10" s="294" t="s">
        <v>28</v>
      </c>
      <c r="O10" s="294" t="s">
        <v>28</v>
      </c>
      <c r="P10" s="294" t="s">
        <v>28</v>
      </c>
      <c r="Q10" s="294" t="s">
        <v>28</v>
      </c>
      <c r="R10" s="294" t="s">
        <v>28</v>
      </c>
      <c r="S10" s="294" t="s">
        <v>28</v>
      </c>
      <c r="T10" s="294" t="s">
        <v>28</v>
      </c>
      <c r="U10" s="294" t="s">
        <v>28</v>
      </c>
      <c r="V10" s="294" t="s">
        <v>28</v>
      </c>
      <c r="W10" s="294" t="s">
        <v>28</v>
      </c>
      <c r="X10" s="294" t="s">
        <v>28</v>
      </c>
      <c r="Y10" s="294" t="s">
        <v>28</v>
      </c>
      <c r="Z10" s="294" t="s">
        <v>28</v>
      </c>
    </row>
    <row r="11" ht="15.75" customHeight="1">
      <c r="A11" s="31"/>
      <c r="B11" s="72" t="s">
        <v>231</v>
      </c>
      <c r="C11" s="273">
        <v>69.4</v>
      </c>
      <c r="D11" s="273">
        <v>58.533</v>
      </c>
      <c r="E11" s="273">
        <v>41.569</v>
      </c>
      <c r="F11" s="273">
        <v>48.003</v>
      </c>
      <c r="G11" s="273">
        <v>61.442</v>
      </c>
      <c r="H11" s="273">
        <v>83.075</v>
      </c>
      <c r="I11" s="273">
        <v>94.054</v>
      </c>
      <c r="J11" s="273">
        <v>119.26</v>
      </c>
      <c r="K11" s="273">
        <v>189.52</v>
      </c>
      <c r="L11" s="273">
        <v>243.916</v>
      </c>
      <c r="M11" s="273">
        <v>262.207</v>
      </c>
      <c r="N11" s="273">
        <v>319.232</v>
      </c>
      <c r="O11" s="273">
        <v>447.696</v>
      </c>
      <c r="P11" s="273">
        <v>593.855</v>
      </c>
      <c r="Q11" s="273">
        <v>679.746</v>
      </c>
      <c r="R11" s="273">
        <v>800.595</v>
      </c>
      <c r="S11" s="273">
        <v>983.573</v>
      </c>
      <c r="T11" s="273">
        <v>985.139</v>
      </c>
      <c r="U11" s="273">
        <v>966.663</v>
      </c>
      <c r="V11" s="273">
        <v>866.991</v>
      </c>
      <c r="W11" s="273">
        <v>951.569</v>
      </c>
      <c r="X11" s="273">
        <v>1091.598</v>
      </c>
      <c r="Y11" s="273">
        <v>1219.239</v>
      </c>
      <c r="Z11" s="273">
        <v>1335.364</v>
      </c>
    </row>
    <row r="12" ht="15.75" customHeight="1">
      <c r="A12" s="31"/>
      <c r="B12" s="82" t="s">
        <v>232</v>
      </c>
      <c r="C12" s="177">
        <v>7.563</v>
      </c>
      <c r="D12" s="177">
        <v>6.234</v>
      </c>
      <c r="E12" s="177">
        <v>8.406</v>
      </c>
      <c r="F12" s="177">
        <v>16.723</v>
      </c>
      <c r="G12" s="177">
        <v>29.52</v>
      </c>
      <c r="H12" s="177">
        <v>47.125</v>
      </c>
      <c r="I12" s="177">
        <v>84.579</v>
      </c>
      <c r="J12" s="177">
        <v>131.477</v>
      </c>
      <c r="K12" s="177">
        <v>194.147</v>
      </c>
      <c r="L12" s="177">
        <v>228.035</v>
      </c>
      <c r="M12" s="177">
        <v>250.443</v>
      </c>
      <c r="N12" s="177">
        <v>259.571</v>
      </c>
      <c r="O12" s="177">
        <v>286.943</v>
      </c>
      <c r="P12" s="177">
        <v>353.082</v>
      </c>
      <c r="Q12" s="177">
        <v>453.415</v>
      </c>
      <c r="R12" s="177">
        <v>556.881</v>
      </c>
      <c r="S12" s="177">
        <v>655.961</v>
      </c>
      <c r="T12" s="177">
        <v>730.002</v>
      </c>
      <c r="U12" s="177">
        <v>787.051</v>
      </c>
      <c r="V12" s="177">
        <v>865.649</v>
      </c>
      <c r="W12" s="177">
        <v>1007.239</v>
      </c>
      <c r="X12" s="177">
        <v>1128.02</v>
      </c>
      <c r="Y12" s="177">
        <v>1252.363</v>
      </c>
      <c r="Z12" s="177">
        <v>1396.641</v>
      </c>
    </row>
    <row r="13" ht="15.75" customHeight="1">
      <c r="A13" s="31"/>
      <c r="B13" s="72" t="s">
        <v>233</v>
      </c>
      <c r="C13" s="273">
        <v>9.082</v>
      </c>
      <c r="D13" s="273">
        <v>9.254</v>
      </c>
      <c r="E13" s="273">
        <v>9.515</v>
      </c>
      <c r="F13" s="273">
        <v>9.982</v>
      </c>
      <c r="G13" s="273">
        <v>8.519</v>
      </c>
      <c r="H13" s="273">
        <v>13.35</v>
      </c>
      <c r="I13" s="273">
        <v>19.512</v>
      </c>
      <c r="J13" s="273">
        <v>24.821</v>
      </c>
      <c r="K13" s="273">
        <v>40.946</v>
      </c>
      <c r="L13" s="273">
        <v>95.449</v>
      </c>
      <c r="M13" s="273">
        <v>129.556</v>
      </c>
      <c r="N13" s="273">
        <v>122.785</v>
      </c>
      <c r="O13" s="273">
        <v>154.163</v>
      </c>
      <c r="P13" s="273">
        <v>191.446</v>
      </c>
      <c r="Q13" s="273">
        <v>236.609</v>
      </c>
      <c r="R13" s="273">
        <v>269.019</v>
      </c>
      <c r="S13" s="273">
        <v>260.222</v>
      </c>
      <c r="T13" s="273">
        <v>281.814</v>
      </c>
      <c r="U13" s="273">
        <v>324.251</v>
      </c>
      <c r="V13" s="273">
        <v>412.693</v>
      </c>
      <c r="W13" s="273">
        <v>414.845</v>
      </c>
      <c r="X13" s="273">
        <v>498.61</v>
      </c>
      <c r="Y13" s="273">
        <v>610.272</v>
      </c>
      <c r="Z13" s="273">
        <v>760.867</v>
      </c>
    </row>
    <row r="14" ht="15.75" customHeight="1">
      <c r="A14" s="31"/>
      <c r="B14" s="82" t="s">
        <v>234</v>
      </c>
      <c r="C14" s="177">
        <v>0.0</v>
      </c>
      <c r="D14" s="177">
        <v>0.0</v>
      </c>
      <c r="E14" s="177">
        <v>0.0</v>
      </c>
      <c r="F14" s="177">
        <v>0.0</v>
      </c>
      <c r="G14" s="177">
        <v>0.0</v>
      </c>
      <c r="H14" s="177">
        <v>2.116</v>
      </c>
      <c r="I14" s="177">
        <v>4.469</v>
      </c>
      <c r="J14" s="177">
        <v>10.651</v>
      </c>
      <c r="K14" s="177">
        <v>0.0</v>
      </c>
      <c r="L14" s="177">
        <v>32.108</v>
      </c>
      <c r="M14" s="177">
        <v>50.162</v>
      </c>
      <c r="N14" s="177">
        <v>78.734</v>
      </c>
      <c r="O14" s="177">
        <v>86.971</v>
      </c>
      <c r="P14" s="177">
        <v>96.609</v>
      </c>
      <c r="Q14" s="177">
        <v>111.465</v>
      </c>
      <c r="R14" s="177">
        <v>103.491</v>
      </c>
      <c r="S14" s="177">
        <v>103.816</v>
      </c>
      <c r="T14" s="177">
        <v>77.726</v>
      </c>
      <c r="U14" s="177">
        <v>73.117</v>
      </c>
      <c r="V14" s="177">
        <v>69.537</v>
      </c>
      <c r="W14" s="177">
        <v>70.815</v>
      </c>
      <c r="X14" s="177">
        <v>94.175</v>
      </c>
      <c r="Y14" s="177">
        <v>95.11</v>
      </c>
      <c r="Z14" s="177">
        <v>101.575</v>
      </c>
    </row>
    <row r="15">
      <c r="A15" s="31"/>
      <c r="B15" s="72" t="s">
        <v>235</v>
      </c>
      <c r="C15" s="273">
        <v>43.469</v>
      </c>
      <c r="D15" s="273">
        <v>17.843</v>
      </c>
      <c r="E15" s="273">
        <v>11.483</v>
      </c>
      <c r="F15" s="273">
        <v>12.024</v>
      </c>
      <c r="G15" s="273">
        <v>25.715</v>
      </c>
      <c r="H15" s="273">
        <v>38.46</v>
      </c>
      <c r="I15" s="273">
        <v>92.053</v>
      </c>
      <c r="J15" s="273">
        <v>152.968</v>
      </c>
      <c r="K15" s="273">
        <v>194.9</v>
      </c>
      <c r="L15" s="273">
        <v>264.464</v>
      </c>
      <c r="M15" s="273">
        <v>308.569</v>
      </c>
      <c r="N15" s="273">
        <v>319.686</v>
      </c>
      <c r="O15" s="273">
        <v>271.194</v>
      </c>
      <c r="P15" s="273">
        <v>245.759</v>
      </c>
      <c r="Q15" s="273">
        <v>257.323</v>
      </c>
      <c r="R15" s="273">
        <v>198.753</v>
      </c>
      <c r="S15" s="273">
        <v>289.557</v>
      </c>
      <c r="T15" s="273">
        <v>351.149</v>
      </c>
      <c r="U15" s="273">
        <v>318.593</v>
      </c>
      <c r="V15" s="273">
        <v>328.692</v>
      </c>
      <c r="W15" s="273">
        <v>256.729</v>
      </c>
      <c r="X15" s="273">
        <v>296.219</v>
      </c>
      <c r="Y15" s="273">
        <v>391.787</v>
      </c>
      <c r="Z15" s="273">
        <v>414.813</v>
      </c>
    </row>
    <row r="16" ht="15.75" customHeight="1">
      <c r="A16" s="31"/>
      <c r="B16" s="82" t="s">
        <v>236</v>
      </c>
      <c r="C16" s="177">
        <v>1.729</v>
      </c>
      <c r="D16" s="177">
        <v>0.02</v>
      </c>
      <c r="E16" s="177">
        <v>-0.833</v>
      </c>
      <c r="F16" s="177">
        <v>2.923</v>
      </c>
      <c r="G16" s="177">
        <v>2.149</v>
      </c>
      <c r="H16" s="177">
        <v>0.767</v>
      </c>
      <c r="I16" s="177">
        <v>0.291</v>
      </c>
      <c r="J16" s="177">
        <v>0.373</v>
      </c>
      <c r="K16" s="177">
        <v>-0.07</v>
      </c>
      <c r="L16" s="177">
        <v>-10.959</v>
      </c>
      <c r="M16" s="177">
        <v>-13.689</v>
      </c>
      <c r="N16" s="177">
        <v>-4.499</v>
      </c>
      <c r="O16" s="177">
        <v>8.487</v>
      </c>
      <c r="P16" s="177">
        <v>19.474</v>
      </c>
      <c r="Q16" s="177">
        <v>-5.859</v>
      </c>
      <c r="R16" s="177">
        <v>22.595</v>
      </c>
      <c r="S16" s="177">
        <v>-12.881</v>
      </c>
      <c r="T16" s="177">
        <v>-42.523</v>
      </c>
      <c r="U16" s="177">
        <v>4.132</v>
      </c>
      <c r="V16" s="177">
        <v>-49.881</v>
      </c>
      <c r="W16" s="177">
        <v>30.939</v>
      </c>
      <c r="X16" s="177">
        <v>20.121</v>
      </c>
      <c r="Y16" s="177">
        <v>8.707</v>
      </c>
      <c r="Z16" s="177">
        <v>-12.934</v>
      </c>
    </row>
    <row r="17" ht="15.75" customHeight="1">
      <c r="A17" s="28"/>
      <c r="B17" s="295" t="s">
        <v>237</v>
      </c>
      <c r="C17" s="185">
        <v>131.243</v>
      </c>
      <c r="D17" s="185">
        <v>91.884</v>
      </c>
      <c r="E17" s="185">
        <v>70.14</v>
      </c>
      <c r="F17" s="185">
        <v>89.655</v>
      </c>
      <c r="G17" s="185">
        <v>127.345</v>
      </c>
      <c r="H17" s="185">
        <v>184.893</v>
      </c>
      <c r="I17" s="185">
        <v>294.958</v>
      </c>
      <c r="J17" s="185">
        <v>439.55</v>
      </c>
      <c r="K17" s="185">
        <v>619.443</v>
      </c>
      <c r="L17" s="185">
        <v>853.013</v>
      </c>
      <c r="M17" s="185">
        <v>987.248</v>
      </c>
      <c r="N17" s="185">
        <v>1095.509</v>
      </c>
      <c r="O17" s="185">
        <v>1255.454</v>
      </c>
      <c r="P17" s="185">
        <v>1500.225</v>
      </c>
      <c r="Q17" s="185">
        <v>1732.699</v>
      </c>
      <c r="R17" s="185">
        <v>1951.334</v>
      </c>
      <c r="S17" s="185">
        <v>2280.248</v>
      </c>
      <c r="T17" s="185">
        <v>2383.307</v>
      </c>
      <c r="U17" s="185">
        <v>2473.807</v>
      </c>
      <c r="V17" s="185">
        <v>2493.681</v>
      </c>
      <c r="W17" s="185">
        <v>2732.136</v>
      </c>
      <c r="X17" s="185">
        <v>3128.743</v>
      </c>
      <c r="Y17" s="185">
        <v>3577.478</v>
      </c>
      <c r="Z17" s="185">
        <v>3996.326</v>
      </c>
    </row>
    <row r="18" ht="15.75" customHeight="1">
      <c r="A18" s="34"/>
      <c r="B18" s="82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5.75" customHeight="1">
      <c r="A19" s="31"/>
      <c r="B19" s="72" t="s">
        <v>238</v>
      </c>
      <c r="C19" s="273">
        <v>61.723</v>
      </c>
      <c r="D19" s="273">
        <v>48.294</v>
      </c>
      <c r="E19" s="273">
        <v>62.435</v>
      </c>
      <c r="F19" s="273">
        <v>81.875</v>
      </c>
      <c r="G19" s="273">
        <v>83.617</v>
      </c>
      <c r="H19" s="273">
        <v>107.357</v>
      </c>
      <c r="I19" s="273">
        <v>130.469</v>
      </c>
      <c r="J19" s="273">
        <v>150.062</v>
      </c>
      <c r="K19" s="273">
        <v>189.506</v>
      </c>
      <c r="L19" s="273">
        <v>224.437</v>
      </c>
      <c r="M19" s="273">
        <v>244.229</v>
      </c>
      <c r="N19" s="273">
        <v>259.201</v>
      </c>
      <c r="O19" s="273">
        <v>265.38</v>
      </c>
      <c r="P19" s="273">
        <v>277.805</v>
      </c>
      <c r="Q19" s="273">
        <v>302.504</v>
      </c>
      <c r="R19" s="273">
        <v>342.168</v>
      </c>
      <c r="S19" s="273">
        <v>339.703</v>
      </c>
      <c r="T19" s="273">
        <v>344.4</v>
      </c>
      <c r="U19" s="273">
        <v>337.367</v>
      </c>
      <c r="V19" s="273">
        <v>359.107</v>
      </c>
      <c r="W19" s="273">
        <v>372.384</v>
      </c>
      <c r="X19" s="273">
        <v>392.568</v>
      </c>
      <c r="Y19" s="273">
        <v>435.96</v>
      </c>
      <c r="Z19" s="273">
        <v>519.366</v>
      </c>
    </row>
    <row r="20" ht="15.75" customHeight="1">
      <c r="A20" s="31"/>
      <c r="B20" s="82" t="s">
        <v>239</v>
      </c>
      <c r="C20" s="177">
        <v>9.086</v>
      </c>
      <c r="D20" s="177">
        <v>7.535</v>
      </c>
      <c r="E20" s="177">
        <v>6.353</v>
      </c>
      <c r="F20" s="177">
        <v>8.263</v>
      </c>
      <c r="G20" s="177">
        <v>9.651</v>
      </c>
      <c r="H20" s="177">
        <v>11.376</v>
      </c>
      <c r="I20" s="177">
        <v>13.315</v>
      </c>
      <c r="J20" s="177">
        <v>15.609</v>
      </c>
      <c r="K20" s="177">
        <v>20.701</v>
      </c>
      <c r="L20" s="177">
        <v>25.515</v>
      </c>
      <c r="M20" s="177">
        <v>17.917</v>
      </c>
      <c r="N20" s="177">
        <v>40.366</v>
      </c>
      <c r="O20" s="177">
        <v>36.359</v>
      </c>
      <c r="P20" s="177">
        <v>42.866</v>
      </c>
      <c r="Q20" s="177">
        <v>46.874</v>
      </c>
      <c r="R20" s="177">
        <v>54.589</v>
      </c>
      <c r="S20" s="177">
        <v>61.744</v>
      </c>
      <c r="T20" s="177">
        <v>70.49</v>
      </c>
      <c r="U20" s="177">
        <v>76.178</v>
      </c>
      <c r="V20" s="177">
        <v>79.071</v>
      </c>
      <c r="W20" s="177">
        <v>84.614</v>
      </c>
      <c r="X20" s="177">
        <v>90.193</v>
      </c>
      <c r="Y20" s="177">
        <v>101.839</v>
      </c>
      <c r="Z20" s="177">
        <v>108.359</v>
      </c>
    </row>
    <row r="21" ht="15.75" customHeight="1">
      <c r="A21" s="31"/>
      <c r="B21" s="72" t="s">
        <v>240</v>
      </c>
      <c r="C21" s="179">
        <v>0.0</v>
      </c>
      <c r="D21" s="179">
        <v>0.0</v>
      </c>
      <c r="E21" s="273">
        <v>0.0</v>
      </c>
      <c r="F21" s="273">
        <v>0.0</v>
      </c>
      <c r="G21" s="273">
        <v>0.0</v>
      </c>
      <c r="H21" s="273">
        <v>0.0</v>
      </c>
      <c r="I21" s="273">
        <v>0.0</v>
      </c>
      <c r="J21" s="273">
        <v>0.0</v>
      </c>
      <c r="K21" s="273">
        <v>0.0</v>
      </c>
      <c r="L21" s="273">
        <v>0.0</v>
      </c>
      <c r="M21" s="273">
        <v>0.0</v>
      </c>
      <c r="N21" s="273">
        <v>0.0</v>
      </c>
      <c r="O21" s="273">
        <v>0.0</v>
      </c>
      <c r="P21" s="273">
        <v>5.86</v>
      </c>
      <c r="Q21" s="273">
        <v>0.0</v>
      </c>
      <c r="R21" s="273">
        <v>0.0</v>
      </c>
      <c r="S21" s="273">
        <v>6.966</v>
      </c>
      <c r="T21" s="273">
        <v>6.427</v>
      </c>
      <c r="U21" s="273">
        <v>7.623</v>
      </c>
      <c r="V21" s="273">
        <v>8.082</v>
      </c>
      <c r="W21" s="273">
        <v>8.275</v>
      </c>
      <c r="X21" s="273">
        <v>8.493</v>
      </c>
      <c r="Y21" s="273">
        <v>9.182</v>
      </c>
      <c r="Z21" s="273">
        <v>9.58</v>
      </c>
    </row>
    <row r="22" ht="15.75" customHeight="1">
      <c r="A22" s="58"/>
      <c r="B22" s="80" t="s">
        <v>241</v>
      </c>
      <c r="C22" s="192">
        <v>14.103</v>
      </c>
      <c r="D22" s="192">
        <v>14.614</v>
      </c>
      <c r="E22" s="192">
        <v>17.158</v>
      </c>
      <c r="F22" s="192">
        <v>22.772</v>
      </c>
      <c r="G22" s="192">
        <v>24.45</v>
      </c>
      <c r="H22" s="192">
        <v>32.462</v>
      </c>
      <c r="I22" s="192">
        <v>42.165</v>
      </c>
      <c r="J22" s="192">
        <v>41.924</v>
      </c>
      <c r="K22" s="192">
        <v>47.617</v>
      </c>
      <c r="L22" s="192">
        <v>54.596</v>
      </c>
      <c r="M22" s="192">
        <v>57.473</v>
      </c>
      <c r="N22" s="192">
        <v>55.46</v>
      </c>
      <c r="O22" s="192">
        <v>61.474</v>
      </c>
      <c r="P22" s="192">
        <v>41.884</v>
      </c>
      <c r="Q22" s="192">
        <v>54.681</v>
      </c>
      <c r="R22" s="192">
        <v>56.82</v>
      </c>
      <c r="S22" s="192">
        <v>47.24</v>
      </c>
      <c r="T22" s="192">
        <v>44.067</v>
      </c>
      <c r="U22" s="192">
        <v>48.213</v>
      </c>
      <c r="V22" s="192">
        <v>49.354</v>
      </c>
      <c r="W22" s="192">
        <v>50.28</v>
      </c>
      <c r="X22" s="192">
        <v>48.473</v>
      </c>
      <c r="Y22" s="192">
        <v>48.257</v>
      </c>
      <c r="Z22" s="192">
        <v>52.235</v>
      </c>
    </row>
    <row r="23">
      <c r="A23" s="31"/>
      <c r="B23" s="72" t="s">
        <v>242</v>
      </c>
      <c r="C23" s="273">
        <v>0.0</v>
      </c>
      <c r="D23" s="273">
        <v>0.0</v>
      </c>
      <c r="E23" s="273">
        <v>0.0</v>
      </c>
      <c r="F23" s="273">
        <v>0.0</v>
      </c>
      <c r="G23" s="273">
        <v>0.0</v>
      </c>
      <c r="H23" s="273">
        <v>0.0</v>
      </c>
      <c r="I23" s="273">
        <v>0.0</v>
      </c>
      <c r="J23" s="273">
        <v>-11.18</v>
      </c>
      <c r="K23" s="273">
        <v>0.0</v>
      </c>
      <c r="L23" s="273">
        <v>0.0</v>
      </c>
      <c r="M23" s="273">
        <v>0.0</v>
      </c>
      <c r="N23" s="273">
        <v>0.0</v>
      </c>
      <c r="O23" s="273">
        <v>0.0</v>
      </c>
      <c r="P23" s="273">
        <v>0.0</v>
      </c>
      <c r="Q23" s="273">
        <v>0.0</v>
      </c>
      <c r="R23" s="273">
        <v>0.0</v>
      </c>
      <c r="S23" s="273">
        <v>0.0</v>
      </c>
      <c r="T23" s="273">
        <v>0.0</v>
      </c>
      <c r="U23" s="273">
        <v>0.0</v>
      </c>
      <c r="V23" s="273">
        <v>0.0</v>
      </c>
      <c r="W23" s="273">
        <v>0.0</v>
      </c>
      <c r="X23" s="273">
        <v>0.0</v>
      </c>
      <c r="Y23" s="273">
        <v>0.0</v>
      </c>
      <c r="Z23" s="273">
        <v>0.0</v>
      </c>
    </row>
    <row r="24" ht="15.75" customHeight="1">
      <c r="A24" s="31"/>
      <c r="B24" s="180" t="s">
        <v>243</v>
      </c>
      <c r="C24" s="181">
        <v>84.912</v>
      </c>
      <c r="D24" s="181">
        <v>70.443</v>
      </c>
      <c r="E24" s="181">
        <v>85.946</v>
      </c>
      <c r="F24" s="181">
        <v>112.91</v>
      </c>
      <c r="G24" s="181">
        <v>117.718</v>
      </c>
      <c r="H24" s="181">
        <v>151.195</v>
      </c>
      <c r="I24" s="181">
        <v>185.949</v>
      </c>
      <c r="J24" s="181">
        <v>196.415</v>
      </c>
      <c r="K24" s="181">
        <v>257.824</v>
      </c>
      <c r="L24" s="181">
        <v>304.548</v>
      </c>
      <c r="M24" s="181">
        <v>319.619</v>
      </c>
      <c r="N24" s="181">
        <v>355.027</v>
      </c>
      <c r="O24" s="181">
        <v>363.213</v>
      </c>
      <c r="P24" s="181">
        <v>368.415</v>
      </c>
      <c r="Q24" s="181">
        <v>404.059</v>
      </c>
      <c r="R24" s="181">
        <v>453.577</v>
      </c>
      <c r="S24" s="181">
        <v>455.653</v>
      </c>
      <c r="T24" s="181">
        <v>465.384</v>
      </c>
      <c r="U24" s="181">
        <v>469.381</v>
      </c>
      <c r="V24" s="181">
        <v>495.614</v>
      </c>
      <c r="W24" s="181">
        <v>515.553</v>
      </c>
      <c r="X24" s="181">
        <v>539.727</v>
      </c>
      <c r="Y24" s="181">
        <v>595.238</v>
      </c>
      <c r="Z24" s="181">
        <v>689.54</v>
      </c>
    </row>
    <row r="25" ht="15.75" customHeight="1">
      <c r="A25" s="216"/>
      <c r="B25" s="138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</row>
    <row r="26" ht="15.75" customHeight="1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>
      <c r="A27" s="297"/>
      <c r="B27" s="140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297"/>
      <c r="B28" s="140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F31" s="298"/>
      <c r="G31" s="298"/>
      <c r="H31" s="298"/>
      <c r="I31" s="299"/>
      <c r="J31" s="299"/>
      <c r="K31" s="299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>
      <c r="A32" s="62"/>
      <c r="B32" s="62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W32" s="301"/>
      <c r="X32" s="301"/>
      <c r="Y32" s="301"/>
      <c r="Z32" s="301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W33" s="62"/>
      <c r="X33" s="62"/>
      <c r="Y33" s="62"/>
      <c r="Z33" s="62"/>
    </row>
    <row r="34">
      <c r="A34" s="62"/>
      <c r="B34" s="62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297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V36" s="62"/>
      <c r="W36" s="62"/>
      <c r="X36" s="62"/>
      <c r="Y36" s="62"/>
      <c r="Z36" s="62"/>
    </row>
    <row r="37">
      <c r="A37" s="297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297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2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2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297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297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297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297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297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297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297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297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297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297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297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2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2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2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297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297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2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2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297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297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297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297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297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297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297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297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297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297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297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297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297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297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297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297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297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297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297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297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297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297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297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297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297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297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297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297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297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297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297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297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297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297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297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297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297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297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297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297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297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297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297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297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297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297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297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297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297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297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297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297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297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297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297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297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297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297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297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297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297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297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297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297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297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297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297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297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297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297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297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297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297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297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297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297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297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297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297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297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297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297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297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297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297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297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297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297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297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297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297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297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297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297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297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297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297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297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297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297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297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297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297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297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297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297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297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297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297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297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297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297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297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297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297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297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297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297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297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297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297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297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297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297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297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297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297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297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297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297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297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297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297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297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297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297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297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297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297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297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297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297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297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297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297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297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297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297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297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297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297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297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297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297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297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297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297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297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297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297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297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297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297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297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297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297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297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297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297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297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297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297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297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297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297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297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297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297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297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297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297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297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297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297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297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297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297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297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297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297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297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297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297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297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297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297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297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297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297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297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297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297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297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297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297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297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297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297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297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297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297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297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297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297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297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297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297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297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297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297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297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297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297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297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297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297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297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297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297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297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297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297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297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297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297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297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297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297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297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297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297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297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297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297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297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297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297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297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297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297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297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297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297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297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297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297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297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297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297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297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297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297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297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297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297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297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297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297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297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297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297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297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297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297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297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297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297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297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297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297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297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297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297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297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297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297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297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297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297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297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297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297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297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297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297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297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297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297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297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297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297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297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297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297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297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297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297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297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297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297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297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297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297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297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297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297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297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297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297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297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297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297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297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297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297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297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297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297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297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297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297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297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297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297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297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297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297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297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297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297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297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297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297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297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297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297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297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297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297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297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297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297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297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297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297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297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297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297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297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297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297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297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297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297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297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297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297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297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297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297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297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297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297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297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297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297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297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297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297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297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297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297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297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297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297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297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297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297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297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297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297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297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297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297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297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297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297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297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297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297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297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297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297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297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297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297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297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297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297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297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297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297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297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297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297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297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297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297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297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297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297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297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297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297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297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297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297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297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297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297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297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297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297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297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297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297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297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297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297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297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297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297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297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297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297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297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297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297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297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297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297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297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297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297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297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297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297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297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297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297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297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297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297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297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297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297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297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297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297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297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297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297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297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297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297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297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297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297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297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297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297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297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297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297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297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297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297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297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297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297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297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297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297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297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297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297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297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297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297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297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297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297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297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297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297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297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297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297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297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297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297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297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297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297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297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297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297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297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297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297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297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297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297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297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297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297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297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297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297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297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297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297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297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297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297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297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297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297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297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297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297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297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297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297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297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297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297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297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297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297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297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297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297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297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297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297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297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297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297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297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297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297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297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297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297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297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297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297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297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297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297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297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297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297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297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297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297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297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297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297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297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297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297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297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297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297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297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297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297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297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297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297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297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297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297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297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297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297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297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297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297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297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297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297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297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297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297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297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297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297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297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297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297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297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297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297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297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297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297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297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297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297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297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297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297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297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297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297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297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297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297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297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297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297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297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297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297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297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297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297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297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297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297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297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297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297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297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297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297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297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297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297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297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297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297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297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297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297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297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297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297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297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297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297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297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297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297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297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297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297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297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297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297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297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297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297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297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297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297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297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297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297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297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297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297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297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297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297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297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297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297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297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297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297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297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297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297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297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297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297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297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297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297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297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297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297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297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297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297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297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297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297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297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297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297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297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297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297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297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297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297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297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297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297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297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297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297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297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297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297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297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297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297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297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297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297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297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297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297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297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297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297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297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297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297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297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297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297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297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297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297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297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297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297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297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297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297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297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297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297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297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297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297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297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297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297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297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297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297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297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297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297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297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297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297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297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297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297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297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297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297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297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297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297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297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297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297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297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297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297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297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297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297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297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297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297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297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297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297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297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297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297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297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297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297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297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297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297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297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297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297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297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297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297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297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297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297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297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297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297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297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297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297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297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297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297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297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297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297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297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297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297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297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297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297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297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297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297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297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297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297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297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297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297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297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297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297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297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297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297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297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297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297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297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297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297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297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297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297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297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297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297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297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297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297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297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297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297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297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297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297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297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297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297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297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297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297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297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297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297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297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297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297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297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297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297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297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297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297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297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297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297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297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297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297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297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297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297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297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297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297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297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297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</sheetData>
  <mergeCells count="1">
    <mergeCell ref="C8:Z8"/>
  </mergeCells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2.63" defaultRowHeight="15.0"/>
  <cols>
    <col customWidth="1" min="1" max="1" width="2.63"/>
    <col customWidth="1" min="2" max="2" width="54.13"/>
    <col customWidth="1" min="3" max="26" width="10.63"/>
    <col customWidth="1" min="27" max="27" width="6.63"/>
    <col customWidth="1" min="28" max="29" width="13.5"/>
  </cols>
  <sheetData>
    <row r="1" ht="8.25" customHeight="1">
      <c r="A1" s="46"/>
      <c r="B1" s="47"/>
      <c r="C1" s="302"/>
      <c r="D1" s="302"/>
      <c r="E1" s="302"/>
      <c r="F1" s="302"/>
      <c r="G1" s="302"/>
      <c r="H1" s="302"/>
      <c r="I1" s="117"/>
      <c r="J1" s="117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216"/>
      <c r="AB1" s="48"/>
      <c r="AC1" s="48"/>
    </row>
    <row r="2" ht="12.0" customHeight="1">
      <c r="A2" s="46"/>
      <c r="B2" s="49" t="s">
        <v>1</v>
      </c>
      <c r="C2" s="303"/>
      <c r="D2" s="303"/>
      <c r="E2" s="303"/>
      <c r="F2" s="303"/>
      <c r="G2" s="303"/>
      <c r="H2" s="303"/>
      <c r="I2" s="16"/>
      <c r="J2" s="16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58"/>
      <c r="AB2" s="304"/>
      <c r="AC2" s="304"/>
    </row>
    <row r="3" ht="12.0" customHeight="1">
      <c r="A3" s="46"/>
      <c r="B3" s="49" t="s">
        <v>14</v>
      </c>
      <c r="C3" s="303"/>
      <c r="D3" s="303"/>
      <c r="E3" s="303"/>
      <c r="F3" s="303"/>
      <c r="G3" s="303"/>
      <c r="H3" s="303"/>
      <c r="I3" s="16"/>
      <c r="J3" s="16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58"/>
      <c r="AB3" s="304"/>
      <c r="AC3" s="304"/>
    </row>
    <row r="4" ht="12.0" customHeight="1">
      <c r="A4" s="46"/>
      <c r="B4" s="217" t="s">
        <v>138</v>
      </c>
      <c r="C4" s="303"/>
      <c r="D4" s="303"/>
      <c r="E4" s="303"/>
      <c r="F4" s="303"/>
      <c r="G4" s="303"/>
      <c r="H4" s="303"/>
      <c r="I4" s="16"/>
      <c r="J4" s="16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58"/>
      <c r="AB4" s="304"/>
      <c r="AC4" s="304"/>
    </row>
    <row r="5" ht="12.0" customHeight="1">
      <c r="A5" s="46"/>
      <c r="B5" s="52" t="s">
        <v>17</v>
      </c>
      <c r="C5" s="303"/>
      <c r="D5" s="303"/>
      <c r="E5" s="303"/>
      <c r="F5" s="303"/>
      <c r="G5" s="303"/>
      <c r="H5" s="303"/>
      <c r="I5" s="16"/>
      <c r="J5" s="16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58"/>
      <c r="AB5" s="304"/>
      <c r="AC5" s="304"/>
    </row>
    <row r="6" ht="12.0" customHeight="1">
      <c r="A6" s="46"/>
      <c r="B6" s="49"/>
      <c r="C6" s="303"/>
      <c r="D6" s="303"/>
      <c r="E6" s="303"/>
      <c r="F6" s="303"/>
      <c r="G6" s="303"/>
      <c r="H6" s="303"/>
      <c r="I6" s="16"/>
      <c r="J6" s="16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58"/>
      <c r="AB6" s="304"/>
      <c r="AC6" s="304"/>
    </row>
    <row r="7" ht="15.75" customHeight="1">
      <c r="A7" s="46"/>
      <c r="B7" s="47"/>
      <c r="C7" s="302"/>
      <c r="D7" s="302"/>
      <c r="E7" s="302"/>
      <c r="F7" s="302"/>
      <c r="G7" s="302"/>
      <c r="H7" s="302"/>
      <c r="I7" s="117"/>
      <c r="J7" s="117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58"/>
      <c r="AB7" s="305"/>
      <c r="AC7" s="305"/>
    </row>
    <row r="8" ht="15.75" customHeight="1">
      <c r="A8" s="46"/>
      <c r="B8" s="47"/>
      <c r="C8" s="306" t="s">
        <v>18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216"/>
      <c r="AB8" s="305"/>
      <c r="AC8" s="305"/>
    </row>
    <row r="9" ht="15.75" customHeight="1">
      <c r="A9" s="53"/>
      <c r="B9" s="54"/>
      <c r="C9" s="219">
        <v>43921.0</v>
      </c>
      <c r="D9" s="219">
        <v>44012.0</v>
      </c>
      <c r="E9" s="219">
        <v>44104.0</v>
      </c>
      <c r="F9" s="219">
        <v>44196.0</v>
      </c>
      <c r="G9" s="219">
        <v>44286.0</v>
      </c>
      <c r="H9" s="219">
        <v>44377.0</v>
      </c>
      <c r="I9" s="219">
        <v>44469.0</v>
      </c>
      <c r="J9" s="219">
        <v>44561.0</v>
      </c>
      <c r="K9" s="219">
        <v>44651.0</v>
      </c>
      <c r="L9" s="219">
        <v>44742.0</v>
      </c>
      <c r="M9" s="219">
        <v>44834.0</v>
      </c>
      <c r="N9" s="219">
        <v>44926.0</v>
      </c>
      <c r="O9" s="219">
        <v>45016.0</v>
      </c>
      <c r="P9" s="219">
        <v>45107.0</v>
      </c>
      <c r="Q9" s="219">
        <v>45199.0</v>
      </c>
      <c r="R9" s="219">
        <v>45291.0</v>
      </c>
      <c r="S9" s="219">
        <v>45382.0</v>
      </c>
      <c r="T9" s="219">
        <v>45473.0</v>
      </c>
      <c r="U9" s="219">
        <v>45565.0</v>
      </c>
      <c r="V9" s="219">
        <v>45657.0</v>
      </c>
      <c r="W9" s="219">
        <v>45747.0</v>
      </c>
      <c r="X9" s="219">
        <v>45838.0</v>
      </c>
      <c r="Y9" s="219">
        <v>45930.0</v>
      </c>
      <c r="Z9" s="219">
        <v>46022.0</v>
      </c>
      <c r="AA9" s="216"/>
      <c r="AB9" s="307"/>
      <c r="AC9" s="307"/>
    </row>
    <row r="10" ht="15.75" customHeight="1">
      <c r="A10" s="53"/>
      <c r="B10" s="54"/>
      <c r="C10" s="27" t="s">
        <v>28</v>
      </c>
      <c r="D10" s="27" t="s">
        <v>28</v>
      </c>
      <c r="E10" s="27" t="s">
        <v>28</v>
      </c>
      <c r="F10" s="27" t="s">
        <v>28</v>
      </c>
      <c r="G10" s="27" t="s">
        <v>28</v>
      </c>
      <c r="H10" s="27" t="s">
        <v>28</v>
      </c>
      <c r="I10" s="27" t="s">
        <v>28</v>
      </c>
      <c r="J10" s="27" t="s">
        <v>28</v>
      </c>
      <c r="K10" s="27" t="s">
        <v>28</v>
      </c>
      <c r="L10" s="27" t="s">
        <v>28</v>
      </c>
      <c r="M10" s="27" t="s">
        <v>28</v>
      </c>
      <c r="N10" s="27" t="s">
        <v>28</v>
      </c>
      <c r="O10" s="27" t="s">
        <v>28</v>
      </c>
      <c r="P10" s="27" t="s">
        <v>28</v>
      </c>
      <c r="Q10" s="27" t="s">
        <v>28</v>
      </c>
      <c r="R10" s="27" t="s">
        <v>28</v>
      </c>
      <c r="S10" s="27" t="s">
        <v>28</v>
      </c>
      <c r="T10" s="27" t="s">
        <v>28</v>
      </c>
      <c r="U10" s="27" t="s">
        <v>28</v>
      </c>
      <c r="V10" s="27" t="s">
        <v>28</v>
      </c>
      <c r="W10" s="27" t="s">
        <v>28</v>
      </c>
      <c r="X10" s="27" t="s">
        <v>28</v>
      </c>
      <c r="Y10" s="27" t="s">
        <v>28</v>
      </c>
      <c r="Z10" s="27" t="s">
        <v>28</v>
      </c>
      <c r="AA10" s="216"/>
      <c r="AB10" s="307"/>
      <c r="AC10" s="307"/>
    </row>
    <row r="11" ht="15.75" customHeight="1">
      <c r="A11" s="308"/>
      <c r="B11" s="82" t="s">
        <v>244</v>
      </c>
      <c r="C11" s="309">
        <v>26.113</v>
      </c>
      <c r="D11" s="309">
        <v>20.033</v>
      </c>
      <c r="E11" s="309">
        <v>19.108</v>
      </c>
      <c r="F11" s="309">
        <v>22.071</v>
      </c>
      <c r="G11" s="309">
        <v>25.416</v>
      </c>
      <c r="H11" s="309">
        <v>49.128</v>
      </c>
      <c r="I11" s="309">
        <v>91.098</v>
      </c>
      <c r="J11" s="309">
        <v>151.778</v>
      </c>
      <c r="K11" s="309">
        <v>247.218</v>
      </c>
      <c r="L11" s="309">
        <v>362.842</v>
      </c>
      <c r="M11" s="309">
        <v>430.356</v>
      </c>
      <c r="N11" s="309">
        <v>367.482</v>
      </c>
      <c r="O11" s="309">
        <v>395.116</v>
      </c>
      <c r="P11" s="309">
        <v>401.073</v>
      </c>
      <c r="Q11" s="309">
        <v>463.685</v>
      </c>
      <c r="R11" s="309">
        <v>463.965</v>
      </c>
      <c r="S11" s="309">
        <v>514.071</v>
      </c>
      <c r="T11" s="309">
        <v>550.281</v>
      </c>
      <c r="U11" s="309">
        <v>623.569</v>
      </c>
      <c r="V11" s="309">
        <v>654.306</v>
      </c>
      <c r="W11" s="309">
        <v>761.167</v>
      </c>
      <c r="X11" s="309">
        <v>920.052</v>
      </c>
      <c r="Y11" s="309">
        <v>1089.722</v>
      </c>
      <c r="Z11" s="309">
        <v>1105.603</v>
      </c>
      <c r="AA11" s="216"/>
      <c r="AB11" s="310"/>
      <c r="AC11" s="310"/>
      <c r="AD11" s="310"/>
      <c r="AE11" s="310"/>
      <c r="AF11" s="310"/>
      <c r="AG11" s="310"/>
      <c r="AH11" s="310"/>
      <c r="AI11" s="310"/>
      <c r="AJ11" s="310"/>
      <c r="AK11" s="310"/>
      <c r="AL11" s="310"/>
      <c r="AM11" s="310"/>
      <c r="AN11" s="310"/>
      <c r="AO11" s="310"/>
      <c r="AP11" s="310"/>
      <c r="AQ11" s="310"/>
      <c r="AR11" s="310"/>
      <c r="AS11" s="310"/>
      <c r="AT11" s="310"/>
      <c r="AU11" s="310"/>
      <c r="AV11" s="310"/>
      <c r="AW11" s="310"/>
      <c r="AX11" s="310"/>
      <c r="AY11" s="310"/>
      <c r="AZ11" s="310"/>
    </row>
    <row r="12" ht="15.75" customHeight="1">
      <c r="A12" s="311"/>
      <c r="B12" s="35" t="s">
        <v>245</v>
      </c>
      <c r="C12" s="312">
        <v>0.0</v>
      </c>
      <c r="D12" s="312">
        <v>0.0</v>
      </c>
      <c r="E12" s="312">
        <v>0.0</v>
      </c>
      <c r="F12" s="312">
        <v>0.0</v>
      </c>
      <c r="G12" s="312">
        <v>0.0</v>
      </c>
      <c r="H12" s="312">
        <v>0.0</v>
      </c>
      <c r="I12" s="312">
        <v>0.0</v>
      </c>
      <c r="J12" s="312">
        <v>0.0</v>
      </c>
      <c r="K12" s="312">
        <v>0.0</v>
      </c>
      <c r="L12" s="312">
        <v>0.0</v>
      </c>
      <c r="M12" s="312">
        <v>0.0</v>
      </c>
      <c r="N12" s="312">
        <v>0.0</v>
      </c>
      <c r="O12" s="312">
        <v>5.729</v>
      </c>
      <c r="P12" s="312">
        <v>0.0</v>
      </c>
      <c r="Q12" s="312">
        <v>0.0</v>
      </c>
      <c r="R12" s="312">
        <v>0.0</v>
      </c>
      <c r="S12" s="312">
        <v>30.521</v>
      </c>
      <c r="T12" s="312">
        <v>38.909</v>
      </c>
      <c r="U12" s="312">
        <v>129.112</v>
      </c>
      <c r="V12" s="312">
        <v>60.888</v>
      </c>
      <c r="W12" s="312">
        <v>62.727</v>
      </c>
      <c r="X12" s="312">
        <v>52.582</v>
      </c>
      <c r="Y12" s="312">
        <v>121.081</v>
      </c>
      <c r="Z12" s="312">
        <v>193.303</v>
      </c>
      <c r="AA12" s="216"/>
      <c r="AB12" s="310"/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0"/>
      <c r="AN12" s="310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310"/>
      <c r="AZ12" s="310"/>
    </row>
    <row r="13" ht="15.75" customHeight="1">
      <c r="A13" s="216"/>
      <c r="B13" s="31" t="s">
        <v>246</v>
      </c>
      <c r="C13" s="313">
        <v>7.117</v>
      </c>
      <c r="D13" s="313">
        <v>5.288</v>
      </c>
      <c r="E13" s="313">
        <v>4.876</v>
      </c>
      <c r="F13" s="313">
        <v>9.318</v>
      </c>
      <c r="G13" s="313">
        <v>6.327</v>
      </c>
      <c r="H13" s="313">
        <v>8.108</v>
      </c>
      <c r="I13" s="313">
        <v>10.295</v>
      </c>
      <c r="J13" s="313">
        <v>25.194</v>
      </c>
      <c r="K13" s="313">
        <v>25.785</v>
      </c>
      <c r="L13" s="313">
        <v>44.658</v>
      </c>
      <c r="M13" s="313">
        <v>29.533</v>
      </c>
      <c r="N13" s="313">
        <v>40.029</v>
      </c>
      <c r="O13" s="313">
        <v>39.367</v>
      </c>
      <c r="P13" s="313">
        <v>52.353</v>
      </c>
      <c r="Q13" s="313">
        <v>73.964</v>
      </c>
      <c r="R13" s="313">
        <v>141.673</v>
      </c>
      <c r="S13" s="313">
        <v>116.123</v>
      </c>
      <c r="T13" s="313">
        <v>76.001</v>
      </c>
      <c r="U13" s="313">
        <v>8.278</v>
      </c>
      <c r="V13" s="313">
        <v>32.8</v>
      </c>
      <c r="W13" s="313">
        <v>72.31</v>
      </c>
      <c r="X13" s="313">
        <v>57.355</v>
      </c>
      <c r="Y13" s="313">
        <v>64.908</v>
      </c>
      <c r="Z13" s="313">
        <v>77.87</v>
      </c>
      <c r="AA13" s="216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0"/>
    </row>
    <row r="14" ht="15.75" customHeight="1">
      <c r="A14" s="314"/>
      <c r="B14" s="315" t="s">
        <v>247</v>
      </c>
      <c r="C14" s="316">
        <v>33.23</v>
      </c>
      <c r="D14" s="316">
        <v>25.321</v>
      </c>
      <c r="E14" s="316">
        <v>23.984</v>
      </c>
      <c r="F14" s="316">
        <v>31.389</v>
      </c>
      <c r="G14" s="316">
        <v>31.743</v>
      </c>
      <c r="H14" s="316">
        <v>57.236</v>
      </c>
      <c r="I14" s="316">
        <v>101.393</v>
      </c>
      <c r="J14" s="316">
        <v>176.972</v>
      </c>
      <c r="K14" s="316">
        <v>273.003</v>
      </c>
      <c r="L14" s="316">
        <v>407.5</v>
      </c>
      <c r="M14" s="316">
        <v>459.889</v>
      </c>
      <c r="N14" s="316">
        <v>407.511</v>
      </c>
      <c r="O14" s="316">
        <v>440.212</v>
      </c>
      <c r="P14" s="316">
        <v>453.426</v>
      </c>
      <c r="Q14" s="316">
        <v>537.649</v>
      </c>
      <c r="R14" s="316">
        <v>605.638</v>
      </c>
      <c r="S14" s="316">
        <v>660.715</v>
      </c>
      <c r="T14" s="316">
        <v>665.191</v>
      </c>
      <c r="U14" s="316">
        <v>760.959</v>
      </c>
      <c r="V14" s="316">
        <v>747.994</v>
      </c>
      <c r="W14" s="316">
        <v>896.204</v>
      </c>
      <c r="X14" s="316">
        <v>1029.989</v>
      </c>
      <c r="Y14" s="316">
        <v>1275.711</v>
      </c>
      <c r="Z14" s="316">
        <v>1376.776</v>
      </c>
      <c r="AA14" s="317">
        <f>SUM(W14:Z14)</f>
        <v>4578.68</v>
      </c>
      <c r="AB14" s="310">
        <f>SUM('IFRS - Statement of Income'!W15:Z15)</f>
        <v>-4578.68</v>
      </c>
      <c r="AC14" s="310">
        <f>AA14+AB14</f>
        <v>0</v>
      </c>
      <c r="AD14" s="310"/>
      <c r="AE14" s="310"/>
      <c r="AF14" s="310"/>
      <c r="AG14" s="310"/>
      <c r="AH14" s="310"/>
      <c r="AI14" s="310"/>
      <c r="AJ14" s="310"/>
      <c r="AK14" s="310"/>
      <c r="AL14" s="310"/>
      <c r="AM14" s="310"/>
      <c r="AN14" s="310"/>
      <c r="AO14" s="310"/>
      <c r="AP14" s="310"/>
      <c r="AQ14" s="310"/>
      <c r="AR14" s="310"/>
      <c r="AS14" s="310"/>
      <c r="AT14" s="310"/>
      <c r="AU14" s="310"/>
      <c r="AV14" s="310"/>
      <c r="AW14" s="310"/>
      <c r="AX14" s="310"/>
      <c r="AY14" s="310"/>
      <c r="AZ14" s="310"/>
    </row>
    <row r="15" ht="15.75" customHeight="1">
      <c r="A15" s="311"/>
      <c r="B15" s="318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16"/>
      <c r="AB15" s="310"/>
      <c r="AC15" s="310"/>
      <c r="AD15" s="310"/>
      <c r="AE15" s="310"/>
      <c r="AF15" s="310"/>
      <c r="AG15" s="310"/>
      <c r="AH15" s="310"/>
      <c r="AI15" s="310"/>
      <c r="AJ15" s="310"/>
      <c r="AK15" s="310"/>
      <c r="AL15" s="310"/>
      <c r="AM15" s="310"/>
      <c r="AN15" s="310"/>
      <c r="AO15" s="310"/>
      <c r="AP15" s="310"/>
      <c r="AQ15" s="310"/>
      <c r="AR15" s="310"/>
      <c r="AS15" s="310"/>
      <c r="AT15" s="310"/>
      <c r="AU15" s="310"/>
      <c r="AV15" s="310"/>
      <c r="AW15" s="310"/>
      <c r="AX15" s="310"/>
      <c r="AY15" s="310"/>
      <c r="AZ15" s="310"/>
    </row>
    <row r="16" ht="15.75" customHeight="1">
      <c r="A16" s="311"/>
      <c r="B16" s="72" t="s">
        <v>248</v>
      </c>
      <c r="C16" s="312">
        <v>16.918</v>
      </c>
      <c r="D16" s="312">
        <v>11.108</v>
      </c>
      <c r="E16" s="312">
        <v>19.42</v>
      </c>
      <c r="F16" s="312">
        <v>24.02</v>
      </c>
      <c r="G16" s="312">
        <v>15.167</v>
      </c>
      <c r="H16" s="312">
        <v>17.165</v>
      </c>
      <c r="I16" s="312">
        <v>10.672</v>
      </c>
      <c r="J16" s="312">
        <v>15.85</v>
      </c>
      <c r="K16" s="312">
        <v>14.543</v>
      </c>
      <c r="L16" s="312">
        <v>24.821</v>
      </c>
      <c r="M16" s="312">
        <v>22.571</v>
      </c>
      <c r="N16" s="312">
        <v>27.015</v>
      </c>
      <c r="O16" s="312">
        <v>25.246</v>
      </c>
      <c r="P16" s="312">
        <v>13.889</v>
      </c>
      <c r="Q16" s="312">
        <v>19.946</v>
      </c>
      <c r="R16" s="312">
        <v>17.071</v>
      </c>
      <c r="S16" s="312">
        <v>20.135</v>
      </c>
      <c r="T16" s="312">
        <v>19.198</v>
      </c>
      <c r="U16" s="312">
        <v>23.128</v>
      </c>
      <c r="V16" s="312">
        <v>21.112</v>
      </c>
      <c r="W16" s="312">
        <v>17.206</v>
      </c>
      <c r="X16" s="312">
        <v>14.174</v>
      </c>
      <c r="Y16" s="312">
        <v>20.971</v>
      </c>
      <c r="Z16" s="312">
        <v>55.268</v>
      </c>
      <c r="AA16" s="319"/>
      <c r="AB16" s="310"/>
      <c r="AC16" s="310"/>
      <c r="AD16" s="310"/>
      <c r="AE16" s="310"/>
      <c r="AF16" s="310"/>
      <c r="AG16" s="310"/>
      <c r="AH16" s="310"/>
      <c r="AI16" s="310"/>
      <c r="AJ16" s="310"/>
      <c r="AK16" s="310"/>
      <c r="AL16" s="310"/>
      <c r="AM16" s="310"/>
      <c r="AN16" s="310"/>
      <c r="AO16" s="310"/>
      <c r="AP16" s="310"/>
      <c r="AQ16" s="310"/>
      <c r="AR16" s="310"/>
      <c r="AS16" s="310"/>
      <c r="AT16" s="310"/>
      <c r="AU16" s="310"/>
      <c r="AV16" s="310"/>
      <c r="AW16" s="310"/>
      <c r="AX16" s="310"/>
      <c r="AY16" s="310"/>
      <c r="AZ16" s="310"/>
    </row>
    <row r="17" ht="15.75" customHeight="1">
      <c r="A17" s="28"/>
      <c r="B17" s="82" t="s">
        <v>249</v>
      </c>
      <c r="C17" s="309">
        <v>6.674</v>
      </c>
      <c r="D17" s="309">
        <v>8.292</v>
      </c>
      <c r="E17" s="309">
        <v>6.603</v>
      </c>
      <c r="F17" s="309">
        <v>8.055</v>
      </c>
      <c r="G17" s="309">
        <v>7.724</v>
      </c>
      <c r="H17" s="309">
        <v>8.753</v>
      </c>
      <c r="I17" s="309">
        <v>10.255</v>
      </c>
      <c r="J17" s="309">
        <v>10.153</v>
      </c>
      <c r="K17" s="309">
        <v>10.107</v>
      </c>
      <c r="L17" s="309">
        <v>10.932</v>
      </c>
      <c r="M17" s="309">
        <v>10.487</v>
      </c>
      <c r="N17" s="309">
        <v>10.896</v>
      </c>
      <c r="O17" s="309">
        <v>12.116</v>
      </c>
      <c r="P17" s="309">
        <v>13.717</v>
      </c>
      <c r="Q17" s="309">
        <v>15.376</v>
      </c>
      <c r="R17" s="309">
        <v>17.095</v>
      </c>
      <c r="S17" s="309">
        <v>15.746</v>
      </c>
      <c r="T17" s="309">
        <v>19.126</v>
      </c>
      <c r="U17" s="309">
        <v>15.813</v>
      </c>
      <c r="V17" s="309">
        <v>17.815</v>
      </c>
      <c r="W17" s="309">
        <v>19.71</v>
      </c>
      <c r="X17" s="309">
        <v>24.092</v>
      </c>
      <c r="Y17" s="309">
        <v>33.647</v>
      </c>
      <c r="Z17" s="309">
        <v>60.72</v>
      </c>
      <c r="AA17" s="319"/>
      <c r="AB17" s="310"/>
      <c r="AC17" s="310"/>
      <c r="AD17" s="310"/>
      <c r="AE17" s="310"/>
      <c r="AF17" s="310"/>
      <c r="AG17" s="310"/>
      <c r="AH17" s="310"/>
      <c r="AI17" s="310"/>
      <c r="AJ17" s="310"/>
      <c r="AK17" s="310"/>
      <c r="AL17" s="310"/>
      <c r="AM17" s="310"/>
      <c r="AN17" s="310"/>
      <c r="AO17" s="310"/>
      <c r="AP17" s="310"/>
      <c r="AQ17" s="310"/>
      <c r="AR17" s="310"/>
      <c r="AS17" s="310"/>
      <c r="AT17" s="310"/>
      <c r="AU17" s="310"/>
      <c r="AV17" s="310"/>
      <c r="AW17" s="310"/>
      <c r="AX17" s="310"/>
      <c r="AY17" s="310"/>
      <c r="AZ17" s="310"/>
    </row>
    <row r="18" ht="15.75" customHeight="1">
      <c r="A18" s="311"/>
      <c r="B18" s="72" t="s">
        <v>250</v>
      </c>
      <c r="C18" s="312">
        <v>0.0</v>
      </c>
      <c r="D18" s="312">
        <v>0.0</v>
      </c>
      <c r="E18" s="312">
        <v>0.0</v>
      </c>
      <c r="F18" s="312">
        <v>0.0</v>
      </c>
      <c r="G18" s="312">
        <v>0.0</v>
      </c>
      <c r="H18" s="312">
        <v>0.0</v>
      </c>
      <c r="I18" s="312">
        <v>0.0</v>
      </c>
      <c r="J18" s="312">
        <v>0.0</v>
      </c>
      <c r="K18" s="312">
        <v>0.0</v>
      </c>
      <c r="L18" s="312">
        <v>0.0</v>
      </c>
      <c r="M18" s="312">
        <v>0.0</v>
      </c>
      <c r="N18" s="312">
        <v>0.0</v>
      </c>
      <c r="O18" s="312">
        <v>3.873</v>
      </c>
      <c r="P18" s="312">
        <v>0.0</v>
      </c>
      <c r="Q18" s="312">
        <v>0.0</v>
      </c>
      <c r="R18" s="312">
        <v>0.0</v>
      </c>
      <c r="S18" s="312">
        <v>5.467</v>
      </c>
      <c r="T18" s="312">
        <v>7.349</v>
      </c>
      <c r="U18" s="312">
        <v>1.198</v>
      </c>
      <c r="V18" s="312">
        <v>0.981</v>
      </c>
      <c r="W18" s="312">
        <v>1.247</v>
      </c>
      <c r="X18" s="312">
        <v>3.433</v>
      </c>
      <c r="Y18" s="312">
        <v>4.479</v>
      </c>
      <c r="Z18" s="312">
        <v>6.351</v>
      </c>
      <c r="AA18" s="319"/>
      <c r="AB18" s="310"/>
      <c r="AC18" s="310"/>
      <c r="AD18" s="310"/>
      <c r="AE18" s="310"/>
      <c r="AF18" s="310"/>
      <c r="AG18" s="310"/>
      <c r="AH18" s="310"/>
      <c r="AI18" s="310"/>
      <c r="AJ18" s="310"/>
      <c r="AK18" s="310"/>
      <c r="AL18" s="310"/>
      <c r="AM18" s="310"/>
      <c r="AN18" s="310"/>
      <c r="AO18" s="310"/>
      <c r="AP18" s="310"/>
      <c r="AQ18" s="310"/>
      <c r="AR18" s="310"/>
      <c r="AS18" s="310"/>
      <c r="AT18" s="310"/>
      <c r="AU18" s="310"/>
      <c r="AV18" s="310"/>
      <c r="AW18" s="310"/>
      <c r="AX18" s="310"/>
      <c r="AY18" s="310"/>
      <c r="AZ18" s="310"/>
    </row>
    <row r="19" ht="15.75" customHeight="1">
      <c r="A19" s="216"/>
      <c r="B19" s="31" t="s">
        <v>251</v>
      </c>
      <c r="C19" s="313">
        <v>9.544</v>
      </c>
      <c r="D19" s="313">
        <v>3.204</v>
      </c>
      <c r="E19" s="313">
        <v>5.887</v>
      </c>
      <c r="F19" s="313">
        <v>7.09</v>
      </c>
      <c r="G19" s="313">
        <v>3.458</v>
      </c>
      <c r="H19" s="313">
        <v>3.864</v>
      </c>
      <c r="I19" s="313">
        <v>7.633</v>
      </c>
      <c r="J19" s="313">
        <v>6.425</v>
      </c>
      <c r="K19" s="313">
        <v>9.798</v>
      </c>
      <c r="L19" s="313">
        <v>12.283</v>
      </c>
      <c r="M19" s="313">
        <v>11.417</v>
      </c>
      <c r="N19" s="313">
        <v>11.557</v>
      </c>
      <c r="O19" s="313">
        <v>11.543</v>
      </c>
      <c r="P19" s="313">
        <v>15.191</v>
      </c>
      <c r="Q19" s="313">
        <v>21.452</v>
      </c>
      <c r="R19" s="313">
        <v>29.415</v>
      </c>
      <c r="S19" s="313">
        <v>21.6</v>
      </c>
      <c r="T19" s="313">
        <v>18.637</v>
      </c>
      <c r="U19" s="313">
        <v>19.315</v>
      </c>
      <c r="V19" s="313">
        <v>33.704</v>
      </c>
      <c r="W19" s="313">
        <v>20.325</v>
      </c>
      <c r="X19" s="313">
        <v>36.612</v>
      </c>
      <c r="Y19" s="313">
        <v>45.893</v>
      </c>
      <c r="Z19" s="313">
        <v>2.055</v>
      </c>
      <c r="AA19" s="216"/>
      <c r="AB19" s="310"/>
      <c r="AC19" s="310"/>
      <c r="AD19" s="310"/>
      <c r="AE19" s="310"/>
      <c r="AF19" s="310"/>
      <c r="AG19" s="310"/>
      <c r="AH19" s="310"/>
      <c r="AI19" s="310"/>
      <c r="AJ19" s="310"/>
      <c r="AK19" s="310"/>
      <c r="AL19" s="310"/>
      <c r="AM19" s="310"/>
      <c r="AN19" s="310"/>
      <c r="AO19" s="310"/>
      <c r="AP19" s="310"/>
      <c r="AQ19" s="310"/>
      <c r="AR19" s="310"/>
      <c r="AS19" s="310"/>
      <c r="AT19" s="310"/>
      <c r="AU19" s="310"/>
      <c r="AV19" s="310"/>
      <c r="AW19" s="310"/>
      <c r="AX19" s="310"/>
      <c r="AY19" s="310"/>
      <c r="AZ19" s="310"/>
    </row>
    <row r="20" ht="15.75" customHeight="1">
      <c r="A20" s="314"/>
      <c r="B20" s="315" t="s">
        <v>252</v>
      </c>
      <c r="C20" s="316">
        <v>33.136</v>
      </c>
      <c r="D20" s="316">
        <v>22.604</v>
      </c>
      <c r="E20" s="316">
        <v>31.91</v>
      </c>
      <c r="F20" s="316">
        <v>39.165</v>
      </c>
      <c r="G20" s="316">
        <v>26.349</v>
      </c>
      <c r="H20" s="316">
        <v>29.782</v>
      </c>
      <c r="I20" s="316">
        <v>28.56</v>
      </c>
      <c r="J20" s="316">
        <v>32.428</v>
      </c>
      <c r="K20" s="316">
        <v>34.448</v>
      </c>
      <c r="L20" s="316">
        <v>48.036</v>
      </c>
      <c r="M20" s="316">
        <v>44.475</v>
      </c>
      <c r="N20" s="316">
        <v>49.468</v>
      </c>
      <c r="O20" s="316">
        <v>52.778</v>
      </c>
      <c r="P20" s="316">
        <v>42.797</v>
      </c>
      <c r="Q20" s="316">
        <v>56.774</v>
      </c>
      <c r="R20" s="316">
        <v>63.581</v>
      </c>
      <c r="S20" s="316">
        <v>62.948</v>
      </c>
      <c r="T20" s="316">
        <v>64.31</v>
      </c>
      <c r="U20" s="316">
        <v>59.454</v>
      </c>
      <c r="V20" s="316">
        <v>73.612</v>
      </c>
      <c r="W20" s="316">
        <v>58.488</v>
      </c>
      <c r="X20" s="316">
        <v>78.311</v>
      </c>
      <c r="Y20" s="316">
        <v>104.99</v>
      </c>
      <c r="Z20" s="316">
        <v>124.394</v>
      </c>
      <c r="AA20" s="317">
        <f>SUM(W20:Z20)</f>
        <v>366.183</v>
      </c>
      <c r="AB20" s="310">
        <f>SUM('IFRS - Statement of Income'!W16:Z16)</f>
        <v>-366.183</v>
      </c>
      <c r="AC20" s="310">
        <f>AA20+AB20</f>
        <v>0</v>
      </c>
      <c r="AD20" s="310"/>
      <c r="AE20" s="310"/>
      <c r="AF20" s="310"/>
      <c r="AG20" s="310"/>
      <c r="AH20" s="310"/>
      <c r="AI20" s="310"/>
      <c r="AJ20" s="310"/>
      <c r="AK20" s="310"/>
      <c r="AL20" s="310"/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10"/>
      <c r="AX20" s="310"/>
      <c r="AY20" s="310"/>
      <c r="AZ20" s="310"/>
    </row>
    <row r="21" ht="15.75" customHeight="1">
      <c r="A21" s="79"/>
      <c r="B21" s="318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320"/>
      <c r="AB21" s="310"/>
      <c r="AC21" s="310"/>
      <c r="AD21" s="310"/>
      <c r="AE21" s="310"/>
      <c r="AF21" s="310"/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</row>
    <row r="22" ht="15.75" customHeight="1">
      <c r="A22" s="321"/>
      <c r="B22" s="322" t="s">
        <v>118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16"/>
      <c r="AB22" s="310"/>
      <c r="AC22" s="310"/>
      <c r="AD22" s="310"/>
      <c r="AE22" s="310"/>
      <c r="AF22" s="310"/>
      <c r="AG22" s="310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310"/>
      <c r="AV22" s="310"/>
      <c r="AW22" s="310"/>
      <c r="AX22" s="310"/>
      <c r="AY22" s="310"/>
      <c r="AZ22" s="310"/>
    </row>
    <row r="23" ht="15.75" customHeight="1">
      <c r="A23" s="321"/>
      <c r="B23" s="90" t="s">
        <v>253</v>
      </c>
      <c r="C23" s="312">
        <v>-17.664</v>
      </c>
      <c r="D23" s="312">
        <v>-8.842</v>
      </c>
      <c r="E23" s="312">
        <v>-9.8</v>
      </c>
      <c r="F23" s="312">
        <v>-9.419</v>
      </c>
      <c r="G23" s="312">
        <v>-11.794</v>
      </c>
      <c r="H23" s="312">
        <v>-13.822</v>
      </c>
      <c r="I23" s="312">
        <v>-18.779</v>
      </c>
      <c r="J23" s="312">
        <v>-26.533</v>
      </c>
      <c r="K23" s="312">
        <v>-19.394</v>
      </c>
      <c r="L23" s="312">
        <v>-29.462</v>
      </c>
      <c r="M23" s="312">
        <v>-37.521</v>
      </c>
      <c r="N23" s="312">
        <v>-45.786</v>
      </c>
      <c r="O23" s="312">
        <v>-40.167</v>
      </c>
      <c r="P23" s="312">
        <v>-45.77</v>
      </c>
      <c r="Q23" s="312">
        <v>-44.332</v>
      </c>
      <c r="R23" s="312">
        <v>-56.382</v>
      </c>
      <c r="S23" s="312">
        <v>-58.595</v>
      </c>
      <c r="T23" s="312">
        <v>-63.056</v>
      </c>
      <c r="U23" s="312">
        <v>-49.66</v>
      </c>
      <c r="V23" s="312">
        <v>-62.534</v>
      </c>
      <c r="W23" s="312">
        <v>-59.141</v>
      </c>
      <c r="X23" s="312">
        <v>-63.092</v>
      </c>
      <c r="Y23" s="312">
        <v>-67.57</v>
      </c>
      <c r="Z23" s="312">
        <v>-57.492</v>
      </c>
      <c r="AA23" s="323"/>
      <c r="AB23" s="324"/>
      <c r="AC23" s="310"/>
      <c r="AD23" s="310"/>
      <c r="AE23" s="310"/>
      <c r="AF23" s="310"/>
      <c r="AG23" s="310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</row>
    <row r="24" ht="15.75" customHeight="1">
      <c r="A24" s="321"/>
      <c r="B24" s="31" t="s">
        <v>254</v>
      </c>
      <c r="C24" s="309">
        <v>-3.13</v>
      </c>
      <c r="D24" s="309">
        <v>-4.117</v>
      </c>
      <c r="E24" s="309">
        <v>-8.701</v>
      </c>
      <c r="F24" s="309">
        <v>-5.789</v>
      </c>
      <c r="G24" s="309">
        <v>-5.326</v>
      </c>
      <c r="H24" s="309">
        <v>-7.76</v>
      </c>
      <c r="I24" s="309">
        <v>-9.031</v>
      </c>
      <c r="J24" s="309">
        <v>-11.909</v>
      </c>
      <c r="K24" s="309">
        <v>-8.037</v>
      </c>
      <c r="L24" s="309">
        <v>-12.371</v>
      </c>
      <c r="M24" s="309">
        <v>-15.358</v>
      </c>
      <c r="N24" s="309">
        <v>-18.473</v>
      </c>
      <c r="O24" s="309">
        <v>-17.667</v>
      </c>
      <c r="P24" s="309">
        <v>-20.773</v>
      </c>
      <c r="Q24" s="309">
        <v>-25.554</v>
      </c>
      <c r="R24" s="309">
        <v>-25.299</v>
      </c>
      <c r="S24" s="309">
        <v>-19.538</v>
      </c>
      <c r="T24" s="309">
        <v>-31.577</v>
      </c>
      <c r="U24" s="309">
        <v>-29.219</v>
      </c>
      <c r="V24" s="309">
        <v>-31.53</v>
      </c>
      <c r="W24" s="309">
        <v>-24.111</v>
      </c>
      <c r="X24" s="309">
        <v>-40.286</v>
      </c>
      <c r="Y24" s="309">
        <v>-30.865</v>
      </c>
      <c r="Z24" s="309">
        <v>-32.715</v>
      </c>
      <c r="AA24" s="323"/>
      <c r="AB24" s="324"/>
      <c r="AC24" s="310"/>
      <c r="AD24" s="310"/>
      <c r="AE24" s="310"/>
      <c r="AF24" s="310"/>
      <c r="AG24" s="310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</row>
    <row r="25" ht="15.75" customHeight="1">
      <c r="A25" s="79"/>
      <c r="B25" s="90" t="s">
        <v>255</v>
      </c>
      <c r="C25" s="312">
        <v>-11.713</v>
      </c>
      <c r="D25" s="312">
        <v>-8.951</v>
      </c>
      <c r="E25" s="312">
        <v>-6.237</v>
      </c>
      <c r="F25" s="312">
        <v>-7.174</v>
      </c>
      <c r="G25" s="312">
        <v>-8.22</v>
      </c>
      <c r="H25" s="312">
        <v>-9.868</v>
      </c>
      <c r="I25" s="312">
        <v>-14.628</v>
      </c>
      <c r="J25" s="312">
        <v>-15.406</v>
      </c>
      <c r="K25" s="312">
        <v>-19.993</v>
      </c>
      <c r="L25" s="312">
        <v>-19.074</v>
      </c>
      <c r="M25" s="312">
        <v>-17.697</v>
      </c>
      <c r="N25" s="312">
        <v>-17.674</v>
      </c>
      <c r="O25" s="312">
        <v>-22.257</v>
      </c>
      <c r="P25" s="312">
        <v>-17.147</v>
      </c>
      <c r="Q25" s="312">
        <v>-20.001</v>
      </c>
      <c r="R25" s="312">
        <v>-21.461</v>
      </c>
      <c r="S25" s="312">
        <v>-30.025</v>
      </c>
      <c r="T25" s="312">
        <v>-22.546</v>
      </c>
      <c r="U25" s="312">
        <v>-19.285</v>
      </c>
      <c r="V25" s="312">
        <v>-20.759</v>
      </c>
      <c r="W25" s="312">
        <v>-26.813</v>
      </c>
      <c r="X25" s="312">
        <v>-15.031</v>
      </c>
      <c r="Y25" s="312">
        <v>-22.005</v>
      </c>
      <c r="Z25" s="312">
        <v>-23.535</v>
      </c>
      <c r="AA25" s="323"/>
      <c r="AB25" s="324"/>
      <c r="AC25" s="310"/>
      <c r="AD25" s="310"/>
      <c r="AE25" s="310"/>
      <c r="AF25" s="310"/>
      <c r="AG25" s="310"/>
      <c r="AH25" s="310"/>
      <c r="AI25" s="310"/>
      <c r="AJ25" s="310"/>
      <c r="AK25" s="310"/>
      <c r="AL25" s="310"/>
      <c r="AM25" s="310"/>
      <c r="AN25" s="310"/>
      <c r="AO25" s="310"/>
      <c r="AP25" s="310"/>
      <c r="AQ25" s="310"/>
      <c r="AR25" s="310"/>
      <c r="AS25" s="310"/>
      <c r="AT25" s="310"/>
      <c r="AU25" s="310"/>
      <c r="AV25" s="310"/>
      <c r="AW25" s="310"/>
      <c r="AX25" s="310"/>
      <c r="AY25" s="310"/>
      <c r="AZ25" s="310"/>
    </row>
    <row r="26" ht="15.75" customHeight="1">
      <c r="A26" s="325"/>
      <c r="B26" s="31" t="s">
        <v>256</v>
      </c>
      <c r="C26" s="309">
        <v>-3.617</v>
      </c>
      <c r="D26" s="309">
        <v>-3.468</v>
      </c>
      <c r="E26" s="309">
        <v>-3.305</v>
      </c>
      <c r="F26" s="309">
        <v>-3.472</v>
      </c>
      <c r="G26" s="309">
        <v>-3.983</v>
      </c>
      <c r="H26" s="309">
        <v>-4.568</v>
      </c>
      <c r="I26" s="309">
        <v>-5.61</v>
      </c>
      <c r="J26" s="309">
        <v>-5.737</v>
      </c>
      <c r="K26" s="309">
        <v>-8.957</v>
      </c>
      <c r="L26" s="309">
        <v>-11.399</v>
      </c>
      <c r="M26" s="309">
        <v>-11.891</v>
      </c>
      <c r="N26" s="309">
        <v>-16.414</v>
      </c>
      <c r="O26" s="309">
        <v>-17.215</v>
      </c>
      <c r="P26" s="309">
        <v>-18.765</v>
      </c>
      <c r="Q26" s="309">
        <v>-19.957</v>
      </c>
      <c r="R26" s="309">
        <v>-16.541</v>
      </c>
      <c r="S26" s="309">
        <v>-19.529</v>
      </c>
      <c r="T26" s="309">
        <v>-19.549</v>
      </c>
      <c r="U26" s="309">
        <v>-19.135</v>
      </c>
      <c r="V26" s="309">
        <v>-16.04</v>
      </c>
      <c r="W26" s="309">
        <v>-16.374</v>
      </c>
      <c r="X26" s="309">
        <v>-18.813</v>
      </c>
      <c r="Y26" s="309">
        <v>-20.246</v>
      </c>
      <c r="Z26" s="309">
        <v>-22.296</v>
      </c>
      <c r="AA26" s="323"/>
      <c r="AB26" s="324"/>
      <c r="AC26" s="310"/>
      <c r="AD26" s="310"/>
      <c r="AE26" s="310"/>
      <c r="AF26" s="310"/>
      <c r="AG26" s="310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</row>
    <row r="27" ht="15.75" customHeight="1">
      <c r="A27" s="79"/>
      <c r="B27" s="90" t="s">
        <v>257</v>
      </c>
      <c r="C27" s="312">
        <v>-3.195</v>
      </c>
      <c r="D27" s="312">
        <v>-0.507</v>
      </c>
      <c r="E27" s="312">
        <v>-0.367</v>
      </c>
      <c r="F27" s="312">
        <v>-2.005</v>
      </c>
      <c r="G27" s="312">
        <v>-2.154</v>
      </c>
      <c r="H27" s="312">
        <v>-4.206</v>
      </c>
      <c r="I27" s="312">
        <v>-2.179</v>
      </c>
      <c r="J27" s="312">
        <v>-5.172</v>
      </c>
      <c r="K27" s="312">
        <v>-3.599</v>
      </c>
      <c r="L27" s="312">
        <v>-2.795</v>
      </c>
      <c r="M27" s="312">
        <v>-4.313</v>
      </c>
      <c r="N27" s="312">
        <v>-2.467</v>
      </c>
      <c r="O27" s="312">
        <v>-4.898</v>
      </c>
      <c r="P27" s="312">
        <v>-4.032</v>
      </c>
      <c r="Q27" s="312">
        <v>-8.108</v>
      </c>
      <c r="R27" s="312">
        <v>-10.099</v>
      </c>
      <c r="S27" s="312">
        <v>-7.763</v>
      </c>
      <c r="T27" s="312">
        <v>-9.835</v>
      </c>
      <c r="U27" s="312">
        <v>-3.496</v>
      </c>
      <c r="V27" s="312">
        <v>-10.309</v>
      </c>
      <c r="W27" s="312">
        <v>-10.823</v>
      </c>
      <c r="X27" s="312">
        <v>-8.06</v>
      </c>
      <c r="Y27" s="312">
        <v>-15.846</v>
      </c>
      <c r="Z27" s="312">
        <v>-10.212</v>
      </c>
      <c r="AA27" s="323"/>
      <c r="AB27" s="324"/>
      <c r="AC27" s="310"/>
      <c r="AD27" s="310"/>
      <c r="AE27" s="310"/>
      <c r="AF27" s="310"/>
      <c r="AG27" s="310"/>
      <c r="AH27" s="310"/>
      <c r="AI27" s="310"/>
      <c r="AJ27" s="310"/>
      <c r="AK27" s="310"/>
      <c r="AL27" s="310"/>
      <c r="AM27" s="310"/>
      <c r="AN27" s="310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</row>
    <row r="28" ht="15.75" customHeight="1">
      <c r="A28" s="79"/>
      <c r="B28" s="31" t="s">
        <v>190</v>
      </c>
      <c r="C28" s="309">
        <v>0.0</v>
      </c>
      <c r="D28" s="309">
        <v>0.0</v>
      </c>
      <c r="E28" s="309">
        <v>0.0</v>
      </c>
      <c r="F28" s="309">
        <v>0.0</v>
      </c>
      <c r="G28" s="309">
        <v>0.0</v>
      </c>
      <c r="H28" s="309">
        <v>0.0</v>
      </c>
      <c r="I28" s="309">
        <v>0.0</v>
      </c>
      <c r="J28" s="309">
        <v>0.0</v>
      </c>
      <c r="K28" s="309">
        <v>0.0</v>
      </c>
      <c r="L28" s="309">
        <v>0.0</v>
      </c>
      <c r="M28" s="309">
        <v>0.0</v>
      </c>
      <c r="N28" s="309">
        <v>0.0</v>
      </c>
      <c r="O28" s="309">
        <v>0.0</v>
      </c>
      <c r="P28" s="309">
        <v>0.0</v>
      </c>
      <c r="Q28" s="309">
        <v>-1.551</v>
      </c>
      <c r="R28" s="309">
        <v>-1.219</v>
      </c>
      <c r="S28" s="309">
        <v>-3.759</v>
      </c>
      <c r="T28" s="309">
        <v>-4.443</v>
      </c>
      <c r="U28" s="309">
        <v>-1.867</v>
      </c>
      <c r="V28" s="309">
        <v>-1.986</v>
      </c>
      <c r="W28" s="309">
        <v>-1.321</v>
      </c>
      <c r="X28" s="309">
        <v>-1.922</v>
      </c>
      <c r="Y28" s="309">
        <v>-1.583</v>
      </c>
      <c r="Z28" s="309">
        <v>-1.019</v>
      </c>
      <c r="AA28" s="323"/>
      <c r="AB28" s="324"/>
      <c r="AC28" s="310"/>
      <c r="AD28" s="310"/>
      <c r="AE28" s="310"/>
      <c r="AF28" s="310"/>
      <c r="AG28" s="310"/>
      <c r="AH28" s="310"/>
      <c r="AI28" s="310"/>
      <c r="AJ28" s="310"/>
      <c r="AK28" s="310"/>
      <c r="AL28" s="310"/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310"/>
      <c r="AZ28" s="310"/>
    </row>
    <row r="29" ht="15.75" customHeight="1">
      <c r="A29" s="79"/>
      <c r="B29" s="90" t="s">
        <v>258</v>
      </c>
      <c r="C29" s="312">
        <v>0.0</v>
      </c>
      <c r="D29" s="312">
        <v>0.0</v>
      </c>
      <c r="E29" s="312">
        <v>0.0</v>
      </c>
      <c r="F29" s="312">
        <v>0.0</v>
      </c>
      <c r="G29" s="312">
        <v>0.0</v>
      </c>
      <c r="H29" s="312">
        <v>0.0</v>
      </c>
      <c r="I29" s="312">
        <v>0.0</v>
      </c>
      <c r="J29" s="312">
        <v>0.0</v>
      </c>
      <c r="K29" s="312">
        <v>0.0</v>
      </c>
      <c r="L29" s="312">
        <v>0.0</v>
      </c>
      <c r="M29" s="312">
        <v>0.0</v>
      </c>
      <c r="N29" s="312">
        <v>0.0</v>
      </c>
      <c r="O29" s="312">
        <v>0.0</v>
      </c>
      <c r="P29" s="312">
        <v>0.0</v>
      </c>
      <c r="Q29" s="312">
        <v>0.0</v>
      </c>
      <c r="R29" s="312">
        <v>0.0</v>
      </c>
      <c r="S29" s="312">
        <v>0.0</v>
      </c>
      <c r="T29" s="312">
        <v>0.0</v>
      </c>
      <c r="U29" s="312">
        <v>0.0</v>
      </c>
      <c r="V29" s="312">
        <v>0.0</v>
      </c>
      <c r="W29" s="312">
        <v>0.0</v>
      </c>
      <c r="X29" s="312">
        <v>0.0</v>
      </c>
      <c r="Y29" s="312">
        <v>0.0</v>
      </c>
      <c r="Z29" s="312">
        <v>0.0</v>
      </c>
      <c r="AA29" s="323"/>
      <c r="AB29" s="324"/>
      <c r="AC29" s="310"/>
      <c r="AD29" s="310"/>
      <c r="AE29" s="310"/>
      <c r="AF29" s="310"/>
      <c r="AG29" s="310"/>
      <c r="AH29" s="310"/>
      <c r="AI29" s="310"/>
      <c r="AJ29" s="310"/>
      <c r="AK29" s="310"/>
      <c r="AL29" s="310"/>
      <c r="AM29" s="310"/>
      <c r="AN29" s="310"/>
      <c r="AO29" s="310"/>
      <c r="AP29" s="310"/>
      <c r="AQ29" s="310"/>
      <c r="AR29" s="310"/>
      <c r="AS29" s="310"/>
      <c r="AT29" s="310"/>
      <c r="AU29" s="310"/>
      <c r="AV29" s="310"/>
      <c r="AW29" s="310"/>
      <c r="AX29" s="310"/>
      <c r="AY29" s="310"/>
      <c r="AZ29" s="310"/>
    </row>
    <row r="30" ht="15.75" customHeight="1">
      <c r="A30" s="79"/>
      <c r="B30" s="31" t="s">
        <v>259</v>
      </c>
      <c r="C30" s="309">
        <v>-0.527</v>
      </c>
      <c r="D30" s="309">
        <v>-0.485</v>
      </c>
      <c r="E30" s="309">
        <v>-0.41</v>
      </c>
      <c r="F30" s="309">
        <v>-0.405</v>
      </c>
      <c r="G30" s="309">
        <v>-0.426</v>
      </c>
      <c r="H30" s="309">
        <v>-0.513</v>
      </c>
      <c r="I30" s="309">
        <v>-0.63</v>
      </c>
      <c r="J30" s="309">
        <v>-0.684</v>
      </c>
      <c r="K30" s="309">
        <v>-1.025</v>
      </c>
      <c r="L30" s="309">
        <v>-1.693</v>
      </c>
      <c r="M30" s="309">
        <v>-2.357</v>
      </c>
      <c r="N30" s="309">
        <v>-3.478</v>
      </c>
      <c r="O30" s="309">
        <v>-3.598</v>
      </c>
      <c r="P30" s="309">
        <v>-4.012</v>
      </c>
      <c r="Q30" s="309">
        <v>-4.032</v>
      </c>
      <c r="R30" s="309">
        <v>-4.033</v>
      </c>
      <c r="S30" s="309">
        <v>-4.939</v>
      </c>
      <c r="T30" s="309">
        <v>-5.293</v>
      </c>
      <c r="U30" s="309">
        <v>-5.591</v>
      </c>
      <c r="V30" s="309">
        <v>-5.195</v>
      </c>
      <c r="W30" s="309">
        <v>-5.155</v>
      </c>
      <c r="X30" s="309">
        <v>-5.736</v>
      </c>
      <c r="Y30" s="309">
        <v>-6.367</v>
      </c>
      <c r="Z30" s="309">
        <v>-5.73</v>
      </c>
      <c r="AA30" s="323"/>
      <c r="AB30" s="324"/>
      <c r="AC30" s="310"/>
      <c r="AD30" s="310"/>
      <c r="AE30" s="310"/>
      <c r="AF30" s="310"/>
      <c r="AG30" s="310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</row>
    <row r="31" ht="15.75" customHeight="1">
      <c r="A31" s="79"/>
      <c r="B31" s="90" t="s">
        <v>184</v>
      </c>
      <c r="C31" s="312">
        <v>0.0</v>
      </c>
      <c r="D31" s="312">
        <v>0.0</v>
      </c>
      <c r="E31" s="312">
        <v>0.0</v>
      </c>
      <c r="F31" s="312">
        <v>-0.079</v>
      </c>
      <c r="G31" s="312">
        <v>-0.124</v>
      </c>
      <c r="H31" s="312">
        <v>-0.14</v>
      </c>
      <c r="I31" s="312">
        <v>-0.703</v>
      </c>
      <c r="J31" s="312">
        <v>-0.25</v>
      </c>
      <c r="K31" s="312">
        <v>-0.566</v>
      </c>
      <c r="L31" s="312">
        <v>-0.815</v>
      </c>
      <c r="M31" s="312">
        <v>-1.074</v>
      </c>
      <c r="N31" s="312">
        <v>-1.51</v>
      </c>
      <c r="O31" s="312">
        <v>-1.978</v>
      </c>
      <c r="P31" s="312">
        <v>-2.777</v>
      </c>
      <c r="Q31" s="312">
        <v>-3.722</v>
      </c>
      <c r="R31" s="312">
        <v>-4.595</v>
      </c>
      <c r="S31" s="312">
        <v>-6.431</v>
      </c>
      <c r="T31" s="312">
        <v>-6.589</v>
      </c>
      <c r="U31" s="312">
        <v>-6.921</v>
      </c>
      <c r="V31" s="312">
        <v>-7.544</v>
      </c>
      <c r="W31" s="312">
        <v>-7.716</v>
      </c>
      <c r="X31" s="312">
        <v>-8.468</v>
      </c>
      <c r="Y31" s="312">
        <v>-10.315</v>
      </c>
      <c r="Z31" s="312">
        <v>-10.972</v>
      </c>
      <c r="AA31" s="323"/>
      <c r="AB31" s="324"/>
      <c r="AC31" s="310"/>
      <c r="AD31" s="310"/>
      <c r="AE31" s="310"/>
      <c r="AF31" s="310"/>
      <c r="AG31" s="310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</row>
    <row r="32" ht="15.75" customHeight="1">
      <c r="A32" s="79"/>
      <c r="B32" s="31" t="s">
        <v>260</v>
      </c>
      <c r="C32" s="309">
        <v>0.0</v>
      </c>
      <c r="D32" s="309">
        <v>0.0</v>
      </c>
      <c r="E32" s="309">
        <v>0.0</v>
      </c>
      <c r="F32" s="309">
        <v>0.0</v>
      </c>
      <c r="G32" s="309">
        <v>0.0</v>
      </c>
      <c r="H32" s="309">
        <v>0.0</v>
      </c>
      <c r="I32" s="309">
        <v>0.0</v>
      </c>
      <c r="J32" s="309">
        <v>0.0</v>
      </c>
      <c r="K32" s="309">
        <v>0.0</v>
      </c>
      <c r="L32" s="309">
        <v>0.0</v>
      </c>
      <c r="M32" s="309">
        <v>0.0</v>
      </c>
      <c r="N32" s="309">
        <v>0.0</v>
      </c>
      <c r="O32" s="309">
        <v>0.0</v>
      </c>
      <c r="P32" s="309">
        <v>0.0</v>
      </c>
      <c r="Q32" s="309">
        <v>0.0</v>
      </c>
      <c r="R32" s="309">
        <v>0.0</v>
      </c>
      <c r="S32" s="309">
        <v>0.0</v>
      </c>
      <c r="T32" s="309">
        <v>0.0</v>
      </c>
      <c r="U32" s="309">
        <v>0.0</v>
      </c>
      <c r="V32" s="309">
        <v>0.0</v>
      </c>
      <c r="W32" s="309">
        <v>0.0</v>
      </c>
      <c r="X32" s="309">
        <v>0.0</v>
      </c>
      <c r="Y32" s="309">
        <v>0.0</v>
      </c>
      <c r="Z32" s="309">
        <v>0.0</v>
      </c>
      <c r="AA32" s="323"/>
      <c r="AB32" s="324"/>
      <c r="AC32" s="310"/>
      <c r="AD32" s="310"/>
      <c r="AE32" s="310"/>
      <c r="AF32" s="310"/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</row>
    <row r="33" ht="15.75" customHeight="1">
      <c r="A33" s="325"/>
      <c r="B33" s="90" t="s">
        <v>261</v>
      </c>
      <c r="C33" s="312">
        <v>0.0</v>
      </c>
      <c r="D33" s="312">
        <v>0.0</v>
      </c>
      <c r="E33" s="312">
        <v>0.0</v>
      </c>
      <c r="F33" s="312">
        <v>0.0</v>
      </c>
      <c r="G33" s="312">
        <v>0.0</v>
      </c>
      <c r="H33" s="312">
        <v>0.0</v>
      </c>
      <c r="I33" s="312">
        <v>0.0</v>
      </c>
      <c r="J33" s="312">
        <v>0.0</v>
      </c>
      <c r="K33" s="312">
        <v>0.0</v>
      </c>
      <c r="L33" s="312">
        <v>0.0</v>
      </c>
      <c r="M33" s="312">
        <v>0.0</v>
      </c>
      <c r="N33" s="312">
        <v>0.0</v>
      </c>
      <c r="O33" s="312">
        <v>0.0</v>
      </c>
      <c r="P33" s="312">
        <v>0.0</v>
      </c>
      <c r="Q33" s="312">
        <v>0.0</v>
      </c>
      <c r="R33" s="312">
        <v>0.0</v>
      </c>
      <c r="S33" s="312">
        <v>0.0</v>
      </c>
      <c r="T33" s="312">
        <v>0.0</v>
      </c>
      <c r="U33" s="312">
        <v>0.0</v>
      </c>
      <c r="V33" s="312">
        <v>0.0</v>
      </c>
      <c r="W33" s="312">
        <v>0.0</v>
      </c>
      <c r="X33" s="312">
        <v>0.0</v>
      </c>
      <c r="Y33" s="312">
        <v>0.0</v>
      </c>
      <c r="Z33" s="312">
        <v>0.0</v>
      </c>
      <c r="AA33" s="323"/>
      <c r="AB33" s="324"/>
      <c r="AC33" s="310"/>
      <c r="AD33" s="310"/>
      <c r="AE33" s="310"/>
      <c r="AF33" s="310"/>
      <c r="AG33" s="310"/>
      <c r="AH33" s="310"/>
      <c r="AI33" s="310"/>
      <c r="AJ33" s="310"/>
      <c r="AK33" s="310"/>
      <c r="AL33" s="310"/>
      <c r="AM33" s="310"/>
      <c r="AN33" s="310"/>
      <c r="AO33" s="310"/>
      <c r="AP33" s="310"/>
      <c r="AQ33" s="310"/>
      <c r="AR33" s="310"/>
      <c r="AS33" s="310"/>
      <c r="AT33" s="310"/>
      <c r="AU33" s="310"/>
      <c r="AV33" s="310"/>
      <c r="AW33" s="310"/>
      <c r="AX33" s="310"/>
      <c r="AY33" s="310"/>
      <c r="AZ33" s="310"/>
    </row>
    <row r="34" ht="15.75" customHeight="1">
      <c r="A34" s="216"/>
      <c r="B34" s="31" t="s">
        <v>193</v>
      </c>
      <c r="C34" s="313">
        <v>-0.253</v>
      </c>
      <c r="D34" s="313">
        <v>-0.057</v>
      </c>
      <c r="E34" s="313">
        <v>-0.11</v>
      </c>
      <c r="F34" s="313">
        <v>-0.151</v>
      </c>
      <c r="G34" s="313">
        <v>-0.103</v>
      </c>
      <c r="H34" s="313">
        <v>-0.091</v>
      </c>
      <c r="I34" s="313">
        <v>-0.089</v>
      </c>
      <c r="J34" s="313">
        <v>-0.071</v>
      </c>
      <c r="K34" s="313">
        <v>0.0</v>
      </c>
      <c r="L34" s="313">
        <v>-0.094</v>
      </c>
      <c r="M34" s="313">
        <v>-0.038</v>
      </c>
      <c r="N34" s="313">
        <v>-0.038</v>
      </c>
      <c r="O34" s="313">
        <v>-0.035</v>
      </c>
      <c r="P34" s="313">
        <v>-0.033</v>
      </c>
      <c r="Q34" s="313">
        <v>-0.038</v>
      </c>
      <c r="R34" s="313">
        <v>-0.034</v>
      </c>
      <c r="S34" s="313">
        <v>-0.033</v>
      </c>
      <c r="T34" s="313">
        <v>-0.029</v>
      </c>
      <c r="U34" s="313">
        <v>-0.022</v>
      </c>
      <c r="V34" s="313">
        <v>-0.021</v>
      </c>
      <c r="W34" s="313">
        <v>-0.021</v>
      </c>
      <c r="X34" s="313">
        <v>-0.026</v>
      </c>
      <c r="Y34" s="313">
        <v>-0.046</v>
      </c>
      <c r="Z34" s="313">
        <v>-0.037</v>
      </c>
      <c r="AA34" s="323"/>
      <c r="AB34" s="324"/>
      <c r="AC34" s="310"/>
      <c r="AD34" s="310"/>
      <c r="AE34" s="310"/>
      <c r="AF34" s="310"/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</row>
    <row r="35" ht="15.75" customHeight="1">
      <c r="A35" s="314"/>
      <c r="B35" s="315" t="s">
        <v>92</v>
      </c>
      <c r="C35" s="316">
        <v>-40.099</v>
      </c>
      <c r="D35" s="316">
        <v>-26.427</v>
      </c>
      <c r="E35" s="316">
        <v>-28.93</v>
      </c>
      <c r="F35" s="316">
        <v>-28.494</v>
      </c>
      <c r="G35" s="316">
        <v>-32.13</v>
      </c>
      <c r="H35" s="316">
        <v>-40.968</v>
      </c>
      <c r="I35" s="316">
        <v>-51.649</v>
      </c>
      <c r="J35" s="316">
        <v>-65.762</v>
      </c>
      <c r="K35" s="316">
        <v>-61.571</v>
      </c>
      <c r="L35" s="316">
        <v>-77.703</v>
      </c>
      <c r="M35" s="316">
        <v>-90.249</v>
      </c>
      <c r="N35" s="316">
        <v>-105.84</v>
      </c>
      <c r="O35" s="316">
        <v>-107.815</v>
      </c>
      <c r="P35" s="316">
        <v>-113.309</v>
      </c>
      <c r="Q35" s="316">
        <v>-127.295</v>
      </c>
      <c r="R35" s="316">
        <v>-139.663</v>
      </c>
      <c r="S35" s="316">
        <v>-150.612</v>
      </c>
      <c r="T35" s="316">
        <v>-162.917</v>
      </c>
      <c r="U35" s="316">
        <v>-135.196</v>
      </c>
      <c r="V35" s="316">
        <v>-155.918</v>
      </c>
      <c r="W35" s="316">
        <v>-151.475</v>
      </c>
      <c r="X35" s="316">
        <v>-161.434</v>
      </c>
      <c r="Y35" s="316">
        <v>-174.843</v>
      </c>
      <c r="Z35" s="316">
        <v>-164.008</v>
      </c>
      <c r="AA35" s="317">
        <f>SUM(W35:Z35)</f>
        <v>-651.76</v>
      </c>
      <c r="AB35" s="310">
        <f>sum('IFRS - Statement of Income'!W23:Z23)</f>
        <v>-651.76</v>
      </c>
      <c r="AC35" s="310">
        <f>AB35-AA35</f>
        <v>0</v>
      </c>
      <c r="AD35" s="310"/>
      <c r="AE35" s="310"/>
      <c r="AF35" s="310"/>
      <c r="AG35" s="310"/>
      <c r="AH35" s="310"/>
      <c r="AI35" s="310"/>
      <c r="AJ35" s="310"/>
      <c r="AK35" s="310"/>
      <c r="AL35" s="310"/>
      <c r="AM35" s="310"/>
      <c r="AN35" s="310"/>
      <c r="AO35" s="310"/>
      <c r="AP35" s="310"/>
      <c r="AQ35" s="310"/>
      <c r="AR35" s="310"/>
      <c r="AS35" s="310"/>
      <c r="AT35" s="310"/>
      <c r="AU35" s="310"/>
      <c r="AV35" s="310"/>
      <c r="AW35" s="310"/>
      <c r="AX35" s="310"/>
      <c r="AY35" s="310"/>
      <c r="AZ35" s="310"/>
    </row>
    <row r="36" ht="15.75" customHeight="1">
      <c r="A36" s="79"/>
      <c r="B36" s="318"/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  <c r="AA36" s="216"/>
      <c r="AB36" s="310"/>
      <c r="AC36" s="310"/>
      <c r="AD36" s="310"/>
      <c r="AE36" s="310"/>
      <c r="AF36" s="310"/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310"/>
      <c r="AX36" s="310"/>
      <c r="AY36" s="310"/>
      <c r="AZ36" s="310"/>
    </row>
    <row r="37" ht="15.75" customHeight="1">
      <c r="A37" s="79"/>
      <c r="B37" s="322" t="s">
        <v>262</v>
      </c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  <c r="AA37" s="216"/>
      <c r="AB37" s="310"/>
      <c r="AC37" s="310"/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310"/>
      <c r="AO37" s="310"/>
      <c r="AP37" s="310"/>
      <c r="AQ37" s="310"/>
      <c r="AR37" s="310"/>
      <c r="AS37" s="310"/>
      <c r="AT37" s="310"/>
      <c r="AU37" s="310"/>
      <c r="AV37" s="310"/>
      <c r="AW37" s="310"/>
      <c r="AX37" s="310"/>
      <c r="AY37" s="310"/>
      <c r="AZ37" s="310"/>
    </row>
    <row r="38" ht="15.75" customHeight="1">
      <c r="A38" s="209"/>
      <c r="B38" s="90" t="s">
        <v>253</v>
      </c>
      <c r="C38" s="312">
        <v>-7.912</v>
      </c>
      <c r="D38" s="312">
        <v>-6.597</v>
      </c>
      <c r="E38" s="312">
        <v>-8.112</v>
      </c>
      <c r="F38" s="312">
        <v>-6.49</v>
      </c>
      <c r="G38" s="312">
        <v>-9.522</v>
      </c>
      <c r="H38" s="312">
        <v>-12.708</v>
      </c>
      <c r="I38" s="312">
        <v>-18.599</v>
      </c>
      <c r="J38" s="312">
        <v>-23.004</v>
      </c>
      <c r="K38" s="312">
        <v>-28.587</v>
      </c>
      <c r="L38" s="312">
        <v>-34.496</v>
      </c>
      <c r="M38" s="312">
        <v>-42.167</v>
      </c>
      <c r="N38" s="312">
        <v>-39.091</v>
      </c>
      <c r="O38" s="312">
        <v>-45.949</v>
      </c>
      <c r="P38" s="312">
        <v>-41.871</v>
      </c>
      <c r="Q38" s="312">
        <v>-38.767</v>
      </c>
      <c r="R38" s="312">
        <v>-47.97</v>
      </c>
      <c r="S38" s="312">
        <v>-47.435</v>
      </c>
      <c r="T38" s="312">
        <v>-47.679</v>
      </c>
      <c r="U38" s="312">
        <v>-43.706</v>
      </c>
      <c r="V38" s="312">
        <v>-56.244</v>
      </c>
      <c r="W38" s="312">
        <v>-48.165</v>
      </c>
      <c r="X38" s="312">
        <v>-53.693</v>
      </c>
      <c r="Y38" s="312">
        <v>-62.13</v>
      </c>
      <c r="Z38" s="312">
        <v>-90.932</v>
      </c>
      <c r="AA38" s="323"/>
      <c r="AB38" s="310"/>
      <c r="AC38" s="310"/>
      <c r="AD38" s="310"/>
      <c r="AE38" s="310"/>
      <c r="AF38" s="310"/>
      <c r="AG38" s="310"/>
      <c r="AH38" s="310"/>
      <c r="AI38" s="310"/>
      <c r="AJ38" s="310"/>
      <c r="AK38" s="310"/>
      <c r="AL38" s="310"/>
      <c r="AM38" s="310"/>
      <c r="AN38" s="310"/>
      <c r="AO38" s="310"/>
      <c r="AP38" s="310"/>
      <c r="AQ38" s="310"/>
      <c r="AR38" s="310"/>
      <c r="AS38" s="310"/>
      <c r="AT38" s="310"/>
      <c r="AU38" s="310"/>
      <c r="AV38" s="310"/>
      <c r="AW38" s="310"/>
      <c r="AX38" s="310"/>
      <c r="AY38" s="310"/>
      <c r="AZ38" s="310"/>
    </row>
    <row r="39" ht="15.75" customHeight="1">
      <c r="A39" s="209"/>
      <c r="B39" s="31" t="s">
        <v>254</v>
      </c>
      <c r="C39" s="309">
        <v>-3.834</v>
      </c>
      <c r="D39" s="309">
        <v>-3.862</v>
      </c>
      <c r="E39" s="309">
        <v>-0.061</v>
      </c>
      <c r="F39" s="309">
        <v>-4.595</v>
      </c>
      <c r="G39" s="309">
        <v>-3.651</v>
      </c>
      <c r="H39" s="309">
        <v>-4.826</v>
      </c>
      <c r="I39" s="309">
        <v>-7.659</v>
      </c>
      <c r="J39" s="309">
        <v>-9.707</v>
      </c>
      <c r="K39" s="309">
        <v>-8.82</v>
      </c>
      <c r="L39" s="309">
        <v>-10.902</v>
      </c>
      <c r="M39" s="309">
        <v>-11.02</v>
      </c>
      <c r="N39" s="309">
        <v>-9.031</v>
      </c>
      <c r="O39" s="309">
        <v>-9.706</v>
      </c>
      <c r="P39" s="309">
        <v>-8.643</v>
      </c>
      <c r="Q39" s="309">
        <v>-10.559</v>
      </c>
      <c r="R39" s="309">
        <v>-12.408</v>
      </c>
      <c r="S39" s="309">
        <v>-9.516</v>
      </c>
      <c r="T39" s="309">
        <v>-8.168</v>
      </c>
      <c r="U39" s="309">
        <v>-9.772</v>
      </c>
      <c r="V39" s="309">
        <v>-8.538</v>
      </c>
      <c r="W39" s="309">
        <v>-8.17</v>
      </c>
      <c r="X39" s="309">
        <v>-8.42</v>
      </c>
      <c r="Y39" s="309">
        <v>-8.83</v>
      </c>
      <c r="Z39" s="309">
        <v>-7.26</v>
      </c>
      <c r="AA39" s="323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</row>
    <row r="40" ht="15.75" customHeight="1">
      <c r="A40" s="209"/>
      <c r="B40" s="90" t="s">
        <v>255</v>
      </c>
      <c r="C40" s="312">
        <v>-1.785</v>
      </c>
      <c r="D40" s="312">
        <v>-1.475</v>
      </c>
      <c r="E40" s="312">
        <v>-0.948</v>
      </c>
      <c r="F40" s="312">
        <v>-1.28</v>
      </c>
      <c r="G40" s="312">
        <v>-1.229</v>
      </c>
      <c r="H40" s="312">
        <v>-1.606</v>
      </c>
      <c r="I40" s="312">
        <v>-2.203</v>
      </c>
      <c r="J40" s="312">
        <v>-1.885</v>
      </c>
      <c r="K40" s="312">
        <v>-2.013</v>
      </c>
      <c r="L40" s="312">
        <v>-2.708</v>
      </c>
      <c r="M40" s="312">
        <v>-2.534</v>
      </c>
      <c r="N40" s="312">
        <v>-2.304</v>
      </c>
      <c r="O40" s="312">
        <v>-1.926</v>
      </c>
      <c r="P40" s="312">
        <v>-1.922</v>
      </c>
      <c r="Q40" s="312">
        <v>-1.852</v>
      </c>
      <c r="R40" s="312">
        <v>-1.791</v>
      </c>
      <c r="S40" s="312">
        <v>-1.659</v>
      </c>
      <c r="T40" s="312">
        <v>-1.744</v>
      </c>
      <c r="U40" s="312">
        <v>-1.485</v>
      </c>
      <c r="V40" s="312">
        <v>-1.454</v>
      </c>
      <c r="W40" s="312">
        <v>-1.687</v>
      </c>
      <c r="X40" s="312">
        <v>-1.443</v>
      </c>
      <c r="Y40" s="312">
        <v>-1.392</v>
      </c>
      <c r="Z40" s="312">
        <v>-0.633</v>
      </c>
      <c r="AA40" s="323"/>
      <c r="AB40" s="310"/>
      <c r="AC40" s="310"/>
      <c r="AD40" s="310"/>
      <c r="AE40" s="310"/>
      <c r="AF40" s="310"/>
      <c r="AG40" s="310"/>
      <c r="AH40" s="310"/>
      <c r="AI40" s="310"/>
      <c r="AJ40" s="310"/>
      <c r="AK40" s="310"/>
      <c r="AL40" s="310"/>
      <c r="AM40" s="310"/>
      <c r="AN40" s="310"/>
      <c r="AO40" s="310"/>
      <c r="AP40" s="310"/>
      <c r="AQ40" s="310"/>
      <c r="AR40" s="310"/>
      <c r="AS40" s="310"/>
      <c r="AT40" s="310"/>
      <c r="AU40" s="310"/>
      <c r="AV40" s="310"/>
      <c r="AW40" s="310"/>
      <c r="AX40" s="310"/>
      <c r="AY40" s="310"/>
      <c r="AZ40" s="310"/>
    </row>
    <row r="41" ht="15.75" customHeight="1">
      <c r="A41" s="209"/>
      <c r="B41" s="31" t="s">
        <v>256</v>
      </c>
      <c r="C41" s="309">
        <v>-25.76</v>
      </c>
      <c r="D41" s="309">
        <v>-20.984</v>
      </c>
      <c r="E41" s="309">
        <v>-23.18</v>
      </c>
      <c r="F41" s="309">
        <v>-25.136</v>
      </c>
      <c r="G41" s="309">
        <v>-31.764</v>
      </c>
      <c r="H41" s="309">
        <v>-36.067</v>
      </c>
      <c r="I41" s="309">
        <v>-59.303</v>
      </c>
      <c r="J41" s="309">
        <v>-58.581</v>
      </c>
      <c r="K41" s="309">
        <v>-71.003</v>
      </c>
      <c r="L41" s="309">
        <v>-70.414</v>
      </c>
      <c r="M41" s="309">
        <v>-73.827</v>
      </c>
      <c r="N41" s="309">
        <v>-59.873</v>
      </c>
      <c r="O41" s="309">
        <v>-64.096</v>
      </c>
      <c r="P41" s="309">
        <v>-71.356</v>
      </c>
      <c r="Q41" s="309">
        <v>-72.339</v>
      </c>
      <c r="R41" s="309">
        <v>-92.768</v>
      </c>
      <c r="S41" s="309">
        <v>-92.301</v>
      </c>
      <c r="T41" s="309">
        <v>-84.734</v>
      </c>
      <c r="U41" s="309">
        <v>-91.6</v>
      </c>
      <c r="V41" s="309">
        <v>-81.275</v>
      </c>
      <c r="W41" s="309">
        <v>-83.041</v>
      </c>
      <c r="X41" s="309">
        <v>-87.615</v>
      </c>
      <c r="Y41" s="309">
        <v>-97.45</v>
      </c>
      <c r="Z41" s="309">
        <v>-141.194</v>
      </c>
      <c r="AA41" s="323"/>
      <c r="AB41" s="310"/>
      <c r="AC41" s="310"/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</row>
    <row r="42" ht="15.75" customHeight="1">
      <c r="A42" s="209"/>
      <c r="B42" s="90" t="s">
        <v>257</v>
      </c>
      <c r="C42" s="312">
        <v>-7.892</v>
      </c>
      <c r="D42" s="312">
        <v>-1.172</v>
      </c>
      <c r="E42" s="312">
        <v>-1.048</v>
      </c>
      <c r="F42" s="312">
        <v>-1.71</v>
      </c>
      <c r="G42" s="312">
        <v>-3.952</v>
      </c>
      <c r="H42" s="312">
        <v>-5.684</v>
      </c>
      <c r="I42" s="312">
        <v>-8.165</v>
      </c>
      <c r="J42" s="312">
        <v>-7.644</v>
      </c>
      <c r="K42" s="312">
        <v>-9.249</v>
      </c>
      <c r="L42" s="312">
        <v>-12.953</v>
      </c>
      <c r="M42" s="312">
        <v>-13.144</v>
      </c>
      <c r="N42" s="312">
        <v>-8.343</v>
      </c>
      <c r="O42" s="312">
        <v>-14.437</v>
      </c>
      <c r="P42" s="312">
        <v>-12.38</v>
      </c>
      <c r="Q42" s="312">
        <v>-14.597</v>
      </c>
      <c r="R42" s="312">
        <v>-13.982</v>
      </c>
      <c r="S42" s="312">
        <v>-10.371</v>
      </c>
      <c r="T42" s="312">
        <v>-12.231</v>
      </c>
      <c r="U42" s="312">
        <v>-7.542</v>
      </c>
      <c r="V42" s="312">
        <v>-13.509</v>
      </c>
      <c r="W42" s="312">
        <v>-12.932</v>
      </c>
      <c r="X42" s="312">
        <v>-13.125</v>
      </c>
      <c r="Y42" s="312">
        <v>-17.304</v>
      </c>
      <c r="Z42" s="312">
        <v>-12.26</v>
      </c>
      <c r="AA42" s="323"/>
      <c r="AB42" s="310"/>
      <c r="AC42" s="310"/>
      <c r="AD42" s="310"/>
      <c r="AE42" s="310"/>
      <c r="AF42" s="310"/>
      <c r="AG42" s="310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</row>
    <row r="43" ht="15.75" customHeight="1">
      <c r="A43" s="209"/>
      <c r="B43" s="31" t="s">
        <v>190</v>
      </c>
      <c r="C43" s="309">
        <v>-8.486</v>
      </c>
      <c r="D43" s="309">
        <v>-7.922</v>
      </c>
      <c r="E43" s="309">
        <v>-13.254</v>
      </c>
      <c r="F43" s="309">
        <v>-26.611</v>
      </c>
      <c r="G43" s="309">
        <v>-48.897</v>
      </c>
      <c r="H43" s="309">
        <v>-42.502</v>
      </c>
      <c r="I43" s="309">
        <v>-43.913</v>
      </c>
      <c r="J43" s="309">
        <v>-90.133</v>
      </c>
      <c r="K43" s="309">
        <v>-77.717</v>
      </c>
      <c r="L43" s="309">
        <v>-61.076</v>
      </c>
      <c r="M43" s="309">
        <v>-78.857</v>
      </c>
      <c r="N43" s="309">
        <v>-68.8</v>
      </c>
      <c r="O43" s="309">
        <v>-59.505</v>
      </c>
      <c r="P43" s="309">
        <v>-66.587</v>
      </c>
      <c r="Q43" s="309">
        <v>-70.929</v>
      </c>
      <c r="R43" s="309">
        <v>-54.748</v>
      </c>
      <c r="S43" s="309">
        <v>-99.268</v>
      </c>
      <c r="T43" s="309">
        <v>-111.458</v>
      </c>
      <c r="U43" s="309">
        <v>-65.569</v>
      </c>
      <c r="V43" s="309">
        <v>-75.136</v>
      </c>
      <c r="W43" s="309">
        <v>-70.429</v>
      </c>
      <c r="X43" s="309">
        <v>-95.459</v>
      </c>
      <c r="Y43" s="309">
        <v>-74.489</v>
      </c>
      <c r="Z43" s="309">
        <v>-73.572</v>
      </c>
      <c r="AA43" s="323"/>
      <c r="AB43" s="310"/>
      <c r="AC43" s="310"/>
      <c r="AD43" s="310"/>
      <c r="AE43" s="310"/>
      <c r="AF43" s="310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</row>
    <row r="44" ht="15.75" customHeight="1">
      <c r="A44" s="58"/>
      <c r="B44" s="90" t="s">
        <v>263</v>
      </c>
      <c r="C44" s="312">
        <v>0.0</v>
      </c>
      <c r="D44" s="312">
        <v>0.0</v>
      </c>
      <c r="E44" s="312">
        <v>0.0</v>
      </c>
      <c r="F44" s="312">
        <v>0.0</v>
      </c>
      <c r="G44" s="312">
        <v>0.0</v>
      </c>
      <c r="H44" s="312">
        <v>0.0</v>
      </c>
      <c r="I44" s="312">
        <v>0.0</v>
      </c>
      <c r="J44" s="312">
        <v>0.0</v>
      </c>
      <c r="K44" s="312">
        <v>0.0</v>
      </c>
      <c r="L44" s="312">
        <v>0.0</v>
      </c>
      <c r="M44" s="312">
        <v>0.0</v>
      </c>
      <c r="N44" s="312">
        <v>-355.573</v>
      </c>
      <c r="O44" s="312">
        <v>0.0</v>
      </c>
      <c r="P44" s="312">
        <v>0.0</v>
      </c>
      <c r="Q44" s="312">
        <v>0.0</v>
      </c>
      <c r="R44" s="312">
        <v>0.0</v>
      </c>
      <c r="S44" s="312">
        <v>0.0</v>
      </c>
      <c r="T44" s="312">
        <v>0.0</v>
      </c>
      <c r="U44" s="312">
        <v>0.0</v>
      </c>
      <c r="V44" s="312">
        <v>0.0</v>
      </c>
      <c r="W44" s="312">
        <v>0.0</v>
      </c>
      <c r="X44" s="312">
        <v>0.0</v>
      </c>
      <c r="Y44" s="312">
        <v>0.0</v>
      </c>
      <c r="Z44" s="312">
        <v>0.0</v>
      </c>
      <c r="AA44" s="323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</row>
    <row r="45" ht="15.75" customHeight="1">
      <c r="A45" s="58"/>
      <c r="B45" s="31" t="s">
        <v>258</v>
      </c>
      <c r="C45" s="309">
        <v>-3.406</v>
      </c>
      <c r="D45" s="309">
        <v>-4.6</v>
      </c>
      <c r="E45" s="309">
        <v>-3.182</v>
      </c>
      <c r="F45" s="309">
        <v>-6.241</v>
      </c>
      <c r="G45" s="309">
        <v>-7.377</v>
      </c>
      <c r="H45" s="309">
        <v>-6.238</v>
      </c>
      <c r="I45" s="309">
        <v>-6.212</v>
      </c>
      <c r="J45" s="309">
        <v>-9.373</v>
      </c>
      <c r="K45" s="309">
        <v>-9.633</v>
      </c>
      <c r="L45" s="309">
        <v>-9.529</v>
      </c>
      <c r="M45" s="309">
        <v>-7.141</v>
      </c>
      <c r="N45" s="309">
        <v>-13.539</v>
      </c>
      <c r="O45" s="309">
        <v>-3.248</v>
      </c>
      <c r="P45" s="309">
        <v>-12.683</v>
      </c>
      <c r="Q45" s="309">
        <v>-26.367</v>
      </c>
      <c r="R45" s="309">
        <v>-19.106</v>
      </c>
      <c r="S45" s="309">
        <v>-16.089</v>
      </c>
      <c r="T45" s="309">
        <v>-12.152</v>
      </c>
      <c r="U45" s="309">
        <v>-15.288</v>
      </c>
      <c r="V45" s="309">
        <v>-33.702</v>
      </c>
      <c r="W45" s="309">
        <v>-18.866</v>
      </c>
      <c r="X45" s="309">
        <v>-29.118</v>
      </c>
      <c r="Y45" s="309">
        <v>-29.673</v>
      </c>
      <c r="Z45" s="309">
        <v>-24.804</v>
      </c>
      <c r="AA45" s="323"/>
      <c r="AB45" s="310"/>
      <c r="AC45" s="310"/>
      <c r="AD45" s="310"/>
      <c r="AE45" s="310"/>
      <c r="AF45" s="310"/>
      <c r="AG45" s="310"/>
      <c r="AH45" s="310"/>
      <c r="AI45" s="310"/>
      <c r="AJ45" s="310"/>
      <c r="AK45" s="310"/>
      <c r="AL45" s="310"/>
      <c r="AM45" s="310"/>
      <c r="AN45" s="310"/>
      <c r="AO45" s="310"/>
      <c r="AP45" s="310"/>
      <c r="AQ45" s="310"/>
      <c r="AR45" s="310"/>
      <c r="AS45" s="310"/>
      <c r="AT45" s="310"/>
      <c r="AU45" s="310"/>
      <c r="AV45" s="310"/>
      <c r="AW45" s="310"/>
      <c r="AX45" s="310"/>
      <c r="AY45" s="310"/>
      <c r="AZ45" s="310"/>
    </row>
    <row r="46" ht="15.75" customHeight="1">
      <c r="A46" s="58"/>
      <c r="B46" s="90" t="s">
        <v>259</v>
      </c>
      <c r="C46" s="312">
        <v>-3.847</v>
      </c>
      <c r="D46" s="312">
        <v>-1.935</v>
      </c>
      <c r="E46" s="312">
        <v>-1.862</v>
      </c>
      <c r="F46" s="312">
        <v>-2.477</v>
      </c>
      <c r="G46" s="312">
        <v>-2.336</v>
      </c>
      <c r="H46" s="312">
        <v>-3.653</v>
      </c>
      <c r="I46" s="312">
        <v>-5.092</v>
      </c>
      <c r="J46" s="312">
        <v>-7.371</v>
      </c>
      <c r="K46" s="312">
        <v>-8.458</v>
      </c>
      <c r="L46" s="312">
        <v>-8.717</v>
      </c>
      <c r="M46" s="312">
        <v>-12.402</v>
      </c>
      <c r="N46" s="312">
        <v>-11.917</v>
      </c>
      <c r="O46" s="312">
        <v>-11.591</v>
      </c>
      <c r="P46" s="312">
        <v>-9.965</v>
      </c>
      <c r="Q46" s="312">
        <v>-10.971</v>
      </c>
      <c r="R46" s="312">
        <v>-13.724</v>
      </c>
      <c r="S46" s="312">
        <v>-12.945</v>
      </c>
      <c r="T46" s="312">
        <v>-13.394</v>
      </c>
      <c r="U46" s="312">
        <v>-14.585</v>
      </c>
      <c r="V46" s="312">
        <v>-12.915</v>
      </c>
      <c r="W46" s="312">
        <v>-13.631</v>
      </c>
      <c r="X46" s="312">
        <v>-15.764</v>
      </c>
      <c r="Y46" s="312">
        <v>-18.171</v>
      </c>
      <c r="Z46" s="312">
        <v>-22.578</v>
      </c>
      <c r="AA46" s="323"/>
      <c r="AB46" s="310"/>
      <c r="AC46" s="310"/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</row>
    <row r="47" ht="15.75" customHeight="1">
      <c r="A47" s="58"/>
      <c r="B47" s="31" t="s">
        <v>184</v>
      </c>
      <c r="C47" s="309">
        <v>-0.56</v>
      </c>
      <c r="D47" s="309">
        <v>-2.333</v>
      </c>
      <c r="E47" s="309">
        <v>-0.89</v>
      </c>
      <c r="F47" s="309">
        <v>-3.568</v>
      </c>
      <c r="G47" s="309">
        <v>-2.383</v>
      </c>
      <c r="H47" s="309">
        <v>-2.595</v>
      </c>
      <c r="I47" s="309">
        <v>-4.951</v>
      </c>
      <c r="J47" s="309">
        <v>-6.193</v>
      </c>
      <c r="K47" s="309">
        <v>-7.089</v>
      </c>
      <c r="L47" s="309">
        <v>-9.618</v>
      </c>
      <c r="M47" s="309">
        <v>-6.537</v>
      </c>
      <c r="N47" s="309">
        <v>-8.372</v>
      </c>
      <c r="O47" s="309">
        <v>-11.201</v>
      </c>
      <c r="P47" s="309">
        <v>-11.2</v>
      </c>
      <c r="Q47" s="309">
        <v>-15.472</v>
      </c>
      <c r="R47" s="309">
        <v>-11.95</v>
      </c>
      <c r="S47" s="309">
        <v>-12.034</v>
      </c>
      <c r="T47" s="309">
        <v>-11.744</v>
      </c>
      <c r="U47" s="309">
        <v>-12.348</v>
      </c>
      <c r="V47" s="309">
        <v>-13.517</v>
      </c>
      <c r="W47" s="309">
        <v>-13.606</v>
      </c>
      <c r="X47" s="309">
        <v>-14.602</v>
      </c>
      <c r="Y47" s="309">
        <v>-15.255</v>
      </c>
      <c r="Z47" s="309">
        <v>-17.034</v>
      </c>
      <c r="AA47" s="323"/>
      <c r="AB47" s="310"/>
      <c r="AC47" s="310"/>
      <c r="AD47" s="310"/>
      <c r="AE47" s="310"/>
      <c r="AF47" s="310"/>
      <c r="AG47" s="310"/>
      <c r="AH47" s="310"/>
      <c r="AI47" s="310"/>
      <c r="AJ47" s="310"/>
      <c r="AK47" s="310"/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  <c r="AW47" s="310"/>
      <c r="AX47" s="310"/>
      <c r="AY47" s="310"/>
      <c r="AZ47" s="310"/>
    </row>
    <row r="48" ht="15.75" customHeight="1">
      <c r="A48" s="58"/>
      <c r="B48" s="90" t="s">
        <v>260</v>
      </c>
      <c r="C48" s="312">
        <v>0.0</v>
      </c>
      <c r="D48" s="312">
        <v>0.0</v>
      </c>
      <c r="E48" s="312">
        <v>0.0</v>
      </c>
      <c r="F48" s="312">
        <v>0.0</v>
      </c>
      <c r="G48" s="312">
        <v>0.0</v>
      </c>
      <c r="H48" s="312">
        <v>0.0</v>
      </c>
      <c r="I48" s="312">
        <v>0.0</v>
      </c>
      <c r="J48" s="312">
        <v>0.0</v>
      </c>
      <c r="K48" s="312">
        <v>0.0</v>
      </c>
      <c r="L48" s="312">
        <v>0.0</v>
      </c>
      <c r="M48" s="312">
        <v>0.0</v>
      </c>
      <c r="N48" s="312">
        <v>0.0</v>
      </c>
      <c r="O48" s="312">
        <v>0.0</v>
      </c>
      <c r="P48" s="312">
        <v>0.0</v>
      </c>
      <c r="Q48" s="312">
        <v>0.0</v>
      </c>
      <c r="R48" s="312">
        <v>0.0</v>
      </c>
      <c r="S48" s="312">
        <v>0.0</v>
      </c>
      <c r="T48" s="312">
        <v>0.0</v>
      </c>
      <c r="U48" s="312">
        <v>0.0</v>
      </c>
      <c r="V48" s="312">
        <v>0.0</v>
      </c>
      <c r="W48" s="312">
        <v>0.0</v>
      </c>
      <c r="X48" s="312">
        <v>0.0</v>
      </c>
      <c r="Y48" s="312">
        <v>0.0</v>
      </c>
      <c r="Z48" s="312">
        <v>0.0</v>
      </c>
      <c r="AA48" s="323"/>
      <c r="AB48" s="310"/>
      <c r="AC48" s="310"/>
      <c r="AD48" s="310"/>
      <c r="AE48" s="310"/>
      <c r="AF48" s="310"/>
      <c r="AG48" s="310"/>
      <c r="AH48" s="310"/>
      <c r="AI48" s="310"/>
      <c r="AJ48" s="310"/>
      <c r="AK48" s="310"/>
      <c r="AL48" s="310"/>
      <c r="AM48" s="310"/>
      <c r="AN48" s="310"/>
      <c r="AO48" s="310"/>
      <c r="AP48" s="310"/>
      <c r="AQ48" s="310"/>
      <c r="AR48" s="310"/>
      <c r="AS48" s="310"/>
      <c r="AT48" s="310"/>
      <c r="AU48" s="310"/>
      <c r="AV48" s="310"/>
      <c r="AW48" s="310"/>
      <c r="AX48" s="310"/>
      <c r="AY48" s="310"/>
      <c r="AZ48" s="310"/>
    </row>
    <row r="49" ht="15.75" customHeight="1">
      <c r="A49" s="216"/>
      <c r="B49" s="31" t="s">
        <v>261</v>
      </c>
      <c r="C49" s="309">
        <v>0.0</v>
      </c>
      <c r="D49" s="309">
        <v>0.0</v>
      </c>
      <c r="E49" s="309">
        <v>0.0</v>
      </c>
      <c r="F49" s="309">
        <v>0.0</v>
      </c>
      <c r="G49" s="309">
        <v>0.0</v>
      </c>
      <c r="H49" s="309">
        <v>0.0</v>
      </c>
      <c r="I49" s="309">
        <v>0.0</v>
      </c>
      <c r="J49" s="309">
        <v>0.0</v>
      </c>
      <c r="K49" s="309">
        <v>0.0</v>
      </c>
      <c r="L49" s="309">
        <v>0.0</v>
      </c>
      <c r="M49" s="309">
        <v>0.0</v>
      </c>
      <c r="N49" s="309">
        <v>0.0</v>
      </c>
      <c r="O49" s="309">
        <v>0.0</v>
      </c>
      <c r="P49" s="309">
        <v>0.0</v>
      </c>
      <c r="Q49" s="309">
        <v>0.0</v>
      </c>
      <c r="R49" s="309">
        <v>0.0</v>
      </c>
      <c r="S49" s="309">
        <v>0.0</v>
      </c>
      <c r="T49" s="309">
        <v>0.0</v>
      </c>
      <c r="U49" s="309">
        <v>0.0</v>
      </c>
      <c r="V49" s="309">
        <v>0.0</v>
      </c>
      <c r="W49" s="309">
        <v>0.0</v>
      </c>
      <c r="X49" s="309">
        <v>0.0</v>
      </c>
      <c r="Y49" s="309">
        <v>0.0</v>
      </c>
      <c r="Z49" s="309">
        <v>0.0</v>
      </c>
      <c r="AA49" s="323"/>
      <c r="AB49" s="310"/>
      <c r="AC49" s="310"/>
      <c r="AD49" s="310"/>
      <c r="AE49" s="310"/>
      <c r="AF49" s="310"/>
      <c r="AG49" s="310"/>
      <c r="AH49" s="310"/>
      <c r="AI49" s="310"/>
      <c r="AJ49" s="310"/>
      <c r="AK49" s="310"/>
      <c r="AL49" s="310"/>
      <c r="AM49" s="310"/>
      <c r="AN49" s="310"/>
      <c r="AO49" s="310"/>
      <c r="AP49" s="310"/>
      <c r="AQ49" s="310"/>
      <c r="AR49" s="310"/>
      <c r="AS49" s="310"/>
      <c r="AT49" s="310"/>
      <c r="AU49" s="310"/>
      <c r="AV49" s="310"/>
      <c r="AW49" s="310"/>
      <c r="AX49" s="310"/>
      <c r="AY49" s="310"/>
      <c r="AZ49" s="310"/>
    </row>
    <row r="50" ht="15.75" customHeight="1">
      <c r="A50" s="58"/>
      <c r="B50" s="90" t="s">
        <v>193</v>
      </c>
      <c r="C50" s="326">
        <v>-7.142</v>
      </c>
      <c r="D50" s="326">
        <v>-6.099</v>
      </c>
      <c r="E50" s="326">
        <v>-4.251</v>
      </c>
      <c r="F50" s="326">
        <v>-3.525</v>
      </c>
      <c r="G50" s="326">
        <v>-4.737</v>
      </c>
      <c r="H50" s="326">
        <v>-6.416</v>
      </c>
      <c r="I50" s="326">
        <v>-10.43</v>
      </c>
      <c r="J50" s="326">
        <v>-10.34</v>
      </c>
      <c r="K50" s="326">
        <v>-22.539</v>
      </c>
      <c r="L50" s="326">
        <v>-9.092</v>
      </c>
      <c r="M50" s="326">
        <v>-14.149</v>
      </c>
      <c r="N50" s="326">
        <v>-20.033</v>
      </c>
      <c r="O50" s="326">
        <v>-15.222</v>
      </c>
      <c r="P50" s="326">
        <v>-19.801</v>
      </c>
      <c r="Q50" s="326">
        <v>-2.411</v>
      </c>
      <c r="R50" s="326">
        <v>-16.29</v>
      </c>
      <c r="S50" s="326">
        <v>-24.434</v>
      </c>
      <c r="T50" s="326">
        <v>-23.251</v>
      </c>
      <c r="U50" s="326">
        <v>-22.811</v>
      </c>
      <c r="V50" s="326">
        <v>-22.483</v>
      </c>
      <c r="W50" s="326">
        <v>-19.296</v>
      </c>
      <c r="X50" s="326">
        <v>-22.014</v>
      </c>
      <c r="Y50" s="326">
        <v>-24.568</v>
      </c>
      <c r="Z50" s="326">
        <v>-49.855</v>
      </c>
      <c r="AA50" s="323"/>
      <c r="AB50" s="310"/>
      <c r="AC50" s="310"/>
      <c r="AD50" s="310"/>
      <c r="AE50" s="310"/>
      <c r="AF50" s="310"/>
      <c r="AG50" s="310"/>
      <c r="AH50" s="310"/>
      <c r="AI50" s="310"/>
      <c r="AJ50" s="310"/>
      <c r="AK50" s="310"/>
      <c r="AL50" s="310"/>
      <c r="AM50" s="310"/>
      <c r="AN50" s="310"/>
      <c r="AO50" s="310"/>
      <c r="AP50" s="310"/>
      <c r="AQ50" s="310"/>
      <c r="AR50" s="310"/>
      <c r="AS50" s="310"/>
      <c r="AT50" s="310"/>
      <c r="AU50" s="310"/>
      <c r="AV50" s="310"/>
      <c r="AW50" s="310"/>
      <c r="AX50" s="310"/>
      <c r="AY50" s="310"/>
      <c r="AZ50" s="310"/>
    </row>
    <row r="51" ht="15.75" customHeight="1">
      <c r="A51" s="216"/>
      <c r="B51" s="317" t="s">
        <v>92</v>
      </c>
      <c r="C51" s="327">
        <v>-70.624</v>
      </c>
      <c r="D51" s="327">
        <v>-56.979</v>
      </c>
      <c r="E51" s="327">
        <v>-56.788</v>
      </c>
      <c r="F51" s="327">
        <v>-81.633</v>
      </c>
      <c r="G51" s="327">
        <v>-115.848</v>
      </c>
      <c r="H51" s="327">
        <v>-122.295</v>
      </c>
      <c r="I51" s="327">
        <v>-166.527</v>
      </c>
      <c r="J51" s="327">
        <v>-224.231</v>
      </c>
      <c r="K51" s="327">
        <v>-245.108</v>
      </c>
      <c r="L51" s="327">
        <v>-229.505</v>
      </c>
      <c r="M51" s="327">
        <v>-261.778</v>
      </c>
      <c r="N51" s="327">
        <v>-596.876</v>
      </c>
      <c r="O51" s="327">
        <v>-236.881</v>
      </c>
      <c r="P51" s="327">
        <v>-256.408</v>
      </c>
      <c r="Q51" s="327">
        <v>-264.264</v>
      </c>
      <c r="R51" s="327">
        <v>-284.737</v>
      </c>
      <c r="S51" s="327">
        <v>-326.052</v>
      </c>
      <c r="T51" s="327">
        <v>-326.555</v>
      </c>
      <c r="U51" s="327">
        <v>-284.706</v>
      </c>
      <c r="V51" s="327">
        <v>-318.773</v>
      </c>
      <c r="W51" s="327">
        <v>-289.823</v>
      </c>
      <c r="X51" s="327">
        <v>-341.253</v>
      </c>
      <c r="Y51" s="327">
        <v>-349.262</v>
      </c>
      <c r="Z51" s="327">
        <v>-440.122</v>
      </c>
      <c r="AA51" s="317">
        <f>SUM(W51:Z51)</f>
        <v>-1420.46</v>
      </c>
      <c r="AB51" s="310">
        <f>sum('IFRS - Statement of Income'!W24:Z24)</f>
        <v>-1420.46</v>
      </c>
      <c r="AC51" s="310">
        <f>AB51-AA51</f>
        <v>0</v>
      </c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0"/>
      <c r="AY51" s="310"/>
      <c r="AZ51" s="310"/>
    </row>
    <row r="52" ht="15.75" customHeight="1">
      <c r="A52" s="58"/>
      <c r="B52" s="318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16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0"/>
      <c r="AU52" s="310"/>
      <c r="AV52" s="310"/>
      <c r="AW52" s="310"/>
      <c r="AX52" s="310"/>
      <c r="AY52" s="310"/>
      <c r="AZ52" s="310"/>
    </row>
    <row r="53" ht="15.75" customHeight="1">
      <c r="A53" s="58"/>
      <c r="B53" s="322" t="s">
        <v>122</v>
      </c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16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</row>
    <row r="54" ht="15.75" customHeight="1">
      <c r="A54" s="58"/>
      <c r="B54" s="328" t="s">
        <v>253</v>
      </c>
      <c r="C54" s="329">
        <v>0.0</v>
      </c>
      <c r="D54" s="329">
        <v>0.0</v>
      </c>
      <c r="E54" s="329">
        <v>0.0</v>
      </c>
      <c r="F54" s="329">
        <v>0.0</v>
      </c>
      <c r="G54" s="329">
        <v>0.0</v>
      </c>
      <c r="H54" s="329">
        <v>0.0</v>
      </c>
      <c r="I54" s="329">
        <v>0.0</v>
      </c>
      <c r="J54" s="329">
        <v>0.0</v>
      </c>
      <c r="K54" s="329">
        <v>0.0</v>
      </c>
      <c r="L54" s="329">
        <v>0.0</v>
      </c>
      <c r="M54" s="329">
        <v>0.0</v>
      </c>
      <c r="N54" s="329">
        <v>0.0</v>
      </c>
      <c r="O54" s="329">
        <v>0.0</v>
      </c>
      <c r="P54" s="329">
        <v>0.0</v>
      </c>
      <c r="Q54" s="329">
        <v>0.0</v>
      </c>
      <c r="R54" s="329">
        <v>0.0</v>
      </c>
      <c r="S54" s="329">
        <v>0.0</v>
      </c>
      <c r="T54" s="329">
        <v>0.0</v>
      </c>
      <c r="U54" s="329">
        <v>0.0</v>
      </c>
      <c r="V54" s="329">
        <v>0.0</v>
      </c>
      <c r="W54" s="329">
        <v>0.0</v>
      </c>
      <c r="X54" s="329">
        <v>0.0</v>
      </c>
      <c r="Y54" s="329">
        <v>0.0</v>
      </c>
      <c r="Z54" s="329">
        <v>0.0</v>
      </c>
      <c r="AA54" s="323"/>
      <c r="AB54" s="310"/>
      <c r="AC54" s="310"/>
      <c r="AD54" s="310"/>
      <c r="AE54" s="310"/>
      <c r="AF54" s="310"/>
      <c r="AG54" s="310"/>
      <c r="AH54" s="310"/>
      <c r="AI54" s="310"/>
      <c r="AJ54" s="310"/>
      <c r="AK54" s="310"/>
      <c r="AL54" s="310"/>
      <c r="AM54" s="310"/>
      <c r="AN54" s="310"/>
      <c r="AO54" s="310"/>
      <c r="AP54" s="310"/>
      <c r="AQ54" s="310"/>
      <c r="AR54" s="310"/>
      <c r="AS54" s="310"/>
      <c r="AT54" s="310"/>
      <c r="AU54" s="310"/>
      <c r="AV54" s="310"/>
      <c r="AW54" s="310"/>
      <c r="AX54" s="310"/>
      <c r="AY54" s="310"/>
      <c r="AZ54" s="310"/>
    </row>
    <row r="55" ht="15.75" customHeight="1">
      <c r="A55" s="58"/>
      <c r="B55" s="328" t="s">
        <v>254</v>
      </c>
      <c r="C55" s="330">
        <v>0.0</v>
      </c>
      <c r="D55" s="330">
        <v>0.0</v>
      </c>
      <c r="E55" s="330">
        <v>0.0</v>
      </c>
      <c r="F55" s="330">
        <v>0.0</v>
      </c>
      <c r="G55" s="330">
        <v>0.0</v>
      </c>
      <c r="H55" s="330">
        <v>0.0</v>
      </c>
      <c r="I55" s="330">
        <v>0.0</v>
      </c>
      <c r="J55" s="330">
        <v>0.0</v>
      </c>
      <c r="K55" s="330">
        <v>0.0</v>
      </c>
      <c r="L55" s="330">
        <v>0.0</v>
      </c>
      <c r="M55" s="330">
        <v>0.0</v>
      </c>
      <c r="N55" s="330">
        <v>0.0</v>
      </c>
      <c r="O55" s="330">
        <v>0.0</v>
      </c>
      <c r="P55" s="330">
        <v>0.0</v>
      </c>
      <c r="Q55" s="330">
        <v>0.0</v>
      </c>
      <c r="R55" s="330">
        <v>0.0</v>
      </c>
      <c r="S55" s="330">
        <v>0.0</v>
      </c>
      <c r="T55" s="330">
        <v>0.0</v>
      </c>
      <c r="U55" s="330">
        <v>0.0</v>
      </c>
      <c r="V55" s="330">
        <v>0.0</v>
      </c>
      <c r="W55" s="330">
        <v>0.0</v>
      </c>
      <c r="X55" s="330">
        <v>0.0</v>
      </c>
      <c r="Y55" s="330">
        <v>0.0</v>
      </c>
      <c r="Z55" s="330">
        <v>0.0</v>
      </c>
      <c r="AA55" s="323"/>
      <c r="AB55" s="310"/>
      <c r="AC55" s="310"/>
      <c r="AD55" s="310"/>
      <c r="AE55" s="310"/>
      <c r="AF55" s="310"/>
      <c r="AG55" s="310"/>
      <c r="AH55" s="310"/>
      <c r="AI55" s="310"/>
      <c r="AJ55" s="310"/>
      <c r="AK55" s="310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0"/>
      <c r="AZ55" s="310"/>
    </row>
    <row r="56" ht="15.75" customHeight="1">
      <c r="A56" s="58"/>
      <c r="B56" s="328" t="s">
        <v>255</v>
      </c>
      <c r="C56" s="329">
        <v>0.0</v>
      </c>
      <c r="D56" s="329">
        <v>0.0</v>
      </c>
      <c r="E56" s="329">
        <v>0.0</v>
      </c>
      <c r="F56" s="329">
        <v>0.0</v>
      </c>
      <c r="G56" s="329">
        <v>0.0</v>
      </c>
      <c r="H56" s="329">
        <v>0.0</v>
      </c>
      <c r="I56" s="329">
        <v>0.0</v>
      </c>
      <c r="J56" s="329">
        <v>0.0</v>
      </c>
      <c r="K56" s="329">
        <v>0.0</v>
      </c>
      <c r="L56" s="329">
        <v>0.0</v>
      </c>
      <c r="M56" s="329">
        <v>0.0</v>
      </c>
      <c r="N56" s="329">
        <v>0.0</v>
      </c>
      <c r="O56" s="329">
        <v>0.0</v>
      </c>
      <c r="P56" s="329">
        <v>0.0</v>
      </c>
      <c r="Q56" s="329">
        <v>0.0</v>
      </c>
      <c r="R56" s="329">
        <v>0.0</v>
      </c>
      <c r="S56" s="329">
        <v>0.0</v>
      </c>
      <c r="T56" s="329">
        <v>0.0</v>
      </c>
      <c r="U56" s="329">
        <v>0.0</v>
      </c>
      <c r="V56" s="329">
        <v>0.0</v>
      </c>
      <c r="W56" s="329">
        <v>0.0</v>
      </c>
      <c r="X56" s="329">
        <v>0.0</v>
      </c>
      <c r="Y56" s="329">
        <v>0.0</v>
      </c>
      <c r="Z56" s="329">
        <v>0.0</v>
      </c>
      <c r="AA56" s="323"/>
      <c r="AB56" s="310"/>
      <c r="AC56" s="310"/>
      <c r="AD56" s="310"/>
      <c r="AE56" s="310"/>
      <c r="AF56" s="310"/>
      <c r="AG56" s="310"/>
      <c r="AH56" s="310"/>
      <c r="AI56" s="310"/>
      <c r="AJ56" s="310"/>
      <c r="AK56" s="310"/>
      <c r="AL56" s="310"/>
      <c r="AM56" s="310"/>
      <c r="AN56" s="310"/>
      <c r="AO56" s="310"/>
      <c r="AP56" s="310"/>
      <c r="AQ56" s="310"/>
      <c r="AR56" s="310"/>
      <c r="AS56" s="310"/>
      <c r="AT56" s="310"/>
      <c r="AU56" s="310"/>
      <c r="AV56" s="310"/>
      <c r="AW56" s="310"/>
      <c r="AX56" s="310"/>
      <c r="AY56" s="310"/>
      <c r="AZ56" s="310"/>
    </row>
    <row r="57" ht="15.75" customHeight="1">
      <c r="A57" s="58"/>
      <c r="B57" s="328" t="s">
        <v>256</v>
      </c>
      <c r="C57" s="330">
        <v>-0.57</v>
      </c>
      <c r="D57" s="330">
        <v>-0.361</v>
      </c>
      <c r="E57" s="330">
        <v>-0.938</v>
      </c>
      <c r="F57" s="330">
        <v>-0.938</v>
      </c>
      <c r="G57" s="330">
        <v>-0.819</v>
      </c>
      <c r="H57" s="330">
        <v>-1.431</v>
      </c>
      <c r="I57" s="330">
        <v>-2.317</v>
      </c>
      <c r="J57" s="330">
        <v>-2.955</v>
      </c>
      <c r="K57" s="330">
        <v>-3.158</v>
      </c>
      <c r="L57" s="330">
        <v>-3.781</v>
      </c>
      <c r="M57" s="330">
        <v>-4.063</v>
      </c>
      <c r="N57" s="330">
        <v>-4.428</v>
      </c>
      <c r="O57" s="330">
        <v>-5.272</v>
      </c>
      <c r="P57" s="330">
        <v>-4.864</v>
      </c>
      <c r="Q57" s="330">
        <v>-5.717</v>
      </c>
      <c r="R57" s="330">
        <v>-5.141</v>
      </c>
      <c r="S57" s="330">
        <v>-4.741</v>
      </c>
      <c r="T57" s="330">
        <v>-4.453</v>
      </c>
      <c r="U57" s="330">
        <v>-4.75</v>
      </c>
      <c r="V57" s="330">
        <v>-4.366</v>
      </c>
      <c r="W57" s="330">
        <v>-4.576</v>
      </c>
      <c r="X57" s="330">
        <v>-4.869</v>
      </c>
      <c r="Y57" s="330">
        <v>-5.129</v>
      </c>
      <c r="Z57" s="330">
        <v>-5.235</v>
      </c>
      <c r="AA57" s="323"/>
      <c r="AB57" s="310"/>
      <c r="AC57" s="310"/>
      <c r="AD57" s="310"/>
      <c r="AE57" s="310"/>
      <c r="AF57" s="310"/>
      <c r="AG57" s="310"/>
      <c r="AH57" s="310"/>
      <c r="AI57" s="310"/>
      <c r="AJ57" s="310"/>
      <c r="AK57" s="310"/>
      <c r="AL57" s="310"/>
      <c r="AM57" s="310"/>
      <c r="AN57" s="310"/>
      <c r="AO57" s="310"/>
      <c r="AP57" s="310"/>
      <c r="AQ57" s="310"/>
      <c r="AR57" s="310"/>
      <c r="AS57" s="310"/>
      <c r="AT57" s="310"/>
      <c r="AU57" s="310"/>
      <c r="AV57" s="310"/>
      <c r="AW57" s="310"/>
      <c r="AX57" s="310"/>
      <c r="AY57" s="310"/>
      <c r="AZ57" s="310"/>
    </row>
    <row r="58" ht="15.75" customHeight="1">
      <c r="A58" s="58"/>
      <c r="B58" s="328" t="s">
        <v>257</v>
      </c>
      <c r="C58" s="329">
        <v>0.0</v>
      </c>
      <c r="D58" s="329">
        <v>0.0</v>
      </c>
      <c r="E58" s="329">
        <v>0.0</v>
      </c>
      <c r="F58" s="329">
        <v>0.0</v>
      </c>
      <c r="G58" s="329">
        <v>0.0</v>
      </c>
      <c r="H58" s="329">
        <v>0.0</v>
      </c>
      <c r="I58" s="329">
        <v>0.0</v>
      </c>
      <c r="J58" s="329">
        <v>0.0</v>
      </c>
      <c r="K58" s="329">
        <v>0.0</v>
      </c>
      <c r="L58" s="329">
        <v>0.0</v>
      </c>
      <c r="M58" s="329">
        <v>0.0</v>
      </c>
      <c r="N58" s="329">
        <v>0.0</v>
      </c>
      <c r="O58" s="329">
        <v>0.0</v>
      </c>
      <c r="P58" s="329">
        <v>0.0</v>
      </c>
      <c r="Q58" s="329">
        <v>0.0</v>
      </c>
      <c r="R58" s="329">
        <v>0.0</v>
      </c>
      <c r="S58" s="329">
        <v>0.0</v>
      </c>
      <c r="T58" s="329">
        <v>0.0</v>
      </c>
      <c r="U58" s="329">
        <v>0.0</v>
      </c>
      <c r="V58" s="329">
        <v>0.0</v>
      </c>
      <c r="W58" s="329">
        <v>0.0</v>
      </c>
      <c r="X58" s="329">
        <v>0.0</v>
      </c>
      <c r="Y58" s="329">
        <v>0.0</v>
      </c>
      <c r="Z58" s="329">
        <v>0.0</v>
      </c>
      <c r="AA58" s="323"/>
      <c r="AB58" s="310"/>
      <c r="AC58" s="310"/>
      <c r="AD58" s="310"/>
      <c r="AE58" s="310"/>
      <c r="AF58" s="310"/>
      <c r="AG58" s="310"/>
      <c r="AH58" s="310"/>
      <c r="AI58" s="310"/>
      <c r="AJ58" s="310"/>
      <c r="AK58" s="310"/>
      <c r="AL58" s="310"/>
      <c r="AM58" s="310"/>
      <c r="AN58" s="310"/>
      <c r="AO58" s="310"/>
      <c r="AP58" s="310"/>
      <c r="AQ58" s="310"/>
      <c r="AR58" s="310"/>
      <c r="AS58" s="310"/>
      <c r="AT58" s="310"/>
      <c r="AU58" s="310"/>
      <c r="AV58" s="310"/>
      <c r="AW58" s="310"/>
      <c r="AX58" s="310"/>
      <c r="AY58" s="310"/>
      <c r="AZ58" s="310"/>
    </row>
    <row r="59" ht="15.75" customHeight="1">
      <c r="A59" s="58"/>
      <c r="B59" s="328" t="s">
        <v>190</v>
      </c>
      <c r="C59" s="330">
        <v>0.0</v>
      </c>
      <c r="D59" s="330">
        <v>0.0</v>
      </c>
      <c r="E59" s="330">
        <v>0.0</v>
      </c>
      <c r="F59" s="330">
        <v>0.0</v>
      </c>
      <c r="G59" s="330">
        <v>0.0</v>
      </c>
      <c r="H59" s="330">
        <v>0.0</v>
      </c>
      <c r="I59" s="330">
        <v>0.0</v>
      </c>
      <c r="J59" s="330">
        <v>0.0</v>
      </c>
      <c r="K59" s="330">
        <v>0.0</v>
      </c>
      <c r="L59" s="330">
        <v>0.0</v>
      </c>
      <c r="M59" s="330">
        <v>0.0</v>
      </c>
      <c r="N59" s="330">
        <v>0.0</v>
      </c>
      <c r="O59" s="330">
        <v>0.0</v>
      </c>
      <c r="P59" s="330">
        <v>0.0</v>
      </c>
      <c r="Q59" s="330">
        <v>-0.644</v>
      </c>
      <c r="R59" s="330">
        <v>-0.431</v>
      </c>
      <c r="S59" s="330">
        <v>-2.498</v>
      </c>
      <c r="T59" s="330">
        <v>-3.263</v>
      </c>
      <c r="U59" s="330">
        <v>-1.689</v>
      </c>
      <c r="V59" s="330">
        <v>-1.733</v>
      </c>
      <c r="W59" s="330">
        <v>-2.345</v>
      </c>
      <c r="X59" s="330">
        <v>-3.292</v>
      </c>
      <c r="Y59" s="330">
        <v>-2.234</v>
      </c>
      <c r="Z59" s="330">
        <v>-1.791</v>
      </c>
      <c r="AA59" s="323"/>
      <c r="AB59" s="310"/>
      <c r="AC59" s="310"/>
      <c r="AD59" s="310"/>
      <c r="AE59" s="310"/>
      <c r="AF59" s="310"/>
      <c r="AG59" s="310"/>
      <c r="AH59" s="310"/>
      <c r="AI59" s="310"/>
      <c r="AJ59" s="310"/>
      <c r="AK59" s="310"/>
      <c r="AL59" s="310"/>
      <c r="AM59" s="310"/>
      <c r="AN59" s="310"/>
      <c r="AO59" s="310"/>
      <c r="AP59" s="310"/>
      <c r="AQ59" s="310"/>
      <c r="AR59" s="310"/>
      <c r="AS59" s="310"/>
      <c r="AT59" s="310"/>
      <c r="AU59" s="310"/>
      <c r="AV59" s="310"/>
      <c r="AW59" s="310"/>
      <c r="AX59" s="310"/>
      <c r="AY59" s="310"/>
      <c r="AZ59" s="310"/>
    </row>
    <row r="60" ht="15.75" customHeight="1">
      <c r="A60" s="58"/>
      <c r="B60" s="328" t="s">
        <v>258</v>
      </c>
      <c r="C60" s="329">
        <v>0.0</v>
      </c>
      <c r="D60" s="329">
        <v>0.0</v>
      </c>
      <c r="E60" s="329">
        <v>0.0</v>
      </c>
      <c r="F60" s="329">
        <v>0.0</v>
      </c>
      <c r="G60" s="329">
        <v>0.0</v>
      </c>
      <c r="H60" s="329">
        <v>0.0</v>
      </c>
      <c r="I60" s="329">
        <v>0.0</v>
      </c>
      <c r="J60" s="329">
        <v>0.0</v>
      </c>
      <c r="K60" s="329">
        <v>0.0</v>
      </c>
      <c r="L60" s="329">
        <v>0.0</v>
      </c>
      <c r="M60" s="329">
        <v>0.0</v>
      </c>
      <c r="N60" s="329">
        <v>0.0</v>
      </c>
      <c r="O60" s="329">
        <v>0.0</v>
      </c>
      <c r="P60" s="329">
        <v>0.0</v>
      </c>
      <c r="Q60" s="329">
        <v>0.0</v>
      </c>
      <c r="R60" s="329">
        <v>0.0</v>
      </c>
      <c r="S60" s="329">
        <v>0.0</v>
      </c>
      <c r="T60" s="329">
        <v>0.0</v>
      </c>
      <c r="U60" s="329">
        <v>0.0</v>
      </c>
      <c r="V60" s="329">
        <v>0.0</v>
      </c>
      <c r="W60" s="329">
        <v>0.0</v>
      </c>
      <c r="X60" s="329">
        <v>0.0</v>
      </c>
      <c r="Y60" s="329">
        <v>0.0</v>
      </c>
      <c r="Z60" s="329">
        <v>0.0</v>
      </c>
      <c r="AA60" s="323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</row>
    <row r="61" ht="15.75" customHeight="1">
      <c r="A61" s="58"/>
      <c r="B61" s="328" t="s">
        <v>259</v>
      </c>
      <c r="C61" s="330">
        <v>-0.031</v>
      </c>
      <c r="D61" s="330">
        <v>-0.015</v>
      </c>
      <c r="E61" s="330">
        <v>-0.047</v>
      </c>
      <c r="F61" s="330">
        <v>-0.047</v>
      </c>
      <c r="G61" s="330">
        <v>-0.378</v>
      </c>
      <c r="H61" s="330">
        <v>-0.053</v>
      </c>
      <c r="I61" s="330">
        <v>-0.076</v>
      </c>
      <c r="J61" s="330">
        <v>0.23</v>
      </c>
      <c r="K61" s="330">
        <v>-0.279</v>
      </c>
      <c r="L61" s="330">
        <v>-0.254</v>
      </c>
      <c r="M61" s="330">
        <v>-0.442</v>
      </c>
      <c r="N61" s="330">
        <v>-0.45</v>
      </c>
      <c r="O61" s="330">
        <v>-0.5</v>
      </c>
      <c r="P61" s="330">
        <v>-0.621</v>
      </c>
      <c r="Q61" s="330">
        <v>-0.61</v>
      </c>
      <c r="R61" s="330">
        <v>-0.567</v>
      </c>
      <c r="S61" s="330">
        <v>-0.543</v>
      </c>
      <c r="T61" s="330">
        <v>-0.546</v>
      </c>
      <c r="U61" s="330">
        <v>-0.542</v>
      </c>
      <c r="V61" s="330">
        <v>-0.57</v>
      </c>
      <c r="W61" s="330">
        <v>-0.543</v>
      </c>
      <c r="X61" s="330">
        <v>-0.586</v>
      </c>
      <c r="Y61" s="330">
        <v>-0.628</v>
      </c>
      <c r="Z61" s="330">
        <v>-0.486</v>
      </c>
      <c r="AA61" s="323"/>
      <c r="AB61" s="310"/>
      <c r="AC61" s="310"/>
      <c r="AD61" s="310"/>
      <c r="AE61" s="310"/>
      <c r="AF61" s="310"/>
      <c r="AG61" s="310"/>
      <c r="AH61" s="310"/>
      <c r="AI61" s="310"/>
      <c r="AJ61" s="310"/>
      <c r="AK61" s="310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  <c r="AW61" s="310"/>
      <c r="AX61" s="310"/>
      <c r="AY61" s="310"/>
      <c r="AZ61" s="310"/>
    </row>
    <row r="62" ht="15.75" customHeight="1">
      <c r="A62" s="58"/>
      <c r="B62" s="328" t="s">
        <v>184</v>
      </c>
      <c r="C62" s="329">
        <v>0.0</v>
      </c>
      <c r="D62" s="329">
        <v>0.0</v>
      </c>
      <c r="E62" s="329">
        <v>0.0</v>
      </c>
      <c r="F62" s="329">
        <v>0.0</v>
      </c>
      <c r="G62" s="329">
        <v>0.0</v>
      </c>
      <c r="H62" s="329">
        <v>0.0</v>
      </c>
      <c r="I62" s="329">
        <v>0.0</v>
      </c>
      <c r="J62" s="329">
        <v>0.0</v>
      </c>
      <c r="K62" s="329">
        <v>0.0</v>
      </c>
      <c r="L62" s="329">
        <v>0.0</v>
      </c>
      <c r="M62" s="329">
        <v>0.0</v>
      </c>
      <c r="N62" s="329">
        <v>0.0</v>
      </c>
      <c r="O62" s="329">
        <v>0.0</v>
      </c>
      <c r="P62" s="329">
        <v>0.0</v>
      </c>
      <c r="Q62" s="329">
        <v>0.0</v>
      </c>
      <c r="R62" s="329">
        <v>0.0</v>
      </c>
      <c r="S62" s="329">
        <v>0.0</v>
      </c>
      <c r="T62" s="329">
        <v>0.0</v>
      </c>
      <c r="U62" s="329">
        <v>0.0</v>
      </c>
      <c r="V62" s="329">
        <v>0.0</v>
      </c>
      <c r="W62" s="329">
        <v>0.0</v>
      </c>
      <c r="X62" s="329">
        <v>0.0</v>
      </c>
      <c r="Y62" s="329">
        <v>0.0</v>
      </c>
      <c r="Z62" s="329">
        <v>0.0</v>
      </c>
      <c r="AA62" s="323"/>
      <c r="AB62" s="310"/>
      <c r="AC62" s="310"/>
      <c r="AD62" s="310"/>
      <c r="AE62" s="310"/>
      <c r="AF62" s="310"/>
      <c r="AG62" s="310"/>
      <c r="AH62" s="310"/>
      <c r="AI62" s="310"/>
      <c r="AJ62" s="310"/>
      <c r="AK62" s="310"/>
      <c r="AL62" s="310"/>
      <c r="AM62" s="310"/>
      <c r="AN62" s="310"/>
      <c r="AO62" s="310"/>
      <c r="AP62" s="310"/>
      <c r="AQ62" s="310"/>
      <c r="AR62" s="310"/>
      <c r="AS62" s="310"/>
      <c r="AT62" s="310"/>
      <c r="AU62" s="310"/>
      <c r="AV62" s="310"/>
      <c r="AW62" s="310"/>
      <c r="AX62" s="310"/>
      <c r="AY62" s="310"/>
      <c r="AZ62" s="310"/>
    </row>
    <row r="63" ht="15.75" customHeight="1">
      <c r="A63" s="58"/>
      <c r="B63" s="328" t="s">
        <v>264</v>
      </c>
      <c r="C63" s="330">
        <v>-5.492</v>
      </c>
      <c r="D63" s="330">
        <v>-0.969</v>
      </c>
      <c r="E63" s="330">
        <v>-3.103</v>
      </c>
      <c r="F63" s="330">
        <v>-6.915</v>
      </c>
      <c r="G63" s="330">
        <v>-3.67</v>
      </c>
      <c r="H63" s="330">
        <v>-13.147</v>
      </c>
      <c r="I63" s="330">
        <v>-23.175</v>
      </c>
      <c r="J63" s="330">
        <v>-31.783</v>
      </c>
      <c r="K63" s="330">
        <v>-24.171</v>
      </c>
      <c r="L63" s="330">
        <v>-32.173</v>
      </c>
      <c r="M63" s="330">
        <v>-33.598</v>
      </c>
      <c r="N63" s="330">
        <v>-46.2</v>
      </c>
      <c r="O63" s="330">
        <v>-13.5</v>
      </c>
      <c r="P63" s="330">
        <v>-28.438</v>
      </c>
      <c r="Q63" s="330">
        <v>-39.512</v>
      </c>
      <c r="R63" s="330">
        <v>0.0</v>
      </c>
      <c r="S63" s="330">
        <v>-39.045</v>
      </c>
      <c r="T63" s="330">
        <v>-39.489</v>
      </c>
      <c r="U63" s="330">
        <v>-92.837</v>
      </c>
      <c r="V63" s="330">
        <v>-45.331</v>
      </c>
      <c r="W63" s="330">
        <v>-36.633</v>
      </c>
      <c r="X63" s="330">
        <v>-58.6</v>
      </c>
      <c r="Y63" s="330">
        <v>-62.349</v>
      </c>
      <c r="Z63" s="330">
        <v>-113.526</v>
      </c>
      <c r="AA63" s="323"/>
      <c r="AB63" s="310"/>
      <c r="AC63" s="310"/>
      <c r="AD63" s="310"/>
      <c r="AE63" s="310"/>
      <c r="AF63" s="310"/>
      <c r="AG63" s="310"/>
      <c r="AH63" s="310"/>
      <c r="AI63" s="310"/>
      <c r="AJ63" s="310"/>
      <c r="AK63" s="310"/>
      <c r="AL63" s="310"/>
      <c r="AM63" s="310"/>
      <c r="AN63" s="310"/>
      <c r="AO63" s="310"/>
      <c r="AP63" s="310"/>
      <c r="AQ63" s="310"/>
      <c r="AR63" s="310"/>
      <c r="AS63" s="310"/>
      <c r="AT63" s="310"/>
      <c r="AU63" s="310"/>
      <c r="AV63" s="310"/>
      <c r="AW63" s="310"/>
      <c r="AX63" s="310"/>
      <c r="AY63" s="310"/>
      <c r="AZ63" s="310"/>
    </row>
    <row r="64" ht="15.75" customHeight="1">
      <c r="A64" s="58"/>
      <c r="B64" s="328" t="s">
        <v>261</v>
      </c>
      <c r="C64" s="329">
        <v>0.0</v>
      </c>
      <c r="D64" s="329">
        <v>0.0</v>
      </c>
      <c r="E64" s="329">
        <v>0.0</v>
      </c>
      <c r="F64" s="329">
        <v>0.0</v>
      </c>
      <c r="G64" s="329">
        <v>0.0</v>
      </c>
      <c r="H64" s="329">
        <v>0.0</v>
      </c>
      <c r="I64" s="329">
        <v>0.0</v>
      </c>
      <c r="J64" s="329">
        <v>0.0</v>
      </c>
      <c r="K64" s="329">
        <v>0.0</v>
      </c>
      <c r="L64" s="329">
        <v>0.0</v>
      </c>
      <c r="M64" s="329">
        <v>0.0</v>
      </c>
      <c r="N64" s="329">
        <v>0.0</v>
      </c>
      <c r="O64" s="329">
        <v>0.0</v>
      </c>
      <c r="P64" s="329">
        <v>0.0</v>
      </c>
      <c r="Q64" s="329">
        <v>0.0</v>
      </c>
      <c r="R64" s="329">
        <v>0.0</v>
      </c>
      <c r="S64" s="329">
        <v>0.0</v>
      </c>
      <c r="T64" s="329">
        <v>0.0</v>
      </c>
      <c r="U64" s="329">
        <v>0.0</v>
      </c>
      <c r="V64" s="329">
        <v>0.0</v>
      </c>
      <c r="W64" s="329">
        <v>0.0</v>
      </c>
      <c r="X64" s="329">
        <v>0.0</v>
      </c>
      <c r="Y64" s="329">
        <v>0.0</v>
      </c>
      <c r="Z64" s="329">
        <v>0.0</v>
      </c>
      <c r="AA64" s="323"/>
      <c r="AB64" s="310"/>
      <c r="AC64" s="310"/>
      <c r="AD64" s="310"/>
      <c r="AE64" s="310"/>
      <c r="AF64" s="310"/>
      <c r="AG64" s="310"/>
      <c r="AH64" s="310"/>
      <c r="AI64" s="310"/>
      <c r="AJ64" s="310"/>
      <c r="AK64" s="310"/>
      <c r="AL64" s="310"/>
      <c r="AM64" s="310"/>
      <c r="AN64" s="310"/>
      <c r="AO64" s="310"/>
      <c r="AP64" s="310"/>
      <c r="AQ64" s="310"/>
      <c r="AR64" s="310"/>
      <c r="AS64" s="310"/>
      <c r="AT64" s="310"/>
      <c r="AU64" s="310"/>
      <c r="AV64" s="310"/>
      <c r="AW64" s="310"/>
      <c r="AX64" s="310"/>
      <c r="AY64" s="310"/>
      <c r="AZ64" s="310"/>
    </row>
    <row r="65" ht="15.75" customHeight="1">
      <c r="A65" s="216"/>
      <c r="B65" s="328" t="s">
        <v>193</v>
      </c>
      <c r="C65" s="331">
        <v>0.0</v>
      </c>
      <c r="D65" s="331">
        <v>0.0</v>
      </c>
      <c r="E65" s="331">
        <v>0.0</v>
      </c>
      <c r="F65" s="331">
        <v>0.0</v>
      </c>
      <c r="G65" s="331">
        <v>0.0</v>
      </c>
      <c r="H65" s="331">
        <v>0.0</v>
      </c>
      <c r="I65" s="331">
        <v>0.0</v>
      </c>
      <c r="J65" s="331">
        <v>0.0</v>
      </c>
      <c r="K65" s="331">
        <v>0.0</v>
      </c>
      <c r="L65" s="331">
        <v>0.0</v>
      </c>
      <c r="M65" s="331">
        <v>0.0</v>
      </c>
      <c r="N65" s="331">
        <v>0.0</v>
      </c>
      <c r="O65" s="331">
        <v>0.0</v>
      </c>
      <c r="P65" s="331">
        <v>0.0</v>
      </c>
      <c r="Q65" s="331">
        <v>0.0</v>
      </c>
      <c r="R65" s="331">
        <v>0.0</v>
      </c>
      <c r="S65" s="331">
        <v>0.0</v>
      </c>
      <c r="T65" s="331">
        <v>0.0</v>
      </c>
      <c r="U65" s="331">
        <v>0.0</v>
      </c>
      <c r="V65" s="331">
        <v>0.0</v>
      </c>
      <c r="W65" s="331">
        <v>0.0</v>
      </c>
      <c r="X65" s="331">
        <v>0.0</v>
      </c>
      <c r="Y65" s="331">
        <v>0.0</v>
      </c>
      <c r="Z65" s="331">
        <v>0.0</v>
      </c>
      <c r="AA65" s="323"/>
      <c r="AB65" s="310"/>
      <c r="AC65" s="310"/>
      <c r="AD65" s="310"/>
      <c r="AE65" s="310"/>
      <c r="AF65" s="310"/>
      <c r="AG65" s="310"/>
      <c r="AH65" s="310"/>
      <c r="AI65" s="310"/>
      <c r="AJ65" s="310"/>
      <c r="AK65" s="310"/>
      <c r="AL65" s="310"/>
      <c r="AM65" s="310"/>
      <c r="AN65" s="310"/>
      <c r="AO65" s="310"/>
      <c r="AP65" s="310"/>
      <c r="AQ65" s="310"/>
      <c r="AR65" s="310"/>
      <c r="AS65" s="310"/>
      <c r="AT65" s="310"/>
      <c r="AU65" s="310"/>
      <c r="AV65" s="310"/>
      <c r="AW65" s="310"/>
      <c r="AX65" s="310"/>
      <c r="AY65" s="310"/>
      <c r="AZ65" s="310"/>
    </row>
    <row r="66" ht="15.75" customHeight="1">
      <c r="A66" s="314"/>
      <c r="B66" s="332" t="s">
        <v>92</v>
      </c>
      <c r="C66" s="333">
        <v>-6.093</v>
      </c>
      <c r="D66" s="333">
        <v>-1.345</v>
      </c>
      <c r="E66" s="333">
        <v>-4.088</v>
      </c>
      <c r="F66" s="333">
        <v>-7.9</v>
      </c>
      <c r="G66" s="333">
        <v>-4.867</v>
      </c>
      <c r="H66" s="333">
        <v>-14.631</v>
      </c>
      <c r="I66" s="333">
        <v>-25.568</v>
      </c>
      <c r="J66" s="333">
        <v>-34.508</v>
      </c>
      <c r="K66" s="333">
        <v>-27.608</v>
      </c>
      <c r="L66" s="333">
        <v>-36.208</v>
      </c>
      <c r="M66" s="333">
        <v>-38.103</v>
      </c>
      <c r="N66" s="333">
        <v>-51.078</v>
      </c>
      <c r="O66" s="333">
        <v>-19.272</v>
      </c>
      <c r="P66" s="333">
        <v>-33.923</v>
      </c>
      <c r="Q66" s="333">
        <v>-46.483</v>
      </c>
      <c r="R66" s="333">
        <v>-71.344</v>
      </c>
      <c r="S66" s="333">
        <v>-46.827</v>
      </c>
      <c r="T66" s="333">
        <v>-47.751</v>
      </c>
      <c r="U66" s="333">
        <v>-99.818</v>
      </c>
      <c r="V66" s="333">
        <v>-52.0</v>
      </c>
      <c r="W66" s="333">
        <v>-44.097</v>
      </c>
      <c r="X66" s="333">
        <v>-67.347</v>
      </c>
      <c r="Y66" s="333">
        <v>-70.34</v>
      </c>
      <c r="Z66" s="333">
        <v>-121.038</v>
      </c>
      <c r="AA66" s="317">
        <f>SUM(W66:Z66)</f>
        <v>-302.822</v>
      </c>
      <c r="AB66" s="310">
        <f>sum('IFRS - Statement of Income'!W27:Z27)</f>
        <v>-302.822</v>
      </c>
      <c r="AC66" s="310">
        <f>AB66-AA66</f>
        <v>0</v>
      </c>
      <c r="AD66" s="310"/>
      <c r="AE66" s="310"/>
      <c r="AF66" s="310"/>
      <c r="AG66" s="310"/>
      <c r="AH66" s="310"/>
      <c r="AI66" s="310"/>
      <c r="AJ66" s="310"/>
      <c r="AK66" s="310"/>
      <c r="AL66" s="310"/>
      <c r="AM66" s="310"/>
      <c r="AN66" s="310"/>
      <c r="AO66" s="310"/>
      <c r="AP66" s="310"/>
      <c r="AQ66" s="310"/>
      <c r="AR66" s="310"/>
      <c r="AS66" s="310"/>
      <c r="AT66" s="310"/>
      <c r="AU66" s="310"/>
      <c r="AV66" s="310"/>
      <c r="AW66" s="310"/>
      <c r="AX66" s="310"/>
      <c r="AY66" s="310"/>
      <c r="AZ66" s="310"/>
    </row>
    <row r="67" ht="15.75" customHeight="1">
      <c r="A67" s="58"/>
      <c r="B67" s="334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6"/>
      <c r="AC67" s="336"/>
      <c r="AD67" s="310"/>
      <c r="AE67" s="310"/>
      <c r="AF67" s="310"/>
      <c r="AG67" s="310"/>
      <c r="AH67" s="310"/>
      <c r="AI67" s="310"/>
      <c r="AJ67" s="310"/>
      <c r="AK67" s="310"/>
      <c r="AL67" s="310"/>
      <c r="AM67" s="310"/>
      <c r="AN67" s="310"/>
      <c r="AO67" s="310"/>
      <c r="AP67" s="310"/>
      <c r="AQ67" s="310"/>
      <c r="AR67" s="310"/>
      <c r="AS67" s="310"/>
      <c r="AT67" s="310"/>
      <c r="AU67" s="310"/>
      <c r="AV67" s="310"/>
      <c r="AW67" s="310"/>
      <c r="AX67" s="310"/>
      <c r="AY67" s="310"/>
      <c r="AZ67" s="310"/>
    </row>
    <row r="68" ht="15.75" customHeight="1">
      <c r="A68" s="58"/>
      <c r="B68" s="322" t="s">
        <v>123</v>
      </c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  <c r="AA68" s="216"/>
      <c r="AB68" s="310"/>
      <c r="AC68" s="310"/>
      <c r="AD68" s="310"/>
      <c r="AE68" s="310"/>
      <c r="AF68" s="310"/>
      <c r="AG68" s="310"/>
      <c r="AH68" s="310"/>
      <c r="AI68" s="310"/>
      <c r="AJ68" s="310"/>
      <c r="AK68" s="310"/>
      <c r="AL68" s="310"/>
      <c r="AM68" s="310"/>
      <c r="AN68" s="310"/>
      <c r="AO68" s="310"/>
      <c r="AP68" s="310"/>
      <c r="AQ68" s="310"/>
      <c r="AR68" s="310"/>
      <c r="AS68" s="310"/>
      <c r="AT68" s="310"/>
      <c r="AU68" s="310"/>
      <c r="AV68" s="310"/>
      <c r="AW68" s="310"/>
      <c r="AX68" s="310"/>
      <c r="AY68" s="310"/>
      <c r="AZ68" s="310"/>
    </row>
    <row r="69" ht="15.75" customHeight="1">
      <c r="A69" s="58"/>
      <c r="B69" s="90" t="s">
        <v>253</v>
      </c>
      <c r="C69" s="312">
        <v>0.0</v>
      </c>
      <c r="D69" s="312">
        <v>0.0</v>
      </c>
      <c r="E69" s="312">
        <v>0.0</v>
      </c>
      <c r="F69" s="312">
        <v>0.0</v>
      </c>
      <c r="G69" s="312">
        <v>0.0</v>
      </c>
      <c r="H69" s="312">
        <v>0.0</v>
      </c>
      <c r="I69" s="312">
        <v>0.0</v>
      </c>
      <c r="J69" s="312">
        <v>0.0</v>
      </c>
      <c r="K69" s="312">
        <v>0.0</v>
      </c>
      <c r="L69" s="312">
        <v>0.0</v>
      </c>
      <c r="M69" s="312">
        <v>0.0</v>
      </c>
      <c r="N69" s="312">
        <v>0.0</v>
      </c>
      <c r="O69" s="312">
        <v>0.0</v>
      </c>
      <c r="P69" s="312">
        <v>0.0</v>
      </c>
      <c r="Q69" s="312">
        <v>0.0</v>
      </c>
      <c r="R69" s="312">
        <v>0.0</v>
      </c>
      <c r="S69" s="312">
        <v>0.0</v>
      </c>
      <c r="T69" s="312">
        <v>0.0</v>
      </c>
      <c r="U69" s="312">
        <v>0.0</v>
      </c>
      <c r="V69" s="312">
        <v>0.0</v>
      </c>
      <c r="W69" s="312">
        <v>0.0</v>
      </c>
      <c r="X69" s="312">
        <v>0.0</v>
      </c>
      <c r="Y69" s="312">
        <v>0.0</v>
      </c>
      <c r="Z69" s="312">
        <v>0.0</v>
      </c>
      <c r="AA69" s="317">
        <f t="shared" ref="AA69:AA81" si="1">SUM(W69:Z69)</f>
        <v>0</v>
      </c>
      <c r="AB69" s="310"/>
      <c r="AC69" s="310"/>
      <c r="AD69" s="310"/>
      <c r="AE69" s="310"/>
      <c r="AF69" s="310"/>
      <c r="AG69" s="310"/>
      <c r="AH69" s="310"/>
      <c r="AI69" s="310"/>
      <c r="AJ69" s="310"/>
      <c r="AK69" s="310"/>
      <c r="AL69" s="310"/>
      <c r="AM69" s="310"/>
      <c r="AN69" s="310"/>
      <c r="AO69" s="310"/>
      <c r="AP69" s="310"/>
      <c r="AQ69" s="310"/>
      <c r="AR69" s="310"/>
      <c r="AS69" s="310"/>
      <c r="AT69" s="310"/>
      <c r="AU69" s="310"/>
      <c r="AV69" s="310"/>
      <c r="AW69" s="310"/>
      <c r="AX69" s="310"/>
      <c r="AY69" s="310"/>
      <c r="AZ69" s="310"/>
    </row>
    <row r="70" ht="15.75" customHeight="1">
      <c r="A70" s="58"/>
      <c r="B70" s="31" t="s">
        <v>254</v>
      </c>
      <c r="C70" s="309">
        <v>0.0</v>
      </c>
      <c r="D70" s="309">
        <v>0.0</v>
      </c>
      <c r="E70" s="309">
        <v>0.0</v>
      </c>
      <c r="F70" s="309">
        <v>0.0</v>
      </c>
      <c r="G70" s="309">
        <v>0.0</v>
      </c>
      <c r="H70" s="309">
        <v>0.0</v>
      </c>
      <c r="I70" s="309">
        <v>0.0</v>
      </c>
      <c r="J70" s="309">
        <v>0.0</v>
      </c>
      <c r="K70" s="309">
        <v>0.0</v>
      </c>
      <c r="L70" s="309">
        <v>0.0</v>
      </c>
      <c r="M70" s="309">
        <v>0.0</v>
      </c>
      <c r="N70" s="309">
        <v>0.0</v>
      </c>
      <c r="O70" s="309">
        <v>0.0</v>
      </c>
      <c r="P70" s="309">
        <v>0.0</v>
      </c>
      <c r="Q70" s="309">
        <v>0.0</v>
      </c>
      <c r="R70" s="309">
        <v>0.0</v>
      </c>
      <c r="S70" s="309">
        <v>0.0</v>
      </c>
      <c r="T70" s="309">
        <v>0.0</v>
      </c>
      <c r="U70" s="309">
        <v>0.0</v>
      </c>
      <c r="V70" s="309">
        <v>0.0</v>
      </c>
      <c r="W70" s="309">
        <v>0.0</v>
      </c>
      <c r="X70" s="309">
        <v>0.0</v>
      </c>
      <c r="Y70" s="309">
        <v>0.0</v>
      </c>
      <c r="Z70" s="309">
        <v>0.0</v>
      </c>
      <c r="AA70" s="317">
        <f t="shared" si="1"/>
        <v>0</v>
      </c>
      <c r="AB70" s="310"/>
      <c r="AC70" s="310"/>
      <c r="AD70" s="310"/>
      <c r="AE70" s="310"/>
      <c r="AF70" s="310"/>
      <c r="AG70" s="310"/>
      <c r="AH70" s="310"/>
      <c r="AI70" s="310"/>
      <c r="AJ70" s="310"/>
      <c r="AK70" s="310"/>
      <c r="AL70" s="310"/>
      <c r="AM70" s="310"/>
      <c r="AN70" s="310"/>
      <c r="AO70" s="310"/>
      <c r="AP70" s="310"/>
      <c r="AQ70" s="310"/>
      <c r="AR70" s="310"/>
      <c r="AS70" s="310"/>
      <c r="AT70" s="310"/>
      <c r="AU70" s="310"/>
      <c r="AV70" s="310"/>
      <c r="AW70" s="310"/>
      <c r="AX70" s="310"/>
      <c r="AY70" s="310"/>
      <c r="AZ70" s="310"/>
    </row>
    <row r="71" ht="15.75" customHeight="1">
      <c r="A71" s="58"/>
      <c r="B71" s="90" t="s">
        <v>255</v>
      </c>
      <c r="C71" s="312">
        <v>0.0</v>
      </c>
      <c r="D71" s="312">
        <v>0.0</v>
      </c>
      <c r="E71" s="312">
        <v>0.0</v>
      </c>
      <c r="F71" s="312">
        <v>0.0</v>
      </c>
      <c r="G71" s="312">
        <v>0.0</v>
      </c>
      <c r="H71" s="312">
        <v>0.0</v>
      </c>
      <c r="I71" s="312">
        <v>0.0</v>
      </c>
      <c r="J71" s="312">
        <v>0.0</v>
      </c>
      <c r="K71" s="312">
        <v>0.0</v>
      </c>
      <c r="L71" s="312">
        <v>0.0</v>
      </c>
      <c r="M71" s="312">
        <v>0.0</v>
      </c>
      <c r="N71" s="312">
        <v>0.0</v>
      </c>
      <c r="O71" s="312">
        <v>0.0</v>
      </c>
      <c r="P71" s="312">
        <v>0.0</v>
      </c>
      <c r="Q71" s="312">
        <v>0.0</v>
      </c>
      <c r="R71" s="312">
        <v>0.0</v>
      </c>
      <c r="S71" s="312">
        <v>0.0</v>
      </c>
      <c r="T71" s="312">
        <v>0.0</v>
      </c>
      <c r="U71" s="312">
        <v>0.0</v>
      </c>
      <c r="V71" s="312">
        <v>0.0</v>
      </c>
      <c r="W71" s="312">
        <v>0.0</v>
      </c>
      <c r="X71" s="312">
        <v>0.0</v>
      </c>
      <c r="Y71" s="312">
        <v>0.0</v>
      </c>
      <c r="Z71" s="312">
        <v>0.0</v>
      </c>
      <c r="AA71" s="317">
        <f t="shared" si="1"/>
        <v>0</v>
      </c>
      <c r="AB71" s="310"/>
      <c r="AC71" s="310"/>
      <c r="AD71" s="310"/>
      <c r="AE71" s="310"/>
      <c r="AF71" s="310"/>
      <c r="AG71" s="310"/>
      <c r="AH71" s="310"/>
      <c r="AI71" s="310"/>
      <c r="AJ71" s="310"/>
      <c r="AK71" s="310"/>
      <c r="AL71" s="310"/>
      <c r="AM71" s="310"/>
      <c r="AN71" s="310"/>
      <c r="AO71" s="310"/>
      <c r="AP71" s="310"/>
      <c r="AQ71" s="310"/>
      <c r="AR71" s="310"/>
      <c r="AS71" s="310"/>
      <c r="AT71" s="310"/>
      <c r="AU71" s="310"/>
      <c r="AV71" s="310"/>
      <c r="AW71" s="310"/>
      <c r="AX71" s="310"/>
      <c r="AY71" s="310"/>
      <c r="AZ71" s="310"/>
    </row>
    <row r="72" ht="15.75" customHeight="1">
      <c r="A72" s="58"/>
      <c r="B72" s="31" t="s">
        <v>256</v>
      </c>
      <c r="C72" s="309">
        <v>0.0</v>
      </c>
      <c r="D72" s="309">
        <v>0.0</v>
      </c>
      <c r="E72" s="309">
        <v>0.0</v>
      </c>
      <c r="F72" s="309">
        <v>0.0</v>
      </c>
      <c r="G72" s="309">
        <v>0.0</v>
      </c>
      <c r="H72" s="309">
        <v>0.0</v>
      </c>
      <c r="I72" s="309">
        <v>0.0</v>
      </c>
      <c r="J72" s="309">
        <v>0.0</v>
      </c>
      <c r="K72" s="309">
        <v>0.0</v>
      </c>
      <c r="L72" s="309">
        <v>0.0</v>
      </c>
      <c r="M72" s="309">
        <v>0.0</v>
      </c>
      <c r="N72" s="309">
        <v>0.0</v>
      </c>
      <c r="O72" s="309">
        <v>0.0</v>
      </c>
      <c r="P72" s="309">
        <v>0.0</v>
      </c>
      <c r="Q72" s="309">
        <v>0.0</v>
      </c>
      <c r="R72" s="309">
        <v>0.0</v>
      </c>
      <c r="S72" s="309">
        <v>0.0</v>
      </c>
      <c r="T72" s="309">
        <v>0.0</v>
      </c>
      <c r="U72" s="309">
        <v>0.0</v>
      </c>
      <c r="V72" s="309">
        <v>0.0</v>
      </c>
      <c r="W72" s="309">
        <v>0.0</v>
      </c>
      <c r="X72" s="309">
        <v>0.0</v>
      </c>
      <c r="Y72" s="309">
        <v>0.0</v>
      </c>
      <c r="Z72" s="309">
        <v>0.0</v>
      </c>
      <c r="AA72" s="317">
        <f t="shared" si="1"/>
        <v>0</v>
      </c>
      <c r="AB72" s="310"/>
      <c r="AC72" s="310"/>
      <c r="AD72" s="310"/>
      <c r="AE72" s="310"/>
      <c r="AF72" s="310"/>
      <c r="AG72" s="310"/>
      <c r="AH72" s="310"/>
      <c r="AI72" s="310"/>
      <c r="AJ72" s="310"/>
      <c r="AK72" s="310"/>
      <c r="AL72" s="310"/>
      <c r="AM72" s="310"/>
      <c r="AN72" s="310"/>
      <c r="AO72" s="310"/>
      <c r="AP72" s="310"/>
      <c r="AQ72" s="310"/>
      <c r="AR72" s="310"/>
      <c r="AS72" s="310"/>
      <c r="AT72" s="310"/>
      <c r="AU72" s="310"/>
      <c r="AV72" s="310"/>
      <c r="AW72" s="310"/>
      <c r="AX72" s="310"/>
      <c r="AY72" s="310"/>
      <c r="AZ72" s="310"/>
    </row>
    <row r="73" ht="15.75" customHeight="1">
      <c r="A73" s="58"/>
      <c r="B73" s="90" t="s">
        <v>257</v>
      </c>
      <c r="C73" s="312">
        <v>0.0</v>
      </c>
      <c r="D73" s="312">
        <v>0.0</v>
      </c>
      <c r="E73" s="312">
        <v>0.0</v>
      </c>
      <c r="F73" s="312">
        <v>0.0</v>
      </c>
      <c r="G73" s="312">
        <v>0.0</v>
      </c>
      <c r="H73" s="312">
        <v>0.0</v>
      </c>
      <c r="I73" s="312">
        <v>0.0</v>
      </c>
      <c r="J73" s="312">
        <v>0.0</v>
      </c>
      <c r="K73" s="312">
        <v>0.0</v>
      </c>
      <c r="L73" s="312">
        <v>0.0</v>
      </c>
      <c r="M73" s="312">
        <v>0.0</v>
      </c>
      <c r="N73" s="312">
        <v>0.0</v>
      </c>
      <c r="O73" s="312">
        <v>0.0</v>
      </c>
      <c r="P73" s="312">
        <v>0.0</v>
      </c>
      <c r="Q73" s="312">
        <v>0.0</v>
      </c>
      <c r="R73" s="312">
        <v>0.0</v>
      </c>
      <c r="S73" s="312">
        <v>0.0</v>
      </c>
      <c r="T73" s="312">
        <v>0.0</v>
      </c>
      <c r="U73" s="312">
        <v>0.0</v>
      </c>
      <c r="V73" s="312">
        <v>0.0</v>
      </c>
      <c r="W73" s="312">
        <v>0.0</v>
      </c>
      <c r="X73" s="312">
        <v>0.0</v>
      </c>
      <c r="Y73" s="312">
        <v>0.0</v>
      </c>
      <c r="Z73" s="312">
        <v>0.0</v>
      </c>
      <c r="AA73" s="317">
        <f t="shared" si="1"/>
        <v>0</v>
      </c>
      <c r="AB73" s="310"/>
      <c r="AC73" s="310"/>
      <c r="AD73" s="310"/>
      <c r="AE73" s="310"/>
      <c r="AF73" s="310"/>
      <c r="AG73" s="310"/>
      <c r="AH73" s="310"/>
      <c r="AI73" s="310"/>
      <c r="AJ73" s="310"/>
      <c r="AK73" s="310"/>
      <c r="AL73" s="310"/>
      <c r="AM73" s="310"/>
      <c r="AN73" s="310"/>
      <c r="AO73" s="310"/>
      <c r="AP73" s="310"/>
      <c r="AQ73" s="310"/>
      <c r="AR73" s="310"/>
      <c r="AS73" s="310"/>
      <c r="AT73" s="310"/>
      <c r="AU73" s="310"/>
      <c r="AV73" s="310"/>
      <c r="AW73" s="310"/>
      <c r="AX73" s="310"/>
      <c r="AY73" s="310"/>
      <c r="AZ73" s="310"/>
    </row>
    <row r="74" ht="15.75" customHeight="1">
      <c r="A74" s="58"/>
      <c r="B74" s="31" t="s">
        <v>190</v>
      </c>
      <c r="C74" s="309">
        <v>0.0</v>
      </c>
      <c r="D74" s="309">
        <v>0.0</v>
      </c>
      <c r="E74" s="309">
        <v>0.0</v>
      </c>
      <c r="F74" s="309">
        <v>0.0</v>
      </c>
      <c r="G74" s="309">
        <v>0.0</v>
      </c>
      <c r="H74" s="309">
        <v>0.0</v>
      </c>
      <c r="I74" s="309">
        <v>0.0</v>
      </c>
      <c r="J74" s="309">
        <v>0.0</v>
      </c>
      <c r="K74" s="309">
        <v>0.0</v>
      </c>
      <c r="L74" s="309">
        <v>0.0</v>
      </c>
      <c r="M74" s="309">
        <v>0.0</v>
      </c>
      <c r="N74" s="309">
        <v>0.0</v>
      </c>
      <c r="O74" s="309">
        <v>0.0</v>
      </c>
      <c r="P74" s="309">
        <v>0.0</v>
      </c>
      <c r="Q74" s="309">
        <v>0.0</v>
      </c>
      <c r="R74" s="309">
        <v>0.0</v>
      </c>
      <c r="S74" s="309">
        <v>0.0</v>
      </c>
      <c r="T74" s="309">
        <v>0.0</v>
      </c>
      <c r="U74" s="309">
        <v>0.0</v>
      </c>
      <c r="V74" s="309">
        <v>0.0</v>
      </c>
      <c r="W74" s="309">
        <v>0.0</v>
      </c>
      <c r="X74" s="309">
        <v>0.0</v>
      </c>
      <c r="Y74" s="309">
        <v>0.0</v>
      </c>
      <c r="Z74" s="309">
        <v>0.0</v>
      </c>
      <c r="AA74" s="317">
        <f t="shared" si="1"/>
        <v>0</v>
      </c>
      <c r="AB74" s="310"/>
      <c r="AC74" s="310"/>
      <c r="AD74" s="310"/>
      <c r="AE74" s="310"/>
      <c r="AF74" s="310"/>
      <c r="AG74" s="310"/>
      <c r="AH74" s="310"/>
      <c r="AI74" s="310"/>
      <c r="AJ74" s="310"/>
      <c r="AK74" s="310"/>
      <c r="AL74" s="310"/>
      <c r="AM74" s="310"/>
      <c r="AN74" s="310"/>
      <c r="AO74" s="310"/>
      <c r="AP74" s="310"/>
      <c r="AQ74" s="310"/>
      <c r="AR74" s="310"/>
      <c r="AS74" s="310"/>
      <c r="AT74" s="310"/>
      <c r="AU74" s="310"/>
      <c r="AV74" s="310"/>
      <c r="AW74" s="310"/>
      <c r="AX74" s="310"/>
      <c r="AY74" s="310"/>
      <c r="AZ74" s="310"/>
    </row>
    <row r="75" ht="15.75" customHeight="1">
      <c r="A75" s="58"/>
      <c r="B75" s="90" t="s">
        <v>258</v>
      </c>
      <c r="C75" s="312">
        <v>0.0</v>
      </c>
      <c r="D75" s="312">
        <v>0.0</v>
      </c>
      <c r="E75" s="312">
        <v>0.0</v>
      </c>
      <c r="F75" s="312">
        <v>0.0</v>
      </c>
      <c r="G75" s="312">
        <v>0.0</v>
      </c>
      <c r="H75" s="312">
        <v>0.0</v>
      </c>
      <c r="I75" s="312">
        <v>0.0</v>
      </c>
      <c r="J75" s="312">
        <v>0.0</v>
      </c>
      <c r="K75" s="312">
        <v>0.0</v>
      </c>
      <c r="L75" s="312">
        <v>0.0</v>
      </c>
      <c r="M75" s="312">
        <v>0.0</v>
      </c>
      <c r="N75" s="312">
        <v>0.0</v>
      </c>
      <c r="O75" s="312">
        <v>0.0</v>
      </c>
      <c r="P75" s="312">
        <v>0.0</v>
      </c>
      <c r="Q75" s="312">
        <v>0.0</v>
      </c>
      <c r="R75" s="312">
        <v>0.0</v>
      </c>
      <c r="S75" s="312">
        <v>0.0</v>
      </c>
      <c r="T75" s="312">
        <v>0.0</v>
      </c>
      <c r="U75" s="312">
        <v>0.0</v>
      </c>
      <c r="V75" s="312">
        <v>0.0</v>
      </c>
      <c r="W75" s="312">
        <v>0.0</v>
      </c>
      <c r="X75" s="312">
        <v>0.0</v>
      </c>
      <c r="Y75" s="312">
        <v>0.0</v>
      </c>
      <c r="Z75" s="312">
        <v>0.0</v>
      </c>
      <c r="AA75" s="317">
        <f t="shared" si="1"/>
        <v>0</v>
      </c>
      <c r="AB75" s="310"/>
      <c r="AC75" s="310"/>
      <c r="AD75" s="310"/>
      <c r="AE75" s="310"/>
      <c r="AF75" s="310"/>
      <c r="AG75" s="310"/>
      <c r="AH75" s="310"/>
      <c r="AI75" s="310"/>
      <c r="AJ75" s="310"/>
      <c r="AK75" s="310"/>
      <c r="AL75" s="310"/>
      <c r="AM75" s="310"/>
      <c r="AN75" s="310"/>
      <c r="AO75" s="310"/>
      <c r="AP75" s="310"/>
      <c r="AQ75" s="310"/>
      <c r="AR75" s="310"/>
      <c r="AS75" s="310"/>
      <c r="AT75" s="310"/>
      <c r="AU75" s="310"/>
      <c r="AV75" s="310"/>
      <c r="AW75" s="310"/>
      <c r="AX75" s="310"/>
      <c r="AY75" s="310"/>
      <c r="AZ75" s="310"/>
    </row>
    <row r="76" ht="15.75" customHeight="1">
      <c r="A76" s="58"/>
      <c r="B76" s="31" t="s">
        <v>259</v>
      </c>
      <c r="C76" s="309">
        <v>0.0</v>
      </c>
      <c r="D76" s="309">
        <v>0.0</v>
      </c>
      <c r="E76" s="309">
        <v>0.0</v>
      </c>
      <c r="F76" s="309">
        <v>0.0</v>
      </c>
      <c r="G76" s="309">
        <v>0.0</v>
      </c>
      <c r="H76" s="309">
        <v>0.0</v>
      </c>
      <c r="I76" s="309">
        <v>0.0</v>
      </c>
      <c r="J76" s="309">
        <v>0.0</v>
      </c>
      <c r="K76" s="309">
        <v>0.0</v>
      </c>
      <c r="L76" s="309">
        <v>0.0</v>
      </c>
      <c r="M76" s="309">
        <v>0.0</v>
      </c>
      <c r="N76" s="309">
        <v>0.0</v>
      </c>
      <c r="O76" s="309">
        <v>0.0</v>
      </c>
      <c r="P76" s="309">
        <v>0.0</v>
      </c>
      <c r="Q76" s="309">
        <v>0.0</v>
      </c>
      <c r="R76" s="309">
        <v>0.0</v>
      </c>
      <c r="S76" s="309">
        <v>0.0</v>
      </c>
      <c r="T76" s="309">
        <v>0.0</v>
      </c>
      <c r="U76" s="309">
        <v>0.0</v>
      </c>
      <c r="V76" s="309">
        <v>0.0</v>
      </c>
      <c r="W76" s="309">
        <v>0.0</v>
      </c>
      <c r="X76" s="309">
        <v>0.0</v>
      </c>
      <c r="Y76" s="309">
        <v>0.0</v>
      </c>
      <c r="Z76" s="309">
        <v>0.0</v>
      </c>
      <c r="AA76" s="317">
        <f t="shared" si="1"/>
        <v>0</v>
      </c>
      <c r="AB76" s="310"/>
      <c r="AC76" s="310"/>
      <c r="AD76" s="310"/>
      <c r="AE76" s="310"/>
      <c r="AF76" s="310"/>
      <c r="AG76" s="310"/>
      <c r="AH76" s="310"/>
      <c r="AI76" s="310"/>
      <c r="AJ76" s="310"/>
      <c r="AK76" s="310"/>
      <c r="AL76" s="310"/>
      <c r="AM76" s="310"/>
      <c r="AN76" s="310"/>
      <c r="AO76" s="310"/>
      <c r="AP76" s="310"/>
      <c r="AQ76" s="310"/>
      <c r="AR76" s="310"/>
      <c r="AS76" s="310"/>
      <c r="AT76" s="310"/>
      <c r="AU76" s="310"/>
      <c r="AV76" s="310"/>
      <c r="AW76" s="310"/>
      <c r="AX76" s="310"/>
      <c r="AY76" s="310"/>
      <c r="AZ76" s="310"/>
    </row>
    <row r="77" ht="15.75" customHeight="1">
      <c r="A77" s="58"/>
      <c r="B77" s="90" t="s">
        <v>184</v>
      </c>
      <c r="C77" s="312">
        <v>0.0</v>
      </c>
      <c r="D77" s="312">
        <v>0.0</v>
      </c>
      <c r="E77" s="312">
        <v>0.0</v>
      </c>
      <c r="F77" s="312">
        <v>0.0</v>
      </c>
      <c r="G77" s="312">
        <v>0.0</v>
      </c>
      <c r="H77" s="312">
        <v>0.0</v>
      </c>
      <c r="I77" s="312">
        <v>0.0</v>
      </c>
      <c r="J77" s="312">
        <v>0.0</v>
      </c>
      <c r="K77" s="312">
        <v>0.0</v>
      </c>
      <c r="L77" s="312">
        <v>0.0</v>
      </c>
      <c r="M77" s="312">
        <v>0.0</v>
      </c>
      <c r="N77" s="312">
        <v>0.0</v>
      </c>
      <c r="O77" s="312">
        <v>0.0</v>
      </c>
      <c r="P77" s="312">
        <v>0.0</v>
      </c>
      <c r="Q77" s="312">
        <v>0.0</v>
      </c>
      <c r="R77" s="312">
        <v>0.0</v>
      </c>
      <c r="S77" s="312">
        <v>0.0</v>
      </c>
      <c r="T77" s="312">
        <v>0.0</v>
      </c>
      <c r="U77" s="312">
        <v>0.0</v>
      </c>
      <c r="V77" s="312">
        <v>0.0</v>
      </c>
      <c r="W77" s="312">
        <v>0.0</v>
      </c>
      <c r="X77" s="312">
        <v>0.0</v>
      </c>
      <c r="Y77" s="312">
        <v>0.0</v>
      </c>
      <c r="Z77" s="312">
        <v>0.0</v>
      </c>
      <c r="AA77" s="317">
        <f t="shared" si="1"/>
        <v>0</v>
      </c>
      <c r="AB77" s="310"/>
      <c r="AC77" s="310"/>
      <c r="AD77" s="310"/>
      <c r="AE77" s="310"/>
      <c r="AF77" s="310"/>
      <c r="AG77" s="310"/>
      <c r="AH77" s="310"/>
      <c r="AI77" s="310"/>
      <c r="AJ77" s="310"/>
      <c r="AK77" s="310"/>
      <c r="AL77" s="310"/>
      <c r="AM77" s="310"/>
      <c r="AN77" s="310"/>
      <c r="AO77" s="310"/>
      <c r="AP77" s="310"/>
      <c r="AQ77" s="310"/>
      <c r="AR77" s="310"/>
      <c r="AS77" s="310"/>
      <c r="AT77" s="310"/>
      <c r="AU77" s="310"/>
      <c r="AV77" s="310"/>
      <c r="AW77" s="310"/>
      <c r="AX77" s="310"/>
      <c r="AY77" s="310"/>
      <c r="AZ77" s="310"/>
    </row>
    <row r="78" ht="15.75" customHeight="1">
      <c r="A78" s="58"/>
      <c r="B78" s="31" t="s">
        <v>260</v>
      </c>
      <c r="C78" s="309">
        <v>0.0</v>
      </c>
      <c r="D78" s="309">
        <v>0.0</v>
      </c>
      <c r="E78" s="309">
        <v>0.0</v>
      </c>
      <c r="F78" s="309">
        <v>0.0</v>
      </c>
      <c r="G78" s="309">
        <v>0.0</v>
      </c>
      <c r="H78" s="309">
        <v>0.0</v>
      </c>
      <c r="I78" s="309">
        <v>0.0</v>
      </c>
      <c r="J78" s="309">
        <v>0.0</v>
      </c>
      <c r="K78" s="309">
        <v>0.0</v>
      </c>
      <c r="L78" s="309">
        <v>0.0</v>
      </c>
      <c r="M78" s="309">
        <v>0.0</v>
      </c>
      <c r="N78" s="309">
        <v>0.0</v>
      </c>
      <c r="O78" s="309">
        <v>0.0</v>
      </c>
      <c r="P78" s="309">
        <v>0.0</v>
      </c>
      <c r="Q78" s="309">
        <v>0.0</v>
      </c>
      <c r="R78" s="309">
        <v>0.0</v>
      </c>
      <c r="S78" s="309">
        <v>0.0</v>
      </c>
      <c r="T78" s="309">
        <v>0.0</v>
      </c>
      <c r="U78" s="309">
        <v>0.0</v>
      </c>
      <c r="V78" s="309">
        <v>0.0</v>
      </c>
      <c r="W78" s="309">
        <v>0.0</v>
      </c>
      <c r="X78" s="309">
        <v>0.0</v>
      </c>
      <c r="Y78" s="309">
        <v>0.0</v>
      </c>
      <c r="Z78" s="309">
        <v>0.0</v>
      </c>
      <c r="AA78" s="317">
        <f t="shared" si="1"/>
        <v>0</v>
      </c>
      <c r="AB78" s="310"/>
      <c r="AC78" s="310"/>
      <c r="AD78" s="310"/>
      <c r="AE78" s="310"/>
      <c r="AF78" s="310"/>
      <c r="AG78" s="310"/>
      <c r="AH78" s="310"/>
      <c r="AI78" s="310"/>
      <c r="AJ78" s="310"/>
      <c r="AK78" s="310"/>
      <c r="AL78" s="310"/>
      <c r="AM78" s="310"/>
      <c r="AN78" s="310"/>
      <c r="AO78" s="310"/>
      <c r="AP78" s="310"/>
      <c r="AQ78" s="310"/>
      <c r="AR78" s="310"/>
      <c r="AS78" s="310"/>
      <c r="AT78" s="310"/>
      <c r="AU78" s="310"/>
      <c r="AV78" s="310"/>
      <c r="AW78" s="310"/>
      <c r="AX78" s="310"/>
      <c r="AY78" s="310"/>
      <c r="AZ78" s="310"/>
    </row>
    <row r="79" ht="15.75" customHeight="1">
      <c r="A79" s="58"/>
      <c r="B79" s="90" t="s">
        <v>261</v>
      </c>
      <c r="C79" s="312">
        <v>0.0</v>
      </c>
      <c r="D79" s="312">
        <v>0.0</v>
      </c>
      <c r="E79" s="312">
        <v>0.0</v>
      </c>
      <c r="F79" s="312">
        <v>0.0</v>
      </c>
      <c r="G79" s="312">
        <v>0.0</v>
      </c>
      <c r="H79" s="312">
        <v>0.0</v>
      </c>
      <c r="I79" s="312">
        <v>0.0</v>
      </c>
      <c r="J79" s="312">
        <v>0.0</v>
      </c>
      <c r="K79" s="312">
        <v>0.0</v>
      </c>
      <c r="L79" s="312">
        <v>0.0</v>
      </c>
      <c r="M79" s="312">
        <v>0.0</v>
      </c>
      <c r="N79" s="312">
        <v>0.0</v>
      </c>
      <c r="O79" s="312">
        <v>-41.712</v>
      </c>
      <c r="P79" s="312">
        <v>0.0</v>
      </c>
      <c r="Q79" s="312">
        <v>0.0</v>
      </c>
      <c r="R79" s="312">
        <v>0.0</v>
      </c>
      <c r="S79" s="312">
        <v>-81.52</v>
      </c>
      <c r="T79" s="312">
        <v>-86.024</v>
      </c>
      <c r="U79" s="312">
        <v>-85.332</v>
      </c>
      <c r="V79" s="312">
        <v>-89.114</v>
      </c>
      <c r="W79" s="312">
        <v>-94.725</v>
      </c>
      <c r="X79" s="312">
        <v>-106.882</v>
      </c>
      <c r="Y79" s="312">
        <v>-116.709</v>
      </c>
      <c r="Z79" s="312">
        <v>-123.973</v>
      </c>
      <c r="AA79" s="317">
        <f t="shared" si="1"/>
        <v>-442.289</v>
      </c>
      <c r="AB79" s="310"/>
      <c r="AC79" s="310"/>
      <c r="AD79" s="310"/>
      <c r="AE79" s="310"/>
      <c r="AF79" s="310"/>
      <c r="AG79" s="310"/>
      <c r="AH79" s="310"/>
      <c r="AI79" s="310"/>
      <c r="AJ79" s="310"/>
      <c r="AK79" s="310"/>
      <c r="AL79" s="310"/>
      <c r="AM79" s="310"/>
      <c r="AN79" s="310"/>
      <c r="AO79" s="310"/>
      <c r="AP79" s="310"/>
      <c r="AQ79" s="310"/>
      <c r="AR79" s="310"/>
      <c r="AS79" s="310"/>
      <c r="AT79" s="310"/>
      <c r="AU79" s="310"/>
      <c r="AV79" s="310"/>
      <c r="AW79" s="310"/>
      <c r="AX79" s="310"/>
      <c r="AY79" s="310"/>
      <c r="AZ79" s="310"/>
    </row>
    <row r="80" ht="15.75" customHeight="1">
      <c r="A80" s="216"/>
      <c r="B80" s="31" t="s">
        <v>193</v>
      </c>
      <c r="C80" s="313">
        <v>-17.648</v>
      </c>
      <c r="D80" s="313">
        <v>-5.692</v>
      </c>
      <c r="E80" s="313">
        <v>-2.106</v>
      </c>
      <c r="F80" s="313">
        <v>15.911</v>
      </c>
      <c r="G80" s="313">
        <v>-16.199</v>
      </c>
      <c r="H80" s="313">
        <v>4.954</v>
      </c>
      <c r="I80" s="313">
        <v>-1.962</v>
      </c>
      <c r="J80" s="313">
        <v>9.11</v>
      </c>
      <c r="K80" s="313">
        <v>-27.458</v>
      </c>
      <c r="L80" s="313">
        <v>-44.729</v>
      </c>
      <c r="M80" s="313">
        <v>-31.792</v>
      </c>
      <c r="N80" s="313">
        <v>-46.285</v>
      </c>
      <c r="O80" s="313">
        <v>-1.573</v>
      </c>
      <c r="P80" s="313">
        <v>-54.366</v>
      </c>
      <c r="Q80" s="313">
        <v>-65.242</v>
      </c>
      <c r="R80" s="313">
        <v>-87.538</v>
      </c>
      <c r="S80" s="313">
        <v>-2.14</v>
      </c>
      <c r="T80" s="313">
        <v>-12.623</v>
      </c>
      <c r="U80" s="313">
        <v>-28.07</v>
      </c>
      <c r="V80" s="313">
        <v>-21.769</v>
      </c>
      <c r="W80" s="313">
        <v>-13.27</v>
      </c>
      <c r="X80" s="313">
        <v>-5.407</v>
      </c>
      <c r="Y80" s="313">
        <v>-13.186</v>
      </c>
      <c r="Z80" s="313">
        <v>-33.79</v>
      </c>
      <c r="AA80" s="317">
        <f t="shared" si="1"/>
        <v>-65.653</v>
      </c>
      <c r="AB80" s="310"/>
      <c r="AC80" s="310"/>
      <c r="AD80" s="310"/>
      <c r="AE80" s="310"/>
      <c r="AF80" s="310"/>
      <c r="AG80" s="310"/>
      <c r="AH80" s="310"/>
      <c r="AI80" s="310"/>
      <c r="AJ80" s="310"/>
      <c r="AK80" s="310"/>
      <c r="AL80" s="310"/>
      <c r="AM80" s="310"/>
      <c r="AN80" s="310"/>
      <c r="AO80" s="310"/>
      <c r="AP80" s="310"/>
      <c r="AQ80" s="310"/>
      <c r="AR80" s="310"/>
      <c r="AS80" s="310"/>
      <c r="AT80" s="310"/>
      <c r="AU80" s="310"/>
      <c r="AV80" s="310"/>
      <c r="AW80" s="310"/>
      <c r="AX80" s="310"/>
      <c r="AY80" s="310"/>
      <c r="AZ80" s="310"/>
    </row>
    <row r="81" ht="15.75" customHeight="1">
      <c r="A81" s="314"/>
      <c r="B81" s="315" t="s">
        <v>92</v>
      </c>
      <c r="C81" s="316">
        <v>-17.648</v>
      </c>
      <c r="D81" s="316">
        <v>-5.692</v>
      </c>
      <c r="E81" s="316">
        <v>-2.106</v>
      </c>
      <c r="F81" s="316">
        <v>15.911</v>
      </c>
      <c r="G81" s="316">
        <v>-16.199</v>
      </c>
      <c r="H81" s="316">
        <v>4.954</v>
      </c>
      <c r="I81" s="316">
        <v>-1.962</v>
      </c>
      <c r="J81" s="316">
        <v>9.11</v>
      </c>
      <c r="K81" s="316">
        <v>-27.458</v>
      </c>
      <c r="L81" s="316">
        <v>-44.729</v>
      </c>
      <c r="M81" s="316">
        <v>-31.792</v>
      </c>
      <c r="N81" s="316">
        <v>-46.285</v>
      </c>
      <c r="O81" s="316">
        <v>-43.285</v>
      </c>
      <c r="P81" s="316">
        <v>-54.366</v>
      </c>
      <c r="Q81" s="316">
        <v>-65.242</v>
      </c>
      <c r="R81" s="316">
        <v>-87.538</v>
      </c>
      <c r="S81" s="316">
        <v>-83.66</v>
      </c>
      <c r="T81" s="316">
        <v>-98.647</v>
      </c>
      <c r="U81" s="316">
        <v>-113.402</v>
      </c>
      <c r="V81" s="316">
        <v>-110.883</v>
      </c>
      <c r="W81" s="316">
        <v>-107.995</v>
      </c>
      <c r="X81" s="316">
        <v>-112.289</v>
      </c>
      <c r="Y81" s="316">
        <v>-129.895</v>
      </c>
      <c r="Z81" s="316">
        <v>-157.763</v>
      </c>
      <c r="AA81" s="317">
        <f t="shared" si="1"/>
        <v>-507.942</v>
      </c>
      <c r="AB81" s="310">
        <f>sum('IFRS - Statement of Income'!W28:Z28)</f>
        <v>-507.942</v>
      </c>
      <c r="AC81" s="310">
        <f>AB81-AA81</f>
        <v>0</v>
      </c>
      <c r="AD81" s="310"/>
      <c r="AE81" s="310"/>
      <c r="AF81" s="310"/>
      <c r="AG81" s="310"/>
      <c r="AH81" s="310"/>
      <c r="AI81" s="310"/>
      <c r="AJ81" s="310"/>
      <c r="AK81" s="310"/>
      <c r="AL81" s="310"/>
      <c r="AM81" s="310"/>
      <c r="AN81" s="310"/>
      <c r="AO81" s="310"/>
      <c r="AP81" s="310"/>
      <c r="AQ81" s="310"/>
      <c r="AR81" s="310"/>
      <c r="AS81" s="310"/>
      <c r="AT81" s="310"/>
      <c r="AU81" s="310"/>
      <c r="AV81" s="310"/>
      <c r="AW81" s="310"/>
      <c r="AX81" s="310"/>
      <c r="AY81" s="310"/>
      <c r="AZ81" s="310"/>
    </row>
    <row r="82" ht="15.75" customHeight="1">
      <c r="A82" s="58"/>
      <c r="B82" s="274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16"/>
      <c r="AB82" s="310"/>
      <c r="AC82" s="310"/>
      <c r="AD82" s="310"/>
      <c r="AE82" s="310"/>
      <c r="AF82" s="310"/>
      <c r="AG82" s="310"/>
      <c r="AH82" s="310"/>
      <c r="AI82" s="310"/>
      <c r="AJ82" s="310"/>
      <c r="AK82" s="310"/>
      <c r="AL82" s="310"/>
      <c r="AM82" s="310"/>
      <c r="AN82" s="310"/>
      <c r="AO82" s="310"/>
      <c r="AP82" s="310"/>
      <c r="AQ82" s="310"/>
      <c r="AR82" s="310"/>
      <c r="AS82" s="310"/>
      <c r="AT82" s="310"/>
      <c r="AU82" s="310"/>
      <c r="AV82" s="310"/>
      <c r="AW82" s="310"/>
      <c r="AX82" s="310"/>
      <c r="AY82" s="310"/>
      <c r="AZ82" s="310"/>
    </row>
    <row r="83" ht="15.75" customHeight="1">
      <c r="A83" s="58"/>
      <c r="B83" s="322" t="s">
        <v>124</v>
      </c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16"/>
      <c r="AB83" s="310"/>
      <c r="AC83" s="310"/>
      <c r="AD83" s="310"/>
      <c r="AE83" s="310"/>
      <c r="AF83" s="310"/>
      <c r="AG83" s="310"/>
      <c r="AH83" s="310"/>
      <c r="AI83" s="310"/>
      <c r="AJ83" s="310"/>
      <c r="AK83" s="310"/>
      <c r="AL83" s="310"/>
      <c r="AM83" s="310"/>
      <c r="AN83" s="310"/>
      <c r="AO83" s="310"/>
      <c r="AP83" s="310"/>
      <c r="AQ83" s="310"/>
      <c r="AR83" s="310"/>
      <c r="AS83" s="310"/>
      <c r="AT83" s="310"/>
      <c r="AU83" s="310"/>
      <c r="AV83" s="310"/>
      <c r="AW83" s="310"/>
      <c r="AX83" s="310"/>
      <c r="AY83" s="310"/>
      <c r="AZ83" s="310"/>
    </row>
    <row r="84" ht="15.75" customHeight="1">
      <c r="A84" s="58"/>
      <c r="B84" s="90" t="s">
        <v>253</v>
      </c>
      <c r="C84" s="312">
        <v>0.0</v>
      </c>
      <c r="D84" s="312">
        <v>0.0</v>
      </c>
      <c r="E84" s="312">
        <v>0.0</v>
      </c>
      <c r="F84" s="312">
        <v>0.0</v>
      </c>
      <c r="G84" s="312">
        <v>0.0</v>
      </c>
      <c r="H84" s="312">
        <v>0.0</v>
      </c>
      <c r="I84" s="312">
        <v>0.0</v>
      </c>
      <c r="J84" s="312">
        <v>0.0</v>
      </c>
      <c r="K84" s="312">
        <v>0.0</v>
      </c>
      <c r="L84" s="312">
        <v>0.0</v>
      </c>
      <c r="M84" s="312">
        <v>0.0</v>
      </c>
      <c r="N84" s="312">
        <v>0.0</v>
      </c>
      <c r="O84" s="312">
        <v>0.0</v>
      </c>
      <c r="P84" s="312">
        <v>0.0</v>
      </c>
      <c r="Q84" s="312">
        <v>0.0</v>
      </c>
      <c r="R84" s="312">
        <v>0.0</v>
      </c>
      <c r="S84" s="312">
        <v>0.0</v>
      </c>
      <c r="T84" s="312">
        <v>0.0</v>
      </c>
      <c r="U84" s="312">
        <v>0.0</v>
      </c>
      <c r="V84" s="312">
        <v>0.0</v>
      </c>
      <c r="W84" s="312">
        <v>0.0</v>
      </c>
      <c r="X84" s="312">
        <v>0.0</v>
      </c>
      <c r="Y84" s="312">
        <v>0.0</v>
      </c>
      <c r="Z84" s="312">
        <v>0.0</v>
      </c>
      <c r="AA84" s="216"/>
      <c r="AB84" s="310"/>
      <c r="AC84" s="310"/>
      <c r="AD84" s="310"/>
      <c r="AE84" s="310"/>
      <c r="AF84" s="310"/>
      <c r="AG84" s="310"/>
      <c r="AH84" s="310"/>
      <c r="AI84" s="310"/>
      <c r="AJ84" s="310"/>
      <c r="AK84" s="310"/>
      <c r="AL84" s="310"/>
      <c r="AM84" s="310"/>
      <c r="AN84" s="310"/>
      <c r="AO84" s="310"/>
      <c r="AP84" s="310"/>
      <c r="AQ84" s="310"/>
      <c r="AR84" s="310"/>
      <c r="AS84" s="310"/>
      <c r="AT84" s="310"/>
      <c r="AU84" s="310"/>
      <c r="AV84" s="310"/>
      <c r="AW84" s="310"/>
      <c r="AX84" s="310"/>
      <c r="AY84" s="310"/>
      <c r="AZ84" s="310"/>
    </row>
    <row r="85" ht="15.75" customHeight="1">
      <c r="A85" s="58"/>
      <c r="B85" s="31" t="s">
        <v>254</v>
      </c>
      <c r="C85" s="309">
        <v>0.0</v>
      </c>
      <c r="D85" s="309">
        <v>0.0</v>
      </c>
      <c r="E85" s="309">
        <v>0.0</v>
      </c>
      <c r="F85" s="309">
        <v>0.0</v>
      </c>
      <c r="G85" s="309">
        <v>0.0</v>
      </c>
      <c r="H85" s="309">
        <v>0.0</v>
      </c>
      <c r="I85" s="309">
        <v>0.0</v>
      </c>
      <c r="J85" s="309">
        <v>0.0</v>
      </c>
      <c r="K85" s="309">
        <v>0.0</v>
      </c>
      <c r="L85" s="309">
        <v>0.0</v>
      </c>
      <c r="M85" s="309">
        <v>0.0</v>
      </c>
      <c r="N85" s="309">
        <v>0.0</v>
      </c>
      <c r="O85" s="309">
        <v>0.0</v>
      </c>
      <c r="P85" s="309">
        <v>0.0</v>
      </c>
      <c r="Q85" s="309">
        <v>0.0</v>
      </c>
      <c r="R85" s="309">
        <v>0.0</v>
      </c>
      <c r="S85" s="309">
        <v>0.0</v>
      </c>
      <c r="T85" s="309">
        <v>0.0</v>
      </c>
      <c r="U85" s="309">
        <v>0.0</v>
      </c>
      <c r="V85" s="309">
        <v>0.0</v>
      </c>
      <c r="W85" s="309">
        <v>0.0</v>
      </c>
      <c r="X85" s="309">
        <v>0.0</v>
      </c>
      <c r="Y85" s="309">
        <v>0.0</v>
      </c>
      <c r="Z85" s="309">
        <v>0.0</v>
      </c>
      <c r="AA85" s="216"/>
      <c r="AB85" s="310"/>
      <c r="AC85" s="310"/>
      <c r="AD85" s="310"/>
      <c r="AE85" s="310"/>
      <c r="AF85" s="310"/>
      <c r="AG85" s="310"/>
      <c r="AH85" s="310"/>
      <c r="AI85" s="310"/>
      <c r="AJ85" s="310"/>
      <c r="AK85" s="310"/>
      <c r="AL85" s="310"/>
      <c r="AM85" s="310"/>
      <c r="AN85" s="310"/>
      <c r="AO85" s="310"/>
      <c r="AP85" s="310"/>
      <c r="AQ85" s="310"/>
      <c r="AR85" s="310"/>
      <c r="AS85" s="310"/>
      <c r="AT85" s="310"/>
      <c r="AU85" s="310"/>
      <c r="AV85" s="310"/>
      <c r="AW85" s="310"/>
      <c r="AX85" s="310"/>
      <c r="AY85" s="310"/>
      <c r="AZ85" s="310"/>
    </row>
    <row r="86" ht="15.75" customHeight="1">
      <c r="A86" s="58"/>
      <c r="B86" s="90" t="s">
        <v>255</v>
      </c>
      <c r="C86" s="312">
        <v>0.0</v>
      </c>
      <c r="D86" s="312">
        <v>0.0</v>
      </c>
      <c r="E86" s="312">
        <v>0.0</v>
      </c>
      <c r="F86" s="312">
        <v>0.0</v>
      </c>
      <c r="G86" s="312">
        <v>0.0</v>
      </c>
      <c r="H86" s="312">
        <v>0.0</v>
      </c>
      <c r="I86" s="312">
        <v>0.0</v>
      </c>
      <c r="J86" s="312">
        <v>0.0</v>
      </c>
      <c r="K86" s="312">
        <v>0.0</v>
      </c>
      <c r="L86" s="312">
        <v>0.0</v>
      </c>
      <c r="M86" s="312">
        <v>0.0</v>
      </c>
      <c r="N86" s="312">
        <v>0.0</v>
      </c>
      <c r="O86" s="312">
        <v>0.0</v>
      </c>
      <c r="P86" s="312">
        <v>0.0</v>
      </c>
      <c r="Q86" s="312">
        <v>0.0</v>
      </c>
      <c r="R86" s="312">
        <v>0.0</v>
      </c>
      <c r="S86" s="312">
        <v>0.0</v>
      </c>
      <c r="T86" s="312">
        <v>0.0</v>
      </c>
      <c r="U86" s="312">
        <v>0.0</v>
      </c>
      <c r="V86" s="312">
        <v>0.0</v>
      </c>
      <c r="W86" s="312">
        <v>0.0</v>
      </c>
      <c r="X86" s="312">
        <v>0.0</v>
      </c>
      <c r="Y86" s="312">
        <v>0.0</v>
      </c>
      <c r="Z86" s="312">
        <v>0.0</v>
      </c>
      <c r="AA86" s="216"/>
      <c r="AB86" s="310"/>
      <c r="AC86" s="310"/>
      <c r="AD86" s="310"/>
      <c r="AE86" s="310"/>
      <c r="AF86" s="310"/>
      <c r="AG86" s="310"/>
      <c r="AH86" s="310"/>
      <c r="AI86" s="310"/>
      <c r="AJ86" s="310"/>
      <c r="AK86" s="310"/>
      <c r="AL86" s="310"/>
      <c r="AM86" s="310"/>
      <c r="AN86" s="310"/>
      <c r="AO86" s="310"/>
      <c r="AP86" s="310"/>
      <c r="AQ86" s="310"/>
      <c r="AR86" s="310"/>
      <c r="AS86" s="310"/>
      <c r="AT86" s="310"/>
      <c r="AU86" s="310"/>
      <c r="AV86" s="310"/>
      <c r="AW86" s="310"/>
      <c r="AX86" s="310"/>
      <c r="AY86" s="310"/>
      <c r="AZ86" s="310"/>
    </row>
    <row r="87" ht="15.75" customHeight="1">
      <c r="A87" s="58"/>
      <c r="B87" s="31" t="s">
        <v>256</v>
      </c>
      <c r="C87" s="309">
        <v>0.0</v>
      </c>
      <c r="D87" s="309">
        <v>0.0</v>
      </c>
      <c r="E87" s="309">
        <v>0.0</v>
      </c>
      <c r="F87" s="309">
        <v>0.0</v>
      </c>
      <c r="G87" s="309">
        <v>0.0</v>
      </c>
      <c r="H87" s="309">
        <v>0.0</v>
      </c>
      <c r="I87" s="309">
        <v>0.0</v>
      </c>
      <c r="J87" s="309">
        <v>0.0</v>
      </c>
      <c r="K87" s="309">
        <v>0.0</v>
      </c>
      <c r="L87" s="309">
        <v>0.0</v>
      </c>
      <c r="M87" s="309">
        <v>0.0</v>
      </c>
      <c r="N87" s="309">
        <v>0.0</v>
      </c>
      <c r="O87" s="309">
        <v>0.0</v>
      </c>
      <c r="P87" s="309">
        <v>0.0</v>
      </c>
      <c r="Q87" s="309">
        <v>0.0</v>
      </c>
      <c r="R87" s="309">
        <v>0.0</v>
      </c>
      <c r="S87" s="309">
        <v>0.0</v>
      </c>
      <c r="T87" s="309">
        <v>0.0</v>
      </c>
      <c r="U87" s="309">
        <v>0.0</v>
      </c>
      <c r="V87" s="309">
        <v>0.0</v>
      </c>
      <c r="W87" s="309">
        <v>0.0</v>
      </c>
      <c r="X87" s="309">
        <v>0.0</v>
      </c>
      <c r="Y87" s="309">
        <v>0.0</v>
      </c>
      <c r="Z87" s="309">
        <v>0.0</v>
      </c>
      <c r="AA87" s="216"/>
      <c r="AB87" s="310"/>
      <c r="AC87" s="310"/>
      <c r="AD87" s="310"/>
      <c r="AE87" s="310"/>
      <c r="AF87" s="310"/>
      <c r="AG87" s="310"/>
      <c r="AH87" s="310"/>
      <c r="AI87" s="310"/>
      <c r="AJ87" s="310"/>
      <c r="AK87" s="310"/>
      <c r="AL87" s="310"/>
      <c r="AM87" s="310"/>
      <c r="AN87" s="310"/>
      <c r="AO87" s="310"/>
      <c r="AP87" s="310"/>
      <c r="AQ87" s="310"/>
      <c r="AR87" s="310"/>
      <c r="AS87" s="310"/>
      <c r="AT87" s="310"/>
      <c r="AU87" s="310"/>
      <c r="AV87" s="310"/>
      <c r="AW87" s="310"/>
      <c r="AX87" s="310"/>
      <c r="AY87" s="310"/>
      <c r="AZ87" s="310"/>
    </row>
    <row r="88" ht="15.75" customHeight="1">
      <c r="A88" s="58"/>
      <c r="B88" s="90" t="s">
        <v>257</v>
      </c>
      <c r="C88" s="312">
        <v>0.0</v>
      </c>
      <c r="D88" s="312">
        <v>0.0</v>
      </c>
      <c r="E88" s="312">
        <v>0.0</v>
      </c>
      <c r="F88" s="312">
        <v>0.0</v>
      </c>
      <c r="G88" s="312">
        <v>0.0</v>
      </c>
      <c r="H88" s="312">
        <v>0.0</v>
      </c>
      <c r="I88" s="312">
        <v>0.0</v>
      </c>
      <c r="J88" s="312">
        <v>0.0</v>
      </c>
      <c r="K88" s="312">
        <v>0.0</v>
      </c>
      <c r="L88" s="312">
        <v>0.0</v>
      </c>
      <c r="M88" s="312">
        <v>0.0</v>
      </c>
      <c r="N88" s="312">
        <v>0.0</v>
      </c>
      <c r="O88" s="312">
        <v>0.0</v>
      </c>
      <c r="P88" s="312">
        <v>0.0</v>
      </c>
      <c r="Q88" s="312">
        <v>0.0</v>
      </c>
      <c r="R88" s="312">
        <v>0.0</v>
      </c>
      <c r="S88" s="312">
        <v>0.0</v>
      </c>
      <c r="T88" s="312">
        <v>0.0</v>
      </c>
      <c r="U88" s="312">
        <v>0.0</v>
      </c>
      <c r="V88" s="312">
        <v>0.0</v>
      </c>
      <c r="W88" s="312">
        <v>0.0</v>
      </c>
      <c r="X88" s="312">
        <v>0.0</v>
      </c>
      <c r="Y88" s="312">
        <v>0.0</v>
      </c>
      <c r="Z88" s="312">
        <v>0.0</v>
      </c>
      <c r="AA88" s="216"/>
      <c r="AB88" s="310"/>
      <c r="AC88" s="310"/>
      <c r="AD88" s="310"/>
      <c r="AE88" s="310"/>
      <c r="AF88" s="310"/>
      <c r="AG88" s="310"/>
      <c r="AH88" s="310"/>
      <c r="AI88" s="310"/>
      <c r="AJ88" s="310"/>
      <c r="AK88" s="310"/>
      <c r="AL88" s="310"/>
      <c r="AM88" s="310"/>
      <c r="AN88" s="310"/>
      <c r="AO88" s="310"/>
      <c r="AP88" s="310"/>
      <c r="AQ88" s="310"/>
      <c r="AR88" s="310"/>
      <c r="AS88" s="310"/>
      <c r="AT88" s="310"/>
      <c r="AU88" s="310"/>
      <c r="AV88" s="310"/>
      <c r="AW88" s="310"/>
      <c r="AX88" s="310"/>
      <c r="AY88" s="310"/>
      <c r="AZ88" s="310"/>
    </row>
    <row r="89" ht="15.75" customHeight="1">
      <c r="A89" s="58"/>
      <c r="B89" s="31" t="s">
        <v>190</v>
      </c>
      <c r="C89" s="309">
        <v>0.0</v>
      </c>
      <c r="D89" s="309">
        <v>0.0</v>
      </c>
      <c r="E89" s="309">
        <v>0.0</v>
      </c>
      <c r="F89" s="309">
        <v>0.0</v>
      </c>
      <c r="G89" s="309">
        <v>0.0</v>
      </c>
      <c r="H89" s="309">
        <v>0.0</v>
      </c>
      <c r="I89" s="309">
        <v>0.0</v>
      </c>
      <c r="J89" s="309">
        <v>0.0</v>
      </c>
      <c r="K89" s="309">
        <v>0.0</v>
      </c>
      <c r="L89" s="309">
        <v>0.0</v>
      </c>
      <c r="M89" s="309">
        <v>0.0</v>
      </c>
      <c r="N89" s="309">
        <v>0.0</v>
      </c>
      <c r="O89" s="309">
        <v>0.0</v>
      </c>
      <c r="P89" s="309">
        <v>0.0</v>
      </c>
      <c r="Q89" s="309">
        <v>0.0</v>
      </c>
      <c r="R89" s="309">
        <v>0.0</v>
      </c>
      <c r="S89" s="309">
        <v>0.0</v>
      </c>
      <c r="T89" s="309">
        <v>0.0</v>
      </c>
      <c r="U89" s="309">
        <v>0.0</v>
      </c>
      <c r="V89" s="309">
        <v>0.0</v>
      </c>
      <c r="W89" s="309">
        <v>0.0</v>
      </c>
      <c r="X89" s="309">
        <v>0.0</v>
      </c>
      <c r="Y89" s="309">
        <v>0.0</v>
      </c>
      <c r="Z89" s="309">
        <v>0.0</v>
      </c>
      <c r="AA89" s="216"/>
      <c r="AB89" s="310"/>
      <c r="AC89" s="310"/>
      <c r="AD89" s="310"/>
      <c r="AE89" s="310"/>
      <c r="AF89" s="310"/>
      <c r="AG89" s="310"/>
      <c r="AH89" s="310"/>
      <c r="AI89" s="310"/>
      <c r="AJ89" s="310"/>
      <c r="AK89" s="310"/>
      <c r="AL89" s="310"/>
      <c r="AM89" s="310"/>
      <c r="AN89" s="310"/>
      <c r="AO89" s="310"/>
      <c r="AP89" s="310"/>
      <c r="AQ89" s="310"/>
      <c r="AR89" s="310"/>
      <c r="AS89" s="310"/>
      <c r="AT89" s="310"/>
      <c r="AU89" s="310"/>
      <c r="AV89" s="310"/>
      <c r="AW89" s="310"/>
      <c r="AX89" s="310"/>
      <c r="AY89" s="310"/>
      <c r="AZ89" s="310"/>
    </row>
    <row r="90" ht="15.75" customHeight="1">
      <c r="A90" s="58"/>
      <c r="B90" s="90" t="s">
        <v>258</v>
      </c>
      <c r="C90" s="312">
        <v>0.0</v>
      </c>
      <c r="D90" s="312">
        <v>0.0</v>
      </c>
      <c r="E90" s="312">
        <v>0.0</v>
      </c>
      <c r="F90" s="312">
        <v>0.0</v>
      </c>
      <c r="G90" s="312">
        <v>0.0</v>
      </c>
      <c r="H90" s="312">
        <v>0.0</v>
      </c>
      <c r="I90" s="312">
        <v>0.0</v>
      </c>
      <c r="J90" s="312">
        <v>0.0</v>
      </c>
      <c r="K90" s="312">
        <v>0.0</v>
      </c>
      <c r="L90" s="312">
        <v>0.0</v>
      </c>
      <c r="M90" s="312">
        <v>0.0</v>
      </c>
      <c r="N90" s="312">
        <v>0.0</v>
      </c>
      <c r="O90" s="312">
        <v>0.0</v>
      </c>
      <c r="P90" s="312">
        <v>0.0</v>
      </c>
      <c r="Q90" s="312">
        <v>0.0</v>
      </c>
      <c r="R90" s="312">
        <v>0.0</v>
      </c>
      <c r="S90" s="312">
        <v>0.0</v>
      </c>
      <c r="T90" s="312">
        <v>0.0</v>
      </c>
      <c r="U90" s="312">
        <v>0.0</v>
      </c>
      <c r="V90" s="312">
        <v>0.0</v>
      </c>
      <c r="W90" s="312">
        <v>0.0</v>
      </c>
      <c r="X90" s="312">
        <v>0.0</v>
      </c>
      <c r="Y90" s="312">
        <v>0.0</v>
      </c>
      <c r="Z90" s="312">
        <v>0.0</v>
      </c>
      <c r="AA90" s="216"/>
      <c r="AB90" s="310"/>
      <c r="AC90" s="310"/>
      <c r="AD90" s="310"/>
      <c r="AE90" s="310"/>
      <c r="AF90" s="310"/>
      <c r="AG90" s="310"/>
      <c r="AH90" s="310"/>
      <c r="AI90" s="310"/>
      <c r="AJ90" s="310"/>
      <c r="AK90" s="310"/>
      <c r="AL90" s="310"/>
      <c r="AM90" s="310"/>
      <c r="AN90" s="310"/>
      <c r="AO90" s="310"/>
      <c r="AP90" s="310"/>
      <c r="AQ90" s="310"/>
      <c r="AR90" s="310"/>
      <c r="AS90" s="310"/>
      <c r="AT90" s="310"/>
      <c r="AU90" s="310"/>
      <c r="AV90" s="310"/>
      <c r="AW90" s="310"/>
      <c r="AX90" s="310"/>
      <c r="AY90" s="310"/>
      <c r="AZ90" s="310"/>
    </row>
    <row r="91" ht="15.75" customHeight="1">
      <c r="A91" s="58"/>
      <c r="B91" s="31" t="s">
        <v>259</v>
      </c>
      <c r="C91" s="309">
        <v>0.0</v>
      </c>
      <c r="D91" s="309">
        <v>0.0</v>
      </c>
      <c r="E91" s="309">
        <v>0.0</v>
      </c>
      <c r="F91" s="309">
        <v>0.0</v>
      </c>
      <c r="G91" s="309">
        <v>0.0</v>
      </c>
      <c r="H91" s="309">
        <v>0.0</v>
      </c>
      <c r="I91" s="309">
        <v>0.0</v>
      </c>
      <c r="J91" s="309">
        <v>0.0</v>
      </c>
      <c r="K91" s="309">
        <v>0.0</v>
      </c>
      <c r="L91" s="309">
        <v>0.0</v>
      </c>
      <c r="M91" s="309">
        <v>0.0</v>
      </c>
      <c r="N91" s="309">
        <v>0.0</v>
      </c>
      <c r="O91" s="309">
        <v>0.0</v>
      </c>
      <c r="P91" s="309">
        <v>0.0</v>
      </c>
      <c r="Q91" s="309">
        <v>0.0</v>
      </c>
      <c r="R91" s="309">
        <v>0.0</v>
      </c>
      <c r="S91" s="309">
        <v>0.0</v>
      </c>
      <c r="T91" s="309">
        <v>0.0</v>
      </c>
      <c r="U91" s="309">
        <v>0.0</v>
      </c>
      <c r="V91" s="309">
        <v>0.0</v>
      </c>
      <c r="W91" s="309">
        <v>0.0</v>
      </c>
      <c r="X91" s="309">
        <v>0.0</v>
      </c>
      <c r="Y91" s="309">
        <v>0.0</v>
      </c>
      <c r="Z91" s="309">
        <v>0.0</v>
      </c>
      <c r="AA91" s="216"/>
      <c r="AB91" s="310"/>
      <c r="AC91" s="310"/>
      <c r="AD91" s="310"/>
      <c r="AE91" s="310"/>
      <c r="AF91" s="310"/>
      <c r="AG91" s="310"/>
      <c r="AH91" s="310"/>
      <c r="AI91" s="310"/>
      <c r="AJ91" s="310"/>
      <c r="AK91" s="310"/>
      <c r="AL91" s="310"/>
      <c r="AM91" s="310"/>
      <c r="AN91" s="310"/>
      <c r="AO91" s="310"/>
      <c r="AP91" s="310"/>
      <c r="AQ91" s="310"/>
      <c r="AR91" s="310"/>
      <c r="AS91" s="310"/>
      <c r="AT91" s="310"/>
      <c r="AU91" s="310"/>
      <c r="AV91" s="310"/>
      <c r="AW91" s="310"/>
      <c r="AX91" s="310"/>
      <c r="AY91" s="310"/>
      <c r="AZ91" s="310"/>
    </row>
    <row r="92" ht="15.75" customHeight="1">
      <c r="A92" s="58"/>
      <c r="B92" s="90" t="s">
        <v>184</v>
      </c>
      <c r="C92" s="312">
        <v>0.0</v>
      </c>
      <c r="D92" s="312">
        <v>0.0</v>
      </c>
      <c r="E92" s="312">
        <v>0.0</v>
      </c>
      <c r="F92" s="312">
        <v>0.0</v>
      </c>
      <c r="G92" s="312">
        <v>0.0</v>
      </c>
      <c r="H92" s="312">
        <v>0.0</v>
      </c>
      <c r="I92" s="312">
        <v>0.0</v>
      </c>
      <c r="J92" s="312">
        <v>0.0</v>
      </c>
      <c r="K92" s="312">
        <v>0.0</v>
      </c>
      <c r="L92" s="312">
        <v>0.0</v>
      </c>
      <c r="M92" s="312">
        <v>0.0</v>
      </c>
      <c r="N92" s="312">
        <v>0.0</v>
      </c>
      <c r="O92" s="312">
        <v>0.0</v>
      </c>
      <c r="P92" s="312">
        <v>0.0</v>
      </c>
      <c r="Q92" s="312">
        <v>0.0</v>
      </c>
      <c r="R92" s="312">
        <v>0.0</v>
      </c>
      <c r="S92" s="312">
        <v>0.0</v>
      </c>
      <c r="T92" s="312">
        <v>0.0</v>
      </c>
      <c r="U92" s="312">
        <v>0.0</v>
      </c>
      <c r="V92" s="312">
        <v>0.0</v>
      </c>
      <c r="W92" s="312">
        <v>0.0</v>
      </c>
      <c r="X92" s="312">
        <v>0.0</v>
      </c>
      <c r="Y92" s="312">
        <v>0.0</v>
      </c>
      <c r="Z92" s="312">
        <v>0.0</v>
      </c>
      <c r="AA92" s="216"/>
      <c r="AB92" s="310"/>
      <c r="AC92" s="310"/>
      <c r="AD92" s="310"/>
      <c r="AE92" s="310"/>
      <c r="AF92" s="310"/>
      <c r="AG92" s="310"/>
      <c r="AH92" s="310"/>
      <c r="AI92" s="310"/>
      <c r="AJ92" s="310"/>
      <c r="AK92" s="310"/>
      <c r="AL92" s="310"/>
      <c r="AM92" s="310"/>
      <c r="AN92" s="310"/>
      <c r="AO92" s="310"/>
      <c r="AP92" s="310"/>
      <c r="AQ92" s="310"/>
      <c r="AR92" s="310"/>
      <c r="AS92" s="310"/>
      <c r="AT92" s="310"/>
      <c r="AU92" s="310"/>
      <c r="AV92" s="310"/>
      <c r="AW92" s="310"/>
      <c r="AX92" s="310"/>
      <c r="AY92" s="310"/>
      <c r="AZ92" s="310"/>
    </row>
    <row r="93" ht="15.75" customHeight="1">
      <c r="A93" s="58"/>
      <c r="B93" s="31" t="s">
        <v>260</v>
      </c>
      <c r="C93" s="309">
        <v>0.0</v>
      </c>
      <c r="D93" s="309">
        <v>0.0</v>
      </c>
      <c r="E93" s="309">
        <v>0.0</v>
      </c>
      <c r="F93" s="309">
        <v>0.0</v>
      </c>
      <c r="G93" s="309">
        <v>0.0</v>
      </c>
      <c r="H93" s="309">
        <v>0.0</v>
      </c>
      <c r="I93" s="309">
        <v>0.0</v>
      </c>
      <c r="J93" s="309">
        <v>0.0</v>
      </c>
      <c r="K93" s="309">
        <v>0.0</v>
      </c>
      <c r="L93" s="309">
        <v>0.0</v>
      </c>
      <c r="M93" s="309">
        <v>0.0</v>
      </c>
      <c r="N93" s="309">
        <v>0.0</v>
      </c>
      <c r="O93" s="309">
        <v>0.0</v>
      </c>
      <c r="P93" s="309">
        <v>0.0</v>
      </c>
      <c r="Q93" s="309">
        <v>0.0</v>
      </c>
      <c r="R93" s="309">
        <v>0.0</v>
      </c>
      <c r="S93" s="309">
        <v>0.0</v>
      </c>
      <c r="T93" s="309">
        <v>0.0</v>
      </c>
      <c r="U93" s="309">
        <v>0.0</v>
      </c>
      <c r="V93" s="309">
        <v>0.0</v>
      </c>
      <c r="W93" s="309">
        <v>0.0</v>
      </c>
      <c r="X93" s="309">
        <v>0.0</v>
      </c>
      <c r="Y93" s="309">
        <v>0.0</v>
      </c>
      <c r="Z93" s="309">
        <v>0.0</v>
      </c>
      <c r="AA93" s="216"/>
      <c r="AB93" s="310"/>
      <c r="AC93" s="310"/>
      <c r="AD93" s="310"/>
      <c r="AE93" s="310"/>
      <c r="AF93" s="310"/>
      <c r="AG93" s="310"/>
      <c r="AH93" s="310"/>
      <c r="AI93" s="310"/>
      <c r="AJ93" s="310"/>
      <c r="AK93" s="310"/>
      <c r="AL93" s="310"/>
      <c r="AM93" s="310"/>
      <c r="AN93" s="310"/>
      <c r="AO93" s="310"/>
      <c r="AP93" s="310"/>
      <c r="AQ93" s="310"/>
      <c r="AR93" s="310"/>
      <c r="AS93" s="310"/>
      <c r="AT93" s="310"/>
      <c r="AU93" s="310"/>
      <c r="AV93" s="310"/>
      <c r="AW93" s="310"/>
      <c r="AX93" s="310"/>
      <c r="AY93" s="310"/>
      <c r="AZ93" s="310"/>
    </row>
    <row r="94" ht="15.75" customHeight="1">
      <c r="A94" s="58"/>
      <c r="B94" s="90" t="s">
        <v>261</v>
      </c>
      <c r="C94" s="312">
        <v>0.0</v>
      </c>
      <c r="D94" s="312">
        <v>0.0</v>
      </c>
      <c r="E94" s="312">
        <v>0.0</v>
      </c>
      <c r="F94" s="312">
        <v>0.0</v>
      </c>
      <c r="G94" s="312">
        <v>0.0</v>
      </c>
      <c r="H94" s="312">
        <v>0.0</v>
      </c>
      <c r="I94" s="312">
        <v>0.0</v>
      </c>
      <c r="J94" s="312">
        <v>0.0</v>
      </c>
      <c r="K94" s="312">
        <v>0.0</v>
      </c>
      <c r="L94" s="312">
        <v>0.0</v>
      </c>
      <c r="M94" s="312">
        <v>0.0</v>
      </c>
      <c r="N94" s="312">
        <v>0.0</v>
      </c>
      <c r="O94" s="312">
        <v>0.0</v>
      </c>
      <c r="P94" s="312">
        <v>0.0</v>
      </c>
      <c r="Q94" s="312">
        <v>0.0</v>
      </c>
      <c r="R94" s="312">
        <v>0.0</v>
      </c>
      <c r="S94" s="312">
        <v>0.0</v>
      </c>
      <c r="T94" s="312">
        <v>0.0</v>
      </c>
      <c r="U94" s="312">
        <v>0.0</v>
      </c>
      <c r="V94" s="312">
        <v>0.0</v>
      </c>
      <c r="W94" s="312">
        <v>0.0</v>
      </c>
      <c r="X94" s="312">
        <v>0.0</v>
      </c>
      <c r="Y94" s="312">
        <v>0.0</v>
      </c>
      <c r="Z94" s="312">
        <v>0.0</v>
      </c>
      <c r="AA94" s="216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0"/>
      <c r="AQ94" s="310"/>
      <c r="AR94" s="310"/>
      <c r="AS94" s="310"/>
      <c r="AT94" s="310"/>
      <c r="AU94" s="310"/>
      <c r="AV94" s="310"/>
      <c r="AW94" s="310"/>
      <c r="AX94" s="310"/>
      <c r="AY94" s="310"/>
      <c r="AZ94" s="310"/>
    </row>
    <row r="95" ht="15.75" customHeight="1">
      <c r="A95" s="216"/>
      <c r="B95" s="31" t="s">
        <v>193</v>
      </c>
      <c r="C95" s="313">
        <v>0.0</v>
      </c>
      <c r="D95" s="313">
        <v>0.0</v>
      </c>
      <c r="E95" s="313">
        <v>0.0</v>
      </c>
      <c r="F95" s="313">
        <v>0.0</v>
      </c>
      <c r="G95" s="313">
        <v>0.0</v>
      </c>
      <c r="H95" s="313">
        <v>0.0</v>
      </c>
      <c r="I95" s="313">
        <v>0.0</v>
      </c>
      <c r="J95" s="313">
        <v>0.0</v>
      </c>
      <c r="K95" s="313">
        <v>0.0</v>
      </c>
      <c r="L95" s="313">
        <v>0.0</v>
      </c>
      <c r="M95" s="313">
        <v>0.0</v>
      </c>
      <c r="N95" s="313">
        <v>0.0</v>
      </c>
      <c r="O95" s="313">
        <v>0.0</v>
      </c>
      <c r="P95" s="313">
        <v>0.0</v>
      </c>
      <c r="Q95" s="313">
        <v>0.0</v>
      </c>
      <c r="R95" s="313">
        <v>0.0</v>
      </c>
      <c r="S95" s="313">
        <v>4.169</v>
      </c>
      <c r="T95" s="313">
        <v>1.86576</v>
      </c>
      <c r="U95" s="313">
        <v>8.281</v>
      </c>
      <c r="V95" s="313">
        <v>41.69</v>
      </c>
      <c r="W95" s="313">
        <v>70.14</v>
      </c>
      <c r="X95" s="313">
        <v>14.732</v>
      </c>
      <c r="Y95" s="313">
        <v>27.267</v>
      </c>
      <c r="Z95" s="313">
        <v>17.951</v>
      </c>
      <c r="AA95" s="317">
        <f t="shared" ref="AA95:AA96" si="2">SUM(W95:Z95)</f>
        <v>130.09</v>
      </c>
      <c r="AB95" s="310"/>
      <c r="AC95" s="310"/>
      <c r="AD95" s="310"/>
      <c r="AE95" s="310"/>
      <c r="AF95" s="310"/>
      <c r="AG95" s="310"/>
      <c r="AH95" s="310"/>
      <c r="AI95" s="310"/>
      <c r="AJ95" s="310"/>
      <c r="AK95" s="310"/>
      <c r="AL95" s="310"/>
      <c r="AM95" s="310"/>
      <c r="AN95" s="310"/>
      <c r="AO95" s="310"/>
      <c r="AP95" s="310"/>
      <c r="AQ95" s="310"/>
      <c r="AR95" s="310"/>
      <c r="AS95" s="310"/>
      <c r="AT95" s="310"/>
      <c r="AU95" s="310"/>
      <c r="AV95" s="310"/>
      <c r="AW95" s="310"/>
      <c r="AX95" s="310"/>
      <c r="AY95" s="310"/>
      <c r="AZ95" s="310"/>
    </row>
    <row r="96" ht="15.75" customHeight="1">
      <c r="A96" s="314"/>
      <c r="B96" s="315" t="s">
        <v>92</v>
      </c>
      <c r="C96" s="316">
        <v>0.0</v>
      </c>
      <c r="D96" s="316">
        <v>0.0</v>
      </c>
      <c r="E96" s="316">
        <v>0.0</v>
      </c>
      <c r="F96" s="316">
        <v>0.0</v>
      </c>
      <c r="G96" s="316">
        <v>0.0</v>
      </c>
      <c r="H96" s="316">
        <v>0.0</v>
      </c>
      <c r="I96" s="316">
        <v>0.0</v>
      </c>
      <c r="J96" s="316">
        <v>0.0</v>
      </c>
      <c r="K96" s="316">
        <v>0.0</v>
      </c>
      <c r="L96" s="316">
        <v>0.0</v>
      </c>
      <c r="M96" s="316">
        <v>0.0</v>
      </c>
      <c r="N96" s="316">
        <v>0.0</v>
      </c>
      <c r="O96" s="316">
        <v>0.0</v>
      </c>
      <c r="P96" s="316">
        <v>0.0</v>
      </c>
      <c r="Q96" s="316">
        <v>0.0</v>
      </c>
      <c r="R96" s="316">
        <v>0.0</v>
      </c>
      <c r="S96" s="316">
        <v>4.169</v>
      </c>
      <c r="T96" s="316">
        <v>1.866</v>
      </c>
      <c r="U96" s="316">
        <v>8.281</v>
      </c>
      <c r="V96" s="316">
        <v>41.69</v>
      </c>
      <c r="W96" s="316">
        <v>70.14</v>
      </c>
      <c r="X96" s="316">
        <v>14.732</v>
      </c>
      <c r="Y96" s="316">
        <v>27.267</v>
      </c>
      <c r="Z96" s="316">
        <v>17.951</v>
      </c>
      <c r="AA96" s="317">
        <f t="shared" si="2"/>
        <v>130.09</v>
      </c>
      <c r="AB96" s="310"/>
      <c r="AC96" s="310"/>
      <c r="AD96" s="310"/>
      <c r="AE96" s="310"/>
      <c r="AF96" s="310"/>
      <c r="AG96" s="310"/>
      <c r="AH96" s="310"/>
      <c r="AI96" s="310"/>
      <c r="AJ96" s="310"/>
      <c r="AK96" s="310"/>
      <c r="AL96" s="310"/>
      <c r="AM96" s="310"/>
      <c r="AN96" s="310"/>
      <c r="AO96" s="310"/>
      <c r="AP96" s="310"/>
      <c r="AQ96" s="310"/>
      <c r="AR96" s="310"/>
      <c r="AS96" s="310"/>
      <c r="AT96" s="310"/>
      <c r="AU96" s="310"/>
      <c r="AV96" s="310"/>
      <c r="AW96" s="310"/>
      <c r="AX96" s="310"/>
      <c r="AY96" s="310"/>
      <c r="AZ96" s="310"/>
    </row>
    <row r="97">
      <c r="A97" s="48"/>
      <c r="B97" s="48"/>
      <c r="C97" s="302"/>
      <c r="D97" s="302"/>
      <c r="E97" s="302"/>
      <c r="F97" s="302"/>
      <c r="G97" s="302"/>
      <c r="H97" s="302"/>
      <c r="I97" s="117"/>
      <c r="J97" s="117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>
      <c r="A98" s="48"/>
      <c r="B98" s="140"/>
      <c r="C98" s="302"/>
      <c r="D98" s="302"/>
      <c r="E98" s="302"/>
      <c r="F98" s="302"/>
      <c r="G98" s="302"/>
      <c r="H98" s="302"/>
      <c r="I98" s="117"/>
      <c r="J98" s="117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>
      <c r="A99" s="48"/>
      <c r="B99" s="140"/>
      <c r="C99" s="302"/>
      <c r="D99" s="302"/>
      <c r="E99" s="302"/>
      <c r="F99" s="302"/>
      <c r="G99" s="302"/>
      <c r="H99" s="302"/>
      <c r="I99" s="117"/>
      <c r="J99" s="117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>
      <c r="A100" s="48"/>
      <c r="B100" s="48"/>
      <c r="C100" s="302"/>
      <c r="D100" s="302"/>
      <c r="E100" s="302"/>
      <c r="F100" s="302"/>
      <c r="G100" s="302"/>
      <c r="H100" s="302"/>
      <c r="I100" s="117"/>
      <c r="J100" s="117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>
      <c r="A101" s="48"/>
      <c r="C101" s="302"/>
      <c r="D101" s="302"/>
      <c r="E101" s="302"/>
      <c r="F101" s="302"/>
      <c r="G101" s="302"/>
      <c r="H101" s="302"/>
      <c r="I101" s="302"/>
      <c r="J101" s="302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>
      <c r="A102" s="48"/>
      <c r="C102" s="302"/>
      <c r="D102" s="302"/>
      <c r="E102" s="302"/>
      <c r="F102" s="302"/>
      <c r="G102" s="302"/>
      <c r="H102" s="302"/>
      <c r="I102" s="302"/>
      <c r="J102" s="302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>
      <c r="A103" s="48"/>
      <c r="C103" s="302"/>
      <c r="D103" s="302"/>
      <c r="E103" s="302"/>
      <c r="F103" s="302"/>
      <c r="G103" s="302"/>
      <c r="H103" s="302"/>
      <c r="I103" s="302"/>
      <c r="J103" s="302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>
      <c r="A104" s="48"/>
      <c r="C104" s="302"/>
      <c r="D104" s="302"/>
      <c r="E104" s="302"/>
      <c r="F104" s="302"/>
      <c r="G104" s="302"/>
      <c r="H104" s="302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>
      <c r="A105" s="48"/>
      <c r="C105" s="302"/>
      <c r="D105" s="302"/>
      <c r="E105" s="302"/>
      <c r="F105" s="302"/>
      <c r="G105" s="302"/>
      <c r="H105" s="302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>
      <c r="A106" s="48"/>
      <c r="C106" s="302"/>
      <c r="D106" s="302"/>
      <c r="E106" s="302"/>
      <c r="F106" s="302"/>
      <c r="G106" s="302"/>
      <c r="H106" s="302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>
      <c r="A107" s="48"/>
      <c r="C107" s="302"/>
      <c r="D107" s="302"/>
      <c r="E107" s="302"/>
      <c r="F107" s="302"/>
      <c r="G107" s="302"/>
      <c r="H107" s="302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>
      <c r="A108" s="48"/>
      <c r="C108" s="302"/>
      <c r="D108" s="302"/>
      <c r="E108" s="302"/>
      <c r="F108" s="302"/>
      <c r="G108" s="302"/>
      <c r="H108" s="302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>
      <c r="A109" s="48"/>
      <c r="B109" s="48"/>
      <c r="C109" s="302"/>
      <c r="D109" s="302"/>
      <c r="E109" s="302"/>
      <c r="F109" s="302"/>
      <c r="G109" s="302"/>
      <c r="H109" s="302"/>
      <c r="I109" s="117"/>
      <c r="J109" s="117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>
      <c r="A110" s="48"/>
      <c r="B110" s="48"/>
      <c r="C110" s="302"/>
      <c r="D110" s="302"/>
      <c r="E110" s="302"/>
      <c r="F110" s="302"/>
      <c r="G110" s="302"/>
      <c r="H110" s="302"/>
      <c r="I110" s="117"/>
      <c r="J110" s="117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>
      <c r="A111" s="48"/>
      <c r="B111" s="48"/>
      <c r="C111" s="302"/>
      <c r="D111" s="302"/>
      <c r="E111" s="302"/>
      <c r="F111" s="302"/>
      <c r="G111" s="302"/>
      <c r="H111" s="302"/>
      <c r="I111" s="117"/>
      <c r="J111" s="117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>
      <c r="A112" s="48"/>
      <c r="B112" s="48"/>
      <c r="C112" s="302"/>
      <c r="D112" s="302"/>
      <c r="E112" s="302"/>
      <c r="F112" s="302"/>
      <c r="G112" s="302"/>
      <c r="H112" s="302"/>
      <c r="I112" s="117"/>
      <c r="J112" s="117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>
      <c r="A113" s="48"/>
      <c r="B113" s="48"/>
      <c r="C113" s="302"/>
      <c r="D113" s="302"/>
      <c r="E113" s="302"/>
      <c r="F113" s="302"/>
      <c r="G113" s="302"/>
      <c r="H113" s="302"/>
      <c r="I113" s="117"/>
      <c r="J113" s="117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>
      <c r="A114" s="48"/>
      <c r="B114" s="48"/>
      <c r="C114" s="302"/>
      <c r="D114" s="302"/>
      <c r="E114" s="302"/>
      <c r="F114" s="302"/>
      <c r="G114" s="302"/>
      <c r="H114" s="302"/>
      <c r="I114" s="117"/>
      <c r="J114" s="117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>
      <c r="A115" s="48"/>
      <c r="B115" s="48"/>
      <c r="C115" s="302"/>
      <c r="D115" s="302"/>
      <c r="E115" s="302"/>
      <c r="F115" s="302"/>
      <c r="G115" s="302"/>
      <c r="H115" s="302"/>
      <c r="I115" s="117"/>
      <c r="J115" s="117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>
      <c r="A116" s="48"/>
      <c r="B116" s="48"/>
      <c r="C116" s="302"/>
      <c r="D116" s="302"/>
      <c r="E116" s="302"/>
      <c r="F116" s="302"/>
      <c r="G116" s="302"/>
      <c r="H116" s="302"/>
      <c r="I116" s="117"/>
      <c r="J116" s="117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>
      <c r="A117" s="48"/>
      <c r="B117" s="48"/>
      <c r="C117" s="302"/>
      <c r="D117" s="302"/>
      <c r="E117" s="302"/>
      <c r="F117" s="302"/>
      <c r="G117" s="302"/>
      <c r="H117" s="302"/>
      <c r="I117" s="117"/>
      <c r="J117" s="11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>
      <c r="A118" s="48"/>
      <c r="B118" s="48"/>
      <c r="C118" s="302"/>
      <c r="D118" s="302"/>
      <c r="E118" s="302"/>
      <c r="F118" s="302"/>
      <c r="G118" s="302"/>
      <c r="H118" s="302"/>
      <c r="I118" s="117"/>
      <c r="J118" s="117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>
      <c r="A119" s="48"/>
      <c r="B119" s="48"/>
      <c r="C119" s="302"/>
      <c r="D119" s="302"/>
      <c r="E119" s="302"/>
      <c r="F119" s="302"/>
      <c r="G119" s="302"/>
      <c r="H119" s="302"/>
      <c r="I119" s="117"/>
      <c r="J119" s="117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>
      <c r="A120" s="48"/>
      <c r="B120" s="48"/>
      <c r="C120" s="302"/>
      <c r="D120" s="302"/>
      <c r="E120" s="302"/>
      <c r="F120" s="302"/>
      <c r="G120" s="302"/>
      <c r="H120" s="302"/>
      <c r="I120" s="117"/>
      <c r="J120" s="117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>
      <c r="A121" s="48"/>
      <c r="B121" s="48"/>
      <c r="C121" s="302"/>
      <c r="D121" s="302"/>
      <c r="E121" s="302"/>
      <c r="F121" s="302"/>
      <c r="G121" s="302"/>
      <c r="H121" s="302"/>
      <c r="I121" s="117"/>
      <c r="J121" s="117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>
      <c r="A122" s="48"/>
      <c r="B122" s="48"/>
      <c r="C122" s="302"/>
      <c r="D122" s="302"/>
      <c r="E122" s="302"/>
      <c r="F122" s="302"/>
      <c r="G122" s="302"/>
      <c r="H122" s="302"/>
      <c r="I122" s="117"/>
      <c r="J122" s="117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>
      <c r="A123" s="48"/>
      <c r="B123" s="48"/>
      <c r="C123" s="302"/>
      <c r="D123" s="302"/>
      <c r="E123" s="302"/>
      <c r="F123" s="302"/>
      <c r="G123" s="302"/>
      <c r="H123" s="302"/>
      <c r="I123" s="117"/>
      <c r="J123" s="117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>
      <c r="A124" s="48"/>
      <c r="B124" s="48"/>
      <c r="C124" s="302"/>
      <c r="D124" s="302"/>
      <c r="E124" s="302"/>
      <c r="F124" s="302"/>
      <c r="G124" s="302"/>
      <c r="H124" s="302"/>
      <c r="I124" s="117"/>
      <c r="J124" s="117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>
      <c r="A125" s="48"/>
      <c r="B125" s="48"/>
      <c r="C125" s="302"/>
      <c r="D125" s="302"/>
      <c r="E125" s="302"/>
      <c r="F125" s="302"/>
      <c r="G125" s="302"/>
      <c r="H125" s="302"/>
      <c r="I125" s="117"/>
      <c r="J125" s="117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>
      <c r="A126" s="48"/>
      <c r="B126" s="48"/>
      <c r="C126" s="302"/>
      <c r="D126" s="302"/>
      <c r="E126" s="302"/>
      <c r="F126" s="302"/>
      <c r="G126" s="302"/>
      <c r="H126" s="302"/>
      <c r="I126" s="117"/>
      <c r="J126" s="117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>
      <c r="A127" s="48"/>
      <c r="B127" s="48"/>
      <c r="C127" s="302"/>
      <c r="D127" s="302"/>
      <c r="E127" s="302"/>
      <c r="F127" s="302"/>
      <c r="G127" s="302"/>
      <c r="H127" s="302"/>
      <c r="I127" s="117"/>
      <c r="J127" s="117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>
      <c r="A128" s="48"/>
      <c r="B128" s="48"/>
      <c r="C128" s="302"/>
      <c r="D128" s="302"/>
      <c r="E128" s="302"/>
      <c r="F128" s="302"/>
      <c r="G128" s="302"/>
      <c r="H128" s="302"/>
      <c r="I128" s="117"/>
      <c r="J128" s="117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>
      <c r="A129" s="48"/>
      <c r="B129" s="48"/>
      <c r="C129" s="302"/>
      <c r="D129" s="302"/>
      <c r="E129" s="302"/>
      <c r="F129" s="302"/>
      <c r="G129" s="302"/>
      <c r="H129" s="302"/>
      <c r="I129" s="117"/>
      <c r="J129" s="117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>
      <c r="A130" s="48"/>
      <c r="B130" s="48"/>
      <c r="C130" s="302"/>
      <c r="D130" s="302"/>
      <c r="E130" s="302"/>
      <c r="F130" s="302"/>
      <c r="G130" s="302"/>
      <c r="H130" s="302"/>
      <c r="I130" s="117"/>
      <c r="J130" s="117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>
      <c r="A131" s="48"/>
      <c r="B131" s="48"/>
      <c r="C131" s="302"/>
      <c r="D131" s="302"/>
      <c r="E131" s="302"/>
      <c r="F131" s="302"/>
      <c r="G131" s="302"/>
      <c r="H131" s="302"/>
      <c r="I131" s="117"/>
      <c r="J131" s="117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>
      <c r="A132" s="48"/>
      <c r="B132" s="48"/>
      <c r="C132" s="302"/>
      <c r="D132" s="302"/>
      <c r="E132" s="302"/>
      <c r="F132" s="302"/>
      <c r="G132" s="302"/>
      <c r="H132" s="302"/>
      <c r="I132" s="117"/>
      <c r="J132" s="117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>
      <c r="A133" s="48"/>
      <c r="B133" s="48"/>
      <c r="C133" s="302"/>
      <c r="D133" s="302"/>
      <c r="E133" s="302"/>
      <c r="F133" s="302"/>
      <c r="G133" s="302"/>
      <c r="H133" s="302"/>
      <c r="I133" s="117"/>
      <c r="J133" s="117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>
      <c r="A134" s="48"/>
      <c r="B134" s="48"/>
      <c r="C134" s="302"/>
      <c r="D134" s="302"/>
      <c r="E134" s="302"/>
      <c r="F134" s="302"/>
      <c r="G134" s="302"/>
      <c r="H134" s="302"/>
      <c r="I134" s="117"/>
      <c r="J134" s="117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>
      <c r="A135" s="48"/>
      <c r="B135" s="48"/>
      <c r="C135" s="302"/>
      <c r="D135" s="302"/>
      <c r="E135" s="302"/>
      <c r="F135" s="302"/>
      <c r="G135" s="302"/>
      <c r="H135" s="302"/>
      <c r="I135" s="117"/>
      <c r="J135" s="117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>
      <c r="A136" s="48"/>
      <c r="B136" s="48"/>
      <c r="C136" s="302"/>
      <c r="D136" s="302"/>
      <c r="E136" s="302"/>
      <c r="F136" s="302"/>
      <c r="G136" s="302"/>
      <c r="H136" s="302"/>
      <c r="I136" s="117"/>
      <c r="J136" s="117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>
      <c r="A137" s="48"/>
      <c r="B137" s="48"/>
      <c r="C137" s="302"/>
      <c r="D137" s="302"/>
      <c r="E137" s="302"/>
      <c r="F137" s="302"/>
      <c r="G137" s="302"/>
      <c r="H137" s="302"/>
      <c r="I137" s="117"/>
      <c r="J137" s="117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>
      <c r="A138" s="48"/>
      <c r="B138" s="48"/>
      <c r="C138" s="302"/>
      <c r="D138" s="302"/>
      <c r="E138" s="302"/>
      <c r="F138" s="302"/>
      <c r="G138" s="302"/>
      <c r="H138" s="302"/>
      <c r="I138" s="117"/>
      <c r="J138" s="117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>
      <c r="A139" s="48"/>
      <c r="B139" s="48"/>
      <c r="C139" s="302"/>
      <c r="D139" s="302"/>
      <c r="E139" s="302"/>
      <c r="F139" s="302"/>
      <c r="G139" s="302"/>
      <c r="H139" s="302"/>
      <c r="I139" s="117"/>
      <c r="J139" s="117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>
      <c r="A140" s="48"/>
      <c r="B140" s="48"/>
      <c r="C140" s="302"/>
      <c r="D140" s="302"/>
      <c r="E140" s="302"/>
      <c r="F140" s="302"/>
      <c r="G140" s="302"/>
      <c r="H140" s="302"/>
      <c r="I140" s="117"/>
      <c r="J140" s="117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>
      <c r="A141" s="48"/>
      <c r="B141" s="48"/>
      <c r="C141" s="302"/>
      <c r="D141" s="302"/>
      <c r="E141" s="302"/>
      <c r="F141" s="302"/>
      <c r="G141" s="302"/>
      <c r="H141" s="302"/>
      <c r="I141" s="117"/>
      <c r="J141" s="117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>
      <c r="A142" s="48"/>
      <c r="B142" s="48"/>
      <c r="C142" s="302"/>
      <c r="D142" s="302"/>
      <c r="E142" s="302"/>
      <c r="F142" s="302"/>
      <c r="G142" s="302"/>
      <c r="H142" s="302"/>
      <c r="I142" s="117"/>
      <c r="J142" s="117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>
      <c r="A143" s="48"/>
      <c r="B143" s="48"/>
      <c r="C143" s="302"/>
      <c r="D143" s="302"/>
      <c r="E143" s="302"/>
      <c r="F143" s="302"/>
      <c r="G143" s="302"/>
      <c r="H143" s="302"/>
      <c r="I143" s="117"/>
      <c r="J143" s="117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>
      <c r="A144" s="48"/>
      <c r="B144" s="48"/>
      <c r="C144" s="302"/>
      <c r="D144" s="302"/>
      <c r="E144" s="302"/>
      <c r="F144" s="302"/>
      <c r="G144" s="302"/>
      <c r="H144" s="302"/>
      <c r="I144" s="117"/>
      <c r="J144" s="117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>
      <c r="A145" s="48"/>
      <c r="B145" s="48"/>
      <c r="C145" s="302"/>
      <c r="D145" s="302"/>
      <c r="E145" s="302"/>
      <c r="F145" s="302"/>
      <c r="G145" s="302"/>
      <c r="H145" s="302"/>
      <c r="I145" s="117"/>
      <c r="J145" s="117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>
      <c r="A146" s="48"/>
      <c r="B146" s="48"/>
      <c r="C146" s="302"/>
      <c r="D146" s="302"/>
      <c r="E146" s="302"/>
      <c r="F146" s="302"/>
      <c r="G146" s="302"/>
      <c r="H146" s="302"/>
      <c r="I146" s="117"/>
      <c r="J146" s="117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>
      <c r="A147" s="48"/>
      <c r="B147" s="48"/>
      <c r="C147" s="302"/>
      <c r="D147" s="302"/>
      <c r="E147" s="302"/>
      <c r="F147" s="302"/>
      <c r="G147" s="302"/>
      <c r="H147" s="302"/>
      <c r="I147" s="117"/>
      <c r="J147" s="117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>
      <c r="A148" s="48"/>
      <c r="B148" s="48"/>
      <c r="C148" s="302"/>
      <c r="D148" s="302"/>
      <c r="E148" s="302"/>
      <c r="F148" s="302"/>
      <c r="G148" s="302"/>
      <c r="H148" s="302"/>
      <c r="I148" s="117"/>
      <c r="J148" s="117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>
      <c r="A149" s="48"/>
      <c r="B149" s="48"/>
      <c r="C149" s="302"/>
      <c r="D149" s="302"/>
      <c r="E149" s="302"/>
      <c r="F149" s="302"/>
      <c r="G149" s="302"/>
      <c r="H149" s="302"/>
      <c r="I149" s="117"/>
      <c r="J149" s="117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>
      <c r="A150" s="48"/>
      <c r="B150" s="48"/>
      <c r="C150" s="302"/>
      <c r="D150" s="302"/>
      <c r="E150" s="302"/>
      <c r="F150" s="302"/>
      <c r="G150" s="302"/>
      <c r="H150" s="302"/>
      <c r="I150" s="117"/>
      <c r="J150" s="11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>
      <c r="A151" s="48"/>
      <c r="B151" s="48"/>
      <c r="C151" s="302"/>
      <c r="D151" s="302"/>
      <c r="E151" s="302"/>
      <c r="F151" s="302"/>
      <c r="G151" s="302"/>
      <c r="H151" s="302"/>
      <c r="I151" s="117"/>
      <c r="J151" s="117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>
      <c r="A152" s="48"/>
      <c r="B152" s="48"/>
      <c r="C152" s="302"/>
      <c r="D152" s="302"/>
      <c r="E152" s="302"/>
      <c r="F152" s="302"/>
      <c r="G152" s="302"/>
      <c r="H152" s="302"/>
      <c r="I152" s="117"/>
      <c r="J152" s="117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>
      <c r="A153" s="48"/>
      <c r="B153" s="48"/>
      <c r="C153" s="302"/>
      <c r="D153" s="302"/>
      <c r="E153" s="302"/>
      <c r="F153" s="302"/>
      <c r="G153" s="302"/>
      <c r="H153" s="302"/>
      <c r="I153" s="117"/>
      <c r="J153" s="117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>
      <c r="A154" s="48"/>
      <c r="B154" s="48"/>
      <c r="C154" s="302"/>
      <c r="D154" s="302"/>
      <c r="E154" s="302"/>
      <c r="F154" s="302"/>
      <c r="G154" s="302"/>
      <c r="H154" s="302"/>
      <c r="I154" s="117"/>
      <c r="J154" s="117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>
      <c r="A155" s="48"/>
      <c r="B155" s="48"/>
      <c r="C155" s="302"/>
      <c r="D155" s="302"/>
      <c r="E155" s="302"/>
      <c r="F155" s="302"/>
      <c r="G155" s="302"/>
      <c r="H155" s="302"/>
      <c r="I155" s="117"/>
      <c r="J155" s="117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>
      <c r="A156" s="48"/>
      <c r="B156" s="48"/>
      <c r="C156" s="302"/>
      <c r="D156" s="302"/>
      <c r="E156" s="302"/>
      <c r="F156" s="302"/>
      <c r="G156" s="302"/>
      <c r="H156" s="302"/>
      <c r="I156" s="117"/>
      <c r="J156" s="117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>
      <c r="A157" s="48"/>
      <c r="B157" s="48"/>
      <c r="C157" s="302"/>
      <c r="D157" s="302"/>
      <c r="E157" s="302"/>
      <c r="F157" s="302"/>
      <c r="G157" s="302"/>
      <c r="H157" s="302"/>
      <c r="I157" s="117"/>
      <c r="J157" s="117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>
      <c r="A158" s="48"/>
      <c r="B158" s="48"/>
      <c r="C158" s="302"/>
      <c r="D158" s="302"/>
      <c r="E158" s="302"/>
      <c r="F158" s="302"/>
      <c r="G158" s="302"/>
      <c r="H158" s="302"/>
      <c r="I158" s="117"/>
      <c r="J158" s="117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>
      <c r="A159" s="48"/>
      <c r="B159" s="48"/>
      <c r="C159" s="302"/>
      <c r="D159" s="302"/>
      <c r="E159" s="302"/>
      <c r="F159" s="302"/>
      <c r="G159" s="302"/>
      <c r="H159" s="302"/>
      <c r="I159" s="117"/>
      <c r="J159" s="117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>
      <c r="A160" s="48"/>
      <c r="B160" s="48"/>
      <c r="C160" s="302"/>
      <c r="D160" s="302"/>
      <c r="E160" s="302"/>
      <c r="F160" s="302"/>
      <c r="G160" s="302"/>
      <c r="H160" s="302"/>
      <c r="I160" s="117"/>
      <c r="J160" s="117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>
      <c r="A161" s="48"/>
      <c r="B161" s="48"/>
      <c r="C161" s="302"/>
      <c r="D161" s="302"/>
      <c r="E161" s="302"/>
      <c r="F161" s="302"/>
      <c r="G161" s="302"/>
      <c r="H161" s="302"/>
      <c r="I161" s="117"/>
      <c r="J161" s="117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>
      <c r="A162" s="48"/>
      <c r="B162" s="48"/>
      <c r="C162" s="302"/>
      <c r="D162" s="302"/>
      <c r="E162" s="302"/>
      <c r="F162" s="302"/>
      <c r="G162" s="302"/>
      <c r="H162" s="302"/>
      <c r="I162" s="117"/>
      <c r="J162" s="117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>
      <c r="A163" s="48"/>
      <c r="B163" s="48"/>
      <c r="C163" s="302"/>
      <c r="D163" s="302"/>
      <c r="E163" s="302"/>
      <c r="F163" s="302"/>
      <c r="G163" s="302"/>
      <c r="H163" s="302"/>
      <c r="I163" s="117"/>
      <c r="J163" s="117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>
      <c r="A164" s="48"/>
      <c r="B164" s="48"/>
      <c r="C164" s="302"/>
      <c r="D164" s="302"/>
      <c r="E164" s="302"/>
      <c r="F164" s="302"/>
      <c r="G164" s="302"/>
      <c r="H164" s="302"/>
      <c r="I164" s="117"/>
      <c r="J164" s="117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>
      <c r="A165" s="48"/>
      <c r="B165" s="48"/>
      <c r="C165" s="302"/>
      <c r="D165" s="302"/>
      <c r="E165" s="302"/>
      <c r="F165" s="302"/>
      <c r="G165" s="302"/>
      <c r="H165" s="302"/>
      <c r="I165" s="117"/>
      <c r="J165" s="117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>
      <c r="A166" s="48"/>
      <c r="B166" s="48"/>
      <c r="C166" s="302"/>
      <c r="D166" s="302"/>
      <c r="E166" s="302"/>
      <c r="F166" s="302"/>
      <c r="G166" s="302"/>
      <c r="H166" s="302"/>
      <c r="I166" s="117"/>
      <c r="J166" s="117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>
      <c r="A167" s="48"/>
      <c r="B167" s="48"/>
      <c r="C167" s="302"/>
      <c r="D167" s="302"/>
      <c r="E167" s="302"/>
      <c r="F167" s="302"/>
      <c r="G167" s="302"/>
      <c r="H167" s="302"/>
      <c r="I167" s="117"/>
      <c r="J167" s="117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>
      <c r="A168" s="48"/>
      <c r="B168" s="48"/>
      <c r="C168" s="302"/>
      <c r="D168" s="302"/>
      <c r="E168" s="302"/>
      <c r="F168" s="302"/>
      <c r="G168" s="302"/>
      <c r="H168" s="302"/>
      <c r="I168" s="117"/>
      <c r="J168" s="117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>
      <c r="A169" s="48"/>
      <c r="B169" s="48"/>
      <c r="C169" s="302"/>
      <c r="D169" s="302"/>
      <c r="E169" s="302"/>
      <c r="F169" s="302"/>
      <c r="G169" s="302"/>
      <c r="H169" s="302"/>
      <c r="I169" s="117"/>
      <c r="J169" s="117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>
      <c r="A170" s="48"/>
      <c r="B170" s="48"/>
      <c r="C170" s="302"/>
      <c r="D170" s="302"/>
      <c r="E170" s="302"/>
      <c r="F170" s="302"/>
      <c r="G170" s="302"/>
      <c r="H170" s="302"/>
      <c r="I170" s="117"/>
      <c r="J170" s="117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>
      <c r="A171" s="48"/>
      <c r="B171" s="48"/>
      <c r="C171" s="302"/>
      <c r="D171" s="302"/>
      <c r="E171" s="302"/>
      <c r="F171" s="302"/>
      <c r="G171" s="302"/>
      <c r="H171" s="302"/>
      <c r="I171" s="117"/>
      <c r="J171" s="117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>
      <c r="A172" s="48"/>
      <c r="B172" s="48"/>
      <c r="C172" s="302"/>
      <c r="D172" s="302"/>
      <c r="E172" s="302"/>
      <c r="F172" s="302"/>
      <c r="G172" s="302"/>
      <c r="H172" s="302"/>
      <c r="I172" s="117"/>
      <c r="J172" s="117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>
      <c r="A173" s="48"/>
      <c r="B173" s="48"/>
      <c r="C173" s="302"/>
      <c r="D173" s="302"/>
      <c r="E173" s="302"/>
      <c r="F173" s="302"/>
      <c r="G173" s="302"/>
      <c r="H173" s="302"/>
      <c r="I173" s="117"/>
      <c r="J173" s="117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>
      <c r="A174" s="48"/>
      <c r="B174" s="48"/>
      <c r="C174" s="302"/>
      <c r="D174" s="302"/>
      <c r="E174" s="302"/>
      <c r="F174" s="302"/>
      <c r="G174" s="302"/>
      <c r="H174" s="302"/>
      <c r="I174" s="117"/>
      <c r="J174" s="117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>
      <c r="A175" s="48"/>
      <c r="B175" s="48"/>
      <c r="C175" s="302"/>
      <c r="D175" s="302"/>
      <c r="E175" s="302"/>
      <c r="F175" s="302"/>
      <c r="G175" s="302"/>
      <c r="H175" s="302"/>
      <c r="I175" s="117"/>
      <c r="J175" s="117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>
      <c r="A176" s="48"/>
      <c r="B176" s="48"/>
      <c r="C176" s="302"/>
      <c r="D176" s="302"/>
      <c r="E176" s="302"/>
      <c r="F176" s="302"/>
      <c r="G176" s="302"/>
      <c r="H176" s="302"/>
      <c r="I176" s="117"/>
      <c r="J176" s="117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>
      <c r="A177" s="48"/>
      <c r="B177" s="48"/>
      <c r="C177" s="302"/>
      <c r="D177" s="302"/>
      <c r="E177" s="302"/>
      <c r="F177" s="302"/>
      <c r="G177" s="302"/>
      <c r="H177" s="302"/>
      <c r="I177" s="117"/>
      <c r="J177" s="117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>
      <c r="A178" s="48"/>
      <c r="B178" s="48"/>
      <c r="C178" s="302"/>
      <c r="D178" s="302"/>
      <c r="E178" s="302"/>
      <c r="F178" s="302"/>
      <c r="G178" s="302"/>
      <c r="H178" s="302"/>
      <c r="I178" s="117"/>
      <c r="J178" s="117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>
      <c r="A179" s="48"/>
      <c r="B179" s="48"/>
      <c r="C179" s="302"/>
      <c r="D179" s="302"/>
      <c r="E179" s="302"/>
      <c r="F179" s="302"/>
      <c r="G179" s="302"/>
      <c r="H179" s="302"/>
      <c r="I179" s="117"/>
      <c r="J179" s="117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>
      <c r="A180" s="48"/>
      <c r="B180" s="48"/>
      <c r="C180" s="302"/>
      <c r="D180" s="302"/>
      <c r="E180" s="302"/>
      <c r="F180" s="302"/>
      <c r="G180" s="302"/>
      <c r="H180" s="302"/>
      <c r="I180" s="117"/>
      <c r="J180" s="117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>
      <c r="A181" s="48"/>
      <c r="B181" s="48"/>
      <c r="C181" s="302"/>
      <c r="D181" s="302"/>
      <c r="E181" s="302"/>
      <c r="F181" s="302"/>
      <c r="G181" s="302"/>
      <c r="H181" s="302"/>
      <c r="I181" s="117"/>
      <c r="J181" s="117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>
      <c r="A182" s="48"/>
      <c r="B182" s="48"/>
      <c r="C182" s="302"/>
      <c r="D182" s="302"/>
      <c r="E182" s="302"/>
      <c r="F182" s="302"/>
      <c r="G182" s="302"/>
      <c r="H182" s="302"/>
      <c r="I182" s="117"/>
      <c r="J182" s="117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>
      <c r="A183" s="48"/>
      <c r="B183" s="48"/>
      <c r="C183" s="302"/>
      <c r="D183" s="302"/>
      <c r="E183" s="302"/>
      <c r="F183" s="302"/>
      <c r="G183" s="302"/>
      <c r="H183" s="302"/>
      <c r="I183" s="117"/>
      <c r="J183" s="117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>
      <c r="A184" s="48"/>
      <c r="B184" s="48"/>
      <c r="C184" s="302"/>
      <c r="D184" s="302"/>
      <c r="E184" s="302"/>
      <c r="F184" s="302"/>
      <c r="G184" s="302"/>
      <c r="H184" s="302"/>
      <c r="I184" s="117"/>
      <c r="J184" s="117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>
      <c r="A185" s="48"/>
      <c r="B185" s="48"/>
      <c r="C185" s="302"/>
      <c r="D185" s="302"/>
      <c r="E185" s="302"/>
      <c r="F185" s="302"/>
      <c r="G185" s="302"/>
      <c r="H185" s="302"/>
      <c r="I185" s="117"/>
      <c r="J185" s="117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>
      <c r="A186" s="48"/>
      <c r="B186" s="48"/>
      <c r="C186" s="302"/>
      <c r="D186" s="302"/>
      <c r="E186" s="302"/>
      <c r="F186" s="302"/>
      <c r="G186" s="302"/>
      <c r="H186" s="302"/>
      <c r="I186" s="117"/>
      <c r="J186" s="117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>
      <c r="A187" s="48"/>
      <c r="B187" s="48"/>
      <c r="C187" s="302"/>
      <c r="D187" s="302"/>
      <c r="E187" s="302"/>
      <c r="F187" s="302"/>
      <c r="G187" s="302"/>
      <c r="H187" s="302"/>
      <c r="I187" s="117"/>
      <c r="J187" s="117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>
      <c r="A188" s="48"/>
      <c r="B188" s="48"/>
      <c r="C188" s="302"/>
      <c r="D188" s="302"/>
      <c r="E188" s="302"/>
      <c r="F188" s="302"/>
      <c r="G188" s="302"/>
      <c r="H188" s="302"/>
      <c r="I188" s="117"/>
      <c r="J188" s="117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>
      <c r="A189" s="48"/>
      <c r="B189" s="48"/>
      <c r="C189" s="302"/>
      <c r="D189" s="302"/>
      <c r="E189" s="302"/>
      <c r="F189" s="302"/>
      <c r="G189" s="302"/>
      <c r="H189" s="302"/>
      <c r="I189" s="117"/>
      <c r="J189" s="117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>
      <c r="A190" s="48"/>
      <c r="B190" s="48"/>
      <c r="C190" s="302"/>
      <c r="D190" s="302"/>
      <c r="E190" s="302"/>
      <c r="F190" s="302"/>
      <c r="G190" s="302"/>
      <c r="H190" s="302"/>
      <c r="I190" s="117"/>
      <c r="J190" s="117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>
      <c r="A191" s="48"/>
      <c r="B191" s="48"/>
      <c r="C191" s="302"/>
      <c r="D191" s="302"/>
      <c r="E191" s="302"/>
      <c r="F191" s="302"/>
      <c r="G191" s="302"/>
      <c r="H191" s="302"/>
      <c r="I191" s="117"/>
      <c r="J191" s="117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>
      <c r="A192" s="48"/>
      <c r="B192" s="48"/>
      <c r="C192" s="302"/>
      <c r="D192" s="302"/>
      <c r="E192" s="302"/>
      <c r="F192" s="302"/>
      <c r="G192" s="302"/>
      <c r="H192" s="302"/>
      <c r="I192" s="117"/>
      <c r="J192" s="117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>
      <c r="A193" s="48"/>
      <c r="B193" s="48"/>
      <c r="C193" s="302"/>
      <c r="D193" s="302"/>
      <c r="E193" s="302"/>
      <c r="F193" s="302"/>
      <c r="G193" s="302"/>
      <c r="H193" s="302"/>
      <c r="I193" s="117"/>
      <c r="J193" s="117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>
      <c r="A194" s="48"/>
      <c r="B194" s="48"/>
      <c r="C194" s="302"/>
      <c r="D194" s="302"/>
      <c r="E194" s="302"/>
      <c r="F194" s="302"/>
      <c r="G194" s="302"/>
      <c r="H194" s="302"/>
      <c r="I194" s="117"/>
      <c r="J194" s="117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>
      <c r="A195" s="48"/>
      <c r="B195" s="48"/>
      <c r="C195" s="302"/>
      <c r="D195" s="302"/>
      <c r="E195" s="302"/>
      <c r="F195" s="302"/>
      <c r="G195" s="302"/>
      <c r="H195" s="302"/>
      <c r="I195" s="117"/>
      <c r="J195" s="117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>
      <c r="A196" s="48"/>
      <c r="B196" s="48"/>
      <c r="C196" s="302"/>
      <c r="D196" s="302"/>
      <c r="E196" s="302"/>
      <c r="F196" s="302"/>
      <c r="G196" s="302"/>
      <c r="H196" s="302"/>
      <c r="I196" s="117"/>
      <c r="J196" s="117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>
      <c r="A197" s="48"/>
      <c r="B197" s="48"/>
      <c r="C197" s="302"/>
      <c r="D197" s="302"/>
      <c r="E197" s="302"/>
      <c r="F197" s="302"/>
      <c r="G197" s="302"/>
      <c r="H197" s="302"/>
      <c r="I197" s="117"/>
      <c r="J197" s="117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>
      <c r="A198" s="48"/>
      <c r="B198" s="48"/>
      <c r="C198" s="302"/>
      <c r="D198" s="302"/>
      <c r="E198" s="302"/>
      <c r="F198" s="302"/>
      <c r="G198" s="302"/>
      <c r="H198" s="302"/>
      <c r="I198" s="117"/>
      <c r="J198" s="117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>
      <c r="A199" s="48"/>
      <c r="B199" s="48"/>
      <c r="C199" s="302"/>
      <c r="D199" s="302"/>
      <c r="E199" s="302"/>
      <c r="F199" s="302"/>
      <c r="G199" s="302"/>
      <c r="H199" s="302"/>
      <c r="I199" s="117"/>
      <c r="J199" s="117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>
      <c r="A200" s="48"/>
      <c r="B200" s="48"/>
      <c r="C200" s="302"/>
      <c r="D200" s="302"/>
      <c r="E200" s="302"/>
      <c r="F200" s="302"/>
      <c r="G200" s="302"/>
      <c r="H200" s="302"/>
      <c r="I200" s="117"/>
      <c r="J200" s="117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>
      <c r="A201" s="48"/>
      <c r="B201" s="48"/>
      <c r="C201" s="302"/>
      <c r="D201" s="302"/>
      <c r="E201" s="302"/>
      <c r="F201" s="302"/>
      <c r="G201" s="302"/>
      <c r="H201" s="302"/>
      <c r="I201" s="117"/>
      <c r="J201" s="117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>
      <c r="A202" s="48"/>
      <c r="B202" s="48"/>
      <c r="C202" s="302"/>
      <c r="D202" s="302"/>
      <c r="E202" s="302"/>
      <c r="F202" s="302"/>
      <c r="G202" s="302"/>
      <c r="H202" s="302"/>
      <c r="I202" s="117"/>
      <c r="J202" s="117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>
      <c r="A203" s="48"/>
      <c r="B203" s="48"/>
      <c r="C203" s="302"/>
      <c r="D203" s="302"/>
      <c r="E203" s="302"/>
      <c r="F203" s="302"/>
      <c r="G203" s="302"/>
      <c r="H203" s="302"/>
      <c r="I203" s="117"/>
      <c r="J203" s="117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>
      <c r="A204" s="48"/>
      <c r="B204" s="48"/>
      <c r="C204" s="302"/>
      <c r="D204" s="302"/>
      <c r="E204" s="302"/>
      <c r="F204" s="302"/>
      <c r="G204" s="302"/>
      <c r="H204" s="302"/>
      <c r="I204" s="117"/>
      <c r="J204" s="117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>
      <c r="A205" s="48"/>
      <c r="B205" s="48"/>
      <c r="C205" s="302"/>
      <c r="D205" s="302"/>
      <c r="E205" s="302"/>
      <c r="F205" s="302"/>
      <c r="G205" s="302"/>
      <c r="H205" s="302"/>
      <c r="I205" s="117"/>
      <c r="J205" s="117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>
      <c r="A206" s="48"/>
      <c r="B206" s="48"/>
      <c r="C206" s="302"/>
      <c r="D206" s="302"/>
      <c r="E206" s="302"/>
      <c r="F206" s="302"/>
      <c r="G206" s="302"/>
      <c r="H206" s="302"/>
      <c r="I206" s="117"/>
      <c r="J206" s="117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>
      <c r="A207" s="48"/>
      <c r="B207" s="48"/>
      <c r="C207" s="302"/>
      <c r="D207" s="302"/>
      <c r="E207" s="302"/>
      <c r="F207" s="302"/>
      <c r="G207" s="302"/>
      <c r="H207" s="302"/>
      <c r="I207" s="117"/>
      <c r="J207" s="117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>
      <c r="A208" s="48"/>
      <c r="B208" s="48"/>
      <c r="C208" s="302"/>
      <c r="D208" s="302"/>
      <c r="E208" s="302"/>
      <c r="F208" s="302"/>
      <c r="G208" s="302"/>
      <c r="H208" s="302"/>
      <c r="I208" s="117"/>
      <c r="J208" s="117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>
      <c r="A209" s="48"/>
      <c r="B209" s="48"/>
      <c r="C209" s="302"/>
      <c r="D209" s="302"/>
      <c r="E209" s="302"/>
      <c r="F209" s="302"/>
      <c r="G209" s="302"/>
      <c r="H209" s="302"/>
      <c r="I209" s="117"/>
      <c r="J209" s="117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>
      <c r="A210" s="48"/>
      <c r="B210" s="48"/>
      <c r="C210" s="302"/>
      <c r="D210" s="302"/>
      <c r="E210" s="302"/>
      <c r="F210" s="302"/>
      <c r="G210" s="302"/>
      <c r="H210" s="302"/>
      <c r="I210" s="117"/>
      <c r="J210" s="117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>
      <c r="A211" s="48"/>
      <c r="B211" s="48"/>
      <c r="C211" s="302"/>
      <c r="D211" s="302"/>
      <c r="E211" s="302"/>
      <c r="F211" s="302"/>
      <c r="G211" s="302"/>
      <c r="H211" s="302"/>
      <c r="I211" s="117"/>
      <c r="J211" s="117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>
      <c r="A212" s="48"/>
      <c r="B212" s="48"/>
      <c r="C212" s="302"/>
      <c r="D212" s="302"/>
      <c r="E212" s="302"/>
      <c r="F212" s="302"/>
      <c r="G212" s="302"/>
      <c r="H212" s="302"/>
      <c r="I212" s="117"/>
      <c r="J212" s="117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>
      <c r="A213" s="48"/>
      <c r="B213" s="48"/>
      <c r="C213" s="302"/>
      <c r="D213" s="302"/>
      <c r="E213" s="302"/>
      <c r="F213" s="302"/>
      <c r="G213" s="302"/>
      <c r="H213" s="302"/>
      <c r="I213" s="117"/>
      <c r="J213" s="117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>
      <c r="A214" s="48"/>
      <c r="B214" s="48"/>
      <c r="C214" s="302"/>
      <c r="D214" s="302"/>
      <c r="E214" s="302"/>
      <c r="F214" s="302"/>
      <c r="G214" s="302"/>
      <c r="H214" s="302"/>
      <c r="I214" s="117"/>
      <c r="J214" s="117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>
      <c r="A215" s="48"/>
      <c r="B215" s="48"/>
      <c r="C215" s="302"/>
      <c r="D215" s="302"/>
      <c r="E215" s="302"/>
      <c r="F215" s="302"/>
      <c r="G215" s="302"/>
      <c r="H215" s="302"/>
      <c r="I215" s="117"/>
      <c r="J215" s="117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>
      <c r="A216" s="48"/>
      <c r="B216" s="48"/>
      <c r="C216" s="302"/>
      <c r="D216" s="302"/>
      <c r="E216" s="302"/>
      <c r="F216" s="302"/>
      <c r="G216" s="302"/>
      <c r="H216" s="302"/>
      <c r="I216" s="117"/>
      <c r="J216" s="117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>
      <c r="A217" s="48"/>
      <c r="B217" s="48"/>
      <c r="C217" s="302"/>
      <c r="D217" s="302"/>
      <c r="E217" s="302"/>
      <c r="F217" s="302"/>
      <c r="G217" s="302"/>
      <c r="H217" s="302"/>
      <c r="I217" s="117"/>
      <c r="J217" s="117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>
      <c r="A218" s="48"/>
      <c r="B218" s="48"/>
      <c r="C218" s="302"/>
      <c r="D218" s="302"/>
      <c r="E218" s="302"/>
      <c r="F218" s="302"/>
      <c r="G218" s="302"/>
      <c r="H218" s="302"/>
      <c r="I218" s="117"/>
      <c r="J218" s="117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>
      <c r="A219" s="48"/>
      <c r="B219" s="48"/>
      <c r="C219" s="302"/>
      <c r="D219" s="302"/>
      <c r="E219" s="302"/>
      <c r="F219" s="302"/>
      <c r="G219" s="302"/>
      <c r="H219" s="302"/>
      <c r="I219" s="117"/>
      <c r="J219" s="117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>
      <c r="A220" s="48"/>
      <c r="B220" s="48"/>
      <c r="C220" s="302"/>
      <c r="D220" s="302"/>
      <c r="E220" s="302"/>
      <c r="F220" s="302"/>
      <c r="G220" s="302"/>
      <c r="H220" s="302"/>
      <c r="I220" s="117"/>
      <c r="J220" s="117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>
      <c r="A221" s="48"/>
      <c r="B221" s="48"/>
      <c r="C221" s="302"/>
      <c r="D221" s="302"/>
      <c r="E221" s="302"/>
      <c r="F221" s="302"/>
      <c r="G221" s="302"/>
      <c r="H221" s="302"/>
      <c r="I221" s="117"/>
      <c r="J221" s="117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>
      <c r="A222" s="48"/>
      <c r="B222" s="48"/>
      <c r="C222" s="302"/>
      <c r="D222" s="302"/>
      <c r="E222" s="302"/>
      <c r="F222" s="302"/>
      <c r="G222" s="302"/>
      <c r="H222" s="302"/>
      <c r="I222" s="117"/>
      <c r="J222" s="117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>
      <c r="A223" s="48"/>
      <c r="B223" s="48"/>
      <c r="C223" s="302"/>
      <c r="D223" s="302"/>
      <c r="E223" s="302"/>
      <c r="F223" s="302"/>
      <c r="G223" s="302"/>
      <c r="H223" s="302"/>
      <c r="I223" s="117"/>
      <c r="J223" s="117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>
      <c r="A224" s="48"/>
      <c r="B224" s="48"/>
      <c r="C224" s="302"/>
      <c r="D224" s="302"/>
      <c r="E224" s="302"/>
      <c r="F224" s="302"/>
      <c r="G224" s="302"/>
      <c r="H224" s="302"/>
      <c r="I224" s="117"/>
      <c r="J224" s="117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>
      <c r="A225" s="48"/>
      <c r="B225" s="48"/>
      <c r="C225" s="302"/>
      <c r="D225" s="302"/>
      <c r="E225" s="302"/>
      <c r="F225" s="302"/>
      <c r="G225" s="302"/>
      <c r="H225" s="302"/>
      <c r="I225" s="117"/>
      <c r="J225" s="117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>
      <c r="A226" s="48"/>
      <c r="B226" s="48"/>
      <c r="C226" s="302"/>
      <c r="D226" s="302"/>
      <c r="E226" s="302"/>
      <c r="F226" s="302"/>
      <c r="G226" s="302"/>
      <c r="H226" s="302"/>
      <c r="I226" s="117"/>
      <c r="J226" s="117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>
      <c r="A227" s="48"/>
      <c r="B227" s="48"/>
      <c r="C227" s="302"/>
      <c r="D227" s="302"/>
      <c r="E227" s="302"/>
      <c r="F227" s="302"/>
      <c r="G227" s="302"/>
      <c r="H227" s="302"/>
      <c r="I227" s="117"/>
      <c r="J227" s="117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>
      <c r="A228" s="48"/>
      <c r="B228" s="48"/>
      <c r="C228" s="302"/>
      <c r="D228" s="302"/>
      <c r="E228" s="302"/>
      <c r="F228" s="302"/>
      <c r="G228" s="302"/>
      <c r="H228" s="302"/>
      <c r="I228" s="117"/>
      <c r="J228" s="117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>
      <c r="A229" s="48"/>
      <c r="B229" s="48"/>
      <c r="C229" s="302"/>
      <c r="D229" s="302"/>
      <c r="E229" s="302"/>
      <c r="F229" s="302"/>
      <c r="G229" s="302"/>
      <c r="H229" s="302"/>
      <c r="I229" s="117"/>
      <c r="J229" s="117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>
      <c r="A230" s="48"/>
      <c r="B230" s="48"/>
      <c r="C230" s="302"/>
      <c r="D230" s="302"/>
      <c r="E230" s="302"/>
      <c r="F230" s="302"/>
      <c r="G230" s="302"/>
      <c r="H230" s="302"/>
      <c r="I230" s="117"/>
      <c r="J230" s="117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>
      <c r="A231" s="48"/>
      <c r="B231" s="48"/>
      <c r="C231" s="302"/>
      <c r="D231" s="302"/>
      <c r="E231" s="302"/>
      <c r="F231" s="302"/>
      <c r="G231" s="302"/>
      <c r="H231" s="302"/>
      <c r="I231" s="117"/>
      <c r="J231" s="117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>
      <c r="A232" s="48"/>
      <c r="B232" s="48"/>
      <c r="C232" s="302"/>
      <c r="D232" s="302"/>
      <c r="E232" s="302"/>
      <c r="F232" s="302"/>
      <c r="G232" s="302"/>
      <c r="H232" s="302"/>
      <c r="I232" s="117"/>
      <c r="J232" s="117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>
      <c r="A233" s="48"/>
      <c r="B233" s="48"/>
      <c r="C233" s="302"/>
      <c r="D233" s="302"/>
      <c r="E233" s="302"/>
      <c r="F233" s="302"/>
      <c r="G233" s="302"/>
      <c r="H233" s="302"/>
      <c r="I233" s="117"/>
      <c r="J233" s="117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>
      <c r="A234" s="48"/>
      <c r="B234" s="48"/>
      <c r="C234" s="302"/>
      <c r="D234" s="302"/>
      <c r="E234" s="302"/>
      <c r="F234" s="302"/>
      <c r="G234" s="302"/>
      <c r="H234" s="302"/>
      <c r="I234" s="117"/>
      <c r="J234" s="117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>
      <c r="A235" s="48"/>
      <c r="B235" s="48"/>
      <c r="C235" s="302"/>
      <c r="D235" s="302"/>
      <c r="E235" s="302"/>
      <c r="F235" s="302"/>
      <c r="G235" s="302"/>
      <c r="H235" s="302"/>
      <c r="I235" s="117"/>
      <c r="J235" s="117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>
      <c r="A236" s="48"/>
      <c r="B236" s="48"/>
      <c r="C236" s="302"/>
      <c r="D236" s="302"/>
      <c r="E236" s="302"/>
      <c r="F236" s="302"/>
      <c r="G236" s="302"/>
      <c r="H236" s="302"/>
      <c r="I236" s="117"/>
      <c r="J236" s="117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>
      <c r="A237" s="48"/>
      <c r="B237" s="48"/>
      <c r="C237" s="302"/>
      <c r="D237" s="302"/>
      <c r="E237" s="302"/>
      <c r="F237" s="302"/>
      <c r="G237" s="302"/>
      <c r="H237" s="302"/>
      <c r="I237" s="117"/>
      <c r="J237" s="117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>
      <c r="A238" s="48"/>
      <c r="B238" s="48"/>
      <c r="C238" s="302"/>
      <c r="D238" s="302"/>
      <c r="E238" s="302"/>
      <c r="F238" s="302"/>
      <c r="G238" s="302"/>
      <c r="H238" s="302"/>
      <c r="I238" s="117"/>
      <c r="J238" s="117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>
      <c r="A239" s="48"/>
      <c r="B239" s="48"/>
      <c r="C239" s="302"/>
      <c r="D239" s="302"/>
      <c r="E239" s="302"/>
      <c r="F239" s="302"/>
      <c r="G239" s="302"/>
      <c r="H239" s="302"/>
      <c r="I239" s="117"/>
      <c r="J239" s="117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>
      <c r="A240" s="48"/>
      <c r="B240" s="48"/>
      <c r="C240" s="302"/>
      <c r="D240" s="302"/>
      <c r="E240" s="302"/>
      <c r="F240" s="302"/>
      <c r="G240" s="302"/>
      <c r="H240" s="302"/>
      <c r="I240" s="117"/>
      <c r="J240" s="117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>
      <c r="A241" s="48"/>
      <c r="B241" s="48"/>
      <c r="C241" s="302"/>
      <c r="D241" s="302"/>
      <c r="E241" s="302"/>
      <c r="F241" s="302"/>
      <c r="G241" s="302"/>
      <c r="H241" s="302"/>
      <c r="I241" s="117"/>
      <c r="J241" s="117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>
      <c r="A242" s="48"/>
      <c r="B242" s="48"/>
      <c r="C242" s="302"/>
      <c r="D242" s="302"/>
      <c r="E242" s="302"/>
      <c r="F242" s="302"/>
      <c r="G242" s="302"/>
      <c r="H242" s="302"/>
      <c r="I242" s="117"/>
      <c r="J242" s="117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>
      <c r="A243" s="48"/>
      <c r="B243" s="48"/>
      <c r="C243" s="302"/>
      <c r="D243" s="302"/>
      <c r="E243" s="302"/>
      <c r="F243" s="302"/>
      <c r="G243" s="302"/>
      <c r="H243" s="302"/>
      <c r="I243" s="117"/>
      <c r="J243" s="117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>
      <c r="A244" s="48"/>
      <c r="B244" s="48"/>
      <c r="C244" s="302"/>
      <c r="D244" s="302"/>
      <c r="E244" s="302"/>
      <c r="F244" s="302"/>
      <c r="G244" s="302"/>
      <c r="H244" s="302"/>
      <c r="I244" s="117"/>
      <c r="J244" s="117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>
      <c r="A245" s="48"/>
      <c r="B245" s="48"/>
      <c r="C245" s="302"/>
      <c r="D245" s="302"/>
      <c r="E245" s="302"/>
      <c r="F245" s="302"/>
      <c r="G245" s="302"/>
      <c r="H245" s="302"/>
      <c r="I245" s="117"/>
      <c r="J245" s="117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>
      <c r="A246" s="48"/>
      <c r="B246" s="48"/>
      <c r="C246" s="302"/>
      <c r="D246" s="302"/>
      <c r="E246" s="302"/>
      <c r="F246" s="302"/>
      <c r="G246" s="302"/>
      <c r="H246" s="302"/>
      <c r="I246" s="117"/>
      <c r="J246" s="117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>
      <c r="A247" s="48"/>
      <c r="B247" s="48"/>
      <c r="C247" s="302"/>
      <c r="D247" s="302"/>
      <c r="E247" s="302"/>
      <c r="F247" s="302"/>
      <c r="G247" s="302"/>
      <c r="H247" s="302"/>
      <c r="I247" s="117"/>
      <c r="J247" s="117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>
      <c r="A248" s="48"/>
      <c r="B248" s="48"/>
      <c r="C248" s="302"/>
      <c r="D248" s="302"/>
      <c r="E248" s="302"/>
      <c r="F248" s="302"/>
      <c r="G248" s="302"/>
      <c r="H248" s="302"/>
      <c r="I248" s="117"/>
      <c r="J248" s="117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>
      <c r="A249" s="48"/>
      <c r="B249" s="48"/>
      <c r="C249" s="302"/>
      <c r="D249" s="302"/>
      <c r="E249" s="302"/>
      <c r="F249" s="302"/>
      <c r="G249" s="302"/>
      <c r="H249" s="302"/>
      <c r="I249" s="117"/>
      <c r="J249" s="117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>
      <c r="A250" s="48"/>
      <c r="B250" s="48"/>
      <c r="C250" s="302"/>
      <c r="D250" s="302"/>
      <c r="E250" s="302"/>
      <c r="F250" s="302"/>
      <c r="G250" s="302"/>
      <c r="H250" s="302"/>
      <c r="I250" s="117"/>
      <c r="J250" s="117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>
      <c r="A251" s="48"/>
      <c r="B251" s="48"/>
      <c r="C251" s="302"/>
      <c r="D251" s="302"/>
      <c r="E251" s="302"/>
      <c r="F251" s="302"/>
      <c r="G251" s="302"/>
      <c r="H251" s="302"/>
      <c r="I251" s="117"/>
      <c r="J251" s="117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>
      <c r="A252" s="48"/>
      <c r="B252" s="48"/>
      <c r="C252" s="302"/>
      <c r="D252" s="302"/>
      <c r="E252" s="302"/>
      <c r="F252" s="302"/>
      <c r="G252" s="302"/>
      <c r="H252" s="302"/>
      <c r="I252" s="117"/>
      <c r="J252" s="117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>
      <c r="A253" s="48"/>
      <c r="B253" s="48"/>
      <c r="C253" s="302"/>
      <c r="D253" s="302"/>
      <c r="E253" s="302"/>
      <c r="F253" s="302"/>
      <c r="G253" s="302"/>
      <c r="H253" s="302"/>
      <c r="I253" s="117"/>
      <c r="J253" s="117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>
      <c r="A254" s="48"/>
      <c r="B254" s="48"/>
      <c r="C254" s="302"/>
      <c r="D254" s="302"/>
      <c r="E254" s="302"/>
      <c r="F254" s="302"/>
      <c r="G254" s="302"/>
      <c r="H254" s="302"/>
      <c r="I254" s="117"/>
      <c r="J254" s="117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>
      <c r="A255" s="48"/>
      <c r="B255" s="48"/>
      <c r="C255" s="302"/>
      <c r="D255" s="302"/>
      <c r="E255" s="302"/>
      <c r="F255" s="302"/>
      <c r="G255" s="302"/>
      <c r="H255" s="302"/>
      <c r="I255" s="117"/>
      <c r="J255" s="117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>
      <c r="A256" s="48"/>
      <c r="B256" s="48"/>
      <c r="C256" s="302"/>
      <c r="D256" s="302"/>
      <c r="E256" s="302"/>
      <c r="F256" s="302"/>
      <c r="G256" s="302"/>
      <c r="H256" s="302"/>
      <c r="I256" s="117"/>
      <c r="J256" s="117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>
      <c r="A257" s="48"/>
      <c r="B257" s="48"/>
      <c r="C257" s="302"/>
      <c r="D257" s="302"/>
      <c r="E257" s="302"/>
      <c r="F257" s="302"/>
      <c r="G257" s="302"/>
      <c r="H257" s="302"/>
      <c r="I257" s="117"/>
      <c r="J257" s="117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>
      <c r="A258" s="48"/>
      <c r="B258" s="48"/>
      <c r="C258" s="302"/>
      <c r="D258" s="302"/>
      <c r="E258" s="302"/>
      <c r="F258" s="302"/>
      <c r="G258" s="302"/>
      <c r="H258" s="302"/>
      <c r="I258" s="117"/>
      <c r="J258" s="117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>
      <c r="A259" s="48"/>
      <c r="B259" s="48"/>
      <c r="C259" s="302"/>
      <c r="D259" s="302"/>
      <c r="E259" s="302"/>
      <c r="F259" s="302"/>
      <c r="G259" s="302"/>
      <c r="H259" s="302"/>
      <c r="I259" s="117"/>
      <c r="J259" s="117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>
      <c r="A260" s="48"/>
      <c r="B260" s="48"/>
      <c r="C260" s="302"/>
      <c r="D260" s="302"/>
      <c r="E260" s="302"/>
      <c r="F260" s="302"/>
      <c r="G260" s="302"/>
      <c r="H260" s="302"/>
      <c r="I260" s="117"/>
      <c r="J260" s="117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>
      <c r="A261" s="48"/>
      <c r="B261" s="48"/>
      <c r="C261" s="302"/>
      <c r="D261" s="302"/>
      <c r="E261" s="302"/>
      <c r="F261" s="302"/>
      <c r="G261" s="302"/>
      <c r="H261" s="302"/>
      <c r="I261" s="117"/>
      <c r="J261" s="117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>
      <c r="A262" s="48"/>
      <c r="B262" s="48"/>
      <c r="C262" s="302"/>
      <c r="D262" s="302"/>
      <c r="E262" s="302"/>
      <c r="F262" s="302"/>
      <c r="G262" s="302"/>
      <c r="H262" s="302"/>
      <c r="I262" s="117"/>
      <c r="J262" s="117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>
      <c r="A263" s="48"/>
      <c r="B263" s="48"/>
      <c r="C263" s="302"/>
      <c r="D263" s="302"/>
      <c r="E263" s="302"/>
      <c r="F263" s="302"/>
      <c r="G263" s="302"/>
      <c r="H263" s="302"/>
      <c r="I263" s="117"/>
      <c r="J263" s="117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>
      <c r="A264" s="48"/>
      <c r="B264" s="48"/>
      <c r="C264" s="302"/>
      <c r="D264" s="302"/>
      <c r="E264" s="302"/>
      <c r="F264" s="302"/>
      <c r="G264" s="302"/>
      <c r="H264" s="302"/>
      <c r="I264" s="117"/>
      <c r="J264" s="117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>
      <c r="A265" s="48"/>
      <c r="B265" s="48"/>
      <c r="C265" s="302"/>
      <c r="D265" s="302"/>
      <c r="E265" s="302"/>
      <c r="F265" s="302"/>
      <c r="G265" s="302"/>
      <c r="H265" s="302"/>
      <c r="I265" s="117"/>
      <c r="J265" s="117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>
      <c r="A266" s="48"/>
      <c r="B266" s="48"/>
      <c r="C266" s="302"/>
      <c r="D266" s="302"/>
      <c r="E266" s="302"/>
      <c r="F266" s="302"/>
      <c r="G266" s="302"/>
      <c r="H266" s="302"/>
      <c r="I266" s="117"/>
      <c r="J266" s="117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>
      <c r="A267" s="48"/>
      <c r="B267" s="48"/>
      <c r="C267" s="302"/>
      <c r="D267" s="302"/>
      <c r="E267" s="302"/>
      <c r="F267" s="302"/>
      <c r="G267" s="302"/>
      <c r="H267" s="302"/>
      <c r="I267" s="117"/>
      <c r="J267" s="117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>
      <c r="A268" s="48"/>
      <c r="B268" s="48"/>
      <c r="C268" s="302"/>
      <c r="D268" s="302"/>
      <c r="E268" s="302"/>
      <c r="F268" s="302"/>
      <c r="G268" s="302"/>
      <c r="H268" s="302"/>
      <c r="I268" s="117"/>
      <c r="J268" s="117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>
      <c r="A269" s="48"/>
      <c r="B269" s="48"/>
      <c r="C269" s="302"/>
      <c r="D269" s="302"/>
      <c r="E269" s="302"/>
      <c r="F269" s="302"/>
      <c r="G269" s="302"/>
      <c r="H269" s="302"/>
      <c r="I269" s="117"/>
      <c r="J269" s="117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>
      <c r="A270" s="48"/>
      <c r="B270" s="48"/>
      <c r="C270" s="302"/>
      <c r="D270" s="302"/>
      <c r="E270" s="302"/>
      <c r="F270" s="302"/>
      <c r="G270" s="302"/>
      <c r="H270" s="302"/>
      <c r="I270" s="117"/>
      <c r="J270" s="117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>
      <c r="A271" s="48"/>
      <c r="B271" s="48"/>
      <c r="C271" s="302"/>
      <c r="D271" s="302"/>
      <c r="E271" s="302"/>
      <c r="F271" s="302"/>
      <c r="G271" s="302"/>
      <c r="H271" s="302"/>
      <c r="I271" s="117"/>
      <c r="J271" s="117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>
      <c r="A272" s="48"/>
      <c r="B272" s="48"/>
      <c r="C272" s="302"/>
      <c r="D272" s="302"/>
      <c r="E272" s="302"/>
      <c r="F272" s="302"/>
      <c r="G272" s="302"/>
      <c r="H272" s="302"/>
      <c r="I272" s="117"/>
      <c r="J272" s="117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>
      <c r="A273" s="48"/>
      <c r="B273" s="48"/>
      <c r="C273" s="302"/>
      <c r="D273" s="302"/>
      <c r="E273" s="302"/>
      <c r="F273" s="302"/>
      <c r="G273" s="302"/>
      <c r="H273" s="302"/>
      <c r="I273" s="117"/>
      <c r="J273" s="117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>
      <c r="A274" s="48"/>
      <c r="B274" s="48"/>
      <c r="C274" s="302"/>
      <c r="D274" s="302"/>
      <c r="E274" s="302"/>
      <c r="F274" s="302"/>
      <c r="G274" s="302"/>
      <c r="H274" s="302"/>
      <c r="I274" s="117"/>
      <c r="J274" s="117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>
      <c r="A275" s="48"/>
      <c r="B275" s="48"/>
      <c r="C275" s="302"/>
      <c r="D275" s="302"/>
      <c r="E275" s="302"/>
      <c r="F275" s="302"/>
      <c r="G275" s="302"/>
      <c r="H275" s="302"/>
      <c r="I275" s="117"/>
      <c r="J275" s="117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>
      <c r="A276" s="48"/>
      <c r="B276" s="48"/>
      <c r="C276" s="302"/>
      <c r="D276" s="302"/>
      <c r="E276" s="302"/>
      <c r="F276" s="302"/>
      <c r="G276" s="302"/>
      <c r="H276" s="302"/>
      <c r="I276" s="117"/>
      <c r="J276" s="117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>
      <c r="A277" s="48"/>
      <c r="B277" s="48"/>
      <c r="C277" s="302"/>
      <c r="D277" s="302"/>
      <c r="E277" s="302"/>
      <c r="F277" s="302"/>
      <c r="G277" s="302"/>
      <c r="H277" s="302"/>
      <c r="I277" s="117"/>
      <c r="J277" s="117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>
      <c r="A278" s="48"/>
      <c r="B278" s="48"/>
      <c r="C278" s="302"/>
      <c r="D278" s="302"/>
      <c r="E278" s="302"/>
      <c r="F278" s="302"/>
      <c r="G278" s="302"/>
      <c r="H278" s="302"/>
      <c r="I278" s="117"/>
      <c r="J278" s="117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>
      <c r="A279" s="48"/>
      <c r="B279" s="48"/>
      <c r="C279" s="302"/>
      <c r="D279" s="302"/>
      <c r="E279" s="302"/>
      <c r="F279" s="302"/>
      <c r="G279" s="302"/>
      <c r="H279" s="302"/>
      <c r="I279" s="117"/>
      <c r="J279" s="117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>
      <c r="A280" s="48"/>
      <c r="B280" s="48"/>
      <c r="C280" s="302"/>
      <c r="D280" s="302"/>
      <c r="E280" s="302"/>
      <c r="F280" s="302"/>
      <c r="G280" s="302"/>
      <c r="H280" s="302"/>
      <c r="I280" s="117"/>
      <c r="J280" s="117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>
      <c r="A281" s="48"/>
      <c r="B281" s="48"/>
      <c r="C281" s="302"/>
      <c r="D281" s="302"/>
      <c r="E281" s="302"/>
      <c r="F281" s="302"/>
      <c r="G281" s="302"/>
      <c r="H281" s="302"/>
      <c r="I281" s="117"/>
      <c r="J281" s="117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>
      <c r="A282" s="48"/>
      <c r="B282" s="48"/>
      <c r="C282" s="302"/>
      <c r="D282" s="302"/>
      <c r="E282" s="302"/>
      <c r="F282" s="302"/>
      <c r="G282" s="302"/>
      <c r="H282" s="302"/>
      <c r="I282" s="117"/>
      <c r="J282" s="117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>
      <c r="A283" s="48"/>
      <c r="B283" s="48"/>
      <c r="C283" s="302"/>
      <c r="D283" s="302"/>
      <c r="E283" s="302"/>
      <c r="F283" s="302"/>
      <c r="G283" s="302"/>
      <c r="H283" s="302"/>
      <c r="I283" s="117"/>
      <c r="J283" s="117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>
      <c r="A284" s="48"/>
      <c r="B284" s="48"/>
      <c r="C284" s="302"/>
      <c r="D284" s="302"/>
      <c r="E284" s="302"/>
      <c r="F284" s="302"/>
      <c r="G284" s="302"/>
      <c r="H284" s="302"/>
      <c r="I284" s="117"/>
      <c r="J284" s="117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>
      <c r="A285" s="48"/>
      <c r="B285" s="48"/>
      <c r="C285" s="302"/>
      <c r="D285" s="302"/>
      <c r="E285" s="302"/>
      <c r="F285" s="302"/>
      <c r="G285" s="302"/>
      <c r="H285" s="302"/>
      <c r="I285" s="117"/>
      <c r="J285" s="117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>
      <c r="A286" s="48"/>
      <c r="B286" s="48"/>
      <c r="C286" s="302"/>
      <c r="D286" s="302"/>
      <c r="E286" s="302"/>
      <c r="F286" s="302"/>
      <c r="G286" s="302"/>
      <c r="H286" s="302"/>
      <c r="I286" s="117"/>
      <c r="J286" s="117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>
      <c r="A287" s="48"/>
      <c r="B287" s="48"/>
      <c r="C287" s="302"/>
      <c r="D287" s="302"/>
      <c r="E287" s="302"/>
      <c r="F287" s="302"/>
      <c r="G287" s="302"/>
      <c r="H287" s="302"/>
      <c r="I287" s="117"/>
      <c r="J287" s="117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>
      <c r="A288" s="48"/>
      <c r="B288" s="48"/>
      <c r="C288" s="302"/>
      <c r="D288" s="302"/>
      <c r="E288" s="302"/>
      <c r="F288" s="302"/>
      <c r="G288" s="302"/>
      <c r="H288" s="302"/>
      <c r="I288" s="117"/>
      <c r="J288" s="117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>
      <c r="A289" s="48"/>
      <c r="B289" s="48"/>
      <c r="C289" s="302"/>
      <c r="D289" s="302"/>
      <c r="E289" s="302"/>
      <c r="F289" s="302"/>
      <c r="G289" s="302"/>
      <c r="H289" s="302"/>
      <c r="I289" s="117"/>
      <c r="J289" s="117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>
      <c r="A290" s="48"/>
      <c r="B290" s="48"/>
      <c r="C290" s="302"/>
      <c r="D290" s="302"/>
      <c r="E290" s="302"/>
      <c r="F290" s="302"/>
      <c r="G290" s="302"/>
      <c r="H290" s="302"/>
      <c r="I290" s="117"/>
      <c r="J290" s="117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>
      <c r="A291" s="48"/>
      <c r="B291" s="48"/>
      <c r="C291" s="302"/>
      <c r="D291" s="302"/>
      <c r="E291" s="302"/>
      <c r="F291" s="302"/>
      <c r="G291" s="302"/>
      <c r="H291" s="302"/>
      <c r="I291" s="117"/>
      <c r="J291" s="117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>
      <c r="A292" s="48"/>
      <c r="B292" s="48"/>
      <c r="C292" s="302"/>
      <c r="D292" s="302"/>
      <c r="E292" s="302"/>
      <c r="F292" s="302"/>
      <c r="G292" s="302"/>
      <c r="H292" s="302"/>
      <c r="I292" s="117"/>
      <c r="J292" s="117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>
      <c r="A293" s="48"/>
      <c r="B293" s="48"/>
      <c r="C293" s="302"/>
      <c r="D293" s="302"/>
      <c r="E293" s="302"/>
      <c r="F293" s="302"/>
      <c r="G293" s="302"/>
      <c r="H293" s="302"/>
      <c r="I293" s="117"/>
      <c r="J293" s="117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>
      <c r="A294" s="48"/>
      <c r="B294" s="48"/>
      <c r="C294" s="302"/>
      <c r="D294" s="302"/>
      <c r="E294" s="302"/>
      <c r="F294" s="302"/>
      <c r="G294" s="302"/>
      <c r="H294" s="302"/>
      <c r="I294" s="117"/>
      <c r="J294" s="117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>
      <c r="A295" s="48"/>
      <c r="B295" s="48"/>
      <c r="C295" s="302"/>
      <c r="D295" s="302"/>
      <c r="E295" s="302"/>
      <c r="F295" s="302"/>
      <c r="G295" s="302"/>
      <c r="H295" s="302"/>
      <c r="I295" s="117"/>
      <c r="J295" s="117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>
      <c r="A296" s="48"/>
      <c r="B296" s="48"/>
      <c r="C296" s="302"/>
      <c r="D296" s="302"/>
      <c r="E296" s="302"/>
      <c r="F296" s="302"/>
      <c r="G296" s="302"/>
      <c r="H296" s="302"/>
      <c r="I296" s="117"/>
      <c r="J296" s="117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>
      <c r="A297" s="48"/>
      <c r="B297" s="48"/>
      <c r="C297" s="302"/>
      <c r="D297" s="302"/>
      <c r="E297" s="302"/>
      <c r="F297" s="302"/>
      <c r="G297" s="302"/>
      <c r="H297" s="302"/>
      <c r="I297" s="117"/>
      <c r="J297" s="117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>
      <c r="A298" s="48"/>
      <c r="B298" s="48"/>
      <c r="C298" s="302"/>
      <c r="D298" s="302"/>
      <c r="E298" s="302"/>
      <c r="F298" s="302"/>
      <c r="G298" s="302"/>
      <c r="H298" s="302"/>
      <c r="I298" s="117"/>
      <c r="J298" s="117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>
      <c r="A299" s="48"/>
      <c r="B299" s="48"/>
      <c r="C299" s="302"/>
      <c r="D299" s="302"/>
      <c r="E299" s="302"/>
      <c r="F299" s="302"/>
      <c r="G299" s="302"/>
      <c r="H299" s="302"/>
      <c r="I299" s="117"/>
      <c r="J299" s="117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>
      <c r="A300" s="48"/>
      <c r="B300" s="48"/>
      <c r="C300" s="302"/>
      <c r="D300" s="302"/>
      <c r="E300" s="302"/>
      <c r="F300" s="302"/>
      <c r="G300" s="302"/>
      <c r="H300" s="302"/>
      <c r="I300" s="117"/>
      <c r="J300" s="117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>
      <c r="A301" s="48"/>
      <c r="B301" s="48"/>
      <c r="C301" s="302"/>
      <c r="D301" s="302"/>
      <c r="E301" s="302"/>
      <c r="F301" s="302"/>
      <c r="G301" s="302"/>
      <c r="H301" s="302"/>
      <c r="I301" s="117"/>
      <c r="J301" s="117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>
      <c r="A302" s="48"/>
      <c r="B302" s="48"/>
      <c r="C302" s="302"/>
      <c r="D302" s="302"/>
      <c r="E302" s="302"/>
      <c r="F302" s="302"/>
      <c r="G302" s="302"/>
      <c r="H302" s="302"/>
      <c r="I302" s="117"/>
      <c r="J302" s="117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>
      <c r="A303" s="48"/>
      <c r="B303" s="48"/>
      <c r="C303" s="302"/>
      <c r="D303" s="302"/>
      <c r="E303" s="302"/>
      <c r="F303" s="302"/>
      <c r="G303" s="302"/>
      <c r="H303" s="302"/>
      <c r="I303" s="117"/>
      <c r="J303" s="117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>
      <c r="A304" s="48"/>
      <c r="B304" s="48"/>
      <c r="C304" s="302"/>
      <c r="D304" s="302"/>
      <c r="E304" s="302"/>
      <c r="F304" s="302"/>
      <c r="G304" s="302"/>
      <c r="H304" s="302"/>
      <c r="I304" s="117"/>
      <c r="J304" s="117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>
      <c r="A305" s="48"/>
      <c r="B305" s="48"/>
      <c r="C305" s="302"/>
      <c r="D305" s="302"/>
      <c r="E305" s="302"/>
      <c r="F305" s="302"/>
      <c r="G305" s="302"/>
      <c r="H305" s="302"/>
      <c r="I305" s="117"/>
      <c r="J305" s="117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>
      <c r="A306" s="48"/>
      <c r="B306" s="48"/>
      <c r="C306" s="302"/>
      <c r="D306" s="302"/>
      <c r="E306" s="302"/>
      <c r="F306" s="302"/>
      <c r="G306" s="302"/>
      <c r="H306" s="302"/>
      <c r="I306" s="117"/>
      <c r="J306" s="117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>
      <c r="A307" s="48"/>
      <c r="B307" s="48"/>
      <c r="C307" s="302"/>
      <c r="D307" s="302"/>
      <c r="E307" s="302"/>
      <c r="F307" s="302"/>
      <c r="G307" s="302"/>
      <c r="H307" s="302"/>
      <c r="I307" s="117"/>
      <c r="J307" s="117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>
      <c r="A308" s="48"/>
      <c r="B308" s="48"/>
      <c r="C308" s="302"/>
      <c r="D308" s="302"/>
      <c r="E308" s="302"/>
      <c r="F308" s="302"/>
      <c r="G308" s="302"/>
      <c r="H308" s="302"/>
      <c r="I308" s="117"/>
      <c r="J308" s="117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>
      <c r="A309" s="48"/>
      <c r="B309" s="48"/>
      <c r="C309" s="302"/>
      <c r="D309" s="302"/>
      <c r="E309" s="302"/>
      <c r="F309" s="302"/>
      <c r="G309" s="302"/>
      <c r="H309" s="302"/>
      <c r="I309" s="117"/>
      <c r="J309" s="117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>
      <c r="A310" s="48"/>
      <c r="B310" s="48"/>
      <c r="C310" s="302"/>
      <c r="D310" s="302"/>
      <c r="E310" s="302"/>
      <c r="F310" s="302"/>
      <c r="G310" s="302"/>
      <c r="H310" s="302"/>
      <c r="I310" s="117"/>
      <c r="J310" s="117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>
      <c r="A311" s="48"/>
      <c r="B311" s="48"/>
      <c r="C311" s="302"/>
      <c r="D311" s="302"/>
      <c r="E311" s="302"/>
      <c r="F311" s="302"/>
      <c r="G311" s="302"/>
      <c r="H311" s="302"/>
      <c r="I311" s="117"/>
      <c r="J311" s="117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>
      <c r="A312" s="48"/>
      <c r="B312" s="48"/>
      <c r="C312" s="302"/>
      <c r="D312" s="302"/>
      <c r="E312" s="302"/>
      <c r="F312" s="302"/>
      <c r="G312" s="302"/>
      <c r="H312" s="302"/>
      <c r="I312" s="117"/>
      <c r="J312" s="117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>
      <c r="A313" s="48"/>
      <c r="B313" s="48"/>
      <c r="C313" s="302"/>
      <c r="D313" s="302"/>
      <c r="E313" s="302"/>
      <c r="F313" s="302"/>
      <c r="G313" s="302"/>
      <c r="H313" s="302"/>
      <c r="I313" s="117"/>
      <c r="J313" s="117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>
      <c r="A314" s="48"/>
      <c r="B314" s="48"/>
      <c r="C314" s="302"/>
      <c r="D314" s="302"/>
      <c r="E314" s="302"/>
      <c r="F314" s="302"/>
      <c r="G314" s="302"/>
      <c r="H314" s="302"/>
      <c r="I314" s="117"/>
      <c r="J314" s="117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>
      <c r="A315" s="48"/>
      <c r="B315" s="48"/>
      <c r="C315" s="302"/>
      <c r="D315" s="302"/>
      <c r="E315" s="302"/>
      <c r="F315" s="302"/>
      <c r="G315" s="302"/>
      <c r="H315" s="302"/>
      <c r="I315" s="117"/>
      <c r="J315" s="117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>
      <c r="A316" s="48"/>
      <c r="B316" s="48"/>
      <c r="C316" s="302"/>
      <c r="D316" s="302"/>
      <c r="E316" s="302"/>
      <c r="F316" s="302"/>
      <c r="G316" s="302"/>
      <c r="H316" s="302"/>
      <c r="I316" s="117"/>
      <c r="J316" s="117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>
      <c r="A317" s="48"/>
      <c r="B317" s="48"/>
      <c r="C317" s="302"/>
      <c r="D317" s="302"/>
      <c r="E317" s="302"/>
      <c r="F317" s="302"/>
      <c r="G317" s="302"/>
      <c r="H317" s="302"/>
      <c r="I317" s="117"/>
      <c r="J317" s="117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>
      <c r="A318" s="48"/>
      <c r="B318" s="48"/>
      <c r="C318" s="302"/>
      <c r="D318" s="302"/>
      <c r="E318" s="302"/>
      <c r="F318" s="302"/>
      <c r="G318" s="302"/>
      <c r="H318" s="302"/>
      <c r="I318" s="117"/>
      <c r="J318" s="117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>
      <c r="A319" s="48"/>
      <c r="B319" s="48"/>
      <c r="C319" s="302"/>
      <c r="D319" s="302"/>
      <c r="E319" s="302"/>
      <c r="F319" s="302"/>
      <c r="G319" s="302"/>
      <c r="H319" s="302"/>
      <c r="I319" s="117"/>
      <c r="J319" s="117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>
      <c r="A320" s="48"/>
      <c r="B320" s="48"/>
      <c r="C320" s="302"/>
      <c r="D320" s="302"/>
      <c r="E320" s="302"/>
      <c r="F320" s="302"/>
      <c r="G320" s="302"/>
      <c r="H320" s="302"/>
      <c r="I320" s="117"/>
      <c r="J320" s="117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>
      <c r="A321" s="48"/>
      <c r="B321" s="48"/>
      <c r="C321" s="302"/>
      <c r="D321" s="302"/>
      <c r="E321" s="302"/>
      <c r="F321" s="302"/>
      <c r="G321" s="302"/>
      <c r="H321" s="302"/>
      <c r="I321" s="117"/>
      <c r="J321" s="117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>
      <c r="A322" s="48"/>
      <c r="B322" s="48"/>
      <c r="C322" s="302"/>
      <c r="D322" s="302"/>
      <c r="E322" s="302"/>
      <c r="F322" s="302"/>
      <c r="G322" s="302"/>
      <c r="H322" s="302"/>
      <c r="I322" s="117"/>
      <c r="J322" s="117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>
      <c r="A323" s="48"/>
      <c r="B323" s="48"/>
      <c r="C323" s="302"/>
      <c r="D323" s="302"/>
      <c r="E323" s="302"/>
      <c r="F323" s="302"/>
      <c r="G323" s="302"/>
      <c r="H323" s="302"/>
      <c r="I323" s="117"/>
      <c r="J323" s="117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>
      <c r="A324" s="48"/>
      <c r="B324" s="48"/>
      <c r="C324" s="302"/>
      <c r="D324" s="302"/>
      <c r="E324" s="302"/>
      <c r="F324" s="302"/>
      <c r="G324" s="302"/>
      <c r="H324" s="302"/>
      <c r="I324" s="117"/>
      <c r="J324" s="117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>
      <c r="A325" s="48"/>
      <c r="B325" s="48"/>
      <c r="C325" s="302"/>
      <c r="D325" s="302"/>
      <c r="E325" s="302"/>
      <c r="F325" s="302"/>
      <c r="G325" s="302"/>
      <c r="H325" s="302"/>
      <c r="I325" s="117"/>
      <c r="J325" s="117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>
      <c r="A326" s="48"/>
      <c r="B326" s="48"/>
      <c r="C326" s="302"/>
      <c r="D326" s="302"/>
      <c r="E326" s="302"/>
      <c r="F326" s="302"/>
      <c r="G326" s="302"/>
      <c r="H326" s="302"/>
      <c r="I326" s="117"/>
      <c r="J326" s="117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>
      <c r="A327" s="48"/>
      <c r="B327" s="48"/>
      <c r="C327" s="302"/>
      <c r="D327" s="302"/>
      <c r="E327" s="302"/>
      <c r="F327" s="302"/>
      <c r="G327" s="302"/>
      <c r="H327" s="302"/>
      <c r="I327" s="117"/>
      <c r="J327" s="117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>
      <c r="A328" s="48"/>
      <c r="B328" s="48"/>
      <c r="C328" s="302"/>
      <c r="D328" s="302"/>
      <c r="E328" s="302"/>
      <c r="F328" s="302"/>
      <c r="G328" s="302"/>
      <c r="H328" s="302"/>
      <c r="I328" s="117"/>
      <c r="J328" s="117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>
      <c r="A329" s="48"/>
      <c r="B329" s="48"/>
      <c r="C329" s="302"/>
      <c r="D329" s="302"/>
      <c r="E329" s="302"/>
      <c r="F329" s="302"/>
      <c r="G329" s="302"/>
      <c r="H329" s="302"/>
      <c r="I329" s="117"/>
      <c r="J329" s="117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>
      <c r="A330" s="48"/>
      <c r="B330" s="48"/>
      <c r="C330" s="302"/>
      <c r="D330" s="302"/>
      <c r="E330" s="302"/>
      <c r="F330" s="302"/>
      <c r="G330" s="302"/>
      <c r="H330" s="302"/>
      <c r="I330" s="117"/>
      <c r="J330" s="117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>
      <c r="A331" s="48"/>
      <c r="B331" s="48"/>
      <c r="C331" s="302"/>
      <c r="D331" s="302"/>
      <c r="E331" s="302"/>
      <c r="F331" s="302"/>
      <c r="G331" s="302"/>
      <c r="H331" s="302"/>
      <c r="I331" s="117"/>
      <c r="J331" s="117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>
      <c r="A332" s="48"/>
      <c r="B332" s="48"/>
      <c r="C332" s="302"/>
      <c r="D332" s="302"/>
      <c r="E332" s="302"/>
      <c r="F332" s="302"/>
      <c r="G332" s="302"/>
      <c r="H332" s="302"/>
      <c r="I332" s="117"/>
      <c r="J332" s="117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>
      <c r="A333" s="48"/>
      <c r="B333" s="48"/>
      <c r="C333" s="302"/>
      <c r="D333" s="302"/>
      <c r="E333" s="302"/>
      <c r="F333" s="302"/>
      <c r="G333" s="302"/>
      <c r="H333" s="302"/>
      <c r="I333" s="117"/>
      <c r="J333" s="117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>
      <c r="A334" s="48"/>
      <c r="B334" s="48"/>
      <c r="C334" s="302"/>
      <c r="D334" s="302"/>
      <c r="E334" s="302"/>
      <c r="F334" s="302"/>
      <c r="G334" s="302"/>
      <c r="H334" s="302"/>
      <c r="I334" s="117"/>
      <c r="J334" s="117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>
      <c r="A335" s="48"/>
      <c r="B335" s="48"/>
      <c r="C335" s="302"/>
      <c r="D335" s="302"/>
      <c r="E335" s="302"/>
      <c r="F335" s="302"/>
      <c r="G335" s="302"/>
      <c r="H335" s="302"/>
      <c r="I335" s="117"/>
      <c r="J335" s="117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>
      <c r="A336" s="48"/>
      <c r="B336" s="48"/>
      <c r="C336" s="302"/>
      <c r="D336" s="302"/>
      <c r="E336" s="302"/>
      <c r="F336" s="302"/>
      <c r="G336" s="302"/>
      <c r="H336" s="302"/>
      <c r="I336" s="117"/>
      <c r="J336" s="117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>
      <c r="A337" s="48"/>
      <c r="B337" s="48"/>
      <c r="C337" s="302"/>
      <c r="D337" s="302"/>
      <c r="E337" s="302"/>
      <c r="F337" s="302"/>
      <c r="G337" s="302"/>
      <c r="H337" s="302"/>
      <c r="I337" s="117"/>
      <c r="J337" s="117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>
      <c r="A338" s="48"/>
      <c r="B338" s="48"/>
      <c r="C338" s="302"/>
      <c r="D338" s="302"/>
      <c r="E338" s="302"/>
      <c r="F338" s="302"/>
      <c r="G338" s="302"/>
      <c r="H338" s="302"/>
      <c r="I338" s="117"/>
      <c r="J338" s="117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>
      <c r="A339" s="48"/>
      <c r="B339" s="48"/>
      <c r="C339" s="302"/>
      <c r="D339" s="302"/>
      <c r="E339" s="302"/>
      <c r="F339" s="302"/>
      <c r="G339" s="302"/>
      <c r="H339" s="302"/>
      <c r="I339" s="117"/>
      <c r="J339" s="117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>
      <c r="A340" s="48"/>
      <c r="B340" s="48"/>
      <c r="C340" s="302"/>
      <c r="D340" s="302"/>
      <c r="E340" s="302"/>
      <c r="F340" s="302"/>
      <c r="G340" s="302"/>
      <c r="H340" s="302"/>
      <c r="I340" s="117"/>
      <c r="J340" s="117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>
      <c r="A341" s="48"/>
      <c r="B341" s="48"/>
      <c r="C341" s="302"/>
      <c r="D341" s="302"/>
      <c r="E341" s="302"/>
      <c r="F341" s="302"/>
      <c r="G341" s="302"/>
      <c r="H341" s="302"/>
      <c r="I341" s="117"/>
      <c r="J341" s="117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>
      <c r="A342" s="48"/>
      <c r="B342" s="48"/>
      <c r="C342" s="302"/>
      <c r="D342" s="302"/>
      <c r="E342" s="302"/>
      <c r="F342" s="302"/>
      <c r="G342" s="302"/>
      <c r="H342" s="302"/>
      <c r="I342" s="117"/>
      <c r="J342" s="117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>
      <c r="A343" s="48"/>
      <c r="B343" s="48"/>
      <c r="C343" s="302"/>
      <c r="D343" s="302"/>
      <c r="E343" s="302"/>
      <c r="F343" s="302"/>
      <c r="G343" s="302"/>
      <c r="H343" s="302"/>
      <c r="I343" s="117"/>
      <c r="J343" s="117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>
      <c r="A344" s="48"/>
      <c r="B344" s="48"/>
      <c r="C344" s="302"/>
      <c r="D344" s="302"/>
      <c r="E344" s="302"/>
      <c r="F344" s="302"/>
      <c r="G344" s="302"/>
      <c r="H344" s="302"/>
      <c r="I344" s="117"/>
      <c r="J344" s="117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>
      <c r="A345" s="48"/>
      <c r="B345" s="48"/>
      <c r="C345" s="302"/>
      <c r="D345" s="302"/>
      <c r="E345" s="302"/>
      <c r="F345" s="302"/>
      <c r="G345" s="302"/>
      <c r="H345" s="302"/>
      <c r="I345" s="117"/>
      <c r="J345" s="117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>
      <c r="A346" s="48"/>
      <c r="B346" s="48"/>
      <c r="C346" s="302"/>
      <c r="D346" s="302"/>
      <c r="E346" s="302"/>
      <c r="F346" s="302"/>
      <c r="G346" s="302"/>
      <c r="H346" s="302"/>
      <c r="I346" s="117"/>
      <c r="J346" s="117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>
      <c r="A347" s="48"/>
      <c r="B347" s="48"/>
      <c r="C347" s="302"/>
      <c r="D347" s="302"/>
      <c r="E347" s="302"/>
      <c r="F347" s="302"/>
      <c r="G347" s="302"/>
      <c r="H347" s="302"/>
      <c r="I347" s="117"/>
      <c r="J347" s="117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>
      <c r="A348" s="48"/>
      <c r="B348" s="48"/>
      <c r="C348" s="302"/>
      <c r="D348" s="302"/>
      <c r="E348" s="302"/>
      <c r="F348" s="302"/>
      <c r="G348" s="302"/>
      <c r="H348" s="302"/>
      <c r="I348" s="117"/>
      <c r="J348" s="117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>
      <c r="A349" s="48"/>
      <c r="B349" s="48"/>
      <c r="C349" s="302"/>
      <c r="D349" s="302"/>
      <c r="E349" s="302"/>
      <c r="F349" s="302"/>
      <c r="G349" s="302"/>
      <c r="H349" s="302"/>
      <c r="I349" s="117"/>
      <c r="J349" s="117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>
      <c r="A350" s="48"/>
      <c r="B350" s="48"/>
      <c r="C350" s="302"/>
      <c r="D350" s="302"/>
      <c r="E350" s="302"/>
      <c r="F350" s="302"/>
      <c r="G350" s="302"/>
      <c r="H350" s="302"/>
      <c r="I350" s="117"/>
      <c r="J350" s="117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>
      <c r="A351" s="48"/>
      <c r="B351" s="48"/>
      <c r="C351" s="302"/>
      <c r="D351" s="302"/>
      <c r="E351" s="302"/>
      <c r="F351" s="302"/>
      <c r="G351" s="302"/>
      <c r="H351" s="302"/>
      <c r="I351" s="117"/>
      <c r="J351" s="117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>
      <c r="A352" s="48"/>
      <c r="B352" s="48"/>
      <c r="C352" s="302"/>
      <c r="D352" s="302"/>
      <c r="E352" s="302"/>
      <c r="F352" s="302"/>
      <c r="G352" s="302"/>
      <c r="H352" s="302"/>
      <c r="I352" s="117"/>
      <c r="J352" s="117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>
      <c r="A353" s="48"/>
      <c r="B353" s="48"/>
      <c r="C353" s="302"/>
      <c r="D353" s="302"/>
      <c r="E353" s="302"/>
      <c r="F353" s="302"/>
      <c r="G353" s="302"/>
      <c r="H353" s="302"/>
      <c r="I353" s="117"/>
      <c r="J353" s="117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>
      <c r="A354" s="48"/>
      <c r="B354" s="48"/>
      <c r="C354" s="302"/>
      <c r="D354" s="302"/>
      <c r="E354" s="302"/>
      <c r="F354" s="302"/>
      <c r="G354" s="302"/>
      <c r="H354" s="302"/>
      <c r="I354" s="117"/>
      <c r="J354" s="117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>
      <c r="A355" s="48"/>
      <c r="B355" s="48"/>
      <c r="C355" s="302"/>
      <c r="D355" s="302"/>
      <c r="E355" s="302"/>
      <c r="F355" s="302"/>
      <c r="G355" s="302"/>
      <c r="H355" s="302"/>
      <c r="I355" s="117"/>
      <c r="J355" s="117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>
      <c r="A356" s="48"/>
      <c r="B356" s="48"/>
      <c r="C356" s="302"/>
      <c r="D356" s="302"/>
      <c r="E356" s="302"/>
      <c r="F356" s="302"/>
      <c r="G356" s="302"/>
      <c r="H356" s="302"/>
      <c r="I356" s="117"/>
      <c r="J356" s="117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>
      <c r="A357" s="48"/>
      <c r="B357" s="48"/>
      <c r="C357" s="302"/>
      <c r="D357" s="302"/>
      <c r="E357" s="302"/>
      <c r="F357" s="302"/>
      <c r="G357" s="302"/>
      <c r="H357" s="302"/>
      <c r="I357" s="117"/>
      <c r="J357" s="117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>
      <c r="A358" s="48"/>
      <c r="B358" s="48"/>
      <c r="C358" s="302"/>
      <c r="D358" s="302"/>
      <c r="E358" s="302"/>
      <c r="F358" s="302"/>
      <c r="G358" s="302"/>
      <c r="H358" s="302"/>
      <c r="I358" s="117"/>
      <c r="J358" s="117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>
      <c r="A359" s="48"/>
      <c r="B359" s="48"/>
      <c r="C359" s="302"/>
      <c r="D359" s="302"/>
      <c r="E359" s="302"/>
      <c r="F359" s="302"/>
      <c r="G359" s="302"/>
      <c r="H359" s="302"/>
      <c r="I359" s="117"/>
      <c r="J359" s="117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>
      <c r="A360" s="48"/>
      <c r="B360" s="48"/>
      <c r="C360" s="302"/>
      <c r="D360" s="302"/>
      <c r="E360" s="302"/>
      <c r="F360" s="302"/>
      <c r="G360" s="302"/>
      <c r="H360" s="302"/>
      <c r="I360" s="117"/>
      <c r="J360" s="117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>
      <c r="A361" s="48"/>
      <c r="B361" s="48"/>
      <c r="C361" s="302"/>
      <c r="D361" s="302"/>
      <c r="E361" s="302"/>
      <c r="F361" s="302"/>
      <c r="G361" s="302"/>
      <c r="H361" s="302"/>
      <c r="I361" s="117"/>
      <c r="J361" s="117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>
      <c r="A362" s="48"/>
      <c r="B362" s="48"/>
      <c r="C362" s="302"/>
      <c r="D362" s="302"/>
      <c r="E362" s="302"/>
      <c r="F362" s="302"/>
      <c r="G362" s="302"/>
      <c r="H362" s="302"/>
      <c r="I362" s="117"/>
      <c r="J362" s="117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>
      <c r="A363" s="48"/>
      <c r="B363" s="48"/>
      <c r="C363" s="302"/>
      <c r="D363" s="302"/>
      <c r="E363" s="302"/>
      <c r="F363" s="302"/>
      <c r="G363" s="302"/>
      <c r="H363" s="302"/>
      <c r="I363" s="117"/>
      <c r="J363" s="117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>
      <c r="A364" s="48"/>
      <c r="B364" s="48"/>
      <c r="C364" s="302"/>
      <c r="D364" s="302"/>
      <c r="E364" s="302"/>
      <c r="F364" s="302"/>
      <c r="G364" s="302"/>
      <c r="H364" s="302"/>
      <c r="I364" s="117"/>
      <c r="J364" s="117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>
      <c r="A365" s="48"/>
      <c r="B365" s="48"/>
      <c r="C365" s="302"/>
      <c r="D365" s="302"/>
      <c r="E365" s="302"/>
      <c r="F365" s="302"/>
      <c r="G365" s="302"/>
      <c r="H365" s="302"/>
      <c r="I365" s="117"/>
      <c r="J365" s="117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>
      <c r="A366" s="48"/>
      <c r="B366" s="48"/>
      <c r="C366" s="302"/>
      <c r="D366" s="302"/>
      <c r="E366" s="302"/>
      <c r="F366" s="302"/>
      <c r="G366" s="302"/>
      <c r="H366" s="302"/>
      <c r="I366" s="117"/>
      <c r="J366" s="117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>
      <c r="A367" s="48"/>
      <c r="B367" s="48"/>
      <c r="C367" s="302"/>
      <c r="D367" s="302"/>
      <c r="E367" s="302"/>
      <c r="F367" s="302"/>
      <c r="G367" s="302"/>
      <c r="H367" s="302"/>
      <c r="I367" s="117"/>
      <c r="J367" s="117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>
      <c r="A368" s="48"/>
      <c r="B368" s="48"/>
      <c r="C368" s="302"/>
      <c r="D368" s="302"/>
      <c r="E368" s="302"/>
      <c r="F368" s="302"/>
      <c r="G368" s="302"/>
      <c r="H368" s="302"/>
      <c r="I368" s="117"/>
      <c r="J368" s="117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>
      <c r="A369" s="48"/>
      <c r="B369" s="48"/>
      <c r="C369" s="302"/>
      <c r="D369" s="302"/>
      <c r="E369" s="302"/>
      <c r="F369" s="302"/>
      <c r="G369" s="302"/>
      <c r="H369" s="302"/>
      <c r="I369" s="117"/>
      <c r="J369" s="117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>
      <c r="A370" s="48"/>
      <c r="B370" s="48"/>
      <c r="C370" s="302"/>
      <c r="D370" s="302"/>
      <c r="E370" s="302"/>
      <c r="F370" s="302"/>
      <c r="G370" s="302"/>
      <c r="H370" s="302"/>
      <c r="I370" s="117"/>
      <c r="J370" s="117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>
      <c r="A371" s="48"/>
      <c r="B371" s="48"/>
      <c r="C371" s="302"/>
      <c r="D371" s="302"/>
      <c r="E371" s="302"/>
      <c r="F371" s="302"/>
      <c r="G371" s="302"/>
      <c r="H371" s="302"/>
      <c r="I371" s="117"/>
      <c r="J371" s="117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>
      <c r="A372" s="48"/>
      <c r="B372" s="48"/>
      <c r="C372" s="302"/>
      <c r="D372" s="302"/>
      <c r="E372" s="302"/>
      <c r="F372" s="302"/>
      <c r="G372" s="302"/>
      <c r="H372" s="302"/>
      <c r="I372" s="117"/>
      <c r="J372" s="117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>
      <c r="A373" s="48"/>
      <c r="B373" s="48"/>
      <c r="C373" s="302"/>
      <c r="D373" s="302"/>
      <c r="E373" s="302"/>
      <c r="F373" s="302"/>
      <c r="G373" s="302"/>
      <c r="H373" s="302"/>
      <c r="I373" s="117"/>
      <c r="J373" s="117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>
      <c r="A374" s="48"/>
      <c r="B374" s="48"/>
      <c r="C374" s="302"/>
      <c r="D374" s="302"/>
      <c r="E374" s="302"/>
      <c r="F374" s="302"/>
      <c r="G374" s="302"/>
      <c r="H374" s="302"/>
      <c r="I374" s="117"/>
      <c r="J374" s="117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>
      <c r="A375" s="48"/>
      <c r="B375" s="48"/>
      <c r="C375" s="302"/>
      <c r="D375" s="302"/>
      <c r="E375" s="302"/>
      <c r="F375" s="302"/>
      <c r="G375" s="302"/>
      <c r="H375" s="302"/>
      <c r="I375" s="117"/>
      <c r="J375" s="117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>
      <c r="A376" s="48"/>
      <c r="B376" s="48"/>
      <c r="C376" s="302"/>
      <c r="D376" s="302"/>
      <c r="E376" s="302"/>
      <c r="F376" s="302"/>
      <c r="G376" s="302"/>
      <c r="H376" s="302"/>
      <c r="I376" s="117"/>
      <c r="J376" s="117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>
      <c r="A377" s="48"/>
      <c r="B377" s="48"/>
      <c r="C377" s="302"/>
      <c r="D377" s="302"/>
      <c r="E377" s="302"/>
      <c r="F377" s="302"/>
      <c r="G377" s="302"/>
      <c r="H377" s="302"/>
      <c r="I377" s="117"/>
      <c r="J377" s="117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>
      <c r="A378" s="48"/>
      <c r="B378" s="48"/>
      <c r="C378" s="302"/>
      <c r="D378" s="302"/>
      <c r="E378" s="302"/>
      <c r="F378" s="302"/>
      <c r="G378" s="302"/>
      <c r="H378" s="302"/>
      <c r="I378" s="117"/>
      <c r="J378" s="117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>
      <c r="A379" s="48"/>
      <c r="B379" s="48"/>
      <c r="C379" s="302"/>
      <c r="D379" s="302"/>
      <c r="E379" s="302"/>
      <c r="F379" s="302"/>
      <c r="G379" s="302"/>
      <c r="H379" s="302"/>
      <c r="I379" s="117"/>
      <c r="J379" s="117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>
      <c r="A380" s="48"/>
      <c r="B380" s="48"/>
      <c r="C380" s="302"/>
      <c r="D380" s="302"/>
      <c r="E380" s="302"/>
      <c r="F380" s="302"/>
      <c r="G380" s="302"/>
      <c r="H380" s="302"/>
      <c r="I380" s="117"/>
      <c r="J380" s="117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>
      <c r="A381" s="48"/>
      <c r="B381" s="48"/>
      <c r="C381" s="302"/>
      <c r="D381" s="302"/>
      <c r="E381" s="302"/>
      <c r="F381" s="302"/>
      <c r="G381" s="302"/>
      <c r="H381" s="302"/>
      <c r="I381" s="117"/>
      <c r="J381" s="117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>
      <c r="A382" s="48"/>
      <c r="B382" s="48"/>
      <c r="C382" s="302"/>
      <c r="D382" s="302"/>
      <c r="E382" s="302"/>
      <c r="F382" s="302"/>
      <c r="G382" s="302"/>
      <c r="H382" s="302"/>
      <c r="I382" s="117"/>
      <c r="J382" s="117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>
      <c r="A383" s="48"/>
      <c r="B383" s="48"/>
      <c r="C383" s="302"/>
      <c r="D383" s="302"/>
      <c r="E383" s="302"/>
      <c r="F383" s="302"/>
      <c r="G383" s="302"/>
      <c r="H383" s="302"/>
      <c r="I383" s="117"/>
      <c r="J383" s="117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>
      <c r="A384" s="48"/>
      <c r="B384" s="48"/>
      <c r="C384" s="302"/>
      <c r="D384" s="302"/>
      <c r="E384" s="302"/>
      <c r="F384" s="302"/>
      <c r="G384" s="302"/>
      <c r="H384" s="302"/>
      <c r="I384" s="117"/>
      <c r="J384" s="117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>
      <c r="A385" s="48"/>
      <c r="B385" s="48"/>
      <c r="C385" s="302"/>
      <c r="D385" s="302"/>
      <c r="E385" s="302"/>
      <c r="F385" s="302"/>
      <c r="G385" s="302"/>
      <c r="H385" s="302"/>
      <c r="I385" s="117"/>
      <c r="J385" s="117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>
      <c r="A386" s="48"/>
      <c r="B386" s="48"/>
      <c r="C386" s="302"/>
      <c r="D386" s="302"/>
      <c r="E386" s="302"/>
      <c r="F386" s="302"/>
      <c r="G386" s="302"/>
      <c r="H386" s="302"/>
      <c r="I386" s="117"/>
      <c r="J386" s="117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>
      <c r="A387" s="48"/>
      <c r="B387" s="48"/>
      <c r="C387" s="302"/>
      <c r="D387" s="302"/>
      <c r="E387" s="302"/>
      <c r="F387" s="302"/>
      <c r="G387" s="302"/>
      <c r="H387" s="302"/>
      <c r="I387" s="117"/>
      <c r="J387" s="117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>
      <c r="A388" s="48"/>
      <c r="B388" s="48"/>
      <c r="C388" s="302"/>
      <c r="D388" s="302"/>
      <c r="E388" s="302"/>
      <c r="F388" s="302"/>
      <c r="G388" s="302"/>
      <c r="H388" s="302"/>
      <c r="I388" s="117"/>
      <c r="J388" s="117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>
      <c r="A389" s="48"/>
      <c r="B389" s="48"/>
      <c r="C389" s="302"/>
      <c r="D389" s="302"/>
      <c r="E389" s="302"/>
      <c r="F389" s="302"/>
      <c r="G389" s="302"/>
      <c r="H389" s="302"/>
      <c r="I389" s="117"/>
      <c r="J389" s="117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>
      <c r="A390" s="48"/>
      <c r="B390" s="48"/>
      <c r="C390" s="302"/>
      <c r="D390" s="302"/>
      <c r="E390" s="302"/>
      <c r="F390" s="302"/>
      <c r="G390" s="302"/>
      <c r="H390" s="302"/>
      <c r="I390" s="117"/>
      <c r="J390" s="117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>
      <c r="A391" s="48"/>
      <c r="B391" s="48"/>
      <c r="C391" s="302"/>
      <c r="D391" s="302"/>
      <c r="E391" s="302"/>
      <c r="F391" s="302"/>
      <c r="G391" s="302"/>
      <c r="H391" s="302"/>
      <c r="I391" s="117"/>
      <c r="J391" s="117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>
      <c r="A392" s="48"/>
      <c r="B392" s="48"/>
      <c r="C392" s="302"/>
      <c r="D392" s="302"/>
      <c r="E392" s="302"/>
      <c r="F392" s="302"/>
      <c r="G392" s="302"/>
      <c r="H392" s="302"/>
      <c r="I392" s="117"/>
      <c r="J392" s="117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>
      <c r="A393" s="48"/>
      <c r="B393" s="48"/>
      <c r="C393" s="302"/>
      <c r="D393" s="302"/>
      <c r="E393" s="302"/>
      <c r="F393" s="302"/>
      <c r="G393" s="302"/>
      <c r="H393" s="302"/>
      <c r="I393" s="117"/>
      <c r="J393" s="117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>
      <c r="A394" s="48"/>
      <c r="B394" s="48"/>
      <c r="C394" s="302"/>
      <c r="D394" s="302"/>
      <c r="E394" s="302"/>
      <c r="F394" s="302"/>
      <c r="G394" s="302"/>
      <c r="H394" s="302"/>
      <c r="I394" s="117"/>
      <c r="J394" s="117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>
      <c r="A395" s="48"/>
      <c r="B395" s="48"/>
      <c r="C395" s="302"/>
      <c r="D395" s="302"/>
      <c r="E395" s="302"/>
      <c r="F395" s="302"/>
      <c r="G395" s="302"/>
      <c r="H395" s="302"/>
      <c r="I395" s="117"/>
      <c r="J395" s="117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>
      <c r="A396" s="48"/>
      <c r="B396" s="48"/>
      <c r="C396" s="302"/>
      <c r="D396" s="302"/>
      <c r="E396" s="302"/>
      <c r="F396" s="302"/>
      <c r="G396" s="302"/>
      <c r="H396" s="302"/>
      <c r="I396" s="117"/>
      <c r="J396" s="117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>
      <c r="A397" s="48"/>
      <c r="B397" s="48"/>
      <c r="C397" s="302"/>
      <c r="D397" s="302"/>
      <c r="E397" s="302"/>
      <c r="F397" s="302"/>
      <c r="G397" s="302"/>
      <c r="H397" s="302"/>
      <c r="I397" s="117"/>
      <c r="J397" s="117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>
      <c r="A398" s="48"/>
      <c r="B398" s="48"/>
      <c r="C398" s="302"/>
      <c r="D398" s="302"/>
      <c r="E398" s="302"/>
      <c r="F398" s="302"/>
      <c r="G398" s="302"/>
      <c r="H398" s="302"/>
      <c r="I398" s="117"/>
      <c r="J398" s="117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>
      <c r="A399" s="48"/>
      <c r="B399" s="48"/>
      <c r="C399" s="302"/>
      <c r="D399" s="302"/>
      <c r="E399" s="302"/>
      <c r="F399" s="302"/>
      <c r="G399" s="302"/>
      <c r="H399" s="302"/>
      <c r="I399" s="117"/>
      <c r="J399" s="117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>
      <c r="A400" s="48"/>
      <c r="B400" s="48"/>
      <c r="C400" s="302"/>
      <c r="D400" s="302"/>
      <c r="E400" s="302"/>
      <c r="F400" s="302"/>
      <c r="G400" s="302"/>
      <c r="H400" s="302"/>
      <c r="I400" s="117"/>
      <c r="J400" s="117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>
      <c r="A401" s="48"/>
      <c r="B401" s="48"/>
      <c r="C401" s="302"/>
      <c r="D401" s="302"/>
      <c r="E401" s="302"/>
      <c r="F401" s="302"/>
      <c r="G401" s="302"/>
      <c r="H401" s="302"/>
      <c r="I401" s="117"/>
      <c r="J401" s="117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>
      <c r="A402" s="48"/>
      <c r="B402" s="48"/>
      <c r="C402" s="302"/>
      <c r="D402" s="302"/>
      <c r="E402" s="302"/>
      <c r="F402" s="302"/>
      <c r="G402" s="302"/>
      <c r="H402" s="302"/>
      <c r="I402" s="117"/>
      <c r="J402" s="117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>
      <c r="A403" s="48"/>
      <c r="B403" s="48"/>
      <c r="C403" s="302"/>
      <c r="D403" s="302"/>
      <c r="E403" s="302"/>
      <c r="F403" s="302"/>
      <c r="G403" s="302"/>
      <c r="H403" s="302"/>
      <c r="I403" s="117"/>
      <c r="J403" s="117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>
      <c r="A404" s="48"/>
      <c r="B404" s="48"/>
      <c r="C404" s="302"/>
      <c r="D404" s="302"/>
      <c r="E404" s="302"/>
      <c r="F404" s="302"/>
      <c r="G404" s="302"/>
      <c r="H404" s="302"/>
      <c r="I404" s="117"/>
      <c r="J404" s="117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>
      <c r="A405" s="48"/>
      <c r="B405" s="48"/>
      <c r="C405" s="302"/>
      <c r="D405" s="302"/>
      <c r="E405" s="302"/>
      <c r="F405" s="302"/>
      <c r="G405" s="302"/>
      <c r="H405" s="302"/>
      <c r="I405" s="117"/>
      <c r="J405" s="117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>
      <c r="A406" s="48"/>
      <c r="B406" s="48"/>
      <c r="C406" s="302"/>
      <c r="D406" s="302"/>
      <c r="E406" s="302"/>
      <c r="F406" s="302"/>
      <c r="G406" s="302"/>
      <c r="H406" s="302"/>
      <c r="I406" s="117"/>
      <c r="J406" s="117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>
      <c r="A407" s="48"/>
      <c r="B407" s="48"/>
      <c r="C407" s="302"/>
      <c r="D407" s="302"/>
      <c r="E407" s="302"/>
      <c r="F407" s="302"/>
      <c r="G407" s="302"/>
      <c r="H407" s="302"/>
      <c r="I407" s="117"/>
      <c r="J407" s="117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>
      <c r="A408" s="48"/>
      <c r="B408" s="48"/>
      <c r="C408" s="302"/>
      <c r="D408" s="302"/>
      <c r="E408" s="302"/>
      <c r="F408" s="302"/>
      <c r="G408" s="302"/>
      <c r="H408" s="302"/>
      <c r="I408" s="117"/>
      <c r="J408" s="117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>
      <c r="A409" s="48"/>
      <c r="B409" s="48"/>
      <c r="C409" s="302"/>
      <c r="D409" s="302"/>
      <c r="E409" s="302"/>
      <c r="F409" s="302"/>
      <c r="G409" s="302"/>
      <c r="H409" s="302"/>
      <c r="I409" s="117"/>
      <c r="J409" s="117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>
      <c r="A410" s="48"/>
      <c r="B410" s="48"/>
      <c r="C410" s="302"/>
      <c r="D410" s="302"/>
      <c r="E410" s="302"/>
      <c r="F410" s="302"/>
      <c r="G410" s="302"/>
      <c r="H410" s="302"/>
      <c r="I410" s="117"/>
      <c r="J410" s="117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>
      <c r="A411" s="48"/>
      <c r="B411" s="48"/>
      <c r="C411" s="302"/>
      <c r="D411" s="302"/>
      <c r="E411" s="302"/>
      <c r="F411" s="302"/>
      <c r="G411" s="302"/>
      <c r="H411" s="302"/>
      <c r="I411" s="117"/>
      <c r="J411" s="117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>
      <c r="A412" s="48"/>
      <c r="B412" s="48"/>
      <c r="C412" s="302"/>
      <c r="D412" s="302"/>
      <c r="E412" s="302"/>
      <c r="F412" s="302"/>
      <c r="G412" s="302"/>
      <c r="H412" s="302"/>
      <c r="I412" s="117"/>
      <c r="J412" s="117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>
      <c r="A413" s="48"/>
      <c r="B413" s="48"/>
      <c r="C413" s="302"/>
      <c r="D413" s="302"/>
      <c r="E413" s="302"/>
      <c r="F413" s="302"/>
      <c r="G413" s="302"/>
      <c r="H413" s="302"/>
      <c r="I413" s="117"/>
      <c r="J413" s="117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>
      <c r="A414" s="48"/>
      <c r="B414" s="48"/>
      <c r="C414" s="302"/>
      <c r="D414" s="302"/>
      <c r="E414" s="302"/>
      <c r="F414" s="302"/>
      <c r="G414" s="302"/>
      <c r="H414" s="302"/>
      <c r="I414" s="117"/>
      <c r="J414" s="117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>
      <c r="A415" s="48"/>
      <c r="B415" s="48"/>
      <c r="C415" s="302"/>
      <c r="D415" s="302"/>
      <c r="E415" s="302"/>
      <c r="F415" s="302"/>
      <c r="G415" s="302"/>
      <c r="H415" s="302"/>
      <c r="I415" s="117"/>
      <c r="J415" s="117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>
      <c r="A416" s="48"/>
      <c r="B416" s="48"/>
      <c r="C416" s="302"/>
      <c r="D416" s="302"/>
      <c r="E416" s="302"/>
      <c r="F416" s="302"/>
      <c r="G416" s="302"/>
      <c r="H416" s="302"/>
      <c r="I416" s="117"/>
      <c r="J416" s="117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>
      <c r="A417" s="48"/>
      <c r="B417" s="48"/>
      <c r="C417" s="302"/>
      <c r="D417" s="302"/>
      <c r="E417" s="302"/>
      <c r="F417" s="302"/>
      <c r="G417" s="302"/>
      <c r="H417" s="302"/>
      <c r="I417" s="117"/>
      <c r="J417" s="117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>
      <c r="A418" s="48"/>
      <c r="B418" s="48"/>
      <c r="C418" s="302"/>
      <c r="D418" s="302"/>
      <c r="E418" s="302"/>
      <c r="F418" s="302"/>
      <c r="G418" s="302"/>
      <c r="H418" s="302"/>
      <c r="I418" s="117"/>
      <c r="J418" s="117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>
      <c r="A419" s="48"/>
      <c r="B419" s="48"/>
      <c r="C419" s="302"/>
      <c r="D419" s="302"/>
      <c r="E419" s="302"/>
      <c r="F419" s="302"/>
      <c r="G419" s="302"/>
      <c r="H419" s="302"/>
      <c r="I419" s="117"/>
      <c r="J419" s="117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>
      <c r="A420" s="48"/>
      <c r="B420" s="48"/>
      <c r="C420" s="302"/>
      <c r="D420" s="302"/>
      <c r="E420" s="302"/>
      <c r="F420" s="302"/>
      <c r="G420" s="302"/>
      <c r="H420" s="302"/>
      <c r="I420" s="117"/>
      <c r="J420" s="117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>
      <c r="A421" s="48"/>
      <c r="B421" s="48"/>
      <c r="C421" s="302"/>
      <c r="D421" s="302"/>
      <c r="E421" s="302"/>
      <c r="F421" s="302"/>
      <c r="G421" s="302"/>
      <c r="H421" s="302"/>
      <c r="I421" s="117"/>
      <c r="J421" s="117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>
      <c r="A422" s="48"/>
      <c r="B422" s="48"/>
      <c r="C422" s="302"/>
      <c r="D422" s="302"/>
      <c r="E422" s="302"/>
      <c r="F422" s="302"/>
      <c r="G422" s="302"/>
      <c r="H422" s="302"/>
      <c r="I422" s="117"/>
      <c r="J422" s="117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>
      <c r="A423" s="48"/>
      <c r="B423" s="48"/>
      <c r="C423" s="302"/>
      <c r="D423" s="302"/>
      <c r="E423" s="302"/>
      <c r="F423" s="302"/>
      <c r="G423" s="302"/>
      <c r="H423" s="302"/>
      <c r="I423" s="117"/>
      <c r="J423" s="117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>
      <c r="A424" s="48"/>
      <c r="B424" s="48"/>
      <c r="C424" s="302"/>
      <c r="D424" s="302"/>
      <c r="E424" s="302"/>
      <c r="F424" s="302"/>
      <c r="G424" s="302"/>
      <c r="H424" s="302"/>
      <c r="I424" s="117"/>
      <c r="J424" s="117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>
      <c r="A425" s="48"/>
      <c r="B425" s="48"/>
      <c r="C425" s="302"/>
      <c r="D425" s="302"/>
      <c r="E425" s="302"/>
      <c r="F425" s="302"/>
      <c r="G425" s="302"/>
      <c r="H425" s="302"/>
      <c r="I425" s="117"/>
      <c r="J425" s="117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>
      <c r="A426" s="48"/>
      <c r="B426" s="48"/>
      <c r="C426" s="302"/>
      <c r="D426" s="302"/>
      <c r="E426" s="302"/>
      <c r="F426" s="302"/>
      <c r="G426" s="302"/>
      <c r="H426" s="302"/>
      <c r="I426" s="117"/>
      <c r="J426" s="117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>
      <c r="A427" s="48"/>
      <c r="B427" s="48"/>
      <c r="C427" s="302"/>
      <c r="D427" s="302"/>
      <c r="E427" s="302"/>
      <c r="F427" s="302"/>
      <c r="G427" s="302"/>
      <c r="H427" s="302"/>
      <c r="I427" s="117"/>
      <c r="J427" s="117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>
      <c r="A428" s="48"/>
      <c r="B428" s="48"/>
      <c r="C428" s="302"/>
      <c r="D428" s="302"/>
      <c r="E428" s="302"/>
      <c r="F428" s="302"/>
      <c r="G428" s="302"/>
      <c r="H428" s="302"/>
      <c r="I428" s="117"/>
      <c r="J428" s="117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>
      <c r="A429" s="48"/>
      <c r="B429" s="48"/>
      <c r="C429" s="302"/>
      <c r="D429" s="302"/>
      <c r="E429" s="302"/>
      <c r="F429" s="302"/>
      <c r="G429" s="302"/>
      <c r="H429" s="302"/>
      <c r="I429" s="117"/>
      <c r="J429" s="117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>
      <c r="A430" s="48"/>
      <c r="B430" s="48"/>
      <c r="C430" s="302"/>
      <c r="D430" s="302"/>
      <c r="E430" s="302"/>
      <c r="F430" s="302"/>
      <c r="G430" s="302"/>
      <c r="H430" s="302"/>
      <c r="I430" s="117"/>
      <c r="J430" s="117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>
      <c r="A431" s="48"/>
      <c r="B431" s="48"/>
      <c r="C431" s="302"/>
      <c r="D431" s="302"/>
      <c r="E431" s="302"/>
      <c r="F431" s="302"/>
      <c r="G431" s="302"/>
      <c r="H431" s="302"/>
      <c r="I431" s="117"/>
      <c r="J431" s="117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>
      <c r="A432" s="48"/>
      <c r="B432" s="48"/>
      <c r="C432" s="302"/>
      <c r="D432" s="302"/>
      <c r="E432" s="302"/>
      <c r="F432" s="302"/>
      <c r="G432" s="302"/>
      <c r="H432" s="302"/>
      <c r="I432" s="117"/>
      <c r="J432" s="117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>
      <c r="A433" s="48"/>
      <c r="B433" s="48"/>
      <c r="C433" s="302"/>
      <c r="D433" s="302"/>
      <c r="E433" s="302"/>
      <c r="F433" s="302"/>
      <c r="G433" s="302"/>
      <c r="H433" s="302"/>
      <c r="I433" s="117"/>
      <c r="J433" s="117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>
      <c r="A434" s="48"/>
      <c r="B434" s="48"/>
      <c r="C434" s="302"/>
      <c r="D434" s="302"/>
      <c r="E434" s="302"/>
      <c r="F434" s="302"/>
      <c r="G434" s="302"/>
      <c r="H434" s="302"/>
      <c r="I434" s="117"/>
      <c r="J434" s="117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>
      <c r="A435" s="48"/>
      <c r="B435" s="48"/>
      <c r="C435" s="302"/>
      <c r="D435" s="302"/>
      <c r="E435" s="302"/>
      <c r="F435" s="302"/>
      <c r="G435" s="302"/>
      <c r="H435" s="302"/>
      <c r="I435" s="117"/>
      <c r="J435" s="117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>
      <c r="A436" s="48"/>
      <c r="B436" s="48"/>
      <c r="C436" s="302"/>
      <c r="D436" s="302"/>
      <c r="E436" s="302"/>
      <c r="F436" s="302"/>
      <c r="G436" s="302"/>
      <c r="H436" s="302"/>
      <c r="I436" s="117"/>
      <c r="J436" s="117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>
      <c r="A437" s="48"/>
      <c r="B437" s="48"/>
      <c r="C437" s="302"/>
      <c r="D437" s="302"/>
      <c r="E437" s="302"/>
      <c r="F437" s="302"/>
      <c r="G437" s="302"/>
      <c r="H437" s="302"/>
      <c r="I437" s="117"/>
      <c r="J437" s="117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>
      <c r="A438" s="48"/>
      <c r="B438" s="48"/>
      <c r="C438" s="302"/>
      <c r="D438" s="302"/>
      <c r="E438" s="302"/>
      <c r="F438" s="302"/>
      <c r="G438" s="302"/>
      <c r="H438" s="302"/>
      <c r="I438" s="117"/>
      <c r="J438" s="117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>
      <c r="A439" s="48"/>
      <c r="B439" s="48"/>
      <c r="C439" s="302"/>
      <c r="D439" s="302"/>
      <c r="E439" s="302"/>
      <c r="F439" s="302"/>
      <c r="G439" s="302"/>
      <c r="H439" s="302"/>
      <c r="I439" s="117"/>
      <c r="J439" s="117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>
      <c r="A440" s="48"/>
      <c r="B440" s="48"/>
      <c r="C440" s="302"/>
      <c r="D440" s="302"/>
      <c r="E440" s="302"/>
      <c r="F440" s="302"/>
      <c r="G440" s="302"/>
      <c r="H440" s="302"/>
      <c r="I440" s="117"/>
      <c r="J440" s="117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>
      <c r="A441" s="48"/>
      <c r="B441" s="48"/>
      <c r="C441" s="302"/>
      <c r="D441" s="302"/>
      <c r="E441" s="302"/>
      <c r="F441" s="302"/>
      <c r="G441" s="302"/>
      <c r="H441" s="302"/>
      <c r="I441" s="117"/>
      <c r="J441" s="117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>
      <c r="A442" s="48"/>
      <c r="B442" s="48"/>
      <c r="C442" s="302"/>
      <c r="D442" s="302"/>
      <c r="E442" s="302"/>
      <c r="F442" s="302"/>
      <c r="G442" s="302"/>
      <c r="H442" s="302"/>
      <c r="I442" s="117"/>
      <c r="J442" s="117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>
      <c r="A443" s="48"/>
      <c r="B443" s="48"/>
      <c r="C443" s="302"/>
      <c r="D443" s="302"/>
      <c r="E443" s="302"/>
      <c r="F443" s="302"/>
      <c r="G443" s="302"/>
      <c r="H443" s="302"/>
      <c r="I443" s="117"/>
      <c r="J443" s="117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>
      <c r="A444" s="48"/>
      <c r="B444" s="48"/>
      <c r="C444" s="302"/>
      <c r="D444" s="302"/>
      <c r="E444" s="302"/>
      <c r="F444" s="302"/>
      <c r="G444" s="302"/>
      <c r="H444" s="302"/>
      <c r="I444" s="117"/>
      <c r="J444" s="117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>
      <c r="A445" s="48"/>
      <c r="B445" s="48"/>
      <c r="C445" s="302"/>
      <c r="D445" s="302"/>
      <c r="E445" s="302"/>
      <c r="F445" s="302"/>
      <c r="G445" s="302"/>
      <c r="H445" s="302"/>
      <c r="I445" s="117"/>
      <c r="J445" s="117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>
      <c r="A446" s="48"/>
      <c r="B446" s="48"/>
      <c r="C446" s="302"/>
      <c r="D446" s="302"/>
      <c r="E446" s="302"/>
      <c r="F446" s="302"/>
      <c r="G446" s="302"/>
      <c r="H446" s="302"/>
      <c r="I446" s="117"/>
      <c r="J446" s="117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>
      <c r="A447" s="48"/>
      <c r="B447" s="48"/>
      <c r="C447" s="302"/>
      <c r="D447" s="302"/>
      <c r="E447" s="302"/>
      <c r="F447" s="302"/>
      <c r="G447" s="302"/>
      <c r="H447" s="302"/>
      <c r="I447" s="117"/>
      <c r="J447" s="117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>
      <c r="A448" s="48"/>
      <c r="B448" s="48"/>
      <c r="C448" s="302"/>
      <c r="D448" s="302"/>
      <c r="E448" s="302"/>
      <c r="F448" s="302"/>
      <c r="G448" s="302"/>
      <c r="H448" s="302"/>
      <c r="I448" s="117"/>
      <c r="J448" s="117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>
      <c r="A449" s="48"/>
      <c r="B449" s="48"/>
      <c r="C449" s="302"/>
      <c r="D449" s="302"/>
      <c r="E449" s="302"/>
      <c r="F449" s="302"/>
      <c r="G449" s="302"/>
      <c r="H449" s="302"/>
      <c r="I449" s="117"/>
      <c r="J449" s="117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>
      <c r="A450" s="48"/>
      <c r="B450" s="48"/>
      <c r="C450" s="302"/>
      <c r="D450" s="302"/>
      <c r="E450" s="302"/>
      <c r="F450" s="302"/>
      <c r="G450" s="302"/>
      <c r="H450" s="302"/>
      <c r="I450" s="117"/>
      <c r="J450" s="117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>
      <c r="A451" s="48"/>
      <c r="B451" s="48"/>
      <c r="C451" s="302"/>
      <c r="D451" s="302"/>
      <c r="E451" s="302"/>
      <c r="F451" s="302"/>
      <c r="G451" s="302"/>
      <c r="H451" s="302"/>
      <c r="I451" s="117"/>
      <c r="J451" s="117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>
      <c r="A452" s="48"/>
      <c r="B452" s="48"/>
      <c r="C452" s="302"/>
      <c r="D452" s="302"/>
      <c r="E452" s="302"/>
      <c r="F452" s="302"/>
      <c r="G452" s="302"/>
      <c r="H452" s="302"/>
      <c r="I452" s="117"/>
      <c r="J452" s="117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>
      <c r="A453" s="48"/>
      <c r="B453" s="48"/>
      <c r="C453" s="302"/>
      <c r="D453" s="302"/>
      <c r="E453" s="302"/>
      <c r="F453" s="302"/>
      <c r="G453" s="302"/>
      <c r="H453" s="302"/>
      <c r="I453" s="117"/>
      <c r="J453" s="117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>
      <c r="A454" s="48"/>
      <c r="B454" s="48"/>
      <c r="C454" s="302"/>
      <c r="D454" s="302"/>
      <c r="E454" s="302"/>
      <c r="F454" s="302"/>
      <c r="G454" s="302"/>
      <c r="H454" s="302"/>
      <c r="I454" s="117"/>
      <c r="J454" s="117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>
      <c r="A455" s="48"/>
      <c r="B455" s="48"/>
      <c r="C455" s="302"/>
      <c r="D455" s="302"/>
      <c r="E455" s="302"/>
      <c r="F455" s="302"/>
      <c r="G455" s="302"/>
      <c r="H455" s="302"/>
      <c r="I455" s="117"/>
      <c r="J455" s="117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>
      <c r="A456" s="48"/>
      <c r="B456" s="48"/>
      <c r="C456" s="302"/>
      <c r="D456" s="302"/>
      <c r="E456" s="302"/>
      <c r="F456" s="302"/>
      <c r="G456" s="302"/>
      <c r="H456" s="302"/>
      <c r="I456" s="117"/>
      <c r="J456" s="117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>
      <c r="A457" s="48"/>
      <c r="B457" s="48"/>
      <c r="C457" s="302"/>
      <c r="D457" s="302"/>
      <c r="E457" s="302"/>
      <c r="F457" s="302"/>
      <c r="G457" s="302"/>
      <c r="H457" s="302"/>
      <c r="I457" s="117"/>
      <c r="J457" s="117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>
      <c r="A458" s="48"/>
      <c r="B458" s="48"/>
      <c r="C458" s="302"/>
      <c r="D458" s="302"/>
      <c r="E458" s="302"/>
      <c r="F458" s="302"/>
      <c r="G458" s="302"/>
      <c r="H458" s="302"/>
      <c r="I458" s="117"/>
      <c r="J458" s="117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>
      <c r="A459" s="48"/>
      <c r="B459" s="48"/>
      <c r="C459" s="302"/>
      <c r="D459" s="302"/>
      <c r="E459" s="302"/>
      <c r="F459" s="302"/>
      <c r="G459" s="302"/>
      <c r="H459" s="302"/>
      <c r="I459" s="117"/>
      <c r="J459" s="117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>
      <c r="A460" s="48"/>
      <c r="B460" s="48"/>
      <c r="C460" s="302"/>
      <c r="D460" s="302"/>
      <c r="E460" s="302"/>
      <c r="F460" s="302"/>
      <c r="G460" s="302"/>
      <c r="H460" s="302"/>
      <c r="I460" s="117"/>
      <c r="J460" s="117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>
      <c r="A461" s="48"/>
      <c r="B461" s="48"/>
      <c r="C461" s="302"/>
      <c r="D461" s="302"/>
      <c r="E461" s="302"/>
      <c r="F461" s="302"/>
      <c r="G461" s="302"/>
      <c r="H461" s="302"/>
      <c r="I461" s="117"/>
      <c r="J461" s="117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>
      <c r="A462" s="48"/>
      <c r="B462" s="48"/>
      <c r="C462" s="302"/>
      <c r="D462" s="302"/>
      <c r="E462" s="302"/>
      <c r="F462" s="302"/>
      <c r="G462" s="302"/>
      <c r="H462" s="302"/>
      <c r="I462" s="117"/>
      <c r="J462" s="117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>
      <c r="A463" s="48"/>
      <c r="B463" s="48"/>
      <c r="C463" s="302"/>
      <c r="D463" s="302"/>
      <c r="E463" s="302"/>
      <c r="F463" s="302"/>
      <c r="G463" s="302"/>
      <c r="H463" s="302"/>
      <c r="I463" s="117"/>
      <c r="J463" s="117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>
      <c r="A464" s="48"/>
      <c r="B464" s="48"/>
      <c r="C464" s="302"/>
      <c r="D464" s="302"/>
      <c r="E464" s="302"/>
      <c r="F464" s="302"/>
      <c r="G464" s="302"/>
      <c r="H464" s="302"/>
      <c r="I464" s="117"/>
      <c r="J464" s="117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>
      <c r="A465" s="48"/>
      <c r="B465" s="48"/>
      <c r="C465" s="302"/>
      <c r="D465" s="302"/>
      <c r="E465" s="302"/>
      <c r="F465" s="302"/>
      <c r="G465" s="302"/>
      <c r="H465" s="302"/>
      <c r="I465" s="117"/>
      <c r="J465" s="117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>
      <c r="A466" s="48"/>
      <c r="B466" s="48"/>
      <c r="C466" s="302"/>
      <c r="D466" s="302"/>
      <c r="E466" s="302"/>
      <c r="F466" s="302"/>
      <c r="G466" s="302"/>
      <c r="H466" s="302"/>
      <c r="I466" s="117"/>
      <c r="J466" s="117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>
      <c r="A467" s="48"/>
      <c r="B467" s="48"/>
      <c r="C467" s="302"/>
      <c r="D467" s="302"/>
      <c r="E467" s="302"/>
      <c r="F467" s="302"/>
      <c r="G467" s="302"/>
      <c r="H467" s="302"/>
      <c r="I467" s="117"/>
      <c r="J467" s="117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>
      <c r="A468" s="48"/>
      <c r="B468" s="48"/>
      <c r="C468" s="302"/>
      <c r="D468" s="302"/>
      <c r="E468" s="302"/>
      <c r="F468" s="302"/>
      <c r="G468" s="302"/>
      <c r="H468" s="302"/>
      <c r="I468" s="117"/>
      <c r="J468" s="117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>
      <c r="A469" s="48"/>
      <c r="B469" s="48"/>
      <c r="C469" s="302"/>
      <c r="D469" s="302"/>
      <c r="E469" s="302"/>
      <c r="F469" s="302"/>
      <c r="G469" s="302"/>
      <c r="H469" s="302"/>
      <c r="I469" s="117"/>
      <c r="J469" s="117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>
      <c r="A470" s="48"/>
      <c r="B470" s="48"/>
      <c r="C470" s="302"/>
      <c r="D470" s="302"/>
      <c r="E470" s="302"/>
      <c r="F470" s="302"/>
      <c r="G470" s="302"/>
      <c r="H470" s="302"/>
      <c r="I470" s="117"/>
      <c r="J470" s="117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>
      <c r="A471" s="48"/>
      <c r="B471" s="48"/>
      <c r="C471" s="302"/>
      <c r="D471" s="302"/>
      <c r="E471" s="302"/>
      <c r="F471" s="302"/>
      <c r="G471" s="302"/>
      <c r="H471" s="302"/>
      <c r="I471" s="117"/>
      <c r="J471" s="117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>
      <c r="A472" s="48"/>
      <c r="B472" s="48"/>
      <c r="C472" s="302"/>
      <c r="D472" s="302"/>
      <c r="E472" s="302"/>
      <c r="F472" s="302"/>
      <c r="G472" s="302"/>
      <c r="H472" s="302"/>
      <c r="I472" s="117"/>
      <c r="J472" s="117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>
      <c r="A473" s="48"/>
      <c r="B473" s="48"/>
      <c r="C473" s="302"/>
      <c r="D473" s="302"/>
      <c r="E473" s="302"/>
      <c r="F473" s="302"/>
      <c r="G473" s="302"/>
      <c r="H473" s="302"/>
      <c r="I473" s="117"/>
      <c r="J473" s="117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>
      <c r="A474" s="48"/>
      <c r="B474" s="48"/>
      <c r="C474" s="302"/>
      <c r="D474" s="302"/>
      <c r="E474" s="302"/>
      <c r="F474" s="302"/>
      <c r="G474" s="302"/>
      <c r="H474" s="302"/>
      <c r="I474" s="117"/>
      <c r="J474" s="117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>
      <c r="A475" s="48"/>
      <c r="B475" s="48"/>
      <c r="C475" s="302"/>
      <c r="D475" s="302"/>
      <c r="E475" s="302"/>
      <c r="F475" s="302"/>
      <c r="G475" s="302"/>
      <c r="H475" s="302"/>
      <c r="I475" s="117"/>
      <c r="J475" s="117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>
      <c r="A476" s="48"/>
      <c r="B476" s="48"/>
      <c r="C476" s="302"/>
      <c r="D476" s="302"/>
      <c r="E476" s="302"/>
      <c r="F476" s="302"/>
      <c r="G476" s="302"/>
      <c r="H476" s="302"/>
      <c r="I476" s="117"/>
      <c r="J476" s="117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>
      <c r="A477" s="48"/>
      <c r="B477" s="48"/>
      <c r="C477" s="302"/>
      <c r="D477" s="302"/>
      <c r="E477" s="302"/>
      <c r="F477" s="302"/>
      <c r="G477" s="302"/>
      <c r="H477" s="302"/>
      <c r="I477" s="117"/>
      <c r="J477" s="117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>
      <c r="A478" s="48"/>
      <c r="B478" s="48"/>
      <c r="C478" s="302"/>
      <c r="D478" s="302"/>
      <c r="E478" s="302"/>
      <c r="F478" s="302"/>
      <c r="G478" s="302"/>
      <c r="H478" s="302"/>
      <c r="I478" s="117"/>
      <c r="J478" s="117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>
      <c r="A479" s="48"/>
      <c r="B479" s="48"/>
      <c r="C479" s="302"/>
      <c r="D479" s="302"/>
      <c r="E479" s="302"/>
      <c r="F479" s="302"/>
      <c r="G479" s="302"/>
      <c r="H479" s="302"/>
      <c r="I479" s="117"/>
      <c r="J479" s="117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>
      <c r="A480" s="48"/>
      <c r="B480" s="48"/>
      <c r="C480" s="302"/>
      <c r="D480" s="302"/>
      <c r="E480" s="302"/>
      <c r="F480" s="302"/>
      <c r="G480" s="302"/>
      <c r="H480" s="302"/>
      <c r="I480" s="117"/>
      <c r="J480" s="117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>
      <c r="A481" s="48"/>
      <c r="B481" s="48"/>
      <c r="C481" s="302"/>
      <c r="D481" s="302"/>
      <c r="E481" s="302"/>
      <c r="F481" s="302"/>
      <c r="G481" s="302"/>
      <c r="H481" s="302"/>
      <c r="I481" s="117"/>
      <c r="J481" s="117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>
      <c r="A482" s="48"/>
      <c r="B482" s="48"/>
      <c r="C482" s="302"/>
      <c r="D482" s="302"/>
      <c r="E482" s="302"/>
      <c r="F482" s="302"/>
      <c r="G482" s="302"/>
      <c r="H482" s="302"/>
      <c r="I482" s="117"/>
      <c r="J482" s="117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>
      <c r="A483" s="48"/>
      <c r="B483" s="48"/>
      <c r="C483" s="302"/>
      <c r="D483" s="302"/>
      <c r="E483" s="302"/>
      <c r="F483" s="302"/>
      <c r="G483" s="302"/>
      <c r="H483" s="302"/>
      <c r="I483" s="117"/>
      <c r="J483" s="117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>
      <c r="A484" s="48"/>
      <c r="B484" s="48"/>
      <c r="C484" s="302"/>
      <c r="D484" s="302"/>
      <c r="E484" s="302"/>
      <c r="F484" s="302"/>
      <c r="G484" s="302"/>
      <c r="H484" s="302"/>
      <c r="I484" s="117"/>
      <c r="J484" s="117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>
      <c r="A485" s="48"/>
      <c r="B485" s="48"/>
      <c r="C485" s="302"/>
      <c r="D485" s="302"/>
      <c r="E485" s="302"/>
      <c r="F485" s="302"/>
      <c r="G485" s="302"/>
      <c r="H485" s="302"/>
      <c r="I485" s="117"/>
      <c r="J485" s="117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>
      <c r="A486" s="48"/>
      <c r="B486" s="48"/>
      <c r="C486" s="302"/>
      <c r="D486" s="302"/>
      <c r="E486" s="302"/>
      <c r="F486" s="302"/>
      <c r="G486" s="302"/>
      <c r="H486" s="302"/>
      <c r="I486" s="117"/>
      <c r="J486" s="117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>
      <c r="A487" s="48"/>
      <c r="B487" s="48"/>
      <c r="C487" s="302"/>
      <c r="D487" s="302"/>
      <c r="E487" s="302"/>
      <c r="F487" s="302"/>
      <c r="G487" s="302"/>
      <c r="H487" s="302"/>
      <c r="I487" s="117"/>
      <c r="J487" s="117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>
      <c r="A488" s="48"/>
      <c r="B488" s="48"/>
      <c r="C488" s="302"/>
      <c r="D488" s="302"/>
      <c r="E488" s="302"/>
      <c r="F488" s="302"/>
      <c r="G488" s="302"/>
      <c r="H488" s="302"/>
      <c r="I488" s="117"/>
      <c r="J488" s="117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>
      <c r="A489" s="48"/>
      <c r="B489" s="48"/>
      <c r="C489" s="302"/>
      <c r="D489" s="302"/>
      <c r="E489" s="302"/>
      <c r="F489" s="302"/>
      <c r="G489" s="302"/>
      <c r="H489" s="302"/>
      <c r="I489" s="117"/>
      <c r="J489" s="117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>
      <c r="A490" s="48"/>
      <c r="B490" s="48"/>
      <c r="C490" s="302"/>
      <c r="D490" s="302"/>
      <c r="E490" s="302"/>
      <c r="F490" s="302"/>
      <c r="G490" s="302"/>
      <c r="H490" s="302"/>
      <c r="I490" s="117"/>
      <c r="J490" s="117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>
      <c r="A491" s="48"/>
      <c r="B491" s="48"/>
      <c r="C491" s="302"/>
      <c r="D491" s="302"/>
      <c r="E491" s="302"/>
      <c r="F491" s="302"/>
      <c r="G491" s="302"/>
      <c r="H491" s="302"/>
      <c r="I491" s="117"/>
      <c r="J491" s="117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>
      <c r="A492" s="48"/>
      <c r="B492" s="48"/>
      <c r="C492" s="302"/>
      <c r="D492" s="302"/>
      <c r="E492" s="302"/>
      <c r="F492" s="302"/>
      <c r="G492" s="302"/>
      <c r="H492" s="302"/>
      <c r="I492" s="117"/>
      <c r="J492" s="117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>
      <c r="A493" s="48"/>
      <c r="B493" s="48"/>
      <c r="C493" s="302"/>
      <c r="D493" s="302"/>
      <c r="E493" s="302"/>
      <c r="F493" s="302"/>
      <c r="G493" s="302"/>
      <c r="H493" s="302"/>
      <c r="I493" s="117"/>
      <c r="J493" s="117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>
      <c r="A494" s="48"/>
      <c r="B494" s="48"/>
      <c r="C494" s="302"/>
      <c r="D494" s="302"/>
      <c r="E494" s="302"/>
      <c r="F494" s="302"/>
      <c r="G494" s="302"/>
      <c r="H494" s="302"/>
      <c r="I494" s="117"/>
      <c r="J494" s="117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>
      <c r="A495" s="48"/>
      <c r="B495" s="48"/>
      <c r="C495" s="302"/>
      <c r="D495" s="302"/>
      <c r="E495" s="302"/>
      <c r="F495" s="302"/>
      <c r="G495" s="302"/>
      <c r="H495" s="302"/>
      <c r="I495" s="117"/>
      <c r="J495" s="117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>
      <c r="A496" s="48"/>
      <c r="B496" s="48"/>
      <c r="C496" s="302"/>
      <c r="D496" s="302"/>
      <c r="E496" s="302"/>
      <c r="F496" s="302"/>
      <c r="G496" s="302"/>
      <c r="H496" s="302"/>
      <c r="I496" s="117"/>
      <c r="J496" s="117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>
      <c r="A497" s="48"/>
      <c r="B497" s="48"/>
      <c r="C497" s="302"/>
      <c r="D497" s="302"/>
      <c r="E497" s="302"/>
      <c r="F497" s="302"/>
      <c r="G497" s="302"/>
      <c r="H497" s="302"/>
      <c r="I497" s="117"/>
      <c r="J497" s="117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>
      <c r="A498" s="48"/>
      <c r="B498" s="48"/>
      <c r="C498" s="302"/>
      <c r="D498" s="302"/>
      <c r="E498" s="302"/>
      <c r="F498" s="302"/>
      <c r="G498" s="302"/>
      <c r="H498" s="302"/>
      <c r="I498" s="117"/>
      <c r="J498" s="117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>
      <c r="A499" s="48"/>
      <c r="B499" s="48"/>
      <c r="C499" s="302"/>
      <c r="D499" s="302"/>
      <c r="E499" s="302"/>
      <c r="F499" s="302"/>
      <c r="G499" s="302"/>
      <c r="H499" s="302"/>
      <c r="I499" s="117"/>
      <c r="J499" s="117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>
      <c r="A500" s="48"/>
      <c r="B500" s="48"/>
      <c r="C500" s="302"/>
      <c r="D500" s="302"/>
      <c r="E500" s="302"/>
      <c r="F500" s="302"/>
      <c r="G500" s="302"/>
      <c r="H500" s="302"/>
      <c r="I500" s="117"/>
      <c r="J500" s="117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>
      <c r="A501" s="48"/>
      <c r="B501" s="48"/>
      <c r="C501" s="302"/>
      <c r="D501" s="302"/>
      <c r="E501" s="302"/>
      <c r="F501" s="302"/>
      <c r="G501" s="302"/>
      <c r="H501" s="302"/>
      <c r="I501" s="117"/>
      <c r="J501" s="117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>
      <c r="A502" s="48"/>
      <c r="B502" s="48"/>
      <c r="C502" s="302"/>
      <c r="D502" s="302"/>
      <c r="E502" s="302"/>
      <c r="F502" s="302"/>
      <c r="G502" s="302"/>
      <c r="H502" s="302"/>
      <c r="I502" s="117"/>
      <c r="J502" s="117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>
      <c r="A503" s="48"/>
      <c r="B503" s="48"/>
      <c r="C503" s="302"/>
      <c r="D503" s="302"/>
      <c r="E503" s="302"/>
      <c r="F503" s="302"/>
      <c r="G503" s="302"/>
      <c r="H503" s="302"/>
      <c r="I503" s="117"/>
      <c r="J503" s="117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>
      <c r="A504" s="48"/>
      <c r="B504" s="48"/>
      <c r="C504" s="302"/>
      <c r="D504" s="302"/>
      <c r="E504" s="302"/>
      <c r="F504" s="302"/>
      <c r="G504" s="302"/>
      <c r="H504" s="302"/>
      <c r="I504" s="117"/>
      <c r="J504" s="117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>
      <c r="A505" s="48"/>
      <c r="B505" s="48"/>
      <c r="C505" s="302"/>
      <c r="D505" s="302"/>
      <c r="E505" s="302"/>
      <c r="F505" s="302"/>
      <c r="G505" s="302"/>
      <c r="H505" s="302"/>
      <c r="I505" s="117"/>
      <c r="J505" s="117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>
      <c r="A506" s="48"/>
      <c r="B506" s="48"/>
      <c r="C506" s="302"/>
      <c r="D506" s="302"/>
      <c r="E506" s="302"/>
      <c r="F506" s="302"/>
      <c r="G506" s="302"/>
      <c r="H506" s="302"/>
      <c r="I506" s="117"/>
      <c r="J506" s="117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>
      <c r="A507" s="48"/>
      <c r="B507" s="48"/>
      <c r="C507" s="302"/>
      <c r="D507" s="302"/>
      <c r="E507" s="302"/>
      <c r="F507" s="302"/>
      <c r="G507" s="302"/>
      <c r="H507" s="302"/>
      <c r="I507" s="117"/>
      <c r="J507" s="117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>
      <c r="A508" s="48"/>
      <c r="B508" s="48"/>
      <c r="C508" s="302"/>
      <c r="D508" s="302"/>
      <c r="E508" s="302"/>
      <c r="F508" s="302"/>
      <c r="G508" s="302"/>
      <c r="H508" s="302"/>
      <c r="I508" s="117"/>
      <c r="J508" s="117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>
      <c r="A509" s="48"/>
      <c r="B509" s="48"/>
      <c r="C509" s="302"/>
      <c r="D509" s="302"/>
      <c r="E509" s="302"/>
      <c r="F509" s="302"/>
      <c r="G509" s="302"/>
      <c r="H509" s="302"/>
      <c r="I509" s="117"/>
      <c r="J509" s="117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>
      <c r="A510" s="48"/>
      <c r="B510" s="48"/>
      <c r="C510" s="302"/>
      <c r="D510" s="302"/>
      <c r="E510" s="302"/>
      <c r="F510" s="302"/>
      <c r="G510" s="302"/>
      <c r="H510" s="302"/>
      <c r="I510" s="117"/>
      <c r="J510" s="117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>
      <c r="A511" s="48"/>
      <c r="B511" s="48"/>
      <c r="C511" s="302"/>
      <c r="D511" s="302"/>
      <c r="E511" s="302"/>
      <c r="F511" s="302"/>
      <c r="G511" s="302"/>
      <c r="H511" s="302"/>
      <c r="I511" s="117"/>
      <c r="J511" s="117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>
      <c r="A512" s="48"/>
      <c r="B512" s="48"/>
      <c r="C512" s="302"/>
      <c r="D512" s="302"/>
      <c r="E512" s="302"/>
      <c r="F512" s="302"/>
      <c r="G512" s="302"/>
      <c r="H512" s="302"/>
      <c r="I512" s="117"/>
      <c r="J512" s="117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>
      <c r="A513" s="48"/>
      <c r="B513" s="48"/>
      <c r="C513" s="302"/>
      <c r="D513" s="302"/>
      <c r="E513" s="302"/>
      <c r="F513" s="302"/>
      <c r="G513" s="302"/>
      <c r="H513" s="302"/>
      <c r="I513" s="117"/>
      <c r="J513" s="117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>
      <c r="A514" s="48"/>
      <c r="B514" s="48"/>
      <c r="C514" s="302"/>
      <c r="D514" s="302"/>
      <c r="E514" s="302"/>
      <c r="F514" s="302"/>
      <c r="G514" s="302"/>
      <c r="H514" s="302"/>
      <c r="I514" s="117"/>
      <c r="J514" s="117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>
      <c r="A515" s="48"/>
      <c r="B515" s="48"/>
      <c r="C515" s="302"/>
      <c r="D515" s="302"/>
      <c r="E515" s="302"/>
      <c r="F515" s="302"/>
      <c r="G515" s="302"/>
      <c r="H515" s="302"/>
      <c r="I515" s="117"/>
      <c r="J515" s="117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>
      <c r="A516" s="48"/>
      <c r="B516" s="48"/>
      <c r="C516" s="302"/>
      <c r="D516" s="302"/>
      <c r="E516" s="302"/>
      <c r="F516" s="302"/>
      <c r="G516" s="302"/>
      <c r="H516" s="302"/>
      <c r="I516" s="117"/>
      <c r="J516" s="117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>
      <c r="A517" s="48"/>
      <c r="B517" s="48"/>
      <c r="C517" s="302"/>
      <c r="D517" s="302"/>
      <c r="E517" s="302"/>
      <c r="F517" s="302"/>
      <c r="G517" s="302"/>
      <c r="H517" s="302"/>
      <c r="I517" s="117"/>
      <c r="J517" s="117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>
      <c r="A518" s="48"/>
      <c r="B518" s="48"/>
      <c r="C518" s="302"/>
      <c r="D518" s="302"/>
      <c r="E518" s="302"/>
      <c r="F518" s="302"/>
      <c r="G518" s="302"/>
      <c r="H518" s="302"/>
      <c r="I518" s="117"/>
      <c r="J518" s="117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>
      <c r="A519" s="48"/>
      <c r="B519" s="48"/>
      <c r="C519" s="302"/>
      <c r="D519" s="302"/>
      <c r="E519" s="302"/>
      <c r="F519" s="302"/>
      <c r="G519" s="302"/>
      <c r="H519" s="302"/>
      <c r="I519" s="117"/>
      <c r="J519" s="117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>
      <c r="A520" s="48"/>
      <c r="B520" s="48"/>
      <c r="C520" s="302"/>
      <c r="D520" s="302"/>
      <c r="E520" s="302"/>
      <c r="F520" s="302"/>
      <c r="G520" s="302"/>
      <c r="H520" s="302"/>
      <c r="I520" s="117"/>
      <c r="J520" s="117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>
      <c r="A521" s="48"/>
      <c r="B521" s="48"/>
      <c r="C521" s="302"/>
      <c r="D521" s="302"/>
      <c r="E521" s="302"/>
      <c r="F521" s="302"/>
      <c r="G521" s="302"/>
      <c r="H521" s="302"/>
      <c r="I521" s="117"/>
      <c r="J521" s="117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>
      <c r="A522" s="48"/>
      <c r="B522" s="48"/>
      <c r="C522" s="302"/>
      <c r="D522" s="302"/>
      <c r="E522" s="302"/>
      <c r="F522" s="302"/>
      <c r="G522" s="302"/>
      <c r="H522" s="302"/>
      <c r="I522" s="117"/>
      <c r="J522" s="117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>
      <c r="A523" s="48"/>
      <c r="B523" s="48"/>
      <c r="C523" s="302"/>
      <c r="D523" s="302"/>
      <c r="E523" s="302"/>
      <c r="F523" s="302"/>
      <c r="G523" s="302"/>
      <c r="H523" s="302"/>
      <c r="I523" s="117"/>
      <c r="J523" s="117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>
      <c r="A524" s="48"/>
      <c r="B524" s="48"/>
      <c r="C524" s="302"/>
      <c r="D524" s="302"/>
      <c r="E524" s="302"/>
      <c r="F524" s="302"/>
      <c r="G524" s="302"/>
      <c r="H524" s="302"/>
      <c r="I524" s="117"/>
      <c r="J524" s="117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>
      <c r="A525" s="48"/>
      <c r="B525" s="48"/>
      <c r="C525" s="302"/>
      <c r="D525" s="302"/>
      <c r="E525" s="302"/>
      <c r="F525" s="302"/>
      <c r="G525" s="302"/>
      <c r="H525" s="302"/>
      <c r="I525" s="117"/>
      <c r="J525" s="117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>
      <c r="A526" s="48"/>
      <c r="B526" s="48"/>
      <c r="C526" s="302"/>
      <c r="D526" s="302"/>
      <c r="E526" s="302"/>
      <c r="F526" s="302"/>
      <c r="G526" s="302"/>
      <c r="H526" s="302"/>
      <c r="I526" s="117"/>
      <c r="J526" s="117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>
      <c r="A527" s="48"/>
      <c r="B527" s="48"/>
      <c r="C527" s="302"/>
      <c r="D527" s="302"/>
      <c r="E527" s="302"/>
      <c r="F527" s="302"/>
      <c r="G527" s="302"/>
      <c r="H527" s="302"/>
      <c r="I527" s="117"/>
      <c r="J527" s="117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>
      <c r="A528" s="48"/>
      <c r="B528" s="48"/>
      <c r="C528" s="302"/>
      <c r="D528" s="302"/>
      <c r="E528" s="302"/>
      <c r="F528" s="302"/>
      <c r="G528" s="302"/>
      <c r="H528" s="302"/>
      <c r="I528" s="117"/>
      <c r="J528" s="117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>
      <c r="A529" s="48"/>
      <c r="B529" s="48"/>
      <c r="C529" s="302"/>
      <c r="D529" s="302"/>
      <c r="E529" s="302"/>
      <c r="F529" s="302"/>
      <c r="G529" s="302"/>
      <c r="H529" s="302"/>
      <c r="I529" s="117"/>
      <c r="J529" s="117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>
      <c r="A530" s="48"/>
      <c r="B530" s="48"/>
      <c r="C530" s="302"/>
      <c r="D530" s="302"/>
      <c r="E530" s="302"/>
      <c r="F530" s="302"/>
      <c r="G530" s="302"/>
      <c r="H530" s="302"/>
      <c r="I530" s="117"/>
      <c r="J530" s="117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>
      <c r="A531" s="48"/>
      <c r="B531" s="48"/>
      <c r="C531" s="302"/>
      <c r="D531" s="302"/>
      <c r="E531" s="302"/>
      <c r="F531" s="302"/>
      <c r="G531" s="302"/>
      <c r="H531" s="302"/>
      <c r="I531" s="117"/>
      <c r="J531" s="117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>
      <c r="A532" s="48"/>
      <c r="B532" s="48"/>
      <c r="C532" s="302"/>
      <c r="D532" s="302"/>
      <c r="E532" s="302"/>
      <c r="F532" s="302"/>
      <c r="G532" s="302"/>
      <c r="H532" s="302"/>
      <c r="I532" s="117"/>
      <c r="J532" s="117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>
      <c r="A533" s="48"/>
      <c r="B533" s="48"/>
      <c r="C533" s="302"/>
      <c r="D533" s="302"/>
      <c r="E533" s="302"/>
      <c r="F533" s="302"/>
      <c r="G533" s="302"/>
      <c r="H533" s="302"/>
      <c r="I533" s="117"/>
      <c r="J533" s="117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>
      <c r="A534" s="48"/>
      <c r="B534" s="48"/>
      <c r="C534" s="302"/>
      <c r="D534" s="302"/>
      <c r="E534" s="302"/>
      <c r="F534" s="302"/>
      <c r="G534" s="302"/>
      <c r="H534" s="302"/>
      <c r="I534" s="117"/>
      <c r="J534" s="117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>
      <c r="A535" s="48"/>
      <c r="B535" s="48"/>
      <c r="C535" s="302"/>
      <c r="D535" s="302"/>
      <c r="E535" s="302"/>
      <c r="F535" s="302"/>
      <c r="G535" s="302"/>
      <c r="H535" s="302"/>
      <c r="I535" s="117"/>
      <c r="J535" s="117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>
      <c r="A536" s="48"/>
      <c r="B536" s="48"/>
      <c r="C536" s="302"/>
      <c r="D536" s="302"/>
      <c r="E536" s="302"/>
      <c r="F536" s="302"/>
      <c r="G536" s="302"/>
      <c r="H536" s="302"/>
      <c r="I536" s="117"/>
      <c r="J536" s="117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>
      <c r="A537" s="48"/>
      <c r="B537" s="48"/>
      <c r="C537" s="302"/>
      <c r="D537" s="302"/>
      <c r="E537" s="302"/>
      <c r="F537" s="302"/>
      <c r="G537" s="302"/>
      <c r="H537" s="302"/>
      <c r="I537" s="117"/>
      <c r="J537" s="117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>
      <c r="A538" s="48"/>
      <c r="B538" s="48"/>
      <c r="C538" s="302"/>
      <c r="D538" s="302"/>
      <c r="E538" s="302"/>
      <c r="F538" s="302"/>
      <c r="G538" s="302"/>
      <c r="H538" s="302"/>
      <c r="I538" s="117"/>
      <c r="J538" s="117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>
      <c r="A539" s="48"/>
      <c r="B539" s="48"/>
      <c r="C539" s="302"/>
      <c r="D539" s="302"/>
      <c r="E539" s="302"/>
      <c r="F539" s="302"/>
      <c r="G539" s="302"/>
      <c r="H539" s="302"/>
      <c r="I539" s="117"/>
      <c r="J539" s="117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>
      <c r="A540" s="48"/>
      <c r="B540" s="48"/>
      <c r="C540" s="302"/>
      <c r="D540" s="302"/>
      <c r="E540" s="302"/>
      <c r="F540" s="302"/>
      <c r="G540" s="302"/>
      <c r="H540" s="302"/>
      <c r="I540" s="117"/>
      <c r="J540" s="117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>
      <c r="A541" s="48"/>
      <c r="B541" s="48"/>
      <c r="C541" s="302"/>
      <c r="D541" s="302"/>
      <c r="E541" s="302"/>
      <c r="F541" s="302"/>
      <c r="G541" s="302"/>
      <c r="H541" s="302"/>
      <c r="I541" s="117"/>
      <c r="J541" s="117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>
      <c r="A542" s="48"/>
      <c r="B542" s="48"/>
      <c r="C542" s="302"/>
      <c r="D542" s="302"/>
      <c r="E542" s="302"/>
      <c r="F542" s="302"/>
      <c r="G542" s="302"/>
      <c r="H542" s="302"/>
      <c r="I542" s="117"/>
      <c r="J542" s="117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>
      <c r="A543" s="48"/>
      <c r="B543" s="48"/>
      <c r="C543" s="302"/>
      <c r="D543" s="302"/>
      <c r="E543" s="302"/>
      <c r="F543" s="302"/>
      <c r="G543" s="302"/>
      <c r="H543" s="302"/>
      <c r="I543" s="117"/>
      <c r="J543" s="117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>
      <c r="A544" s="48"/>
      <c r="B544" s="48"/>
      <c r="C544" s="302"/>
      <c r="D544" s="302"/>
      <c r="E544" s="302"/>
      <c r="F544" s="302"/>
      <c r="G544" s="302"/>
      <c r="H544" s="302"/>
      <c r="I544" s="117"/>
      <c r="J544" s="117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>
      <c r="A545" s="48"/>
      <c r="B545" s="48"/>
      <c r="C545" s="302"/>
      <c r="D545" s="302"/>
      <c r="E545" s="302"/>
      <c r="F545" s="302"/>
      <c r="G545" s="302"/>
      <c r="H545" s="302"/>
      <c r="I545" s="117"/>
      <c r="J545" s="117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>
      <c r="A546" s="48"/>
      <c r="B546" s="48"/>
      <c r="C546" s="302"/>
      <c r="D546" s="302"/>
      <c r="E546" s="302"/>
      <c r="F546" s="302"/>
      <c r="G546" s="302"/>
      <c r="H546" s="302"/>
      <c r="I546" s="117"/>
      <c r="J546" s="117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>
      <c r="A547" s="48"/>
      <c r="B547" s="48"/>
      <c r="C547" s="302"/>
      <c r="D547" s="302"/>
      <c r="E547" s="302"/>
      <c r="F547" s="302"/>
      <c r="G547" s="302"/>
      <c r="H547" s="302"/>
      <c r="I547" s="117"/>
      <c r="J547" s="117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>
      <c r="A548" s="48"/>
      <c r="B548" s="48"/>
      <c r="C548" s="302"/>
      <c r="D548" s="302"/>
      <c r="E548" s="302"/>
      <c r="F548" s="302"/>
      <c r="G548" s="302"/>
      <c r="H548" s="302"/>
      <c r="I548" s="117"/>
      <c r="J548" s="117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>
      <c r="A549" s="48"/>
      <c r="B549" s="48"/>
      <c r="C549" s="302"/>
      <c r="D549" s="302"/>
      <c r="E549" s="302"/>
      <c r="F549" s="302"/>
      <c r="G549" s="302"/>
      <c r="H549" s="302"/>
      <c r="I549" s="117"/>
      <c r="J549" s="117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>
      <c r="A550" s="48"/>
      <c r="B550" s="48"/>
      <c r="C550" s="302"/>
      <c r="D550" s="302"/>
      <c r="E550" s="302"/>
      <c r="F550" s="302"/>
      <c r="G550" s="302"/>
      <c r="H550" s="302"/>
      <c r="I550" s="117"/>
      <c r="J550" s="117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>
      <c r="A551" s="48"/>
      <c r="B551" s="48"/>
      <c r="C551" s="302"/>
      <c r="D551" s="302"/>
      <c r="E551" s="302"/>
      <c r="F551" s="302"/>
      <c r="G551" s="302"/>
      <c r="H551" s="302"/>
      <c r="I551" s="117"/>
      <c r="J551" s="117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>
      <c r="A552" s="48"/>
      <c r="B552" s="48"/>
      <c r="C552" s="302"/>
      <c r="D552" s="302"/>
      <c r="E552" s="302"/>
      <c r="F552" s="302"/>
      <c r="G552" s="302"/>
      <c r="H552" s="302"/>
      <c r="I552" s="117"/>
      <c r="J552" s="117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>
      <c r="A553" s="48"/>
      <c r="B553" s="48"/>
      <c r="C553" s="302"/>
      <c r="D553" s="302"/>
      <c r="E553" s="302"/>
      <c r="F553" s="302"/>
      <c r="G553" s="302"/>
      <c r="H553" s="302"/>
      <c r="I553" s="117"/>
      <c r="J553" s="117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>
      <c r="A554" s="48"/>
      <c r="B554" s="48"/>
      <c r="C554" s="302"/>
      <c r="D554" s="302"/>
      <c r="E554" s="302"/>
      <c r="F554" s="302"/>
      <c r="G554" s="302"/>
      <c r="H554" s="302"/>
      <c r="I554" s="117"/>
      <c r="J554" s="117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>
      <c r="A555" s="48"/>
      <c r="B555" s="48"/>
      <c r="C555" s="302"/>
      <c r="D555" s="302"/>
      <c r="E555" s="302"/>
      <c r="F555" s="302"/>
      <c r="G555" s="302"/>
      <c r="H555" s="302"/>
      <c r="I555" s="117"/>
      <c r="J555" s="117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>
      <c r="A556" s="48"/>
      <c r="B556" s="48"/>
      <c r="C556" s="302"/>
      <c r="D556" s="302"/>
      <c r="E556" s="302"/>
      <c r="F556" s="302"/>
      <c r="G556" s="302"/>
      <c r="H556" s="302"/>
      <c r="I556" s="117"/>
      <c r="J556" s="117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>
      <c r="A557" s="48"/>
      <c r="B557" s="48"/>
      <c r="C557" s="302"/>
      <c r="D557" s="302"/>
      <c r="E557" s="302"/>
      <c r="F557" s="302"/>
      <c r="G557" s="302"/>
      <c r="H557" s="302"/>
      <c r="I557" s="117"/>
      <c r="J557" s="117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>
      <c r="A558" s="48"/>
      <c r="B558" s="48"/>
      <c r="C558" s="302"/>
      <c r="D558" s="302"/>
      <c r="E558" s="302"/>
      <c r="F558" s="302"/>
      <c r="G558" s="302"/>
      <c r="H558" s="302"/>
      <c r="I558" s="117"/>
      <c r="J558" s="117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>
      <c r="A559" s="48"/>
      <c r="B559" s="48"/>
      <c r="C559" s="302"/>
      <c r="D559" s="302"/>
      <c r="E559" s="302"/>
      <c r="F559" s="302"/>
      <c r="G559" s="302"/>
      <c r="H559" s="302"/>
      <c r="I559" s="117"/>
      <c r="J559" s="117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>
      <c r="A560" s="48"/>
      <c r="B560" s="48"/>
      <c r="C560" s="302"/>
      <c r="D560" s="302"/>
      <c r="E560" s="302"/>
      <c r="F560" s="302"/>
      <c r="G560" s="302"/>
      <c r="H560" s="302"/>
      <c r="I560" s="117"/>
      <c r="J560" s="117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>
      <c r="A561" s="48"/>
      <c r="B561" s="48"/>
      <c r="C561" s="302"/>
      <c r="D561" s="302"/>
      <c r="E561" s="302"/>
      <c r="F561" s="302"/>
      <c r="G561" s="302"/>
      <c r="H561" s="302"/>
      <c r="I561" s="117"/>
      <c r="J561" s="117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>
      <c r="A562" s="48"/>
      <c r="B562" s="48"/>
      <c r="C562" s="302"/>
      <c r="D562" s="302"/>
      <c r="E562" s="302"/>
      <c r="F562" s="302"/>
      <c r="G562" s="302"/>
      <c r="H562" s="302"/>
      <c r="I562" s="117"/>
      <c r="J562" s="117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>
      <c r="A563" s="48"/>
      <c r="B563" s="48"/>
      <c r="C563" s="302"/>
      <c r="D563" s="302"/>
      <c r="E563" s="302"/>
      <c r="F563" s="302"/>
      <c r="G563" s="302"/>
      <c r="H563" s="302"/>
      <c r="I563" s="117"/>
      <c r="J563" s="117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>
      <c r="A564" s="48"/>
      <c r="B564" s="48"/>
      <c r="C564" s="302"/>
      <c r="D564" s="302"/>
      <c r="E564" s="302"/>
      <c r="F564" s="302"/>
      <c r="G564" s="302"/>
      <c r="H564" s="302"/>
      <c r="I564" s="117"/>
      <c r="J564" s="117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>
      <c r="A565" s="48"/>
      <c r="B565" s="48"/>
      <c r="C565" s="302"/>
      <c r="D565" s="302"/>
      <c r="E565" s="302"/>
      <c r="F565" s="302"/>
      <c r="G565" s="302"/>
      <c r="H565" s="302"/>
      <c r="I565" s="117"/>
      <c r="J565" s="117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>
      <c r="A566" s="48"/>
      <c r="B566" s="48"/>
      <c r="C566" s="302"/>
      <c r="D566" s="302"/>
      <c r="E566" s="302"/>
      <c r="F566" s="302"/>
      <c r="G566" s="302"/>
      <c r="H566" s="302"/>
      <c r="I566" s="117"/>
      <c r="J566" s="117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>
      <c r="A567" s="48"/>
      <c r="B567" s="48"/>
      <c r="C567" s="302"/>
      <c r="D567" s="302"/>
      <c r="E567" s="302"/>
      <c r="F567" s="302"/>
      <c r="G567" s="302"/>
      <c r="H567" s="302"/>
      <c r="I567" s="117"/>
      <c r="J567" s="117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>
      <c r="A568" s="48"/>
      <c r="B568" s="48"/>
      <c r="C568" s="302"/>
      <c r="D568" s="302"/>
      <c r="E568" s="302"/>
      <c r="F568" s="302"/>
      <c r="G568" s="302"/>
      <c r="H568" s="302"/>
      <c r="I568" s="117"/>
      <c r="J568" s="117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>
      <c r="A569" s="48"/>
      <c r="B569" s="48"/>
      <c r="C569" s="302"/>
      <c r="D569" s="302"/>
      <c r="E569" s="302"/>
      <c r="F569" s="302"/>
      <c r="G569" s="302"/>
      <c r="H569" s="302"/>
      <c r="I569" s="117"/>
      <c r="J569" s="117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>
      <c r="A570" s="48"/>
      <c r="B570" s="48"/>
      <c r="C570" s="302"/>
      <c r="D570" s="302"/>
      <c r="E570" s="302"/>
      <c r="F570" s="302"/>
      <c r="G570" s="302"/>
      <c r="H570" s="302"/>
      <c r="I570" s="117"/>
      <c r="J570" s="117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>
      <c r="A571" s="48"/>
      <c r="B571" s="48"/>
      <c r="C571" s="302"/>
      <c r="D571" s="302"/>
      <c r="E571" s="302"/>
      <c r="F571" s="302"/>
      <c r="G571" s="302"/>
      <c r="H571" s="302"/>
      <c r="I571" s="117"/>
      <c r="J571" s="117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>
      <c r="A572" s="48"/>
      <c r="B572" s="48"/>
      <c r="C572" s="302"/>
      <c r="D572" s="302"/>
      <c r="E572" s="302"/>
      <c r="F572" s="302"/>
      <c r="G572" s="302"/>
      <c r="H572" s="302"/>
      <c r="I572" s="117"/>
      <c r="J572" s="117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>
      <c r="A573" s="48"/>
      <c r="B573" s="48"/>
      <c r="C573" s="302"/>
      <c r="D573" s="302"/>
      <c r="E573" s="302"/>
      <c r="F573" s="302"/>
      <c r="G573" s="302"/>
      <c r="H573" s="302"/>
      <c r="I573" s="117"/>
      <c r="J573" s="117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>
      <c r="A574" s="48"/>
      <c r="B574" s="48"/>
      <c r="C574" s="302"/>
      <c r="D574" s="302"/>
      <c r="E574" s="302"/>
      <c r="F574" s="302"/>
      <c r="G574" s="302"/>
      <c r="H574" s="302"/>
      <c r="I574" s="117"/>
      <c r="J574" s="117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>
      <c r="A575" s="48"/>
      <c r="B575" s="48"/>
      <c r="C575" s="302"/>
      <c r="D575" s="302"/>
      <c r="E575" s="302"/>
      <c r="F575" s="302"/>
      <c r="G575" s="302"/>
      <c r="H575" s="302"/>
      <c r="I575" s="117"/>
      <c r="J575" s="117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>
      <c r="A576" s="48"/>
      <c r="B576" s="48"/>
      <c r="C576" s="302"/>
      <c r="D576" s="302"/>
      <c r="E576" s="302"/>
      <c r="F576" s="302"/>
      <c r="G576" s="302"/>
      <c r="H576" s="302"/>
      <c r="I576" s="117"/>
      <c r="J576" s="117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>
      <c r="A577" s="48"/>
      <c r="B577" s="48"/>
      <c r="C577" s="302"/>
      <c r="D577" s="302"/>
      <c r="E577" s="302"/>
      <c r="F577" s="302"/>
      <c r="G577" s="302"/>
      <c r="H577" s="302"/>
      <c r="I577" s="117"/>
      <c r="J577" s="117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>
      <c r="A578" s="48"/>
      <c r="B578" s="48"/>
      <c r="C578" s="302"/>
      <c r="D578" s="302"/>
      <c r="E578" s="302"/>
      <c r="F578" s="302"/>
      <c r="G578" s="302"/>
      <c r="H578" s="302"/>
      <c r="I578" s="117"/>
      <c r="J578" s="117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>
      <c r="A579" s="48"/>
      <c r="B579" s="48"/>
      <c r="C579" s="302"/>
      <c r="D579" s="302"/>
      <c r="E579" s="302"/>
      <c r="F579" s="302"/>
      <c r="G579" s="302"/>
      <c r="H579" s="302"/>
      <c r="I579" s="117"/>
      <c r="J579" s="117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>
      <c r="A580" s="48"/>
      <c r="B580" s="48"/>
      <c r="C580" s="302"/>
      <c r="D580" s="302"/>
      <c r="E580" s="302"/>
      <c r="F580" s="302"/>
      <c r="G580" s="302"/>
      <c r="H580" s="302"/>
      <c r="I580" s="117"/>
      <c r="J580" s="117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>
      <c r="A581" s="48"/>
      <c r="B581" s="48"/>
      <c r="C581" s="302"/>
      <c r="D581" s="302"/>
      <c r="E581" s="302"/>
      <c r="F581" s="302"/>
      <c r="G581" s="302"/>
      <c r="H581" s="302"/>
      <c r="I581" s="117"/>
      <c r="J581" s="117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>
      <c r="A582" s="48"/>
      <c r="B582" s="48"/>
      <c r="C582" s="302"/>
      <c r="D582" s="302"/>
      <c r="E582" s="302"/>
      <c r="F582" s="302"/>
      <c r="G582" s="302"/>
      <c r="H582" s="302"/>
      <c r="I582" s="117"/>
      <c r="J582" s="117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>
      <c r="A583" s="48"/>
      <c r="B583" s="48"/>
      <c r="C583" s="302"/>
      <c r="D583" s="302"/>
      <c r="E583" s="302"/>
      <c r="F583" s="302"/>
      <c r="G583" s="302"/>
      <c r="H583" s="302"/>
      <c r="I583" s="117"/>
      <c r="J583" s="117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>
      <c r="A584" s="48"/>
      <c r="B584" s="48"/>
      <c r="C584" s="302"/>
      <c r="D584" s="302"/>
      <c r="E584" s="302"/>
      <c r="F584" s="302"/>
      <c r="G584" s="302"/>
      <c r="H584" s="302"/>
      <c r="I584" s="117"/>
      <c r="J584" s="117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>
      <c r="A585" s="48"/>
      <c r="B585" s="48"/>
      <c r="C585" s="302"/>
      <c r="D585" s="302"/>
      <c r="E585" s="302"/>
      <c r="F585" s="302"/>
      <c r="G585" s="302"/>
      <c r="H585" s="302"/>
      <c r="I585" s="117"/>
      <c r="J585" s="117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>
      <c r="A586" s="48"/>
      <c r="B586" s="48"/>
      <c r="C586" s="302"/>
      <c r="D586" s="302"/>
      <c r="E586" s="302"/>
      <c r="F586" s="302"/>
      <c r="G586" s="302"/>
      <c r="H586" s="302"/>
      <c r="I586" s="117"/>
      <c r="J586" s="117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>
      <c r="A587" s="48"/>
      <c r="B587" s="48"/>
      <c r="C587" s="302"/>
      <c r="D587" s="302"/>
      <c r="E587" s="302"/>
      <c r="F587" s="302"/>
      <c r="G587" s="302"/>
      <c r="H587" s="302"/>
      <c r="I587" s="117"/>
      <c r="J587" s="117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>
      <c r="A588" s="48"/>
      <c r="B588" s="48"/>
      <c r="C588" s="302"/>
      <c r="D588" s="302"/>
      <c r="E588" s="302"/>
      <c r="F588" s="302"/>
      <c r="G588" s="302"/>
      <c r="H588" s="302"/>
      <c r="I588" s="117"/>
      <c r="J588" s="117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>
      <c r="A589" s="48"/>
      <c r="B589" s="48"/>
      <c r="C589" s="302"/>
      <c r="D589" s="302"/>
      <c r="E589" s="302"/>
      <c r="F589" s="302"/>
      <c r="G589" s="302"/>
      <c r="H589" s="302"/>
      <c r="I589" s="117"/>
      <c r="J589" s="117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>
      <c r="A590" s="48"/>
      <c r="B590" s="48"/>
      <c r="C590" s="302"/>
      <c r="D590" s="302"/>
      <c r="E590" s="302"/>
      <c r="F590" s="302"/>
      <c r="G590" s="302"/>
      <c r="H590" s="302"/>
      <c r="I590" s="117"/>
      <c r="J590" s="117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>
      <c r="A591" s="48"/>
      <c r="B591" s="48"/>
      <c r="C591" s="302"/>
      <c r="D591" s="302"/>
      <c r="E591" s="302"/>
      <c r="F591" s="302"/>
      <c r="G591" s="302"/>
      <c r="H591" s="302"/>
      <c r="I591" s="117"/>
      <c r="J591" s="117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>
      <c r="A592" s="48"/>
      <c r="B592" s="48"/>
      <c r="C592" s="302"/>
      <c r="D592" s="302"/>
      <c r="E592" s="302"/>
      <c r="F592" s="302"/>
      <c r="G592" s="302"/>
      <c r="H592" s="302"/>
      <c r="I592" s="117"/>
      <c r="J592" s="117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>
      <c r="A593" s="48"/>
      <c r="B593" s="48"/>
      <c r="C593" s="302"/>
      <c r="D593" s="302"/>
      <c r="E593" s="302"/>
      <c r="F593" s="302"/>
      <c r="G593" s="302"/>
      <c r="H593" s="302"/>
      <c r="I593" s="117"/>
      <c r="J593" s="117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>
      <c r="A594" s="48"/>
      <c r="B594" s="48"/>
      <c r="C594" s="302"/>
      <c r="D594" s="302"/>
      <c r="E594" s="302"/>
      <c r="F594" s="302"/>
      <c r="G594" s="302"/>
      <c r="H594" s="302"/>
      <c r="I594" s="117"/>
      <c r="J594" s="117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>
      <c r="A595" s="48"/>
      <c r="B595" s="48"/>
      <c r="C595" s="302"/>
      <c r="D595" s="302"/>
      <c r="E595" s="302"/>
      <c r="F595" s="302"/>
      <c r="G595" s="302"/>
      <c r="H595" s="302"/>
      <c r="I595" s="117"/>
      <c r="J595" s="117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>
      <c r="A596" s="48"/>
      <c r="B596" s="48"/>
      <c r="C596" s="302"/>
      <c r="D596" s="302"/>
      <c r="E596" s="302"/>
      <c r="F596" s="302"/>
      <c r="G596" s="302"/>
      <c r="H596" s="302"/>
      <c r="I596" s="117"/>
      <c r="J596" s="117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>
      <c r="A597" s="48"/>
      <c r="B597" s="48"/>
      <c r="C597" s="302"/>
      <c r="D597" s="302"/>
      <c r="E597" s="302"/>
      <c r="F597" s="302"/>
      <c r="G597" s="302"/>
      <c r="H597" s="302"/>
      <c r="I597" s="117"/>
      <c r="J597" s="117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>
      <c r="A598" s="48"/>
      <c r="B598" s="48"/>
      <c r="C598" s="302"/>
      <c r="D598" s="302"/>
      <c r="E598" s="302"/>
      <c r="F598" s="302"/>
      <c r="G598" s="302"/>
      <c r="H598" s="302"/>
      <c r="I598" s="117"/>
      <c r="J598" s="117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>
      <c r="A599" s="48"/>
      <c r="B599" s="48"/>
      <c r="C599" s="302"/>
      <c r="D599" s="302"/>
      <c r="E599" s="302"/>
      <c r="F599" s="302"/>
      <c r="G599" s="302"/>
      <c r="H599" s="302"/>
      <c r="I599" s="117"/>
      <c r="J599" s="117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>
      <c r="A600" s="48"/>
      <c r="B600" s="48"/>
      <c r="C600" s="302"/>
      <c r="D600" s="302"/>
      <c r="E600" s="302"/>
      <c r="F600" s="302"/>
      <c r="G600" s="302"/>
      <c r="H600" s="302"/>
      <c r="I600" s="117"/>
      <c r="J600" s="117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>
      <c r="A601" s="48"/>
      <c r="B601" s="48"/>
      <c r="C601" s="302"/>
      <c r="D601" s="302"/>
      <c r="E601" s="302"/>
      <c r="F601" s="302"/>
      <c r="G601" s="302"/>
      <c r="H601" s="302"/>
      <c r="I601" s="117"/>
      <c r="J601" s="117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>
      <c r="A602" s="48"/>
      <c r="B602" s="48"/>
      <c r="C602" s="302"/>
      <c r="D602" s="302"/>
      <c r="E602" s="302"/>
      <c r="F602" s="302"/>
      <c r="G602" s="302"/>
      <c r="H602" s="302"/>
      <c r="I602" s="117"/>
      <c r="J602" s="117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>
      <c r="A603" s="48"/>
      <c r="B603" s="48"/>
      <c r="C603" s="302"/>
      <c r="D603" s="302"/>
      <c r="E603" s="302"/>
      <c r="F603" s="302"/>
      <c r="G603" s="302"/>
      <c r="H603" s="302"/>
      <c r="I603" s="117"/>
      <c r="J603" s="117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>
      <c r="A604" s="48"/>
      <c r="B604" s="48"/>
      <c r="C604" s="302"/>
      <c r="D604" s="302"/>
      <c r="E604" s="302"/>
      <c r="F604" s="302"/>
      <c r="G604" s="302"/>
      <c r="H604" s="302"/>
      <c r="I604" s="117"/>
      <c r="J604" s="117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>
      <c r="A605" s="48"/>
      <c r="B605" s="48"/>
      <c r="C605" s="302"/>
      <c r="D605" s="302"/>
      <c r="E605" s="302"/>
      <c r="F605" s="302"/>
      <c r="G605" s="302"/>
      <c r="H605" s="302"/>
      <c r="I605" s="117"/>
      <c r="J605" s="117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>
      <c r="A606" s="48"/>
      <c r="B606" s="48"/>
      <c r="C606" s="302"/>
      <c r="D606" s="302"/>
      <c r="E606" s="302"/>
      <c r="F606" s="302"/>
      <c r="G606" s="302"/>
      <c r="H606" s="302"/>
      <c r="I606" s="117"/>
      <c r="J606" s="117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>
      <c r="A607" s="48"/>
      <c r="B607" s="48"/>
      <c r="C607" s="302"/>
      <c r="D607" s="302"/>
      <c r="E607" s="302"/>
      <c r="F607" s="302"/>
      <c r="G607" s="302"/>
      <c r="H607" s="302"/>
      <c r="I607" s="117"/>
      <c r="J607" s="117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>
      <c r="A608" s="48"/>
      <c r="B608" s="48"/>
      <c r="C608" s="302"/>
      <c r="D608" s="302"/>
      <c r="E608" s="302"/>
      <c r="F608" s="302"/>
      <c r="G608" s="302"/>
      <c r="H608" s="302"/>
      <c r="I608" s="117"/>
      <c r="J608" s="117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>
      <c r="A609" s="48"/>
      <c r="B609" s="48"/>
      <c r="C609" s="302"/>
      <c r="D609" s="302"/>
      <c r="E609" s="302"/>
      <c r="F609" s="302"/>
      <c r="G609" s="302"/>
      <c r="H609" s="302"/>
      <c r="I609" s="117"/>
      <c r="J609" s="117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>
      <c r="A610" s="48"/>
      <c r="B610" s="48"/>
      <c r="C610" s="302"/>
      <c r="D610" s="302"/>
      <c r="E610" s="302"/>
      <c r="F610" s="302"/>
      <c r="G610" s="302"/>
      <c r="H610" s="302"/>
      <c r="I610" s="117"/>
      <c r="J610" s="117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>
      <c r="A611" s="48"/>
      <c r="B611" s="48"/>
      <c r="C611" s="302"/>
      <c r="D611" s="302"/>
      <c r="E611" s="302"/>
      <c r="F611" s="302"/>
      <c r="G611" s="302"/>
      <c r="H611" s="302"/>
      <c r="I611" s="117"/>
      <c r="J611" s="117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>
      <c r="A612" s="48"/>
      <c r="B612" s="48"/>
      <c r="C612" s="302"/>
      <c r="D612" s="302"/>
      <c r="E612" s="302"/>
      <c r="F612" s="302"/>
      <c r="G612" s="302"/>
      <c r="H612" s="302"/>
      <c r="I612" s="117"/>
      <c r="J612" s="117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>
      <c r="A613" s="48"/>
      <c r="B613" s="48"/>
      <c r="C613" s="302"/>
      <c r="D613" s="302"/>
      <c r="E613" s="302"/>
      <c r="F613" s="302"/>
      <c r="G613" s="302"/>
      <c r="H613" s="302"/>
      <c r="I613" s="117"/>
      <c r="J613" s="117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>
      <c r="A614" s="48"/>
      <c r="B614" s="48"/>
      <c r="C614" s="302"/>
      <c r="D614" s="302"/>
      <c r="E614" s="302"/>
      <c r="F614" s="302"/>
      <c r="G614" s="302"/>
      <c r="H614" s="302"/>
      <c r="I614" s="117"/>
      <c r="J614" s="117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>
      <c r="A615" s="48"/>
      <c r="B615" s="48"/>
      <c r="C615" s="302"/>
      <c r="D615" s="302"/>
      <c r="E615" s="302"/>
      <c r="F615" s="302"/>
      <c r="G615" s="302"/>
      <c r="H615" s="302"/>
      <c r="I615" s="117"/>
      <c r="J615" s="117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>
      <c r="A616" s="48"/>
      <c r="B616" s="48"/>
      <c r="C616" s="302"/>
      <c r="D616" s="302"/>
      <c r="E616" s="302"/>
      <c r="F616" s="302"/>
      <c r="G616" s="302"/>
      <c r="H616" s="302"/>
      <c r="I616" s="117"/>
      <c r="J616" s="117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>
      <c r="A617" s="48"/>
      <c r="B617" s="48"/>
      <c r="C617" s="302"/>
      <c r="D617" s="302"/>
      <c r="E617" s="302"/>
      <c r="F617" s="302"/>
      <c r="G617" s="302"/>
      <c r="H617" s="302"/>
      <c r="I617" s="117"/>
      <c r="J617" s="117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>
      <c r="A618" s="48"/>
      <c r="B618" s="48"/>
      <c r="C618" s="302"/>
      <c r="D618" s="302"/>
      <c r="E618" s="302"/>
      <c r="F618" s="302"/>
      <c r="G618" s="302"/>
      <c r="H618" s="302"/>
      <c r="I618" s="117"/>
      <c r="J618" s="117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>
      <c r="A619" s="48"/>
      <c r="B619" s="48"/>
      <c r="C619" s="302"/>
      <c r="D619" s="302"/>
      <c r="E619" s="302"/>
      <c r="F619" s="302"/>
      <c r="G619" s="302"/>
      <c r="H619" s="302"/>
      <c r="I619" s="117"/>
      <c r="J619" s="117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>
      <c r="A620" s="48"/>
      <c r="B620" s="48"/>
      <c r="C620" s="302"/>
      <c r="D620" s="302"/>
      <c r="E620" s="302"/>
      <c r="F620" s="302"/>
      <c r="G620" s="302"/>
      <c r="H620" s="302"/>
      <c r="I620" s="117"/>
      <c r="J620" s="117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>
      <c r="A621" s="48"/>
      <c r="B621" s="48"/>
      <c r="C621" s="302"/>
      <c r="D621" s="302"/>
      <c r="E621" s="302"/>
      <c r="F621" s="302"/>
      <c r="G621" s="302"/>
      <c r="H621" s="302"/>
      <c r="I621" s="117"/>
      <c r="J621" s="117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>
      <c r="A622" s="48"/>
      <c r="B622" s="48"/>
      <c r="C622" s="302"/>
      <c r="D622" s="302"/>
      <c r="E622" s="302"/>
      <c r="F622" s="302"/>
      <c r="G622" s="302"/>
      <c r="H622" s="302"/>
      <c r="I622" s="117"/>
      <c r="J622" s="117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>
      <c r="A623" s="48"/>
      <c r="B623" s="48"/>
      <c r="C623" s="302"/>
      <c r="D623" s="302"/>
      <c r="E623" s="302"/>
      <c r="F623" s="302"/>
      <c r="G623" s="302"/>
      <c r="H623" s="302"/>
      <c r="I623" s="117"/>
      <c r="J623" s="117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>
      <c r="A624" s="48"/>
      <c r="B624" s="48"/>
      <c r="C624" s="302"/>
      <c r="D624" s="302"/>
      <c r="E624" s="302"/>
      <c r="F624" s="302"/>
      <c r="G624" s="302"/>
      <c r="H624" s="302"/>
      <c r="I624" s="117"/>
      <c r="J624" s="117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>
      <c r="A625" s="48"/>
      <c r="B625" s="48"/>
      <c r="C625" s="302"/>
      <c r="D625" s="302"/>
      <c r="E625" s="302"/>
      <c r="F625" s="302"/>
      <c r="G625" s="302"/>
      <c r="H625" s="302"/>
      <c r="I625" s="117"/>
      <c r="J625" s="117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>
      <c r="A626" s="48"/>
      <c r="B626" s="48"/>
      <c r="C626" s="302"/>
      <c r="D626" s="302"/>
      <c r="E626" s="302"/>
      <c r="F626" s="302"/>
      <c r="G626" s="302"/>
      <c r="H626" s="302"/>
      <c r="I626" s="117"/>
      <c r="J626" s="117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>
      <c r="A627" s="48"/>
      <c r="B627" s="48"/>
      <c r="C627" s="302"/>
      <c r="D627" s="302"/>
      <c r="E627" s="302"/>
      <c r="F627" s="302"/>
      <c r="G627" s="302"/>
      <c r="H627" s="302"/>
      <c r="I627" s="117"/>
      <c r="J627" s="117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>
      <c r="A628" s="48"/>
      <c r="B628" s="48"/>
      <c r="C628" s="302"/>
      <c r="D628" s="302"/>
      <c r="E628" s="302"/>
      <c r="F628" s="302"/>
      <c r="G628" s="302"/>
      <c r="H628" s="302"/>
      <c r="I628" s="117"/>
      <c r="J628" s="117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>
      <c r="A629" s="48"/>
      <c r="B629" s="48"/>
      <c r="C629" s="302"/>
      <c r="D629" s="302"/>
      <c r="E629" s="302"/>
      <c r="F629" s="302"/>
      <c r="G629" s="302"/>
      <c r="H629" s="302"/>
      <c r="I629" s="117"/>
      <c r="J629" s="117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>
      <c r="A630" s="48"/>
      <c r="B630" s="48"/>
      <c r="C630" s="302"/>
      <c r="D630" s="302"/>
      <c r="E630" s="302"/>
      <c r="F630" s="302"/>
      <c r="G630" s="302"/>
      <c r="H630" s="302"/>
      <c r="I630" s="117"/>
      <c r="J630" s="117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>
      <c r="A631" s="48"/>
      <c r="B631" s="48"/>
      <c r="C631" s="302"/>
      <c r="D631" s="302"/>
      <c r="E631" s="302"/>
      <c r="F631" s="302"/>
      <c r="G631" s="302"/>
      <c r="H631" s="302"/>
      <c r="I631" s="117"/>
      <c r="J631" s="117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>
      <c r="A632" s="48"/>
      <c r="B632" s="48"/>
      <c r="C632" s="302"/>
      <c r="D632" s="302"/>
      <c r="E632" s="302"/>
      <c r="F632" s="302"/>
      <c r="G632" s="302"/>
      <c r="H632" s="302"/>
      <c r="I632" s="117"/>
      <c r="J632" s="117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>
      <c r="A633" s="48"/>
      <c r="B633" s="48"/>
      <c r="C633" s="302"/>
      <c r="D633" s="302"/>
      <c r="E633" s="302"/>
      <c r="F633" s="302"/>
      <c r="G633" s="302"/>
      <c r="H633" s="302"/>
      <c r="I633" s="117"/>
      <c r="J633" s="117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>
      <c r="A634" s="48"/>
      <c r="B634" s="48"/>
      <c r="C634" s="302"/>
      <c r="D634" s="302"/>
      <c r="E634" s="302"/>
      <c r="F634" s="302"/>
      <c r="G634" s="302"/>
      <c r="H634" s="302"/>
      <c r="I634" s="117"/>
      <c r="J634" s="117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>
      <c r="A635" s="48"/>
      <c r="B635" s="48"/>
      <c r="C635" s="302"/>
      <c r="D635" s="302"/>
      <c r="E635" s="302"/>
      <c r="F635" s="302"/>
      <c r="G635" s="302"/>
      <c r="H635" s="302"/>
      <c r="I635" s="117"/>
      <c r="J635" s="117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>
      <c r="A636" s="48"/>
      <c r="B636" s="48"/>
      <c r="C636" s="302"/>
      <c r="D636" s="302"/>
      <c r="E636" s="302"/>
      <c r="F636" s="302"/>
      <c r="G636" s="302"/>
      <c r="H636" s="302"/>
      <c r="I636" s="117"/>
      <c r="J636" s="117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>
      <c r="A637" s="48"/>
      <c r="B637" s="48"/>
      <c r="C637" s="302"/>
      <c r="D637" s="302"/>
      <c r="E637" s="302"/>
      <c r="F637" s="302"/>
      <c r="G637" s="302"/>
      <c r="H637" s="302"/>
      <c r="I637" s="117"/>
      <c r="J637" s="117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>
      <c r="A638" s="48"/>
      <c r="B638" s="48"/>
      <c r="C638" s="302"/>
      <c r="D638" s="302"/>
      <c r="E638" s="302"/>
      <c r="F638" s="302"/>
      <c r="G638" s="302"/>
      <c r="H638" s="302"/>
      <c r="I638" s="117"/>
      <c r="J638" s="117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>
      <c r="A639" s="48"/>
      <c r="B639" s="48"/>
      <c r="C639" s="302"/>
      <c r="D639" s="302"/>
      <c r="E639" s="302"/>
      <c r="F639" s="302"/>
      <c r="G639" s="302"/>
      <c r="H639" s="302"/>
      <c r="I639" s="117"/>
      <c r="J639" s="117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>
      <c r="A640" s="48"/>
      <c r="B640" s="48"/>
      <c r="C640" s="302"/>
      <c r="D640" s="302"/>
      <c r="E640" s="302"/>
      <c r="F640" s="302"/>
      <c r="G640" s="302"/>
      <c r="H640" s="302"/>
      <c r="I640" s="117"/>
      <c r="J640" s="117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>
      <c r="A641" s="48"/>
      <c r="B641" s="48"/>
      <c r="C641" s="302"/>
      <c r="D641" s="302"/>
      <c r="E641" s="302"/>
      <c r="F641" s="302"/>
      <c r="G641" s="302"/>
      <c r="H641" s="302"/>
      <c r="I641" s="117"/>
      <c r="J641" s="117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>
      <c r="A642" s="48"/>
      <c r="B642" s="48"/>
      <c r="C642" s="302"/>
      <c r="D642" s="302"/>
      <c r="E642" s="302"/>
      <c r="F642" s="302"/>
      <c r="G642" s="302"/>
      <c r="H642" s="302"/>
      <c r="I642" s="117"/>
      <c r="J642" s="117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>
      <c r="A643" s="48"/>
      <c r="B643" s="48"/>
      <c r="C643" s="302"/>
      <c r="D643" s="302"/>
      <c r="E643" s="302"/>
      <c r="F643" s="302"/>
      <c r="G643" s="302"/>
      <c r="H643" s="302"/>
      <c r="I643" s="117"/>
      <c r="J643" s="117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>
      <c r="A644" s="48"/>
      <c r="B644" s="48"/>
      <c r="C644" s="302"/>
      <c r="D644" s="302"/>
      <c r="E644" s="302"/>
      <c r="F644" s="302"/>
      <c r="G644" s="302"/>
      <c r="H644" s="302"/>
      <c r="I644" s="117"/>
      <c r="J644" s="117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>
      <c r="A645" s="48"/>
      <c r="B645" s="48"/>
      <c r="C645" s="302"/>
      <c r="D645" s="302"/>
      <c r="E645" s="302"/>
      <c r="F645" s="302"/>
      <c r="G645" s="302"/>
      <c r="H645" s="302"/>
      <c r="I645" s="117"/>
      <c r="J645" s="117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>
      <c r="A646" s="48"/>
      <c r="B646" s="48"/>
      <c r="C646" s="302"/>
      <c r="D646" s="302"/>
      <c r="E646" s="302"/>
      <c r="F646" s="302"/>
      <c r="G646" s="302"/>
      <c r="H646" s="302"/>
      <c r="I646" s="117"/>
      <c r="J646" s="117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>
      <c r="A647" s="48"/>
      <c r="B647" s="48"/>
      <c r="C647" s="302"/>
      <c r="D647" s="302"/>
      <c r="E647" s="302"/>
      <c r="F647" s="302"/>
      <c r="G647" s="302"/>
      <c r="H647" s="302"/>
      <c r="I647" s="117"/>
      <c r="J647" s="117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>
      <c r="A648" s="48"/>
      <c r="B648" s="48"/>
      <c r="C648" s="302"/>
      <c r="D648" s="302"/>
      <c r="E648" s="302"/>
      <c r="F648" s="302"/>
      <c r="G648" s="302"/>
      <c r="H648" s="302"/>
      <c r="I648" s="117"/>
      <c r="J648" s="117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>
      <c r="A649" s="48"/>
      <c r="B649" s="48"/>
      <c r="C649" s="302"/>
      <c r="D649" s="302"/>
      <c r="E649" s="302"/>
      <c r="F649" s="302"/>
      <c r="G649" s="302"/>
      <c r="H649" s="302"/>
      <c r="I649" s="117"/>
      <c r="J649" s="117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>
      <c r="A650" s="48"/>
      <c r="B650" s="48"/>
      <c r="C650" s="302"/>
      <c r="D650" s="302"/>
      <c r="E650" s="302"/>
      <c r="F650" s="302"/>
      <c r="G650" s="302"/>
      <c r="H650" s="302"/>
      <c r="I650" s="117"/>
      <c r="J650" s="117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>
      <c r="A651" s="48"/>
      <c r="B651" s="48"/>
      <c r="C651" s="302"/>
      <c r="D651" s="302"/>
      <c r="E651" s="302"/>
      <c r="F651" s="302"/>
      <c r="G651" s="302"/>
      <c r="H651" s="302"/>
      <c r="I651" s="117"/>
      <c r="J651" s="117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>
      <c r="A652" s="48"/>
      <c r="B652" s="48"/>
      <c r="C652" s="302"/>
      <c r="D652" s="302"/>
      <c r="E652" s="302"/>
      <c r="F652" s="302"/>
      <c r="G652" s="302"/>
      <c r="H652" s="302"/>
      <c r="I652" s="117"/>
      <c r="J652" s="117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>
      <c r="A653" s="48"/>
      <c r="B653" s="48"/>
      <c r="C653" s="302"/>
      <c r="D653" s="302"/>
      <c r="E653" s="302"/>
      <c r="F653" s="302"/>
      <c r="G653" s="302"/>
      <c r="H653" s="302"/>
      <c r="I653" s="117"/>
      <c r="J653" s="117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>
      <c r="A654" s="48"/>
      <c r="B654" s="48"/>
      <c r="C654" s="302"/>
      <c r="D654" s="302"/>
      <c r="E654" s="302"/>
      <c r="F654" s="302"/>
      <c r="G654" s="302"/>
      <c r="H654" s="302"/>
      <c r="I654" s="117"/>
      <c r="J654" s="117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>
      <c r="A655" s="48"/>
      <c r="B655" s="48"/>
      <c r="C655" s="302"/>
      <c r="D655" s="302"/>
      <c r="E655" s="302"/>
      <c r="F655" s="302"/>
      <c r="G655" s="302"/>
      <c r="H655" s="302"/>
      <c r="I655" s="117"/>
      <c r="J655" s="117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>
      <c r="A656" s="48"/>
      <c r="B656" s="48"/>
      <c r="C656" s="302"/>
      <c r="D656" s="302"/>
      <c r="E656" s="302"/>
      <c r="F656" s="302"/>
      <c r="G656" s="302"/>
      <c r="H656" s="302"/>
      <c r="I656" s="117"/>
      <c r="J656" s="117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>
      <c r="A657" s="48"/>
      <c r="B657" s="48"/>
      <c r="C657" s="302"/>
      <c r="D657" s="302"/>
      <c r="E657" s="302"/>
      <c r="F657" s="302"/>
      <c r="G657" s="302"/>
      <c r="H657" s="302"/>
      <c r="I657" s="117"/>
      <c r="J657" s="117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>
      <c r="A658" s="48"/>
      <c r="B658" s="48"/>
      <c r="C658" s="302"/>
      <c r="D658" s="302"/>
      <c r="E658" s="302"/>
      <c r="F658" s="302"/>
      <c r="G658" s="302"/>
      <c r="H658" s="302"/>
      <c r="I658" s="117"/>
      <c r="J658" s="117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>
      <c r="A659" s="48"/>
      <c r="B659" s="48"/>
      <c r="C659" s="302"/>
      <c r="D659" s="302"/>
      <c r="E659" s="302"/>
      <c r="F659" s="302"/>
      <c r="G659" s="302"/>
      <c r="H659" s="302"/>
      <c r="I659" s="117"/>
      <c r="J659" s="117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>
      <c r="A660" s="48"/>
      <c r="B660" s="48"/>
      <c r="C660" s="302"/>
      <c r="D660" s="302"/>
      <c r="E660" s="302"/>
      <c r="F660" s="302"/>
      <c r="G660" s="302"/>
      <c r="H660" s="302"/>
      <c r="I660" s="117"/>
      <c r="J660" s="117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>
      <c r="A661" s="48"/>
      <c r="B661" s="48"/>
      <c r="C661" s="302"/>
      <c r="D661" s="302"/>
      <c r="E661" s="302"/>
      <c r="F661" s="302"/>
      <c r="G661" s="302"/>
      <c r="H661" s="302"/>
      <c r="I661" s="117"/>
      <c r="J661" s="117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>
      <c r="A662" s="48"/>
      <c r="B662" s="48"/>
      <c r="C662" s="302"/>
      <c r="D662" s="302"/>
      <c r="E662" s="302"/>
      <c r="F662" s="302"/>
      <c r="G662" s="302"/>
      <c r="H662" s="302"/>
      <c r="I662" s="117"/>
      <c r="J662" s="117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>
      <c r="A663" s="48"/>
      <c r="B663" s="48"/>
      <c r="C663" s="302"/>
      <c r="D663" s="302"/>
      <c r="E663" s="302"/>
      <c r="F663" s="302"/>
      <c r="G663" s="302"/>
      <c r="H663" s="302"/>
      <c r="I663" s="117"/>
      <c r="J663" s="117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>
      <c r="A664" s="48"/>
      <c r="B664" s="48"/>
      <c r="C664" s="302"/>
      <c r="D664" s="302"/>
      <c r="E664" s="302"/>
      <c r="F664" s="302"/>
      <c r="G664" s="302"/>
      <c r="H664" s="302"/>
      <c r="I664" s="117"/>
      <c r="J664" s="117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>
      <c r="A665" s="48"/>
      <c r="B665" s="48"/>
      <c r="C665" s="302"/>
      <c r="D665" s="302"/>
      <c r="E665" s="302"/>
      <c r="F665" s="302"/>
      <c r="G665" s="302"/>
      <c r="H665" s="302"/>
      <c r="I665" s="117"/>
      <c r="J665" s="117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>
      <c r="A666" s="48"/>
      <c r="B666" s="48"/>
      <c r="C666" s="302"/>
      <c r="D666" s="302"/>
      <c r="E666" s="302"/>
      <c r="F666" s="302"/>
      <c r="G666" s="302"/>
      <c r="H666" s="302"/>
      <c r="I666" s="117"/>
      <c r="J666" s="117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>
      <c r="A667" s="48"/>
      <c r="B667" s="48"/>
      <c r="C667" s="302"/>
      <c r="D667" s="302"/>
      <c r="E667" s="302"/>
      <c r="F667" s="302"/>
      <c r="G667" s="302"/>
      <c r="H667" s="302"/>
      <c r="I667" s="117"/>
      <c r="J667" s="117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>
      <c r="A668" s="48"/>
      <c r="B668" s="48"/>
      <c r="C668" s="302"/>
      <c r="D668" s="302"/>
      <c r="E668" s="302"/>
      <c r="F668" s="302"/>
      <c r="G668" s="302"/>
      <c r="H668" s="302"/>
      <c r="I668" s="117"/>
      <c r="J668" s="117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>
      <c r="A669" s="48"/>
      <c r="B669" s="48"/>
      <c r="C669" s="302"/>
      <c r="D669" s="302"/>
      <c r="E669" s="302"/>
      <c r="F669" s="302"/>
      <c r="G669" s="302"/>
      <c r="H669" s="302"/>
      <c r="I669" s="117"/>
      <c r="J669" s="117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>
      <c r="A670" s="48"/>
      <c r="B670" s="48"/>
      <c r="C670" s="302"/>
      <c r="D670" s="302"/>
      <c r="E670" s="302"/>
      <c r="F670" s="302"/>
      <c r="G670" s="302"/>
      <c r="H670" s="302"/>
      <c r="I670" s="117"/>
      <c r="J670" s="117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>
      <c r="A671" s="48"/>
      <c r="B671" s="48"/>
      <c r="C671" s="302"/>
      <c r="D671" s="302"/>
      <c r="E671" s="302"/>
      <c r="F671" s="302"/>
      <c r="G671" s="302"/>
      <c r="H671" s="302"/>
      <c r="I671" s="117"/>
      <c r="J671" s="117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>
      <c r="A672" s="48"/>
      <c r="B672" s="48"/>
      <c r="C672" s="302"/>
      <c r="D672" s="302"/>
      <c r="E672" s="302"/>
      <c r="F672" s="302"/>
      <c r="G672" s="302"/>
      <c r="H672" s="302"/>
      <c r="I672" s="117"/>
      <c r="J672" s="117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>
      <c r="A673" s="48"/>
      <c r="B673" s="48"/>
      <c r="C673" s="302"/>
      <c r="D673" s="302"/>
      <c r="E673" s="302"/>
      <c r="F673" s="302"/>
      <c r="G673" s="302"/>
      <c r="H673" s="302"/>
      <c r="I673" s="117"/>
      <c r="J673" s="117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>
      <c r="A674" s="48"/>
      <c r="B674" s="48"/>
      <c r="C674" s="302"/>
      <c r="D674" s="302"/>
      <c r="E674" s="302"/>
      <c r="F674" s="302"/>
      <c r="G674" s="302"/>
      <c r="H674" s="302"/>
      <c r="I674" s="117"/>
      <c r="J674" s="117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>
      <c r="A675" s="48"/>
      <c r="B675" s="48"/>
      <c r="C675" s="302"/>
      <c r="D675" s="302"/>
      <c r="E675" s="302"/>
      <c r="F675" s="302"/>
      <c r="G675" s="302"/>
      <c r="H675" s="302"/>
      <c r="I675" s="117"/>
      <c r="J675" s="117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>
      <c r="A676" s="48"/>
      <c r="B676" s="48"/>
      <c r="C676" s="302"/>
      <c r="D676" s="302"/>
      <c r="E676" s="302"/>
      <c r="F676" s="302"/>
      <c r="G676" s="302"/>
      <c r="H676" s="302"/>
      <c r="I676" s="117"/>
      <c r="J676" s="117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>
      <c r="A677" s="48"/>
      <c r="B677" s="48"/>
      <c r="C677" s="302"/>
      <c r="D677" s="302"/>
      <c r="E677" s="302"/>
      <c r="F677" s="302"/>
      <c r="G677" s="302"/>
      <c r="H677" s="302"/>
      <c r="I677" s="117"/>
      <c r="J677" s="117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>
      <c r="A678" s="48"/>
      <c r="B678" s="48"/>
      <c r="C678" s="302"/>
      <c r="D678" s="302"/>
      <c r="E678" s="302"/>
      <c r="F678" s="302"/>
      <c r="G678" s="302"/>
      <c r="H678" s="302"/>
      <c r="I678" s="117"/>
      <c r="J678" s="117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>
      <c r="A679" s="48"/>
      <c r="B679" s="48"/>
      <c r="C679" s="302"/>
      <c r="D679" s="302"/>
      <c r="E679" s="302"/>
      <c r="F679" s="302"/>
      <c r="G679" s="302"/>
      <c r="H679" s="302"/>
      <c r="I679" s="117"/>
      <c r="J679" s="117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>
      <c r="A680" s="48"/>
      <c r="B680" s="48"/>
      <c r="C680" s="302"/>
      <c r="D680" s="302"/>
      <c r="E680" s="302"/>
      <c r="F680" s="302"/>
      <c r="G680" s="302"/>
      <c r="H680" s="302"/>
      <c r="I680" s="117"/>
      <c r="J680" s="117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>
      <c r="A681" s="48"/>
      <c r="B681" s="48"/>
      <c r="C681" s="302"/>
      <c r="D681" s="302"/>
      <c r="E681" s="302"/>
      <c r="F681" s="302"/>
      <c r="G681" s="302"/>
      <c r="H681" s="302"/>
      <c r="I681" s="117"/>
      <c r="J681" s="117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>
      <c r="A682" s="48"/>
      <c r="B682" s="48"/>
      <c r="C682" s="302"/>
      <c r="D682" s="302"/>
      <c r="E682" s="302"/>
      <c r="F682" s="302"/>
      <c r="G682" s="302"/>
      <c r="H682" s="302"/>
      <c r="I682" s="117"/>
      <c r="J682" s="117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>
      <c r="A683" s="48"/>
      <c r="B683" s="48"/>
      <c r="C683" s="302"/>
      <c r="D683" s="302"/>
      <c r="E683" s="302"/>
      <c r="F683" s="302"/>
      <c r="G683" s="302"/>
      <c r="H683" s="302"/>
      <c r="I683" s="117"/>
      <c r="J683" s="117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>
      <c r="A684" s="48"/>
      <c r="B684" s="48"/>
      <c r="C684" s="302"/>
      <c r="D684" s="302"/>
      <c r="E684" s="302"/>
      <c r="F684" s="302"/>
      <c r="G684" s="302"/>
      <c r="H684" s="302"/>
      <c r="I684" s="117"/>
      <c r="J684" s="117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>
      <c r="A685" s="48"/>
      <c r="B685" s="48"/>
      <c r="C685" s="302"/>
      <c r="D685" s="302"/>
      <c r="E685" s="302"/>
      <c r="F685" s="302"/>
      <c r="G685" s="302"/>
      <c r="H685" s="302"/>
      <c r="I685" s="117"/>
      <c r="J685" s="117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>
      <c r="A686" s="48"/>
      <c r="B686" s="48"/>
      <c r="C686" s="302"/>
      <c r="D686" s="302"/>
      <c r="E686" s="302"/>
      <c r="F686" s="302"/>
      <c r="G686" s="302"/>
      <c r="H686" s="302"/>
      <c r="I686" s="117"/>
      <c r="J686" s="117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>
      <c r="A687" s="48"/>
      <c r="B687" s="48"/>
      <c r="C687" s="302"/>
      <c r="D687" s="302"/>
      <c r="E687" s="302"/>
      <c r="F687" s="302"/>
      <c r="G687" s="302"/>
      <c r="H687" s="302"/>
      <c r="I687" s="117"/>
      <c r="J687" s="117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>
      <c r="A688" s="48"/>
      <c r="B688" s="48"/>
      <c r="C688" s="302"/>
      <c r="D688" s="302"/>
      <c r="E688" s="302"/>
      <c r="F688" s="302"/>
      <c r="G688" s="302"/>
      <c r="H688" s="302"/>
      <c r="I688" s="117"/>
      <c r="J688" s="117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>
      <c r="A689" s="48"/>
      <c r="B689" s="48"/>
      <c r="C689" s="302"/>
      <c r="D689" s="302"/>
      <c r="E689" s="302"/>
      <c r="F689" s="302"/>
      <c r="G689" s="302"/>
      <c r="H689" s="302"/>
      <c r="I689" s="117"/>
      <c r="J689" s="117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>
      <c r="A690" s="48"/>
      <c r="B690" s="48"/>
      <c r="C690" s="302"/>
      <c r="D690" s="302"/>
      <c r="E690" s="302"/>
      <c r="F690" s="302"/>
      <c r="G690" s="302"/>
      <c r="H690" s="302"/>
      <c r="I690" s="117"/>
      <c r="J690" s="117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>
      <c r="A691" s="48"/>
      <c r="B691" s="48"/>
      <c r="C691" s="302"/>
      <c r="D691" s="302"/>
      <c r="E691" s="302"/>
      <c r="F691" s="302"/>
      <c r="G691" s="302"/>
      <c r="H691" s="302"/>
      <c r="I691" s="117"/>
      <c r="J691" s="117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>
      <c r="A692" s="48"/>
      <c r="B692" s="48"/>
      <c r="C692" s="302"/>
      <c r="D692" s="302"/>
      <c r="E692" s="302"/>
      <c r="F692" s="302"/>
      <c r="G692" s="302"/>
      <c r="H692" s="302"/>
      <c r="I692" s="117"/>
      <c r="J692" s="117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>
      <c r="A693" s="48"/>
      <c r="B693" s="48"/>
      <c r="C693" s="302"/>
      <c r="D693" s="302"/>
      <c r="E693" s="302"/>
      <c r="F693" s="302"/>
      <c r="G693" s="302"/>
      <c r="H693" s="302"/>
      <c r="I693" s="117"/>
      <c r="J693" s="117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>
      <c r="A694" s="48"/>
      <c r="B694" s="48"/>
      <c r="C694" s="302"/>
      <c r="D694" s="302"/>
      <c r="E694" s="302"/>
      <c r="F694" s="302"/>
      <c r="G694" s="302"/>
      <c r="H694" s="302"/>
      <c r="I694" s="117"/>
      <c r="J694" s="117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>
      <c r="A695" s="48"/>
      <c r="B695" s="48"/>
      <c r="C695" s="302"/>
      <c r="D695" s="302"/>
      <c r="E695" s="302"/>
      <c r="F695" s="302"/>
      <c r="G695" s="302"/>
      <c r="H695" s="302"/>
      <c r="I695" s="117"/>
      <c r="J695" s="117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>
      <c r="A696" s="48"/>
      <c r="B696" s="48"/>
      <c r="C696" s="302"/>
      <c r="D696" s="302"/>
      <c r="E696" s="302"/>
      <c r="F696" s="302"/>
      <c r="G696" s="302"/>
      <c r="H696" s="302"/>
      <c r="I696" s="117"/>
      <c r="J696" s="117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>
      <c r="A697" s="48"/>
      <c r="B697" s="48"/>
      <c r="C697" s="302"/>
      <c r="D697" s="302"/>
      <c r="E697" s="302"/>
      <c r="F697" s="302"/>
      <c r="G697" s="302"/>
      <c r="H697" s="302"/>
      <c r="I697" s="117"/>
      <c r="J697" s="117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>
      <c r="A698" s="48"/>
      <c r="B698" s="48"/>
      <c r="C698" s="302"/>
      <c r="D698" s="302"/>
      <c r="E698" s="302"/>
      <c r="F698" s="302"/>
      <c r="G698" s="302"/>
      <c r="H698" s="302"/>
      <c r="I698" s="117"/>
      <c r="J698" s="117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>
      <c r="A699" s="48"/>
      <c r="B699" s="48"/>
      <c r="C699" s="302"/>
      <c r="D699" s="302"/>
      <c r="E699" s="302"/>
      <c r="F699" s="302"/>
      <c r="G699" s="302"/>
      <c r="H699" s="302"/>
      <c r="I699" s="117"/>
      <c r="J699" s="117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>
      <c r="A700" s="48"/>
      <c r="B700" s="48"/>
      <c r="C700" s="302"/>
      <c r="D700" s="302"/>
      <c r="E700" s="302"/>
      <c r="F700" s="302"/>
      <c r="G700" s="302"/>
      <c r="H700" s="302"/>
      <c r="I700" s="117"/>
      <c r="J700" s="117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>
      <c r="A701" s="48"/>
      <c r="B701" s="48"/>
      <c r="C701" s="302"/>
      <c r="D701" s="302"/>
      <c r="E701" s="302"/>
      <c r="F701" s="302"/>
      <c r="G701" s="302"/>
      <c r="H701" s="302"/>
      <c r="I701" s="117"/>
      <c r="J701" s="117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>
      <c r="A702" s="48"/>
      <c r="B702" s="48"/>
      <c r="C702" s="302"/>
      <c r="D702" s="302"/>
      <c r="E702" s="302"/>
      <c r="F702" s="302"/>
      <c r="G702" s="302"/>
      <c r="H702" s="302"/>
      <c r="I702" s="117"/>
      <c r="J702" s="117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>
      <c r="A703" s="48"/>
      <c r="B703" s="48"/>
      <c r="C703" s="302"/>
      <c r="D703" s="302"/>
      <c r="E703" s="302"/>
      <c r="F703" s="302"/>
      <c r="G703" s="302"/>
      <c r="H703" s="302"/>
      <c r="I703" s="117"/>
      <c r="J703" s="117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>
      <c r="A704" s="48"/>
      <c r="B704" s="48"/>
      <c r="C704" s="302"/>
      <c r="D704" s="302"/>
      <c r="E704" s="302"/>
      <c r="F704" s="302"/>
      <c r="G704" s="302"/>
      <c r="H704" s="302"/>
      <c r="I704" s="117"/>
      <c r="J704" s="117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>
      <c r="A705" s="48"/>
      <c r="B705" s="48"/>
      <c r="C705" s="302"/>
      <c r="D705" s="302"/>
      <c r="E705" s="302"/>
      <c r="F705" s="302"/>
      <c r="G705" s="302"/>
      <c r="H705" s="302"/>
      <c r="I705" s="117"/>
      <c r="J705" s="117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>
      <c r="A706" s="48"/>
      <c r="B706" s="48"/>
      <c r="C706" s="302"/>
      <c r="D706" s="302"/>
      <c r="E706" s="302"/>
      <c r="F706" s="302"/>
      <c r="G706" s="302"/>
      <c r="H706" s="302"/>
      <c r="I706" s="117"/>
      <c r="J706" s="117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>
      <c r="A707" s="48"/>
      <c r="B707" s="48"/>
      <c r="C707" s="302"/>
      <c r="D707" s="302"/>
      <c r="E707" s="302"/>
      <c r="F707" s="302"/>
      <c r="G707" s="302"/>
      <c r="H707" s="302"/>
      <c r="I707" s="117"/>
      <c r="J707" s="117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>
      <c r="A708" s="48"/>
      <c r="B708" s="48"/>
      <c r="C708" s="302"/>
      <c r="D708" s="302"/>
      <c r="E708" s="302"/>
      <c r="F708" s="302"/>
      <c r="G708" s="302"/>
      <c r="H708" s="302"/>
      <c r="I708" s="117"/>
      <c r="J708" s="117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>
      <c r="A709" s="48"/>
      <c r="B709" s="48"/>
      <c r="C709" s="302"/>
      <c r="D709" s="302"/>
      <c r="E709" s="302"/>
      <c r="F709" s="302"/>
      <c r="G709" s="302"/>
      <c r="H709" s="302"/>
      <c r="I709" s="117"/>
      <c r="J709" s="117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>
      <c r="A710" s="48"/>
      <c r="B710" s="48"/>
      <c r="C710" s="302"/>
      <c r="D710" s="302"/>
      <c r="E710" s="302"/>
      <c r="F710" s="302"/>
      <c r="G710" s="302"/>
      <c r="H710" s="302"/>
      <c r="I710" s="117"/>
      <c r="J710" s="117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>
      <c r="A711" s="48"/>
      <c r="B711" s="48"/>
      <c r="C711" s="302"/>
      <c r="D711" s="302"/>
      <c r="E711" s="302"/>
      <c r="F711" s="302"/>
      <c r="G711" s="302"/>
      <c r="H711" s="302"/>
      <c r="I711" s="117"/>
      <c r="J711" s="117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>
      <c r="A712" s="48"/>
      <c r="B712" s="48"/>
      <c r="C712" s="302"/>
      <c r="D712" s="302"/>
      <c r="E712" s="302"/>
      <c r="F712" s="302"/>
      <c r="G712" s="302"/>
      <c r="H712" s="302"/>
      <c r="I712" s="117"/>
      <c r="J712" s="117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>
      <c r="A713" s="48"/>
      <c r="B713" s="48"/>
      <c r="C713" s="302"/>
      <c r="D713" s="302"/>
      <c r="E713" s="302"/>
      <c r="F713" s="302"/>
      <c r="G713" s="302"/>
      <c r="H713" s="302"/>
      <c r="I713" s="117"/>
      <c r="J713" s="117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>
      <c r="A714" s="48"/>
      <c r="B714" s="48"/>
      <c r="C714" s="302"/>
      <c r="D714" s="302"/>
      <c r="E714" s="302"/>
      <c r="F714" s="302"/>
      <c r="G714" s="302"/>
      <c r="H714" s="302"/>
      <c r="I714" s="117"/>
      <c r="J714" s="117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>
      <c r="A715" s="48"/>
      <c r="B715" s="48"/>
      <c r="C715" s="302"/>
      <c r="D715" s="302"/>
      <c r="E715" s="302"/>
      <c r="F715" s="302"/>
      <c r="G715" s="302"/>
      <c r="H715" s="302"/>
      <c r="I715" s="117"/>
      <c r="J715" s="117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>
      <c r="A716" s="48"/>
      <c r="B716" s="48"/>
      <c r="C716" s="302"/>
      <c r="D716" s="302"/>
      <c r="E716" s="302"/>
      <c r="F716" s="302"/>
      <c r="G716" s="302"/>
      <c r="H716" s="302"/>
      <c r="I716" s="117"/>
      <c r="J716" s="117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>
      <c r="A717" s="48"/>
      <c r="B717" s="48"/>
      <c r="C717" s="302"/>
      <c r="D717" s="302"/>
      <c r="E717" s="302"/>
      <c r="F717" s="302"/>
      <c r="G717" s="302"/>
      <c r="H717" s="302"/>
      <c r="I717" s="117"/>
      <c r="J717" s="117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>
      <c r="A718" s="48"/>
      <c r="B718" s="48"/>
      <c r="C718" s="302"/>
      <c r="D718" s="302"/>
      <c r="E718" s="302"/>
      <c r="F718" s="302"/>
      <c r="G718" s="302"/>
      <c r="H718" s="302"/>
      <c r="I718" s="117"/>
      <c r="J718" s="117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>
      <c r="A719" s="48"/>
      <c r="B719" s="48"/>
      <c r="C719" s="302"/>
      <c r="D719" s="302"/>
      <c r="E719" s="302"/>
      <c r="F719" s="302"/>
      <c r="G719" s="302"/>
      <c r="H719" s="302"/>
      <c r="I719" s="117"/>
      <c r="J719" s="117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>
      <c r="A720" s="48"/>
      <c r="B720" s="48"/>
      <c r="C720" s="302"/>
      <c r="D720" s="302"/>
      <c r="E720" s="302"/>
      <c r="F720" s="302"/>
      <c r="G720" s="302"/>
      <c r="H720" s="302"/>
      <c r="I720" s="117"/>
      <c r="J720" s="117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>
      <c r="A721" s="48"/>
      <c r="B721" s="48"/>
      <c r="C721" s="302"/>
      <c r="D721" s="302"/>
      <c r="E721" s="302"/>
      <c r="F721" s="302"/>
      <c r="G721" s="302"/>
      <c r="H721" s="302"/>
      <c r="I721" s="117"/>
      <c r="J721" s="117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>
      <c r="A722" s="48"/>
      <c r="B722" s="48"/>
      <c r="C722" s="302"/>
      <c r="D722" s="302"/>
      <c r="E722" s="302"/>
      <c r="F722" s="302"/>
      <c r="G722" s="302"/>
      <c r="H722" s="302"/>
      <c r="I722" s="117"/>
      <c r="J722" s="117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>
      <c r="A723" s="48"/>
      <c r="B723" s="48"/>
      <c r="C723" s="302"/>
      <c r="D723" s="302"/>
      <c r="E723" s="302"/>
      <c r="F723" s="302"/>
      <c r="G723" s="302"/>
      <c r="H723" s="302"/>
      <c r="I723" s="117"/>
      <c r="J723" s="117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>
      <c r="A724" s="48"/>
      <c r="B724" s="48"/>
      <c r="C724" s="302"/>
      <c r="D724" s="302"/>
      <c r="E724" s="302"/>
      <c r="F724" s="302"/>
      <c r="G724" s="302"/>
      <c r="H724" s="302"/>
      <c r="I724" s="117"/>
      <c r="J724" s="117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>
      <c r="A725" s="48"/>
      <c r="B725" s="48"/>
      <c r="C725" s="302"/>
      <c r="D725" s="302"/>
      <c r="E725" s="302"/>
      <c r="F725" s="302"/>
      <c r="G725" s="302"/>
      <c r="H725" s="302"/>
      <c r="I725" s="117"/>
      <c r="J725" s="117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>
      <c r="A726" s="48"/>
      <c r="B726" s="48"/>
      <c r="C726" s="302"/>
      <c r="D726" s="302"/>
      <c r="E726" s="302"/>
      <c r="F726" s="302"/>
      <c r="G726" s="302"/>
      <c r="H726" s="302"/>
      <c r="I726" s="117"/>
      <c r="J726" s="117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>
      <c r="A727" s="48"/>
      <c r="B727" s="48"/>
      <c r="C727" s="302"/>
      <c r="D727" s="302"/>
      <c r="E727" s="302"/>
      <c r="F727" s="302"/>
      <c r="G727" s="302"/>
      <c r="H727" s="302"/>
      <c r="I727" s="117"/>
      <c r="J727" s="117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>
      <c r="A728" s="48"/>
      <c r="B728" s="48"/>
      <c r="C728" s="302"/>
      <c r="D728" s="302"/>
      <c r="E728" s="302"/>
      <c r="F728" s="302"/>
      <c r="G728" s="302"/>
      <c r="H728" s="302"/>
      <c r="I728" s="117"/>
      <c r="J728" s="117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>
      <c r="A729" s="48"/>
      <c r="B729" s="48"/>
      <c r="C729" s="302"/>
      <c r="D729" s="302"/>
      <c r="E729" s="302"/>
      <c r="F729" s="302"/>
      <c r="G729" s="302"/>
      <c r="H729" s="302"/>
      <c r="I729" s="117"/>
      <c r="J729" s="117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>
      <c r="A730" s="48"/>
      <c r="B730" s="48"/>
      <c r="C730" s="302"/>
      <c r="D730" s="302"/>
      <c r="E730" s="302"/>
      <c r="F730" s="302"/>
      <c r="G730" s="302"/>
      <c r="H730" s="302"/>
      <c r="I730" s="117"/>
      <c r="J730" s="117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>
      <c r="A731" s="48"/>
      <c r="B731" s="48"/>
      <c r="C731" s="302"/>
      <c r="D731" s="302"/>
      <c r="E731" s="302"/>
      <c r="F731" s="302"/>
      <c r="G731" s="302"/>
      <c r="H731" s="302"/>
      <c r="I731" s="117"/>
      <c r="J731" s="117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>
      <c r="A732" s="48"/>
      <c r="B732" s="48"/>
      <c r="C732" s="302"/>
      <c r="D732" s="302"/>
      <c r="E732" s="302"/>
      <c r="F732" s="302"/>
      <c r="G732" s="302"/>
      <c r="H732" s="302"/>
      <c r="I732" s="117"/>
      <c r="J732" s="117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>
      <c r="A733" s="48"/>
      <c r="B733" s="48"/>
      <c r="C733" s="302"/>
      <c r="D733" s="302"/>
      <c r="E733" s="302"/>
      <c r="F733" s="302"/>
      <c r="G733" s="302"/>
      <c r="H733" s="302"/>
      <c r="I733" s="117"/>
      <c r="J733" s="117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>
      <c r="A734" s="48"/>
      <c r="B734" s="48"/>
      <c r="C734" s="302"/>
      <c r="D734" s="302"/>
      <c r="E734" s="302"/>
      <c r="F734" s="302"/>
      <c r="G734" s="302"/>
      <c r="H734" s="302"/>
      <c r="I734" s="117"/>
      <c r="J734" s="117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>
      <c r="A735" s="48"/>
      <c r="B735" s="48"/>
      <c r="C735" s="302"/>
      <c r="D735" s="302"/>
      <c r="E735" s="302"/>
      <c r="F735" s="302"/>
      <c r="G735" s="302"/>
      <c r="H735" s="302"/>
      <c r="I735" s="117"/>
      <c r="J735" s="117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>
      <c r="A736" s="48"/>
      <c r="B736" s="48"/>
      <c r="C736" s="302"/>
      <c r="D736" s="302"/>
      <c r="E736" s="302"/>
      <c r="F736" s="302"/>
      <c r="G736" s="302"/>
      <c r="H736" s="302"/>
      <c r="I736" s="117"/>
      <c r="J736" s="117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>
      <c r="A737" s="48"/>
      <c r="B737" s="48"/>
      <c r="C737" s="302"/>
      <c r="D737" s="302"/>
      <c r="E737" s="302"/>
      <c r="F737" s="302"/>
      <c r="G737" s="302"/>
      <c r="H737" s="302"/>
      <c r="I737" s="117"/>
      <c r="J737" s="117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>
      <c r="A738" s="48"/>
      <c r="B738" s="48"/>
      <c r="C738" s="302"/>
      <c r="D738" s="302"/>
      <c r="E738" s="302"/>
      <c r="F738" s="302"/>
      <c r="G738" s="302"/>
      <c r="H738" s="302"/>
      <c r="I738" s="117"/>
      <c r="J738" s="117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>
      <c r="A739" s="48"/>
      <c r="B739" s="48"/>
      <c r="C739" s="302"/>
      <c r="D739" s="302"/>
      <c r="E739" s="302"/>
      <c r="F739" s="302"/>
      <c r="G739" s="302"/>
      <c r="H739" s="302"/>
      <c r="I739" s="117"/>
      <c r="J739" s="117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>
      <c r="A740" s="48"/>
      <c r="B740" s="48"/>
      <c r="C740" s="302"/>
      <c r="D740" s="302"/>
      <c r="E740" s="302"/>
      <c r="F740" s="302"/>
      <c r="G740" s="302"/>
      <c r="H740" s="302"/>
      <c r="I740" s="117"/>
      <c r="J740" s="117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>
      <c r="A741" s="48"/>
      <c r="B741" s="48"/>
      <c r="C741" s="302"/>
      <c r="D741" s="302"/>
      <c r="E741" s="302"/>
      <c r="F741" s="302"/>
      <c r="G741" s="302"/>
      <c r="H741" s="302"/>
      <c r="I741" s="117"/>
      <c r="J741" s="117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>
      <c r="A742" s="48"/>
      <c r="B742" s="48"/>
      <c r="C742" s="302"/>
      <c r="D742" s="302"/>
      <c r="E742" s="302"/>
      <c r="F742" s="302"/>
      <c r="G742" s="302"/>
      <c r="H742" s="302"/>
      <c r="I742" s="117"/>
      <c r="J742" s="117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>
      <c r="A743" s="48"/>
      <c r="B743" s="48"/>
      <c r="C743" s="302"/>
      <c r="D743" s="302"/>
      <c r="E743" s="302"/>
      <c r="F743" s="302"/>
      <c r="G743" s="302"/>
      <c r="H743" s="302"/>
      <c r="I743" s="117"/>
      <c r="J743" s="117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>
      <c r="A744" s="48"/>
      <c r="B744" s="48"/>
      <c r="C744" s="302"/>
      <c r="D744" s="302"/>
      <c r="E744" s="302"/>
      <c r="F744" s="302"/>
      <c r="G744" s="302"/>
      <c r="H744" s="302"/>
      <c r="I744" s="117"/>
      <c r="J744" s="117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>
      <c r="A745" s="48"/>
      <c r="B745" s="48"/>
      <c r="C745" s="302"/>
      <c r="D745" s="302"/>
      <c r="E745" s="302"/>
      <c r="F745" s="302"/>
      <c r="G745" s="302"/>
      <c r="H745" s="302"/>
      <c r="I745" s="117"/>
      <c r="J745" s="117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>
      <c r="A746" s="48"/>
      <c r="B746" s="48"/>
      <c r="C746" s="302"/>
      <c r="D746" s="302"/>
      <c r="E746" s="302"/>
      <c r="F746" s="302"/>
      <c r="G746" s="302"/>
      <c r="H746" s="302"/>
      <c r="I746" s="117"/>
      <c r="J746" s="117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>
      <c r="A747" s="48"/>
      <c r="B747" s="48"/>
      <c r="C747" s="302"/>
      <c r="D747" s="302"/>
      <c r="E747" s="302"/>
      <c r="F747" s="302"/>
      <c r="G747" s="302"/>
      <c r="H747" s="302"/>
      <c r="I747" s="117"/>
      <c r="J747" s="117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>
      <c r="A748" s="48"/>
      <c r="B748" s="48"/>
      <c r="C748" s="302"/>
      <c r="D748" s="302"/>
      <c r="E748" s="302"/>
      <c r="F748" s="302"/>
      <c r="G748" s="302"/>
      <c r="H748" s="302"/>
      <c r="I748" s="117"/>
      <c r="J748" s="117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>
      <c r="A749" s="48"/>
      <c r="B749" s="48"/>
      <c r="C749" s="302"/>
      <c r="D749" s="302"/>
      <c r="E749" s="302"/>
      <c r="F749" s="302"/>
      <c r="G749" s="302"/>
      <c r="H749" s="302"/>
      <c r="I749" s="117"/>
      <c r="J749" s="117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>
      <c r="A750" s="48"/>
      <c r="B750" s="48"/>
      <c r="C750" s="302"/>
      <c r="D750" s="302"/>
      <c r="E750" s="302"/>
      <c r="F750" s="302"/>
      <c r="G750" s="302"/>
      <c r="H750" s="302"/>
      <c r="I750" s="117"/>
      <c r="J750" s="117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>
      <c r="A751" s="48"/>
      <c r="B751" s="48"/>
      <c r="C751" s="302"/>
      <c r="D751" s="302"/>
      <c r="E751" s="302"/>
      <c r="F751" s="302"/>
      <c r="G751" s="302"/>
      <c r="H751" s="302"/>
      <c r="I751" s="117"/>
      <c r="J751" s="117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>
      <c r="A752" s="48"/>
      <c r="B752" s="48"/>
      <c r="C752" s="302"/>
      <c r="D752" s="302"/>
      <c r="E752" s="302"/>
      <c r="F752" s="302"/>
      <c r="G752" s="302"/>
      <c r="H752" s="302"/>
      <c r="I752" s="117"/>
      <c r="J752" s="117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>
      <c r="A753" s="48"/>
      <c r="B753" s="48"/>
      <c r="C753" s="302"/>
      <c r="D753" s="302"/>
      <c r="E753" s="302"/>
      <c r="F753" s="302"/>
      <c r="G753" s="302"/>
      <c r="H753" s="302"/>
      <c r="I753" s="117"/>
      <c r="J753" s="117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>
      <c r="A754" s="48"/>
      <c r="B754" s="48"/>
      <c r="C754" s="302"/>
      <c r="D754" s="302"/>
      <c r="E754" s="302"/>
      <c r="F754" s="302"/>
      <c r="G754" s="302"/>
      <c r="H754" s="302"/>
      <c r="I754" s="117"/>
      <c r="J754" s="117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>
      <c r="A755" s="48"/>
      <c r="B755" s="48"/>
      <c r="C755" s="302"/>
      <c r="D755" s="302"/>
      <c r="E755" s="302"/>
      <c r="F755" s="302"/>
      <c r="G755" s="302"/>
      <c r="H755" s="302"/>
      <c r="I755" s="117"/>
      <c r="J755" s="117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>
      <c r="A756" s="48"/>
      <c r="B756" s="48"/>
      <c r="C756" s="302"/>
      <c r="D756" s="302"/>
      <c r="E756" s="302"/>
      <c r="F756" s="302"/>
      <c r="G756" s="302"/>
      <c r="H756" s="302"/>
      <c r="I756" s="117"/>
      <c r="J756" s="117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>
      <c r="A757" s="48"/>
      <c r="B757" s="48"/>
      <c r="C757" s="302"/>
      <c r="D757" s="302"/>
      <c r="E757" s="302"/>
      <c r="F757" s="302"/>
      <c r="G757" s="302"/>
      <c r="H757" s="302"/>
      <c r="I757" s="117"/>
      <c r="J757" s="117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>
      <c r="A758" s="48"/>
      <c r="B758" s="48"/>
      <c r="C758" s="302"/>
      <c r="D758" s="302"/>
      <c r="E758" s="302"/>
      <c r="F758" s="302"/>
      <c r="G758" s="302"/>
      <c r="H758" s="302"/>
      <c r="I758" s="117"/>
      <c r="J758" s="117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>
      <c r="A759" s="48"/>
      <c r="B759" s="48"/>
      <c r="C759" s="302"/>
      <c r="D759" s="302"/>
      <c r="E759" s="302"/>
      <c r="F759" s="302"/>
      <c r="G759" s="302"/>
      <c r="H759" s="302"/>
      <c r="I759" s="117"/>
      <c r="J759" s="117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>
      <c r="A760" s="48"/>
      <c r="B760" s="48"/>
      <c r="C760" s="302"/>
      <c r="D760" s="302"/>
      <c r="E760" s="302"/>
      <c r="F760" s="302"/>
      <c r="G760" s="302"/>
      <c r="H760" s="302"/>
      <c r="I760" s="117"/>
      <c r="J760" s="117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>
      <c r="A761" s="48"/>
      <c r="B761" s="48"/>
      <c r="C761" s="302"/>
      <c r="D761" s="302"/>
      <c r="E761" s="302"/>
      <c r="F761" s="302"/>
      <c r="G761" s="302"/>
      <c r="H761" s="302"/>
      <c r="I761" s="117"/>
      <c r="J761" s="117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>
      <c r="A762" s="48"/>
      <c r="B762" s="48"/>
      <c r="C762" s="302"/>
      <c r="D762" s="302"/>
      <c r="E762" s="302"/>
      <c r="F762" s="302"/>
      <c r="G762" s="302"/>
      <c r="H762" s="302"/>
      <c r="I762" s="117"/>
      <c r="J762" s="117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>
      <c r="A763" s="48"/>
      <c r="B763" s="48"/>
      <c r="C763" s="302"/>
      <c r="D763" s="302"/>
      <c r="E763" s="302"/>
      <c r="F763" s="302"/>
      <c r="G763" s="302"/>
      <c r="H763" s="302"/>
      <c r="I763" s="117"/>
      <c r="J763" s="117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>
      <c r="A764" s="48"/>
      <c r="B764" s="48"/>
      <c r="C764" s="302"/>
      <c r="D764" s="302"/>
      <c r="E764" s="302"/>
      <c r="F764" s="302"/>
      <c r="G764" s="302"/>
      <c r="H764" s="302"/>
      <c r="I764" s="117"/>
      <c r="J764" s="117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>
      <c r="A765" s="48"/>
      <c r="B765" s="48"/>
      <c r="C765" s="302"/>
      <c r="D765" s="302"/>
      <c r="E765" s="302"/>
      <c r="F765" s="302"/>
      <c r="G765" s="302"/>
      <c r="H765" s="302"/>
      <c r="I765" s="117"/>
      <c r="J765" s="117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>
      <c r="A766" s="48"/>
      <c r="B766" s="48"/>
      <c r="C766" s="302"/>
      <c r="D766" s="302"/>
      <c r="E766" s="302"/>
      <c r="F766" s="302"/>
      <c r="G766" s="302"/>
      <c r="H766" s="302"/>
      <c r="I766" s="117"/>
      <c r="J766" s="117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>
      <c r="A767" s="48"/>
      <c r="B767" s="48"/>
      <c r="C767" s="302"/>
      <c r="D767" s="302"/>
      <c r="E767" s="302"/>
      <c r="F767" s="302"/>
      <c r="G767" s="302"/>
      <c r="H767" s="302"/>
      <c r="I767" s="117"/>
      <c r="J767" s="117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>
      <c r="A768" s="48"/>
      <c r="B768" s="48"/>
      <c r="C768" s="302"/>
      <c r="D768" s="302"/>
      <c r="E768" s="302"/>
      <c r="F768" s="302"/>
      <c r="G768" s="302"/>
      <c r="H768" s="302"/>
      <c r="I768" s="117"/>
      <c r="J768" s="117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>
      <c r="A769" s="48"/>
      <c r="B769" s="48"/>
      <c r="C769" s="302"/>
      <c r="D769" s="302"/>
      <c r="E769" s="302"/>
      <c r="F769" s="302"/>
      <c r="G769" s="302"/>
      <c r="H769" s="302"/>
      <c r="I769" s="117"/>
      <c r="J769" s="117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>
      <c r="A770" s="48"/>
      <c r="B770" s="48"/>
      <c r="C770" s="302"/>
      <c r="D770" s="302"/>
      <c r="E770" s="302"/>
      <c r="F770" s="302"/>
      <c r="G770" s="302"/>
      <c r="H770" s="302"/>
      <c r="I770" s="117"/>
      <c r="J770" s="117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>
      <c r="A771" s="48"/>
      <c r="B771" s="48"/>
      <c r="C771" s="302"/>
      <c r="D771" s="302"/>
      <c r="E771" s="302"/>
      <c r="F771" s="302"/>
      <c r="G771" s="302"/>
      <c r="H771" s="302"/>
      <c r="I771" s="117"/>
      <c r="J771" s="117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>
      <c r="A772" s="48"/>
      <c r="B772" s="48"/>
      <c r="C772" s="302"/>
      <c r="D772" s="302"/>
      <c r="E772" s="302"/>
      <c r="F772" s="302"/>
      <c r="G772" s="302"/>
      <c r="H772" s="302"/>
      <c r="I772" s="117"/>
      <c r="J772" s="117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>
      <c r="A773" s="48"/>
      <c r="B773" s="48"/>
      <c r="C773" s="302"/>
      <c r="D773" s="302"/>
      <c r="E773" s="302"/>
      <c r="F773" s="302"/>
      <c r="G773" s="302"/>
      <c r="H773" s="302"/>
      <c r="I773" s="117"/>
      <c r="J773" s="117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>
      <c r="A774" s="48"/>
      <c r="B774" s="48"/>
      <c r="C774" s="302"/>
      <c r="D774" s="302"/>
      <c r="E774" s="302"/>
      <c r="F774" s="302"/>
      <c r="G774" s="302"/>
      <c r="H774" s="302"/>
      <c r="I774" s="117"/>
      <c r="J774" s="117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>
      <c r="A775" s="48"/>
      <c r="B775" s="48"/>
      <c r="C775" s="302"/>
      <c r="D775" s="302"/>
      <c r="E775" s="302"/>
      <c r="F775" s="302"/>
      <c r="G775" s="302"/>
      <c r="H775" s="302"/>
      <c r="I775" s="117"/>
      <c r="J775" s="117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>
      <c r="A776" s="48"/>
      <c r="B776" s="48"/>
      <c r="C776" s="302"/>
      <c r="D776" s="302"/>
      <c r="E776" s="302"/>
      <c r="F776" s="302"/>
      <c r="G776" s="302"/>
      <c r="H776" s="302"/>
      <c r="I776" s="117"/>
      <c r="J776" s="117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>
      <c r="A777" s="48"/>
      <c r="B777" s="48"/>
      <c r="C777" s="302"/>
      <c r="D777" s="302"/>
      <c r="E777" s="302"/>
      <c r="F777" s="302"/>
      <c r="G777" s="302"/>
      <c r="H777" s="302"/>
      <c r="I777" s="117"/>
      <c r="J777" s="117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>
      <c r="A778" s="48"/>
      <c r="B778" s="48"/>
      <c r="C778" s="302"/>
      <c r="D778" s="302"/>
      <c r="E778" s="302"/>
      <c r="F778" s="302"/>
      <c r="G778" s="302"/>
      <c r="H778" s="302"/>
      <c r="I778" s="117"/>
      <c r="J778" s="117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>
      <c r="A779" s="48"/>
      <c r="B779" s="48"/>
      <c r="C779" s="302"/>
      <c r="D779" s="302"/>
      <c r="E779" s="302"/>
      <c r="F779" s="302"/>
      <c r="G779" s="302"/>
      <c r="H779" s="302"/>
      <c r="I779" s="117"/>
      <c r="J779" s="117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>
      <c r="A780" s="48"/>
      <c r="B780" s="48"/>
      <c r="C780" s="302"/>
      <c r="D780" s="302"/>
      <c r="E780" s="302"/>
      <c r="F780" s="302"/>
      <c r="G780" s="302"/>
      <c r="H780" s="302"/>
      <c r="I780" s="117"/>
      <c r="J780" s="117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>
      <c r="A781" s="48"/>
      <c r="B781" s="48"/>
      <c r="C781" s="302"/>
      <c r="D781" s="302"/>
      <c r="E781" s="302"/>
      <c r="F781" s="302"/>
      <c r="G781" s="302"/>
      <c r="H781" s="302"/>
      <c r="I781" s="117"/>
      <c r="J781" s="117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>
      <c r="A782" s="48"/>
      <c r="B782" s="48"/>
      <c r="C782" s="302"/>
      <c r="D782" s="302"/>
      <c r="E782" s="302"/>
      <c r="F782" s="302"/>
      <c r="G782" s="302"/>
      <c r="H782" s="302"/>
      <c r="I782" s="117"/>
      <c r="J782" s="117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>
      <c r="A783" s="48"/>
      <c r="B783" s="48"/>
      <c r="C783" s="302"/>
      <c r="D783" s="302"/>
      <c r="E783" s="302"/>
      <c r="F783" s="302"/>
      <c r="G783" s="302"/>
      <c r="H783" s="302"/>
      <c r="I783" s="117"/>
      <c r="J783" s="117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>
      <c r="A784" s="48"/>
      <c r="B784" s="48"/>
      <c r="C784" s="302"/>
      <c r="D784" s="302"/>
      <c r="E784" s="302"/>
      <c r="F784" s="302"/>
      <c r="G784" s="302"/>
      <c r="H784" s="302"/>
      <c r="I784" s="117"/>
      <c r="J784" s="117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>
      <c r="A785" s="48"/>
      <c r="B785" s="48"/>
      <c r="C785" s="302"/>
      <c r="D785" s="302"/>
      <c r="E785" s="302"/>
      <c r="F785" s="302"/>
      <c r="G785" s="302"/>
      <c r="H785" s="302"/>
      <c r="I785" s="117"/>
      <c r="J785" s="117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>
      <c r="A786" s="48"/>
      <c r="B786" s="48"/>
      <c r="C786" s="302"/>
      <c r="D786" s="302"/>
      <c r="E786" s="302"/>
      <c r="F786" s="302"/>
      <c r="G786" s="302"/>
      <c r="H786" s="302"/>
      <c r="I786" s="117"/>
      <c r="J786" s="117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>
      <c r="A787" s="48"/>
      <c r="B787" s="48"/>
      <c r="C787" s="302"/>
      <c r="D787" s="302"/>
      <c r="E787" s="302"/>
      <c r="F787" s="302"/>
      <c r="G787" s="302"/>
      <c r="H787" s="302"/>
      <c r="I787" s="117"/>
      <c r="J787" s="117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>
      <c r="A788" s="48"/>
      <c r="B788" s="48"/>
      <c r="C788" s="302"/>
      <c r="D788" s="302"/>
      <c r="E788" s="302"/>
      <c r="F788" s="302"/>
      <c r="G788" s="302"/>
      <c r="H788" s="302"/>
      <c r="I788" s="117"/>
      <c r="J788" s="117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>
      <c r="A789" s="48"/>
      <c r="B789" s="48"/>
      <c r="C789" s="302"/>
      <c r="D789" s="302"/>
      <c r="E789" s="302"/>
      <c r="F789" s="302"/>
      <c r="G789" s="302"/>
      <c r="H789" s="302"/>
      <c r="I789" s="117"/>
      <c r="J789" s="117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>
      <c r="A790" s="48"/>
      <c r="B790" s="48"/>
      <c r="C790" s="302"/>
      <c r="D790" s="302"/>
      <c r="E790" s="302"/>
      <c r="F790" s="302"/>
      <c r="G790" s="302"/>
      <c r="H790" s="302"/>
      <c r="I790" s="117"/>
      <c r="J790" s="117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>
      <c r="A791" s="48"/>
      <c r="B791" s="48"/>
      <c r="C791" s="302"/>
      <c r="D791" s="302"/>
      <c r="E791" s="302"/>
      <c r="F791" s="302"/>
      <c r="G791" s="302"/>
      <c r="H791" s="302"/>
      <c r="I791" s="117"/>
      <c r="J791" s="117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>
      <c r="A792" s="48"/>
      <c r="B792" s="48"/>
      <c r="C792" s="302"/>
      <c r="D792" s="302"/>
      <c r="E792" s="302"/>
      <c r="F792" s="302"/>
      <c r="G792" s="302"/>
      <c r="H792" s="302"/>
      <c r="I792" s="117"/>
      <c r="J792" s="117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>
      <c r="A793" s="48"/>
      <c r="B793" s="48"/>
      <c r="C793" s="302"/>
      <c r="D793" s="302"/>
      <c r="E793" s="302"/>
      <c r="F793" s="302"/>
      <c r="G793" s="302"/>
      <c r="H793" s="302"/>
      <c r="I793" s="117"/>
      <c r="J793" s="117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>
      <c r="A794" s="48"/>
      <c r="B794" s="48"/>
      <c r="C794" s="302"/>
      <c r="D794" s="302"/>
      <c r="E794" s="302"/>
      <c r="F794" s="302"/>
      <c r="G794" s="302"/>
      <c r="H794" s="302"/>
      <c r="I794" s="117"/>
      <c r="J794" s="117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>
      <c r="A795" s="48"/>
      <c r="B795" s="48"/>
      <c r="C795" s="302"/>
      <c r="D795" s="302"/>
      <c r="E795" s="302"/>
      <c r="F795" s="302"/>
      <c r="G795" s="302"/>
      <c r="H795" s="302"/>
      <c r="I795" s="117"/>
      <c r="J795" s="117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>
      <c r="A796" s="48"/>
      <c r="B796" s="48"/>
      <c r="C796" s="302"/>
      <c r="D796" s="302"/>
      <c r="E796" s="302"/>
      <c r="F796" s="302"/>
      <c r="G796" s="302"/>
      <c r="H796" s="302"/>
      <c r="I796" s="117"/>
      <c r="J796" s="117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>
      <c r="A797" s="48"/>
      <c r="B797" s="48"/>
      <c r="C797" s="302"/>
      <c r="D797" s="302"/>
      <c r="E797" s="302"/>
      <c r="F797" s="302"/>
      <c r="G797" s="302"/>
      <c r="H797" s="302"/>
      <c r="I797" s="117"/>
      <c r="J797" s="117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>
      <c r="A798" s="48"/>
      <c r="B798" s="48"/>
      <c r="C798" s="302"/>
      <c r="D798" s="302"/>
      <c r="E798" s="302"/>
      <c r="F798" s="302"/>
      <c r="G798" s="302"/>
      <c r="H798" s="302"/>
      <c r="I798" s="117"/>
      <c r="J798" s="117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>
      <c r="A799" s="48"/>
      <c r="B799" s="48"/>
      <c r="C799" s="302"/>
      <c r="D799" s="302"/>
      <c r="E799" s="302"/>
      <c r="F799" s="302"/>
      <c r="G799" s="302"/>
      <c r="H799" s="302"/>
      <c r="I799" s="117"/>
      <c r="J799" s="117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>
      <c r="A800" s="48"/>
      <c r="B800" s="48"/>
      <c r="C800" s="302"/>
      <c r="D800" s="302"/>
      <c r="E800" s="302"/>
      <c r="F800" s="302"/>
      <c r="G800" s="302"/>
      <c r="H800" s="302"/>
      <c r="I800" s="117"/>
      <c r="J800" s="117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>
      <c r="A801" s="48"/>
      <c r="B801" s="48"/>
      <c r="C801" s="302"/>
      <c r="D801" s="302"/>
      <c r="E801" s="302"/>
      <c r="F801" s="302"/>
      <c r="G801" s="302"/>
      <c r="H801" s="302"/>
      <c r="I801" s="117"/>
      <c r="J801" s="117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>
      <c r="A802" s="48"/>
      <c r="B802" s="48"/>
      <c r="C802" s="302"/>
      <c r="D802" s="302"/>
      <c r="E802" s="302"/>
      <c r="F802" s="302"/>
      <c r="G802" s="302"/>
      <c r="H802" s="302"/>
      <c r="I802" s="117"/>
      <c r="J802" s="117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>
      <c r="A803" s="48"/>
      <c r="B803" s="48"/>
      <c r="C803" s="302"/>
      <c r="D803" s="302"/>
      <c r="E803" s="302"/>
      <c r="F803" s="302"/>
      <c r="G803" s="302"/>
      <c r="H803" s="302"/>
      <c r="I803" s="117"/>
      <c r="J803" s="117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>
      <c r="A804" s="48"/>
      <c r="B804" s="48"/>
      <c r="C804" s="302"/>
      <c r="D804" s="302"/>
      <c r="E804" s="302"/>
      <c r="F804" s="302"/>
      <c r="G804" s="302"/>
      <c r="H804" s="302"/>
      <c r="I804" s="117"/>
      <c r="J804" s="117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>
      <c r="A805" s="48"/>
      <c r="B805" s="48"/>
      <c r="C805" s="302"/>
      <c r="D805" s="302"/>
      <c r="E805" s="302"/>
      <c r="F805" s="302"/>
      <c r="G805" s="302"/>
      <c r="H805" s="302"/>
      <c r="I805" s="117"/>
      <c r="J805" s="117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>
      <c r="A806" s="48"/>
      <c r="B806" s="48"/>
      <c r="C806" s="302"/>
      <c r="D806" s="302"/>
      <c r="E806" s="302"/>
      <c r="F806" s="302"/>
      <c r="G806" s="302"/>
      <c r="H806" s="302"/>
      <c r="I806" s="117"/>
      <c r="J806" s="117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>
      <c r="A807" s="48"/>
      <c r="B807" s="48"/>
      <c r="C807" s="302"/>
      <c r="D807" s="302"/>
      <c r="E807" s="302"/>
      <c r="F807" s="302"/>
      <c r="G807" s="302"/>
      <c r="H807" s="302"/>
      <c r="I807" s="117"/>
      <c r="J807" s="117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>
      <c r="A808" s="48"/>
      <c r="B808" s="48"/>
      <c r="C808" s="302"/>
      <c r="D808" s="302"/>
      <c r="E808" s="302"/>
      <c r="F808" s="302"/>
      <c r="G808" s="302"/>
      <c r="H808" s="302"/>
      <c r="I808" s="117"/>
      <c r="J808" s="117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>
      <c r="A809" s="48"/>
      <c r="B809" s="48"/>
      <c r="C809" s="302"/>
      <c r="D809" s="302"/>
      <c r="E809" s="302"/>
      <c r="F809" s="302"/>
      <c r="G809" s="302"/>
      <c r="H809" s="302"/>
      <c r="I809" s="117"/>
      <c r="J809" s="117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>
      <c r="A810" s="48"/>
      <c r="B810" s="48"/>
      <c r="C810" s="302"/>
      <c r="D810" s="302"/>
      <c r="E810" s="302"/>
      <c r="F810" s="302"/>
      <c r="G810" s="302"/>
      <c r="H810" s="302"/>
      <c r="I810" s="117"/>
      <c r="J810" s="117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>
      <c r="A811" s="48"/>
      <c r="B811" s="48"/>
      <c r="C811" s="302"/>
      <c r="D811" s="302"/>
      <c r="E811" s="302"/>
      <c r="F811" s="302"/>
      <c r="G811" s="302"/>
      <c r="H811" s="302"/>
      <c r="I811" s="117"/>
      <c r="J811" s="117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>
      <c r="A812" s="48"/>
      <c r="B812" s="48"/>
      <c r="C812" s="302"/>
      <c r="D812" s="302"/>
      <c r="E812" s="302"/>
      <c r="F812" s="302"/>
      <c r="G812" s="302"/>
      <c r="H812" s="302"/>
      <c r="I812" s="117"/>
      <c r="J812" s="117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A813" s="48"/>
      <c r="B813" s="48"/>
      <c r="C813" s="302"/>
      <c r="D813" s="302"/>
      <c r="E813" s="302"/>
      <c r="F813" s="302"/>
      <c r="G813" s="302"/>
      <c r="H813" s="302"/>
      <c r="I813" s="117"/>
      <c r="J813" s="117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>
      <c r="A814" s="48"/>
      <c r="B814" s="48"/>
      <c r="C814" s="302"/>
      <c r="D814" s="302"/>
      <c r="E814" s="302"/>
      <c r="F814" s="302"/>
      <c r="G814" s="302"/>
      <c r="H814" s="302"/>
      <c r="I814" s="117"/>
      <c r="J814" s="117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>
      <c r="A815" s="48"/>
      <c r="B815" s="48"/>
      <c r="C815" s="302"/>
      <c r="D815" s="302"/>
      <c r="E815" s="302"/>
      <c r="F815" s="302"/>
      <c r="G815" s="302"/>
      <c r="H815" s="302"/>
      <c r="I815" s="117"/>
      <c r="J815" s="117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>
      <c r="A816" s="48"/>
      <c r="B816" s="48"/>
      <c r="C816" s="302"/>
      <c r="D816" s="302"/>
      <c r="E816" s="302"/>
      <c r="F816" s="302"/>
      <c r="G816" s="302"/>
      <c r="H816" s="302"/>
      <c r="I816" s="117"/>
      <c r="J816" s="117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>
      <c r="A817" s="48"/>
      <c r="B817" s="48"/>
      <c r="C817" s="302"/>
      <c r="D817" s="302"/>
      <c r="E817" s="302"/>
      <c r="F817" s="302"/>
      <c r="G817" s="302"/>
      <c r="H817" s="302"/>
      <c r="I817" s="117"/>
      <c r="J817" s="117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>
      <c r="A818" s="48"/>
      <c r="B818" s="48"/>
      <c r="C818" s="302"/>
      <c r="D818" s="302"/>
      <c r="E818" s="302"/>
      <c r="F818" s="302"/>
      <c r="G818" s="302"/>
      <c r="H818" s="302"/>
      <c r="I818" s="117"/>
      <c r="J818" s="117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>
      <c r="A819" s="48"/>
      <c r="B819" s="48"/>
      <c r="C819" s="302"/>
      <c r="D819" s="302"/>
      <c r="E819" s="302"/>
      <c r="F819" s="302"/>
      <c r="G819" s="302"/>
      <c r="H819" s="302"/>
      <c r="I819" s="117"/>
      <c r="J819" s="117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>
      <c r="A820" s="48"/>
      <c r="B820" s="48"/>
      <c r="C820" s="302"/>
      <c r="D820" s="302"/>
      <c r="E820" s="302"/>
      <c r="F820" s="302"/>
      <c r="G820" s="302"/>
      <c r="H820" s="302"/>
      <c r="I820" s="117"/>
      <c r="J820" s="117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>
      <c r="A821" s="48"/>
      <c r="B821" s="48"/>
      <c r="C821" s="302"/>
      <c r="D821" s="302"/>
      <c r="E821" s="302"/>
      <c r="F821" s="302"/>
      <c r="G821" s="302"/>
      <c r="H821" s="302"/>
      <c r="I821" s="117"/>
      <c r="J821" s="117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>
      <c r="A822" s="48"/>
      <c r="B822" s="48"/>
      <c r="C822" s="302"/>
      <c r="D822" s="302"/>
      <c r="E822" s="302"/>
      <c r="F822" s="302"/>
      <c r="G822" s="302"/>
      <c r="H822" s="302"/>
      <c r="I822" s="117"/>
      <c r="J822" s="117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>
      <c r="A823" s="48"/>
      <c r="B823" s="48"/>
      <c r="C823" s="302"/>
      <c r="D823" s="302"/>
      <c r="E823" s="302"/>
      <c r="F823" s="302"/>
      <c r="G823" s="302"/>
      <c r="H823" s="302"/>
      <c r="I823" s="117"/>
      <c r="J823" s="117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>
      <c r="A824" s="48"/>
      <c r="B824" s="48"/>
      <c r="C824" s="302"/>
      <c r="D824" s="302"/>
      <c r="E824" s="302"/>
      <c r="F824" s="302"/>
      <c r="G824" s="302"/>
      <c r="H824" s="302"/>
      <c r="I824" s="117"/>
      <c r="J824" s="117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>
      <c r="A825" s="48"/>
      <c r="B825" s="48"/>
      <c r="C825" s="302"/>
      <c r="D825" s="302"/>
      <c r="E825" s="302"/>
      <c r="F825" s="302"/>
      <c r="G825" s="302"/>
      <c r="H825" s="302"/>
      <c r="I825" s="117"/>
      <c r="J825" s="117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>
      <c r="A826" s="48"/>
      <c r="B826" s="48"/>
      <c r="C826" s="302"/>
      <c r="D826" s="302"/>
      <c r="E826" s="302"/>
      <c r="F826" s="302"/>
      <c r="G826" s="302"/>
      <c r="H826" s="302"/>
      <c r="I826" s="117"/>
      <c r="J826" s="117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>
      <c r="A827" s="48"/>
      <c r="B827" s="48"/>
      <c r="C827" s="302"/>
      <c r="D827" s="302"/>
      <c r="E827" s="302"/>
      <c r="F827" s="302"/>
      <c r="G827" s="302"/>
      <c r="H827" s="302"/>
      <c r="I827" s="117"/>
      <c r="J827" s="117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>
      <c r="A828" s="48"/>
      <c r="B828" s="48"/>
      <c r="C828" s="302"/>
      <c r="D828" s="302"/>
      <c r="E828" s="302"/>
      <c r="F828" s="302"/>
      <c r="G828" s="302"/>
      <c r="H828" s="302"/>
      <c r="I828" s="117"/>
      <c r="J828" s="117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>
      <c r="A829" s="48"/>
      <c r="B829" s="48"/>
      <c r="C829" s="302"/>
      <c r="D829" s="302"/>
      <c r="E829" s="302"/>
      <c r="F829" s="302"/>
      <c r="G829" s="302"/>
      <c r="H829" s="302"/>
      <c r="I829" s="117"/>
      <c r="J829" s="117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>
      <c r="A830" s="48"/>
      <c r="B830" s="48"/>
      <c r="C830" s="302"/>
      <c r="D830" s="302"/>
      <c r="E830" s="302"/>
      <c r="F830" s="302"/>
      <c r="G830" s="302"/>
      <c r="H830" s="302"/>
      <c r="I830" s="117"/>
      <c r="J830" s="117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>
      <c r="A831" s="48"/>
      <c r="B831" s="48"/>
      <c r="C831" s="302"/>
      <c r="D831" s="302"/>
      <c r="E831" s="302"/>
      <c r="F831" s="302"/>
      <c r="G831" s="302"/>
      <c r="H831" s="302"/>
      <c r="I831" s="117"/>
      <c r="J831" s="117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>
      <c r="A832" s="48"/>
      <c r="B832" s="48"/>
      <c r="C832" s="302"/>
      <c r="D832" s="302"/>
      <c r="E832" s="302"/>
      <c r="F832" s="302"/>
      <c r="G832" s="302"/>
      <c r="H832" s="302"/>
      <c r="I832" s="117"/>
      <c r="J832" s="117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>
      <c r="A833" s="48"/>
      <c r="B833" s="48"/>
      <c r="C833" s="302"/>
      <c r="D833" s="302"/>
      <c r="E833" s="302"/>
      <c r="F833" s="302"/>
      <c r="G833" s="302"/>
      <c r="H833" s="302"/>
      <c r="I833" s="117"/>
      <c r="J833" s="117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>
      <c r="A834" s="48"/>
      <c r="B834" s="48"/>
      <c r="C834" s="302"/>
      <c r="D834" s="302"/>
      <c r="E834" s="302"/>
      <c r="F834" s="302"/>
      <c r="G834" s="302"/>
      <c r="H834" s="302"/>
      <c r="I834" s="117"/>
      <c r="J834" s="117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>
      <c r="A835" s="48"/>
      <c r="B835" s="48"/>
      <c r="C835" s="302"/>
      <c r="D835" s="302"/>
      <c r="E835" s="302"/>
      <c r="F835" s="302"/>
      <c r="G835" s="302"/>
      <c r="H835" s="302"/>
      <c r="I835" s="117"/>
      <c r="J835" s="117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>
      <c r="A836" s="48"/>
      <c r="B836" s="48"/>
      <c r="C836" s="302"/>
      <c r="D836" s="302"/>
      <c r="E836" s="302"/>
      <c r="F836" s="302"/>
      <c r="G836" s="302"/>
      <c r="H836" s="302"/>
      <c r="I836" s="117"/>
      <c r="J836" s="117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>
      <c r="A837" s="48"/>
      <c r="B837" s="48"/>
      <c r="C837" s="302"/>
      <c r="D837" s="302"/>
      <c r="E837" s="302"/>
      <c r="F837" s="302"/>
      <c r="G837" s="302"/>
      <c r="H837" s="302"/>
      <c r="I837" s="117"/>
      <c r="J837" s="117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>
      <c r="A838" s="48"/>
      <c r="B838" s="48"/>
      <c r="C838" s="302"/>
      <c r="D838" s="302"/>
      <c r="E838" s="302"/>
      <c r="F838" s="302"/>
      <c r="G838" s="302"/>
      <c r="H838" s="302"/>
      <c r="I838" s="117"/>
      <c r="J838" s="117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>
      <c r="A839" s="48"/>
      <c r="B839" s="48"/>
      <c r="C839" s="302"/>
      <c r="D839" s="302"/>
      <c r="E839" s="302"/>
      <c r="F839" s="302"/>
      <c r="G839" s="302"/>
      <c r="H839" s="302"/>
      <c r="I839" s="117"/>
      <c r="J839" s="117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>
      <c r="A840" s="48"/>
      <c r="B840" s="48"/>
      <c r="C840" s="302"/>
      <c r="D840" s="302"/>
      <c r="E840" s="302"/>
      <c r="F840" s="302"/>
      <c r="G840" s="302"/>
      <c r="H840" s="302"/>
      <c r="I840" s="117"/>
      <c r="J840" s="117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>
      <c r="A841" s="48"/>
      <c r="B841" s="48"/>
      <c r="C841" s="302"/>
      <c r="D841" s="302"/>
      <c r="E841" s="302"/>
      <c r="F841" s="302"/>
      <c r="G841" s="302"/>
      <c r="H841" s="302"/>
      <c r="I841" s="117"/>
      <c r="J841" s="117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>
      <c r="A842" s="48"/>
      <c r="B842" s="48"/>
      <c r="C842" s="302"/>
      <c r="D842" s="302"/>
      <c r="E842" s="302"/>
      <c r="F842" s="302"/>
      <c r="G842" s="302"/>
      <c r="H842" s="302"/>
      <c r="I842" s="117"/>
      <c r="J842" s="117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>
      <c r="A843" s="48"/>
      <c r="B843" s="48"/>
      <c r="C843" s="302"/>
      <c r="D843" s="302"/>
      <c r="E843" s="302"/>
      <c r="F843" s="302"/>
      <c r="G843" s="302"/>
      <c r="H843" s="302"/>
      <c r="I843" s="117"/>
      <c r="J843" s="117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>
      <c r="A844" s="48"/>
      <c r="B844" s="48"/>
      <c r="C844" s="302"/>
      <c r="D844" s="302"/>
      <c r="E844" s="302"/>
      <c r="F844" s="302"/>
      <c r="G844" s="302"/>
      <c r="H844" s="302"/>
      <c r="I844" s="117"/>
      <c r="J844" s="117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>
      <c r="A845" s="48"/>
      <c r="B845" s="48"/>
      <c r="C845" s="302"/>
      <c r="D845" s="302"/>
      <c r="E845" s="302"/>
      <c r="F845" s="302"/>
      <c r="G845" s="302"/>
      <c r="H845" s="302"/>
      <c r="I845" s="117"/>
      <c r="J845" s="117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>
      <c r="A846" s="48"/>
      <c r="B846" s="48"/>
      <c r="C846" s="302"/>
      <c r="D846" s="302"/>
      <c r="E846" s="302"/>
      <c r="F846" s="302"/>
      <c r="G846" s="302"/>
      <c r="H846" s="302"/>
      <c r="I846" s="117"/>
      <c r="J846" s="117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>
      <c r="A847" s="48"/>
      <c r="B847" s="48"/>
      <c r="C847" s="302"/>
      <c r="D847" s="302"/>
      <c r="E847" s="302"/>
      <c r="F847" s="302"/>
      <c r="G847" s="302"/>
      <c r="H847" s="302"/>
      <c r="I847" s="117"/>
      <c r="J847" s="117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>
      <c r="A848" s="48"/>
      <c r="B848" s="48"/>
      <c r="C848" s="302"/>
      <c r="D848" s="302"/>
      <c r="E848" s="302"/>
      <c r="F848" s="302"/>
      <c r="G848" s="302"/>
      <c r="H848" s="302"/>
      <c r="I848" s="117"/>
      <c r="J848" s="117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>
      <c r="A849" s="48"/>
      <c r="B849" s="48"/>
      <c r="C849" s="302"/>
      <c r="D849" s="302"/>
      <c r="E849" s="302"/>
      <c r="F849" s="302"/>
      <c r="G849" s="302"/>
      <c r="H849" s="302"/>
      <c r="I849" s="117"/>
      <c r="J849" s="117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>
      <c r="A850" s="48"/>
      <c r="B850" s="48"/>
      <c r="C850" s="302"/>
      <c r="D850" s="302"/>
      <c r="E850" s="302"/>
      <c r="F850" s="302"/>
      <c r="G850" s="302"/>
      <c r="H850" s="302"/>
      <c r="I850" s="117"/>
      <c r="J850" s="117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>
      <c r="A851" s="48"/>
      <c r="B851" s="48"/>
      <c r="C851" s="302"/>
      <c r="D851" s="302"/>
      <c r="E851" s="302"/>
      <c r="F851" s="302"/>
      <c r="G851" s="302"/>
      <c r="H851" s="302"/>
      <c r="I851" s="117"/>
      <c r="J851" s="117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>
      <c r="A852" s="48"/>
      <c r="B852" s="48"/>
      <c r="C852" s="302"/>
      <c r="D852" s="302"/>
      <c r="E852" s="302"/>
      <c r="F852" s="302"/>
      <c r="G852" s="302"/>
      <c r="H852" s="302"/>
      <c r="I852" s="117"/>
      <c r="J852" s="117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>
      <c r="A853" s="48"/>
      <c r="B853" s="48"/>
      <c r="C853" s="302"/>
      <c r="D853" s="302"/>
      <c r="E853" s="302"/>
      <c r="F853" s="302"/>
      <c r="G853" s="302"/>
      <c r="H853" s="302"/>
      <c r="I853" s="117"/>
      <c r="J853" s="117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>
      <c r="A854" s="48"/>
      <c r="B854" s="48"/>
      <c r="C854" s="302"/>
      <c r="D854" s="302"/>
      <c r="E854" s="302"/>
      <c r="F854" s="302"/>
      <c r="G854" s="302"/>
      <c r="H854" s="302"/>
      <c r="I854" s="117"/>
      <c r="J854" s="117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>
      <c r="A855" s="48"/>
      <c r="B855" s="48"/>
      <c r="C855" s="302"/>
      <c r="D855" s="302"/>
      <c r="E855" s="302"/>
      <c r="F855" s="302"/>
      <c r="G855" s="302"/>
      <c r="H855" s="302"/>
      <c r="I855" s="117"/>
      <c r="J855" s="117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>
      <c r="A856" s="48"/>
      <c r="B856" s="48"/>
      <c r="C856" s="302"/>
      <c r="D856" s="302"/>
      <c r="E856" s="302"/>
      <c r="F856" s="302"/>
      <c r="G856" s="302"/>
      <c r="H856" s="302"/>
      <c r="I856" s="117"/>
      <c r="J856" s="117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>
      <c r="A857" s="48"/>
      <c r="B857" s="48"/>
      <c r="C857" s="302"/>
      <c r="D857" s="302"/>
      <c r="E857" s="302"/>
      <c r="F857" s="302"/>
      <c r="G857" s="302"/>
      <c r="H857" s="302"/>
      <c r="I857" s="117"/>
      <c r="J857" s="117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>
      <c r="A858" s="48"/>
      <c r="B858" s="48"/>
      <c r="C858" s="302"/>
      <c r="D858" s="302"/>
      <c r="E858" s="302"/>
      <c r="F858" s="302"/>
      <c r="G858" s="302"/>
      <c r="H858" s="302"/>
      <c r="I858" s="117"/>
      <c r="J858" s="117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>
      <c r="A859" s="48"/>
      <c r="B859" s="48"/>
      <c r="C859" s="302"/>
      <c r="D859" s="302"/>
      <c r="E859" s="302"/>
      <c r="F859" s="302"/>
      <c r="G859" s="302"/>
      <c r="H859" s="302"/>
      <c r="I859" s="117"/>
      <c r="J859" s="117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>
      <c r="A860" s="48"/>
      <c r="B860" s="48"/>
      <c r="C860" s="302"/>
      <c r="D860" s="302"/>
      <c r="E860" s="302"/>
      <c r="F860" s="302"/>
      <c r="G860" s="302"/>
      <c r="H860" s="302"/>
      <c r="I860" s="117"/>
      <c r="J860" s="117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>
      <c r="A861" s="48"/>
      <c r="B861" s="48"/>
      <c r="C861" s="302"/>
      <c r="D861" s="302"/>
      <c r="E861" s="302"/>
      <c r="F861" s="302"/>
      <c r="G861" s="302"/>
      <c r="H861" s="302"/>
      <c r="I861" s="117"/>
      <c r="J861" s="117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>
      <c r="A862" s="48"/>
      <c r="B862" s="48"/>
      <c r="C862" s="302"/>
      <c r="D862" s="302"/>
      <c r="E862" s="302"/>
      <c r="F862" s="302"/>
      <c r="G862" s="302"/>
      <c r="H862" s="302"/>
      <c r="I862" s="117"/>
      <c r="J862" s="117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>
      <c r="A863" s="48"/>
      <c r="B863" s="48"/>
      <c r="C863" s="302"/>
      <c r="D863" s="302"/>
      <c r="E863" s="302"/>
      <c r="F863" s="302"/>
      <c r="G863" s="302"/>
      <c r="H863" s="302"/>
      <c r="I863" s="117"/>
      <c r="J863" s="117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>
      <c r="A864" s="48"/>
      <c r="B864" s="48"/>
      <c r="C864" s="302"/>
      <c r="D864" s="302"/>
      <c r="E864" s="302"/>
      <c r="F864" s="302"/>
      <c r="G864" s="302"/>
      <c r="H864" s="302"/>
      <c r="I864" s="117"/>
      <c r="J864" s="117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>
      <c r="A865" s="48"/>
      <c r="B865" s="48"/>
      <c r="C865" s="302"/>
      <c r="D865" s="302"/>
      <c r="E865" s="302"/>
      <c r="F865" s="302"/>
      <c r="G865" s="302"/>
      <c r="H865" s="302"/>
      <c r="I865" s="117"/>
      <c r="J865" s="117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>
      <c r="A866" s="48"/>
      <c r="B866" s="48"/>
      <c r="C866" s="302"/>
      <c r="D866" s="302"/>
      <c r="E866" s="302"/>
      <c r="F866" s="302"/>
      <c r="G866" s="302"/>
      <c r="H866" s="302"/>
      <c r="I866" s="117"/>
      <c r="J866" s="117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>
      <c r="A867" s="48"/>
      <c r="B867" s="48"/>
      <c r="C867" s="302"/>
      <c r="D867" s="302"/>
      <c r="E867" s="302"/>
      <c r="F867" s="302"/>
      <c r="G867" s="302"/>
      <c r="H867" s="302"/>
      <c r="I867" s="117"/>
      <c r="J867" s="117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>
      <c r="A868" s="48"/>
      <c r="B868" s="48"/>
      <c r="C868" s="302"/>
      <c r="D868" s="302"/>
      <c r="E868" s="302"/>
      <c r="F868" s="302"/>
      <c r="G868" s="302"/>
      <c r="H868" s="302"/>
      <c r="I868" s="117"/>
      <c r="J868" s="117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>
      <c r="A869" s="48"/>
      <c r="B869" s="48"/>
      <c r="C869" s="302"/>
      <c r="D869" s="302"/>
      <c r="E869" s="302"/>
      <c r="F869" s="302"/>
      <c r="G869" s="302"/>
      <c r="H869" s="302"/>
      <c r="I869" s="117"/>
      <c r="J869" s="117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>
      <c r="A870" s="48"/>
      <c r="B870" s="48"/>
      <c r="C870" s="302"/>
      <c r="D870" s="302"/>
      <c r="E870" s="302"/>
      <c r="F870" s="302"/>
      <c r="G870" s="302"/>
      <c r="H870" s="302"/>
      <c r="I870" s="117"/>
      <c r="J870" s="117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>
      <c r="A871" s="48"/>
      <c r="B871" s="48"/>
      <c r="C871" s="302"/>
      <c r="D871" s="302"/>
      <c r="E871" s="302"/>
      <c r="F871" s="302"/>
      <c r="G871" s="302"/>
      <c r="H871" s="302"/>
      <c r="I871" s="117"/>
      <c r="J871" s="117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>
      <c r="A872" s="48"/>
      <c r="B872" s="48"/>
      <c r="C872" s="302"/>
      <c r="D872" s="302"/>
      <c r="E872" s="302"/>
      <c r="F872" s="302"/>
      <c r="G872" s="302"/>
      <c r="H872" s="302"/>
      <c r="I872" s="117"/>
      <c r="J872" s="117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>
      <c r="A873" s="48"/>
      <c r="B873" s="48"/>
      <c r="C873" s="302"/>
      <c r="D873" s="302"/>
      <c r="E873" s="302"/>
      <c r="F873" s="302"/>
      <c r="G873" s="302"/>
      <c r="H873" s="302"/>
      <c r="I873" s="117"/>
      <c r="J873" s="117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>
      <c r="A874" s="48"/>
      <c r="B874" s="48"/>
      <c r="C874" s="302"/>
      <c r="D874" s="302"/>
      <c r="E874" s="302"/>
      <c r="F874" s="302"/>
      <c r="G874" s="302"/>
      <c r="H874" s="302"/>
      <c r="I874" s="117"/>
      <c r="J874" s="117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>
      <c r="A875" s="48"/>
      <c r="B875" s="48"/>
      <c r="C875" s="302"/>
      <c r="D875" s="302"/>
      <c r="E875" s="302"/>
      <c r="F875" s="302"/>
      <c r="G875" s="302"/>
      <c r="H875" s="302"/>
      <c r="I875" s="117"/>
      <c r="J875" s="117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>
      <c r="A876" s="48"/>
      <c r="B876" s="48"/>
      <c r="C876" s="302"/>
      <c r="D876" s="302"/>
      <c r="E876" s="302"/>
      <c r="F876" s="302"/>
      <c r="G876" s="302"/>
      <c r="H876" s="302"/>
      <c r="I876" s="117"/>
      <c r="J876" s="117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>
      <c r="A877" s="48"/>
      <c r="B877" s="48"/>
      <c r="C877" s="302"/>
      <c r="D877" s="302"/>
      <c r="E877" s="302"/>
      <c r="F877" s="302"/>
      <c r="G877" s="302"/>
      <c r="H877" s="302"/>
      <c r="I877" s="117"/>
      <c r="J877" s="117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>
      <c r="A878" s="48"/>
      <c r="B878" s="48"/>
      <c r="C878" s="302"/>
      <c r="D878" s="302"/>
      <c r="E878" s="302"/>
      <c r="F878" s="302"/>
      <c r="G878" s="302"/>
      <c r="H878" s="302"/>
      <c r="I878" s="117"/>
      <c r="J878" s="117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>
      <c r="A879" s="48"/>
      <c r="B879" s="48"/>
      <c r="C879" s="302"/>
      <c r="D879" s="302"/>
      <c r="E879" s="302"/>
      <c r="F879" s="302"/>
      <c r="G879" s="302"/>
      <c r="H879" s="302"/>
      <c r="I879" s="117"/>
      <c r="J879" s="117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>
      <c r="A880" s="48"/>
      <c r="B880" s="48"/>
      <c r="C880" s="302"/>
      <c r="D880" s="302"/>
      <c r="E880" s="302"/>
      <c r="F880" s="302"/>
      <c r="G880" s="302"/>
      <c r="H880" s="302"/>
      <c r="I880" s="117"/>
      <c r="J880" s="117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>
      <c r="A881" s="48"/>
      <c r="B881" s="48"/>
      <c r="C881" s="302"/>
      <c r="D881" s="302"/>
      <c r="E881" s="302"/>
      <c r="F881" s="302"/>
      <c r="G881" s="302"/>
      <c r="H881" s="302"/>
      <c r="I881" s="117"/>
      <c r="J881" s="117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>
      <c r="A882" s="48"/>
      <c r="B882" s="48"/>
      <c r="C882" s="302"/>
      <c r="D882" s="302"/>
      <c r="E882" s="302"/>
      <c r="F882" s="302"/>
      <c r="G882" s="302"/>
      <c r="H882" s="302"/>
      <c r="I882" s="117"/>
      <c r="J882" s="117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>
      <c r="A883" s="48"/>
      <c r="B883" s="48"/>
      <c r="C883" s="302"/>
      <c r="D883" s="302"/>
      <c r="E883" s="302"/>
      <c r="F883" s="302"/>
      <c r="G883" s="302"/>
      <c r="H883" s="302"/>
      <c r="I883" s="117"/>
      <c r="J883" s="117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>
      <c r="A884" s="48"/>
      <c r="B884" s="48"/>
      <c r="C884" s="302"/>
      <c r="D884" s="302"/>
      <c r="E884" s="302"/>
      <c r="F884" s="302"/>
      <c r="G884" s="302"/>
      <c r="H884" s="302"/>
      <c r="I884" s="117"/>
      <c r="J884" s="117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>
      <c r="A885" s="48"/>
      <c r="B885" s="48"/>
      <c r="C885" s="302"/>
      <c r="D885" s="302"/>
      <c r="E885" s="302"/>
      <c r="F885" s="302"/>
      <c r="G885" s="302"/>
      <c r="H885" s="302"/>
      <c r="I885" s="117"/>
      <c r="J885" s="117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>
      <c r="A886" s="48"/>
      <c r="B886" s="48"/>
      <c r="C886" s="302"/>
      <c r="D886" s="302"/>
      <c r="E886" s="302"/>
      <c r="F886" s="302"/>
      <c r="G886" s="302"/>
      <c r="H886" s="302"/>
      <c r="I886" s="117"/>
      <c r="J886" s="117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>
      <c r="A887" s="48"/>
      <c r="B887" s="48"/>
      <c r="C887" s="302"/>
      <c r="D887" s="302"/>
      <c r="E887" s="302"/>
      <c r="F887" s="302"/>
      <c r="G887" s="302"/>
      <c r="H887" s="302"/>
      <c r="I887" s="117"/>
      <c r="J887" s="117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>
      <c r="A888" s="48"/>
      <c r="B888" s="48"/>
      <c r="C888" s="302"/>
      <c r="D888" s="302"/>
      <c r="E888" s="302"/>
      <c r="F888" s="302"/>
      <c r="G888" s="302"/>
      <c r="H888" s="302"/>
      <c r="I888" s="117"/>
      <c r="J888" s="117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>
      <c r="A889" s="48"/>
      <c r="B889" s="48"/>
      <c r="C889" s="302"/>
      <c r="D889" s="302"/>
      <c r="E889" s="302"/>
      <c r="F889" s="302"/>
      <c r="G889" s="302"/>
      <c r="H889" s="302"/>
      <c r="I889" s="117"/>
      <c r="J889" s="117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>
      <c r="A890" s="48"/>
      <c r="B890" s="48"/>
      <c r="C890" s="302"/>
      <c r="D890" s="302"/>
      <c r="E890" s="302"/>
      <c r="F890" s="302"/>
      <c r="G890" s="302"/>
      <c r="H890" s="302"/>
      <c r="I890" s="117"/>
      <c r="J890" s="117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>
      <c r="A891" s="48"/>
      <c r="B891" s="48"/>
      <c r="C891" s="302"/>
      <c r="D891" s="302"/>
      <c r="E891" s="302"/>
      <c r="F891" s="302"/>
      <c r="G891" s="302"/>
      <c r="H891" s="302"/>
      <c r="I891" s="117"/>
      <c r="J891" s="117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>
      <c r="A892" s="48"/>
      <c r="B892" s="48"/>
      <c r="C892" s="302"/>
      <c r="D892" s="302"/>
      <c r="E892" s="302"/>
      <c r="F892" s="302"/>
      <c r="G892" s="302"/>
      <c r="H892" s="302"/>
      <c r="I892" s="117"/>
      <c r="J892" s="117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>
      <c r="A893" s="48"/>
      <c r="B893" s="48"/>
      <c r="C893" s="302"/>
      <c r="D893" s="302"/>
      <c r="E893" s="302"/>
      <c r="F893" s="302"/>
      <c r="G893" s="302"/>
      <c r="H893" s="302"/>
      <c r="I893" s="117"/>
      <c r="J893" s="117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>
      <c r="A894" s="48"/>
      <c r="B894" s="48"/>
      <c r="C894" s="302"/>
      <c r="D894" s="302"/>
      <c r="E894" s="302"/>
      <c r="F894" s="302"/>
      <c r="G894" s="302"/>
      <c r="H894" s="302"/>
      <c r="I894" s="117"/>
      <c r="J894" s="117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>
      <c r="A895" s="48"/>
      <c r="B895" s="48"/>
      <c r="C895" s="302"/>
      <c r="D895" s="302"/>
      <c r="E895" s="302"/>
      <c r="F895" s="302"/>
      <c r="G895" s="302"/>
      <c r="H895" s="302"/>
      <c r="I895" s="117"/>
      <c r="J895" s="117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>
      <c r="A896" s="48"/>
      <c r="B896" s="48"/>
      <c r="C896" s="302"/>
      <c r="D896" s="302"/>
      <c r="E896" s="302"/>
      <c r="F896" s="302"/>
      <c r="G896" s="302"/>
      <c r="H896" s="302"/>
      <c r="I896" s="117"/>
      <c r="J896" s="117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>
      <c r="A897" s="48"/>
      <c r="B897" s="48"/>
      <c r="C897" s="302"/>
      <c r="D897" s="302"/>
      <c r="E897" s="302"/>
      <c r="F897" s="302"/>
      <c r="G897" s="302"/>
      <c r="H897" s="302"/>
      <c r="I897" s="117"/>
      <c r="J897" s="117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>
      <c r="A898" s="48"/>
      <c r="B898" s="48"/>
      <c r="C898" s="302"/>
      <c r="D898" s="302"/>
      <c r="E898" s="302"/>
      <c r="F898" s="302"/>
      <c r="G898" s="302"/>
      <c r="H898" s="302"/>
      <c r="I898" s="117"/>
      <c r="J898" s="117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>
      <c r="A899" s="48"/>
      <c r="B899" s="48"/>
      <c r="C899" s="302"/>
      <c r="D899" s="302"/>
      <c r="E899" s="302"/>
      <c r="F899" s="302"/>
      <c r="G899" s="302"/>
      <c r="H899" s="302"/>
      <c r="I899" s="117"/>
      <c r="J899" s="117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>
      <c r="A900" s="48"/>
      <c r="B900" s="48"/>
      <c r="C900" s="302"/>
      <c r="D900" s="302"/>
      <c r="E900" s="302"/>
      <c r="F900" s="302"/>
      <c r="G900" s="302"/>
      <c r="H900" s="302"/>
      <c r="I900" s="117"/>
      <c r="J900" s="117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>
      <c r="A901" s="48"/>
      <c r="B901" s="48"/>
      <c r="C901" s="302"/>
      <c r="D901" s="302"/>
      <c r="E901" s="302"/>
      <c r="F901" s="302"/>
      <c r="G901" s="302"/>
      <c r="H901" s="302"/>
      <c r="I901" s="117"/>
      <c r="J901" s="117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>
      <c r="A902" s="48"/>
      <c r="B902" s="48"/>
      <c r="C902" s="302"/>
      <c r="D902" s="302"/>
      <c r="E902" s="302"/>
      <c r="F902" s="302"/>
      <c r="G902" s="302"/>
      <c r="H902" s="302"/>
      <c r="I902" s="117"/>
      <c r="J902" s="117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>
      <c r="A903" s="48"/>
      <c r="B903" s="48"/>
      <c r="C903" s="302"/>
      <c r="D903" s="302"/>
      <c r="E903" s="302"/>
      <c r="F903" s="302"/>
      <c r="G903" s="302"/>
      <c r="H903" s="302"/>
      <c r="I903" s="117"/>
      <c r="J903" s="117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>
      <c r="A904" s="48"/>
      <c r="B904" s="48"/>
      <c r="C904" s="302"/>
      <c r="D904" s="302"/>
      <c r="E904" s="302"/>
      <c r="F904" s="302"/>
      <c r="G904" s="302"/>
      <c r="H904" s="302"/>
      <c r="I904" s="117"/>
      <c r="J904" s="117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>
      <c r="A905" s="48"/>
      <c r="B905" s="48"/>
      <c r="C905" s="302"/>
      <c r="D905" s="302"/>
      <c r="E905" s="302"/>
      <c r="F905" s="302"/>
      <c r="G905" s="302"/>
      <c r="H905" s="302"/>
      <c r="I905" s="117"/>
      <c r="J905" s="117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>
      <c r="A906" s="48"/>
      <c r="B906" s="48"/>
      <c r="C906" s="302"/>
      <c r="D906" s="302"/>
      <c r="E906" s="302"/>
      <c r="F906" s="302"/>
      <c r="G906" s="302"/>
      <c r="H906" s="302"/>
      <c r="I906" s="117"/>
      <c r="J906" s="117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>
      <c r="A907" s="48"/>
      <c r="B907" s="48"/>
      <c r="C907" s="302"/>
      <c r="D907" s="302"/>
      <c r="E907" s="302"/>
      <c r="F907" s="302"/>
      <c r="G907" s="302"/>
      <c r="H907" s="302"/>
      <c r="I907" s="117"/>
      <c r="J907" s="117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>
      <c r="A908" s="48"/>
      <c r="B908" s="48"/>
      <c r="C908" s="302"/>
      <c r="D908" s="302"/>
      <c r="E908" s="302"/>
      <c r="F908" s="302"/>
      <c r="G908" s="302"/>
      <c r="H908" s="302"/>
      <c r="I908" s="117"/>
      <c r="J908" s="117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>
      <c r="A909" s="48"/>
      <c r="B909" s="48"/>
      <c r="C909" s="302"/>
      <c r="D909" s="302"/>
      <c r="E909" s="302"/>
      <c r="F909" s="302"/>
      <c r="G909" s="302"/>
      <c r="H909" s="302"/>
      <c r="I909" s="117"/>
      <c r="J909" s="117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>
      <c r="A910" s="48"/>
      <c r="B910" s="48"/>
      <c r="C910" s="302"/>
      <c r="D910" s="302"/>
      <c r="E910" s="302"/>
      <c r="F910" s="302"/>
      <c r="G910" s="302"/>
      <c r="H910" s="302"/>
      <c r="I910" s="117"/>
      <c r="J910" s="117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>
      <c r="A911" s="48"/>
      <c r="B911" s="48"/>
      <c r="C911" s="302"/>
      <c r="D911" s="302"/>
      <c r="E911" s="302"/>
      <c r="F911" s="302"/>
      <c r="G911" s="302"/>
      <c r="H911" s="302"/>
      <c r="I911" s="117"/>
      <c r="J911" s="117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>
      <c r="A912" s="48"/>
      <c r="B912" s="48"/>
      <c r="C912" s="302"/>
      <c r="D912" s="302"/>
      <c r="E912" s="302"/>
      <c r="F912" s="302"/>
      <c r="G912" s="302"/>
      <c r="H912" s="302"/>
      <c r="I912" s="117"/>
      <c r="J912" s="117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>
      <c r="A913" s="48"/>
      <c r="B913" s="48"/>
      <c r="C913" s="302"/>
      <c r="D913" s="302"/>
      <c r="E913" s="302"/>
      <c r="F913" s="302"/>
      <c r="G913" s="302"/>
      <c r="H913" s="302"/>
      <c r="I913" s="117"/>
      <c r="J913" s="117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>
      <c r="A914" s="48"/>
      <c r="B914" s="48"/>
      <c r="C914" s="302"/>
      <c r="D914" s="302"/>
      <c r="E914" s="302"/>
      <c r="F914" s="302"/>
      <c r="G914" s="302"/>
      <c r="H914" s="302"/>
      <c r="I914" s="117"/>
      <c r="J914" s="117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>
      <c r="A915" s="48"/>
      <c r="B915" s="48"/>
      <c r="C915" s="302"/>
      <c r="D915" s="302"/>
      <c r="E915" s="302"/>
      <c r="F915" s="302"/>
      <c r="G915" s="302"/>
      <c r="H915" s="302"/>
      <c r="I915" s="117"/>
      <c r="J915" s="117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>
      <c r="A916" s="48"/>
      <c r="B916" s="48"/>
      <c r="C916" s="302"/>
      <c r="D916" s="302"/>
      <c r="E916" s="302"/>
      <c r="F916" s="302"/>
      <c r="G916" s="302"/>
      <c r="H916" s="302"/>
      <c r="I916" s="117"/>
      <c r="J916" s="117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>
      <c r="A917" s="48"/>
      <c r="B917" s="48"/>
      <c r="C917" s="302"/>
      <c r="D917" s="302"/>
      <c r="E917" s="302"/>
      <c r="F917" s="302"/>
      <c r="G917" s="302"/>
      <c r="H917" s="302"/>
      <c r="I917" s="117"/>
      <c r="J917" s="117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>
      <c r="A918" s="48"/>
      <c r="B918" s="48"/>
      <c r="C918" s="302"/>
      <c r="D918" s="302"/>
      <c r="E918" s="302"/>
      <c r="F918" s="302"/>
      <c r="G918" s="302"/>
      <c r="H918" s="302"/>
      <c r="I918" s="117"/>
      <c r="J918" s="117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>
      <c r="A919" s="48"/>
      <c r="B919" s="48"/>
      <c r="C919" s="302"/>
      <c r="D919" s="302"/>
      <c r="E919" s="302"/>
      <c r="F919" s="302"/>
      <c r="G919" s="302"/>
      <c r="H919" s="302"/>
      <c r="I919" s="117"/>
      <c r="J919" s="117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>
      <c r="A920" s="48"/>
      <c r="B920" s="48"/>
      <c r="C920" s="302"/>
      <c r="D920" s="302"/>
      <c r="E920" s="302"/>
      <c r="F920" s="302"/>
      <c r="G920" s="302"/>
      <c r="H920" s="302"/>
      <c r="I920" s="117"/>
      <c r="J920" s="117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>
      <c r="A921" s="48"/>
      <c r="B921" s="48"/>
      <c r="C921" s="302"/>
      <c r="D921" s="302"/>
      <c r="E921" s="302"/>
      <c r="F921" s="302"/>
      <c r="G921" s="302"/>
      <c r="H921" s="302"/>
      <c r="I921" s="117"/>
      <c r="J921" s="117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>
      <c r="A922" s="48"/>
      <c r="B922" s="48"/>
      <c r="C922" s="302"/>
      <c r="D922" s="302"/>
      <c r="E922" s="302"/>
      <c r="F922" s="302"/>
      <c r="G922" s="302"/>
      <c r="H922" s="302"/>
      <c r="I922" s="117"/>
      <c r="J922" s="117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>
      <c r="A923" s="48"/>
      <c r="B923" s="48"/>
      <c r="C923" s="302"/>
      <c r="D923" s="302"/>
      <c r="E923" s="302"/>
      <c r="F923" s="302"/>
      <c r="G923" s="302"/>
      <c r="H923" s="302"/>
      <c r="I923" s="117"/>
      <c r="J923" s="117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>
      <c r="A924" s="48"/>
      <c r="B924" s="48"/>
      <c r="C924" s="302"/>
      <c r="D924" s="302"/>
      <c r="E924" s="302"/>
      <c r="F924" s="302"/>
      <c r="G924" s="302"/>
      <c r="H924" s="302"/>
      <c r="I924" s="117"/>
      <c r="J924" s="117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>
      <c r="A925" s="48"/>
      <c r="B925" s="48"/>
      <c r="C925" s="302"/>
      <c r="D925" s="302"/>
      <c r="E925" s="302"/>
      <c r="F925" s="302"/>
      <c r="G925" s="302"/>
      <c r="H925" s="302"/>
      <c r="I925" s="117"/>
      <c r="J925" s="117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>
      <c r="A926" s="48"/>
      <c r="B926" s="48"/>
      <c r="C926" s="302"/>
      <c r="D926" s="302"/>
      <c r="E926" s="302"/>
      <c r="F926" s="302"/>
      <c r="G926" s="302"/>
      <c r="H926" s="302"/>
      <c r="I926" s="117"/>
      <c r="J926" s="117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>
      <c r="A927" s="48"/>
      <c r="B927" s="48"/>
      <c r="C927" s="302"/>
      <c r="D927" s="302"/>
      <c r="E927" s="302"/>
      <c r="F927" s="302"/>
      <c r="G927" s="302"/>
      <c r="H927" s="302"/>
      <c r="I927" s="117"/>
      <c r="J927" s="117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>
      <c r="A928" s="48"/>
      <c r="B928" s="48"/>
      <c r="C928" s="302"/>
      <c r="D928" s="302"/>
      <c r="E928" s="302"/>
      <c r="F928" s="302"/>
      <c r="G928" s="302"/>
      <c r="H928" s="302"/>
      <c r="I928" s="117"/>
      <c r="J928" s="117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>
      <c r="A929" s="48"/>
      <c r="B929" s="48"/>
      <c r="C929" s="302"/>
      <c r="D929" s="302"/>
      <c r="E929" s="302"/>
      <c r="F929" s="302"/>
      <c r="G929" s="302"/>
      <c r="H929" s="302"/>
      <c r="I929" s="117"/>
      <c r="J929" s="117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>
      <c r="A930" s="48"/>
      <c r="B930" s="48"/>
      <c r="C930" s="302"/>
      <c r="D930" s="302"/>
      <c r="E930" s="302"/>
      <c r="F930" s="302"/>
      <c r="G930" s="302"/>
      <c r="H930" s="302"/>
      <c r="I930" s="117"/>
      <c r="J930" s="117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>
      <c r="A931" s="48"/>
      <c r="B931" s="48"/>
      <c r="C931" s="302"/>
      <c r="D931" s="302"/>
      <c r="E931" s="302"/>
      <c r="F931" s="302"/>
      <c r="G931" s="302"/>
      <c r="H931" s="302"/>
      <c r="I931" s="117"/>
      <c r="J931" s="117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>
      <c r="A932" s="48"/>
      <c r="B932" s="48"/>
      <c r="C932" s="302"/>
      <c r="D932" s="302"/>
      <c r="E932" s="302"/>
      <c r="F932" s="302"/>
      <c r="G932" s="302"/>
      <c r="H932" s="302"/>
      <c r="I932" s="117"/>
      <c r="J932" s="117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>
      <c r="A933" s="48"/>
      <c r="B933" s="48"/>
      <c r="C933" s="302"/>
      <c r="D933" s="302"/>
      <c r="E933" s="302"/>
      <c r="F933" s="302"/>
      <c r="G933" s="302"/>
      <c r="H933" s="302"/>
      <c r="I933" s="117"/>
      <c r="J933" s="117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>
      <c r="A934" s="48"/>
      <c r="B934" s="48"/>
      <c r="C934" s="302"/>
      <c r="D934" s="302"/>
      <c r="E934" s="302"/>
      <c r="F934" s="302"/>
      <c r="G934" s="302"/>
      <c r="H934" s="302"/>
      <c r="I934" s="117"/>
      <c r="J934" s="117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>
      <c r="A935" s="48"/>
      <c r="B935" s="48"/>
      <c r="C935" s="302"/>
      <c r="D935" s="302"/>
      <c r="E935" s="302"/>
      <c r="F935" s="302"/>
      <c r="G935" s="302"/>
      <c r="H935" s="302"/>
      <c r="I935" s="117"/>
      <c r="J935" s="117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>
      <c r="A936" s="48"/>
      <c r="B936" s="48"/>
      <c r="C936" s="302"/>
      <c r="D936" s="302"/>
      <c r="E936" s="302"/>
      <c r="F936" s="302"/>
      <c r="G936" s="302"/>
      <c r="H936" s="302"/>
      <c r="I936" s="117"/>
      <c r="J936" s="117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>
      <c r="A937" s="48"/>
      <c r="B937" s="48"/>
      <c r="C937" s="302"/>
      <c r="D937" s="302"/>
      <c r="E937" s="302"/>
      <c r="F937" s="302"/>
      <c r="G937" s="302"/>
      <c r="H937" s="302"/>
      <c r="I937" s="117"/>
      <c r="J937" s="117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>
      <c r="A938" s="48"/>
      <c r="B938" s="48"/>
      <c r="C938" s="302"/>
      <c r="D938" s="302"/>
      <c r="E938" s="302"/>
      <c r="F938" s="302"/>
      <c r="G938" s="302"/>
      <c r="H938" s="302"/>
      <c r="I938" s="117"/>
      <c r="J938" s="117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>
      <c r="A939" s="48"/>
      <c r="B939" s="48"/>
      <c r="C939" s="302"/>
      <c r="D939" s="302"/>
      <c r="E939" s="302"/>
      <c r="F939" s="302"/>
      <c r="G939" s="302"/>
      <c r="H939" s="302"/>
      <c r="I939" s="117"/>
      <c r="J939" s="117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>
      <c r="A940" s="48"/>
      <c r="B940" s="48"/>
      <c r="C940" s="302"/>
      <c r="D940" s="302"/>
      <c r="E940" s="302"/>
      <c r="F940" s="302"/>
      <c r="G940" s="302"/>
      <c r="H940" s="302"/>
      <c r="I940" s="117"/>
      <c r="J940" s="117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</sheetData>
  <mergeCells count="1">
    <mergeCell ref="C8:Z8"/>
  </mergeCells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.63"/>
    <col customWidth="1" min="2" max="2" width="43.88"/>
    <col customWidth="1" min="3" max="24" width="10.63"/>
    <col customWidth="1" min="25" max="25" width="4.13"/>
  </cols>
  <sheetData>
    <row r="1" ht="8.25" customHeight="1">
      <c r="A1" s="46"/>
      <c r="B1" s="47"/>
      <c r="C1" s="117"/>
      <c r="D1" s="117"/>
      <c r="E1" s="117"/>
      <c r="F1" s="117"/>
      <c r="G1" s="117"/>
      <c r="H1" s="117"/>
      <c r="I1" s="117"/>
      <c r="J1" s="117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216"/>
      <c r="Z1" s="118"/>
      <c r="AA1" s="118"/>
      <c r="AB1" s="118"/>
    </row>
    <row r="2" ht="12.0" customHeight="1">
      <c r="A2" s="46"/>
      <c r="B2" s="49" t="s">
        <v>1</v>
      </c>
      <c r="C2" s="16"/>
      <c r="D2" s="16"/>
      <c r="E2" s="16"/>
      <c r="F2" s="16"/>
      <c r="G2" s="16"/>
      <c r="H2" s="16"/>
      <c r="I2" s="16"/>
      <c r="J2" s="16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216"/>
      <c r="Z2" s="48"/>
      <c r="AA2" s="48"/>
      <c r="AB2" s="48"/>
    </row>
    <row r="3" ht="12.0" customHeight="1">
      <c r="A3" s="46"/>
      <c r="B3" s="49" t="s">
        <v>15</v>
      </c>
      <c r="C3" s="16"/>
      <c r="D3" s="16"/>
      <c r="E3" s="16"/>
      <c r="F3" s="16"/>
      <c r="G3" s="16"/>
      <c r="H3" s="16"/>
      <c r="I3" s="16"/>
      <c r="J3" s="16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216"/>
      <c r="Z3" s="48"/>
      <c r="AA3" s="48"/>
      <c r="AB3" s="48"/>
    </row>
    <row r="4" ht="12.0" customHeight="1">
      <c r="A4" s="46"/>
      <c r="B4" s="217" t="s">
        <v>138</v>
      </c>
      <c r="C4" s="16"/>
      <c r="D4" s="16"/>
      <c r="E4" s="16"/>
      <c r="F4" s="16"/>
      <c r="G4" s="16"/>
      <c r="H4" s="16"/>
      <c r="I4" s="16"/>
      <c r="J4" s="16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216"/>
      <c r="Z4" s="48"/>
      <c r="AA4" s="48"/>
      <c r="AB4" s="48"/>
    </row>
    <row r="5" ht="12.0" customHeight="1">
      <c r="A5" s="46"/>
      <c r="B5" s="52" t="s">
        <v>17</v>
      </c>
      <c r="C5" s="16"/>
      <c r="D5" s="16"/>
      <c r="E5" s="16"/>
      <c r="F5" s="16"/>
      <c r="G5" s="16"/>
      <c r="H5" s="16"/>
      <c r="I5" s="16"/>
      <c r="J5" s="16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216"/>
      <c r="Z5" s="48"/>
      <c r="AA5" s="48"/>
      <c r="AB5" s="48"/>
    </row>
    <row r="6" ht="12.0" customHeight="1">
      <c r="A6" s="46"/>
      <c r="B6" s="49"/>
      <c r="C6" s="16"/>
      <c r="D6" s="16"/>
      <c r="E6" s="16"/>
      <c r="F6" s="16"/>
      <c r="G6" s="16"/>
      <c r="H6" s="16"/>
      <c r="I6" s="16"/>
      <c r="J6" s="16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216"/>
      <c r="Z6" s="48"/>
      <c r="AA6" s="48"/>
      <c r="AB6" s="48"/>
    </row>
    <row r="7" ht="15.75" customHeight="1">
      <c r="A7" s="46"/>
      <c r="B7" s="47"/>
      <c r="C7" s="117"/>
      <c r="D7" s="117"/>
      <c r="E7" s="117"/>
      <c r="F7" s="117"/>
      <c r="G7" s="117"/>
      <c r="H7" s="117"/>
      <c r="I7" s="117"/>
      <c r="J7" s="117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216"/>
      <c r="Z7" s="48"/>
      <c r="AA7" s="48"/>
      <c r="AB7" s="48"/>
    </row>
    <row r="8" ht="15.75" customHeight="1">
      <c r="A8" s="46"/>
      <c r="B8" s="47"/>
      <c r="C8" s="117"/>
      <c r="D8" s="117"/>
      <c r="E8" s="117"/>
      <c r="F8" s="117"/>
      <c r="G8" s="117"/>
      <c r="H8" s="117"/>
      <c r="I8" s="117"/>
      <c r="J8" s="117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216"/>
      <c r="Z8" s="48"/>
      <c r="AA8" s="48"/>
      <c r="AB8" s="48"/>
    </row>
    <row r="9" ht="15.75" customHeight="1">
      <c r="A9" s="53"/>
      <c r="B9" s="54"/>
      <c r="C9" s="57" t="s">
        <v>265</v>
      </c>
      <c r="D9" s="57" t="s">
        <v>266</v>
      </c>
      <c r="E9" s="57" t="s">
        <v>267</v>
      </c>
      <c r="F9" s="57" t="s">
        <v>268</v>
      </c>
      <c r="G9" s="57" t="s">
        <v>269</v>
      </c>
      <c r="H9" s="57" t="s">
        <v>270</v>
      </c>
      <c r="I9" s="57" t="s">
        <v>271</v>
      </c>
      <c r="J9" s="57" t="s">
        <v>272</v>
      </c>
      <c r="K9" s="57" t="s">
        <v>273</v>
      </c>
      <c r="L9" s="57" t="s">
        <v>274</v>
      </c>
      <c r="M9" s="57" t="s">
        <v>275</v>
      </c>
      <c r="N9" s="57" t="s">
        <v>83</v>
      </c>
      <c r="O9" s="57" t="s">
        <v>84</v>
      </c>
      <c r="P9" s="57" t="s">
        <v>19</v>
      </c>
      <c r="Q9" s="57" t="s">
        <v>20</v>
      </c>
      <c r="R9" s="57" t="s">
        <v>21</v>
      </c>
      <c r="S9" s="57" t="s">
        <v>22</v>
      </c>
      <c r="T9" s="57" t="s">
        <v>23</v>
      </c>
      <c r="U9" s="57" t="s">
        <v>24</v>
      </c>
      <c r="V9" s="57" t="s">
        <v>25</v>
      </c>
      <c r="W9" s="306" t="s">
        <v>26</v>
      </c>
      <c r="X9" s="306" t="s">
        <v>27</v>
      </c>
      <c r="Y9" s="216"/>
      <c r="Z9" s="48"/>
      <c r="AA9" s="48"/>
      <c r="AB9" s="48"/>
    </row>
    <row r="10" ht="15.75" customHeight="1">
      <c r="A10" s="53"/>
      <c r="B10" s="121" t="s">
        <v>144</v>
      </c>
      <c r="C10" s="27" t="s">
        <v>28</v>
      </c>
      <c r="D10" s="27" t="s">
        <v>28</v>
      </c>
      <c r="E10" s="27" t="s">
        <v>28</v>
      </c>
      <c r="F10" s="27" t="s">
        <v>28</v>
      </c>
      <c r="G10" s="27" t="s">
        <v>28</v>
      </c>
      <c r="H10" s="27" t="s">
        <v>28</v>
      </c>
      <c r="I10" s="27" t="s">
        <v>28</v>
      </c>
      <c r="J10" s="27" t="s">
        <v>28</v>
      </c>
      <c r="K10" s="59" t="s">
        <v>28</v>
      </c>
      <c r="L10" s="59" t="s">
        <v>28</v>
      </c>
      <c r="M10" s="59" t="s">
        <v>28</v>
      </c>
      <c r="N10" s="59" t="s">
        <v>28</v>
      </c>
      <c r="O10" s="59" t="s">
        <v>28</v>
      </c>
      <c r="P10" s="59" t="s">
        <v>28</v>
      </c>
      <c r="Q10" s="59" t="s">
        <v>28</v>
      </c>
      <c r="R10" s="59" t="s">
        <v>28</v>
      </c>
      <c r="S10" s="59" t="s">
        <v>28</v>
      </c>
      <c r="T10" s="59" t="s">
        <v>28</v>
      </c>
      <c r="U10" s="59" t="s">
        <v>28</v>
      </c>
      <c r="V10" s="59" t="s">
        <v>28</v>
      </c>
      <c r="W10" s="59" t="s">
        <v>28</v>
      </c>
      <c r="X10" s="59" t="s">
        <v>28</v>
      </c>
      <c r="Y10" s="216"/>
      <c r="Z10" s="48"/>
      <c r="AA10" s="48"/>
      <c r="AB10" s="48"/>
    </row>
    <row r="11" ht="15.75" customHeight="1">
      <c r="A11" s="308"/>
      <c r="B11" s="90" t="s">
        <v>276</v>
      </c>
      <c r="C11" s="337">
        <v>2225.801</v>
      </c>
      <c r="D11" s="337">
        <v>3118.872</v>
      </c>
      <c r="E11" s="337">
        <v>2994.691</v>
      </c>
      <c r="F11" s="337">
        <v>4087.424</v>
      </c>
      <c r="G11" s="337">
        <v>4367.874</v>
      </c>
      <c r="H11" s="337">
        <v>5162.153</v>
      </c>
      <c r="I11" s="337">
        <v>6803.234</v>
      </c>
      <c r="J11" s="337">
        <v>7163.201</v>
      </c>
      <c r="K11" s="337">
        <v>7799.6</v>
      </c>
      <c r="L11" s="337">
        <v>9266.225</v>
      </c>
      <c r="M11" s="337">
        <v>10454.597</v>
      </c>
      <c r="N11" s="337">
        <v>12036.118</v>
      </c>
      <c r="O11" s="337">
        <v>12316.155</v>
      </c>
      <c r="P11" s="337">
        <v>14488.304</v>
      </c>
      <c r="Q11" s="337">
        <v>15093.727</v>
      </c>
      <c r="R11" s="337">
        <v>14315.159</v>
      </c>
      <c r="S11" s="337">
        <v>15186.768</v>
      </c>
      <c r="T11" s="337">
        <v>14619.312</v>
      </c>
      <c r="U11" s="337">
        <v>16269.154</v>
      </c>
      <c r="V11" s="337">
        <v>18224.677</v>
      </c>
      <c r="W11" s="337">
        <v>20028.127</v>
      </c>
      <c r="X11" s="337">
        <v>21751.226</v>
      </c>
      <c r="Y11" s="216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</row>
    <row r="12" ht="15.75" customHeight="1">
      <c r="A12" s="311"/>
      <c r="B12" s="317" t="s">
        <v>277</v>
      </c>
      <c r="C12" s="338">
        <v>2225.801</v>
      </c>
      <c r="D12" s="338">
        <v>3118.872</v>
      </c>
      <c r="E12" s="338">
        <v>2994.691</v>
      </c>
      <c r="F12" s="338">
        <v>4087.424</v>
      </c>
      <c r="G12" s="338">
        <v>4367.874</v>
      </c>
      <c r="H12" s="338">
        <v>5162.153</v>
      </c>
      <c r="I12" s="338">
        <v>6803.234</v>
      </c>
      <c r="J12" s="338">
        <v>7163.201</v>
      </c>
      <c r="K12" s="338">
        <v>7799.6</v>
      </c>
      <c r="L12" s="338">
        <v>9266.225</v>
      </c>
      <c r="M12" s="338">
        <v>10454.597</v>
      </c>
      <c r="N12" s="338">
        <v>12036.118</v>
      </c>
      <c r="O12" s="338">
        <v>12316.155</v>
      </c>
      <c r="P12" s="338">
        <v>14488.304</v>
      </c>
      <c r="Q12" s="338">
        <v>15093.727</v>
      </c>
      <c r="R12" s="338">
        <v>14315.159</v>
      </c>
      <c r="S12" s="338">
        <v>15186.768</v>
      </c>
      <c r="T12" s="338">
        <v>14619.312</v>
      </c>
      <c r="U12" s="338">
        <v>16269.154</v>
      </c>
      <c r="V12" s="338">
        <v>18224.677</v>
      </c>
      <c r="W12" s="338">
        <v>20028.127</v>
      </c>
      <c r="X12" s="338">
        <v>21751.226</v>
      </c>
      <c r="Y12" s="216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</row>
    <row r="13" ht="15.75" customHeight="1">
      <c r="A13" s="79"/>
      <c r="B13" s="183" t="s">
        <v>278</v>
      </c>
      <c r="C13" s="339"/>
      <c r="D13" s="339"/>
      <c r="E13" s="339"/>
      <c r="F13" s="339"/>
      <c r="G13" s="339"/>
      <c r="H13" s="339"/>
      <c r="I13" s="339">
        <v>-0.07</v>
      </c>
      <c r="J13" s="339">
        <v>-0.212</v>
      </c>
      <c r="K13" s="337">
        <v>-0.061</v>
      </c>
      <c r="L13" s="337">
        <v>-0.051</v>
      </c>
      <c r="M13" s="337">
        <v>-0.018</v>
      </c>
      <c r="N13" s="337">
        <v>0.01</v>
      </c>
      <c r="O13" s="337">
        <v>0.023</v>
      </c>
      <c r="P13" s="337">
        <v>0.032</v>
      </c>
      <c r="Q13" s="337"/>
      <c r="R13" s="339"/>
      <c r="S13" s="339"/>
      <c r="T13" s="339"/>
      <c r="U13" s="339"/>
      <c r="V13" s="339"/>
      <c r="W13" s="339"/>
      <c r="X13" s="339"/>
      <c r="Y13" s="216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</row>
    <row r="14" ht="15.75" customHeight="1">
      <c r="A14" s="311"/>
      <c r="B14" s="199" t="s">
        <v>92</v>
      </c>
      <c r="C14" s="338">
        <v>2225.801</v>
      </c>
      <c r="D14" s="338">
        <v>3118.872</v>
      </c>
      <c r="E14" s="338">
        <v>2994.691</v>
      </c>
      <c r="F14" s="338">
        <v>4087.424</v>
      </c>
      <c r="G14" s="338">
        <v>4367.874</v>
      </c>
      <c r="H14" s="338">
        <v>5162.153</v>
      </c>
      <c r="I14" s="338">
        <v>6803.164</v>
      </c>
      <c r="J14" s="338">
        <v>7162.989</v>
      </c>
      <c r="K14" s="338">
        <v>7799.539</v>
      </c>
      <c r="L14" s="338">
        <v>9266.174</v>
      </c>
      <c r="M14" s="338">
        <v>10454.579</v>
      </c>
      <c r="N14" s="338">
        <v>12036.128</v>
      </c>
      <c r="O14" s="338">
        <v>12316.178</v>
      </c>
      <c r="P14" s="338">
        <v>14488.336</v>
      </c>
      <c r="Q14" s="338">
        <v>15093.727</v>
      </c>
      <c r="R14" s="338">
        <v>14315.159</v>
      </c>
      <c r="S14" s="338">
        <v>15186.768</v>
      </c>
      <c r="T14" s="338">
        <v>14619.312</v>
      </c>
      <c r="U14" s="338">
        <v>16269.154</v>
      </c>
      <c r="V14" s="338">
        <v>18224.677</v>
      </c>
      <c r="W14" s="338">
        <v>20028.127</v>
      </c>
      <c r="X14" s="338">
        <v>21751.226</v>
      </c>
      <c r="Y14" s="216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</row>
    <row r="15" ht="15.75" customHeight="1">
      <c r="A15" s="311"/>
      <c r="B15" s="317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1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</row>
    <row r="16">
      <c r="A16" s="311"/>
      <c r="B16" s="281" t="s">
        <v>279</v>
      </c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17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</row>
    <row r="17" ht="15.75" customHeight="1">
      <c r="A17" s="79"/>
      <c r="B17" s="283" t="s">
        <v>280</v>
      </c>
      <c r="C17" s="337">
        <v>-182.189</v>
      </c>
      <c r="D17" s="337">
        <v>-209.965</v>
      </c>
      <c r="E17" s="337">
        <v>-206.878</v>
      </c>
      <c r="F17" s="337">
        <v>-267.533</v>
      </c>
      <c r="G17" s="337">
        <v>-306.369</v>
      </c>
      <c r="H17" s="337">
        <v>-381.633</v>
      </c>
      <c r="I17" s="337">
        <v>-568.34</v>
      </c>
      <c r="J17" s="337">
        <v>-684.519</v>
      </c>
      <c r="K17" s="339">
        <v>-811.591</v>
      </c>
      <c r="L17" s="337">
        <v>-1033.102</v>
      </c>
      <c r="M17" s="337">
        <v>-1296.127</v>
      </c>
      <c r="N17" s="337">
        <v>-1648.415</v>
      </c>
      <c r="O17" s="337">
        <v>-1820.654</v>
      </c>
      <c r="P17" s="337">
        <v>-2074.203</v>
      </c>
      <c r="Q17" s="337">
        <v>-2297.05</v>
      </c>
      <c r="R17" s="337">
        <v>-2287.823</v>
      </c>
      <c r="S17" s="337">
        <v>-2497.558</v>
      </c>
      <c r="T17" s="337">
        <v>-2360.036</v>
      </c>
      <c r="U17" s="337">
        <v>-2728.416</v>
      </c>
      <c r="V17" s="337">
        <v>-3095.148</v>
      </c>
      <c r="W17" s="337">
        <v>-3255.677</v>
      </c>
      <c r="X17" s="337">
        <v>-3483.322</v>
      </c>
      <c r="Y17" s="216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</row>
    <row r="18" ht="15.75" customHeight="1">
      <c r="A18" s="79"/>
      <c r="B18" s="246" t="s">
        <v>281</v>
      </c>
      <c r="C18" s="342"/>
      <c r="D18" s="342">
        <v>-7.577</v>
      </c>
      <c r="E18" s="342">
        <v>-8.564</v>
      </c>
      <c r="F18" s="342">
        <v>-7.494</v>
      </c>
      <c r="G18" s="342">
        <v>-7.954</v>
      </c>
      <c r="H18" s="342">
        <v>-9.046</v>
      </c>
      <c r="I18" s="342">
        <v>-12.15</v>
      </c>
      <c r="J18" s="342">
        <v>-12.828</v>
      </c>
      <c r="K18" s="342">
        <v>-12.734</v>
      </c>
      <c r="L18" s="342">
        <v>-17.566</v>
      </c>
      <c r="M18" s="342">
        <v>-19.901</v>
      </c>
      <c r="N18" s="342">
        <v>-25.856</v>
      </c>
      <c r="O18" s="342">
        <v>-30.408</v>
      </c>
      <c r="P18" s="342">
        <v>-22.066</v>
      </c>
      <c r="Q18" s="342">
        <v>-22.443</v>
      </c>
      <c r="R18" s="342">
        <v>-25.22</v>
      </c>
      <c r="S18" s="342">
        <v>-28.836</v>
      </c>
      <c r="T18" s="342">
        <v>-29.49</v>
      </c>
      <c r="U18" s="342">
        <v>-34.908</v>
      </c>
      <c r="V18" s="342">
        <v>-38.673</v>
      </c>
      <c r="W18" s="342">
        <v>-49.072</v>
      </c>
      <c r="X18" s="342">
        <v>-44.679</v>
      </c>
      <c r="Y18" s="216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</row>
    <row r="19">
      <c r="A19" s="321"/>
      <c r="B19" s="200" t="s">
        <v>282</v>
      </c>
      <c r="C19" s="343">
        <v>-182.189</v>
      </c>
      <c r="D19" s="343">
        <v>-217.542</v>
      </c>
      <c r="E19" s="343">
        <v>-215.442</v>
      </c>
      <c r="F19" s="343">
        <v>-275.027</v>
      </c>
      <c r="G19" s="343">
        <v>-314.323</v>
      </c>
      <c r="H19" s="343">
        <v>-390.679</v>
      </c>
      <c r="I19" s="343">
        <v>-580.49</v>
      </c>
      <c r="J19" s="343">
        <v>-697.347</v>
      </c>
      <c r="K19" s="343">
        <v>-824.325</v>
      </c>
      <c r="L19" s="343">
        <v>-1050.668</v>
      </c>
      <c r="M19" s="343">
        <v>-1316.028</v>
      </c>
      <c r="N19" s="343">
        <v>-1674.271</v>
      </c>
      <c r="O19" s="343">
        <v>-1851.062</v>
      </c>
      <c r="P19" s="343">
        <v>-2096.269</v>
      </c>
      <c r="Q19" s="343">
        <v>-2319.493</v>
      </c>
      <c r="R19" s="343">
        <v>-2313.043</v>
      </c>
      <c r="S19" s="343">
        <v>-2526.394</v>
      </c>
      <c r="T19" s="343">
        <v>-2389.526</v>
      </c>
      <c r="U19" s="343">
        <v>-2763.324</v>
      </c>
      <c r="V19" s="343">
        <v>-3133.821</v>
      </c>
      <c r="W19" s="343">
        <v>-3304.749</v>
      </c>
      <c r="X19" s="343">
        <v>-3528.001</v>
      </c>
      <c r="Y19" s="216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</row>
    <row r="20" ht="15.75" customHeight="1">
      <c r="A20" s="321"/>
      <c r="B20" s="344" t="s">
        <v>283</v>
      </c>
      <c r="C20" s="345">
        <v>2043.612</v>
      </c>
      <c r="D20" s="345">
        <v>2901.33</v>
      </c>
      <c r="E20" s="345">
        <v>2779.249</v>
      </c>
      <c r="F20" s="345">
        <v>3812.397</v>
      </c>
      <c r="G20" s="345">
        <v>4053.551</v>
      </c>
      <c r="H20" s="345">
        <v>4771.474</v>
      </c>
      <c r="I20" s="345">
        <v>6222.674</v>
      </c>
      <c r="J20" s="345">
        <v>6465.642</v>
      </c>
      <c r="K20" s="345">
        <v>6975.214</v>
      </c>
      <c r="L20" s="345">
        <v>8215.506</v>
      </c>
      <c r="M20" s="345">
        <v>9138.551</v>
      </c>
      <c r="N20" s="345">
        <v>10361.857</v>
      </c>
      <c r="O20" s="345">
        <v>10465.116</v>
      </c>
      <c r="P20" s="345">
        <v>12392.067</v>
      </c>
      <c r="Q20" s="345">
        <v>12774.234</v>
      </c>
      <c r="R20" s="345">
        <v>12002.116</v>
      </c>
      <c r="S20" s="345">
        <v>12660.374</v>
      </c>
      <c r="T20" s="345">
        <v>12229.786</v>
      </c>
      <c r="U20" s="345">
        <v>13505.83</v>
      </c>
      <c r="V20" s="345">
        <v>15090.856</v>
      </c>
      <c r="W20" s="345">
        <v>16723.378</v>
      </c>
      <c r="X20" s="345">
        <v>18223.225</v>
      </c>
      <c r="Y20" s="216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</row>
    <row r="21" ht="15.75" customHeight="1">
      <c r="A21" s="321"/>
      <c r="B21" s="200" t="s">
        <v>284</v>
      </c>
      <c r="C21" s="343">
        <v>2043.612</v>
      </c>
      <c r="D21" s="343">
        <v>2908.907</v>
      </c>
      <c r="E21" s="343">
        <v>2787.813</v>
      </c>
      <c r="F21" s="343">
        <v>3819.891</v>
      </c>
      <c r="G21" s="343">
        <v>4061.505</v>
      </c>
      <c r="H21" s="343">
        <v>4780.52</v>
      </c>
      <c r="I21" s="343">
        <v>6234.824</v>
      </c>
      <c r="J21" s="343">
        <v>6478.47</v>
      </c>
      <c r="K21" s="343">
        <v>6987.948</v>
      </c>
      <c r="L21" s="343">
        <v>8233.072</v>
      </c>
      <c r="M21" s="343">
        <v>9158.452</v>
      </c>
      <c r="N21" s="343">
        <v>10387.713</v>
      </c>
      <c r="O21" s="343">
        <v>10495.524</v>
      </c>
      <c r="P21" s="343">
        <v>12414.133</v>
      </c>
      <c r="Q21" s="343">
        <v>12796.677</v>
      </c>
      <c r="R21" s="343">
        <v>12027.336</v>
      </c>
      <c r="S21" s="343">
        <v>12689.21</v>
      </c>
      <c r="T21" s="343">
        <v>12259.276</v>
      </c>
      <c r="U21" s="343">
        <v>13540.738</v>
      </c>
      <c r="V21" s="343">
        <v>15129.529</v>
      </c>
      <c r="W21" s="343">
        <v>16772.45</v>
      </c>
      <c r="X21" s="343">
        <v>18267.904</v>
      </c>
      <c r="Y21" s="216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</row>
    <row r="22" ht="15.75" customHeight="1">
      <c r="A22" s="79"/>
      <c r="B22" s="199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26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</row>
    <row r="23" ht="15.75" customHeight="1">
      <c r="A23" s="325"/>
      <c r="B23" s="346" t="s">
        <v>285</v>
      </c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26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</row>
    <row r="24" ht="15.75" customHeight="1">
      <c r="A24" s="79"/>
      <c r="B24" s="183" t="s">
        <v>286</v>
      </c>
      <c r="C24" s="339">
        <v>60.848</v>
      </c>
      <c r="D24" s="339">
        <v>200.904</v>
      </c>
      <c r="E24" s="339">
        <v>303.897</v>
      </c>
      <c r="F24" s="339">
        <v>592.454</v>
      </c>
      <c r="G24" s="339">
        <v>903.061</v>
      </c>
      <c r="H24" s="339">
        <v>1392.35</v>
      </c>
      <c r="I24" s="339">
        <v>2009.494</v>
      </c>
      <c r="J24" s="339">
        <v>1952.511</v>
      </c>
      <c r="K24" s="339">
        <v>1907.405</v>
      </c>
      <c r="L24" s="339">
        <v>1976.499</v>
      </c>
      <c r="M24" s="339">
        <v>2337.419</v>
      </c>
      <c r="N24" s="339">
        <v>2791.818</v>
      </c>
      <c r="O24" s="339">
        <v>3090.736</v>
      </c>
      <c r="P24" s="339">
        <v>3691.436</v>
      </c>
      <c r="Q24" s="339">
        <v>4478.706</v>
      </c>
      <c r="R24" s="339">
        <v>4631.65</v>
      </c>
      <c r="S24" s="339">
        <v>5691.987</v>
      </c>
      <c r="T24" s="339">
        <v>5864.27</v>
      </c>
      <c r="U24" s="339">
        <v>7496.996</v>
      </c>
      <c r="V24" s="339">
        <v>8576.887</v>
      </c>
      <c r="W24" s="339">
        <v>9724.037</v>
      </c>
      <c r="X24" s="339">
        <v>10149.892</v>
      </c>
      <c r="Y24" s="216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</row>
    <row r="25" ht="15.75" customHeight="1">
      <c r="A25" s="79"/>
      <c r="B25" s="274" t="s">
        <v>287</v>
      </c>
      <c r="C25" s="347"/>
      <c r="D25" s="347"/>
      <c r="E25" s="347"/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347">
        <v>22.334</v>
      </c>
      <c r="Q25" s="347"/>
      <c r="R25" s="347"/>
      <c r="S25" s="347"/>
      <c r="T25" s="347">
        <v>252.185</v>
      </c>
      <c r="U25" s="347">
        <v>351.064</v>
      </c>
      <c r="V25" s="347">
        <v>478.958</v>
      </c>
      <c r="W25" s="347">
        <v>637.935</v>
      </c>
      <c r="X25" s="347">
        <v>765.561</v>
      </c>
      <c r="Y25" s="216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</row>
    <row r="26" ht="15.75" customHeight="1">
      <c r="A26" s="321"/>
      <c r="B26" s="348" t="s">
        <v>288</v>
      </c>
      <c r="C26" s="343">
        <v>60.848</v>
      </c>
      <c r="D26" s="343">
        <v>200.904</v>
      </c>
      <c r="E26" s="343">
        <v>303.897</v>
      </c>
      <c r="F26" s="343">
        <v>592.454</v>
      </c>
      <c r="G26" s="343">
        <v>903.061</v>
      </c>
      <c r="H26" s="343">
        <v>1392.35</v>
      </c>
      <c r="I26" s="343">
        <v>2009.494</v>
      </c>
      <c r="J26" s="343">
        <v>1952.511</v>
      </c>
      <c r="K26" s="343">
        <v>1907.405</v>
      </c>
      <c r="L26" s="343">
        <v>1976.499</v>
      </c>
      <c r="M26" s="343">
        <v>2337.419</v>
      </c>
      <c r="N26" s="343">
        <v>2791.818</v>
      </c>
      <c r="O26" s="343">
        <v>3090.736</v>
      </c>
      <c r="P26" s="343">
        <v>3713.77</v>
      </c>
      <c r="Q26" s="343">
        <v>4478.706</v>
      </c>
      <c r="R26" s="343">
        <v>4631.65</v>
      </c>
      <c r="S26" s="343">
        <v>5691.987</v>
      </c>
      <c r="T26" s="343">
        <v>6116.455</v>
      </c>
      <c r="U26" s="343">
        <v>7848.06</v>
      </c>
      <c r="V26" s="343">
        <v>9055.845</v>
      </c>
      <c r="W26" s="343">
        <v>10361.972</v>
      </c>
      <c r="X26" s="343">
        <v>10915.453</v>
      </c>
      <c r="Y26" s="216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</row>
    <row r="27" ht="15.75" customHeight="1">
      <c r="A27" s="79"/>
      <c r="B27" s="274" t="s">
        <v>289</v>
      </c>
      <c r="C27" s="349">
        <v>-11.672</v>
      </c>
      <c r="D27" s="349">
        <v>-26.21</v>
      </c>
      <c r="E27" s="349">
        <v>-39.355</v>
      </c>
      <c r="F27" s="349">
        <v>-72.768</v>
      </c>
      <c r="G27" s="349">
        <v>-110.325</v>
      </c>
      <c r="H27" s="349">
        <v>-197.536</v>
      </c>
      <c r="I27" s="349">
        <v>-340.517</v>
      </c>
      <c r="J27" s="349">
        <v>-270.277</v>
      </c>
      <c r="K27" s="349">
        <v>-301.63</v>
      </c>
      <c r="L27" s="349">
        <v>-300.223</v>
      </c>
      <c r="M27" s="349">
        <v>-315.911</v>
      </c>
      <c r="N27" s="349">
        <v>-358.601</v>
      </c>
      <c r="O27" s="349">
        <v>-401.328</v>
      </c>
      <c r="P27" s="349">
        <v>-512.134</v>
      </c>
      <c r="Q27" s="349">
        <v>-614.894</v>
      </c>
      <c r="R27" s="349">
        <v>-623.449</v>
      </c>
      <c r="S27" s="349">
        <v>-752.611</v>
      </c>
      <c r="T27" s="349">
        <v>-794.57</v>
      </c>
      <c r="U27" s="349">
        <v>-1035.404</v>
      </c>
      <c r="V27" s="349">
        <v>-1185.593</v>
      </c>
      <c r="W27" s="349">
        <v>-1380.214</v>
      </c>
      <c r="X27" s="349">
        <v>-1493.995</v>
      </c>
      <c r="Y27" s="216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</row>
    <row r="28" ht="15.75" customHeight="1">
      <c r="A28" s="79"/>
      <c r="B28" s="200" t="s">
        <v>277</v>
      </c>
      <c r="C28" s="350">
        <v>49.176</v>
      </c>
      <c r="D28" s="350">
        <v>174.694</v>
      </c>
      <c r="E28" s="350">
        <v>264.542</v>
      </c>
      <c r="F28" s="350">
        <v>519.686</v>
      </c>
      <c r="G28" s="350">
        <v>792.736</v>
      </c>
      <c r="H28" s="350">
        <v>1194.814</v>
      </c>
      <c r="I28" s="350">
        <v>1668.977</v>
      </c>
      <c r="J28" s="350">
        <v>1682.234</v>
      </c>
      <c r="K28" s="350">
        <v>1605.775</v>
      </c>
      <c r="L28" s="350">
        <v>1676.276</v>
      </c>
      <c r="M28" s="350">
        <v>2021.508</v>
      </c>
      <c r="N28" s="350">
        <v>2433.217</v>
      </c>
      <c r="O28" s="350">
        <v>2689.408</v>
      </c>
      <c r="P28" s="350">
        <v>3201.636</v>
      </c>
      <c r="Q28" s="350">
        <v>3863.812</v>
      </c>
      <c r="R28" s="350">
        <v>4008.201</v>
      </c>
      <c r="S28" s="350">
        <v>4939.376</v>
      </c>
      <c r="T28" s="350">
        <v>5321.885</v>
      </c>
      <c r="U28" s="350">
        <v>6812.656</v>
      </c>
      <c r="V28" s="350">
        <v>7870.252</v>
      </c>
      <c r="W28" s="350">
        <v>8981.758</v>
      </c>
      <c r="X28" s="350">
        <v>9421.458</v>
      </c>
      <c r="Y28" s="216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</row>
    <row r="29" ht="15.75" customHeight="1">
      <c r="A29" s="79"/>
      <c r="B29" s="32" t="s">
        <v>278</v>
      </c>
      <c r="C29" s="349"/>
      <c r="D29" s="349"/>
      <c r="E29" s="349"/>
      <c r="F29" s="349"/>
      <c r="G29" s="349"/>
      <c r="H29" s="349"/>
      <c r="I29" s="349">
        <v>-1.46</v>
      </c>
      <c r="J29" s="349">
        <v>-6.458</v>
      </c>
      <c r="K29" s="349">
        <v>-2.67</v>
      </c>
      <c r="L29" s="349">
        <v>-2.836</v>
      </c>
      <c r="M29" s="349">
        <v>-1.317</v>
      </c>
      <c r="N29" s="349">
        <v>-0.008</v>
      </c>
      <c r="O29" s="349">
        <v>0.57</v>
      </c>
      <c r="P29" s="349">
        <v>0.698</v>
      </c>
      <c r="Q29" s="349"/>
      <c r="R29" s="349"/>
      <c r="S29" s="349"/>
      <c r="T29" s="349"/>
      <c r="U29" s="349"/>
      <c r="V29" s="349"/>
      <c r="W29" s="349"/>
      <c r="X29" s="349"/>
      <c r="Y29" s="216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</row>
    <row r="30" ht="15.75" customHeight="1">
      <c r="A30" s="79"/>
      <c r="B30" s="200" t="s">
        <v>92</v>
      </c>
      <c r="C30" s="351">
        <v>49.176</v>
      </c>
      <c r="D30" s="351">
        <v>174.694</v>
      </c>
      <c r="E30" s="351">
        <v>264.542</v>
      </c>
      <c r="F30" s="351">
        <v>519.686</v>
      </c>
      <c r="G30" s="351">
        <v>792.736</v>
      </c>
      <c r="H30" s="351">
        <v>1194.814</v>
      </c>
      <c r="I30" s="351">
        <v>1667.517</v>
      </c>
      <c r="J30" s="351">
        <v>1675.776</v>
      </c>
      <c r="K30" s="351">
        <v>1603.105</v>
      </c>
      <c r="L30" s="351">
        <v>1673.44</v>
      </c>
      <c r="M30" s="351">
        <v>2020.191</v>
      </c>
      <c r="N30" s="351">
        <v>2433.209</v>
      </c>
      <c r="O30" s="351">
        <v>2689.978</v>
      </c>
      <c r="P30" s="351">
        <v>3202.334</v>
      </c>
      <c r="Q30" s="351">
        <v>3863.812</v>
      </c>
      <c r="R30" s="351">
        <v>4008.201</v>
      </c>
      <c r="S30" s="351">
        <v>4939.376</v>
      </c>
      <c r="T30" s="351">
        <v>5321.885</v>
      </c>
      <c r="U30" s="351">
        <v>6812.656</v>
      </c>
      <c r="V30" s="351">
        <v>7870.252</v>
      </c>
      <c r="W30" s="351">
        <v>8981.758</v>
      </c>
      <c r="X30" s="351">
        <v>9421.458</v>
      </c>
      <c r="Y30" s="216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</row>
    <row r="31" ht="15.75" customHeight="1">
      <c r="A31" s="79"/>
      <c r="B31" s="274"/>
      <c r="C31" s="194"/>
      <c r="D31" s="194"/>
      <c r="E31" s="194"/>
      <c r="F31" s="194"/>
      <c r="G31" s="194"/>
      <c r="H31" s="194"/>
      <c r="I31" s="194"/>
      <c r="J31" s="194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216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</row>
    <row r="32" ht="15.75" customHeight="1">
      <c r="A32" s="325"/>
      <c r="B32" s="346" t="s">
        <v>60</v>
      </c>
      <c r="C32" s="186"/>
      <c r="D32" s="186"/>
      <c r="E32" s="186"/>
      <c r="F32" s="186"/>
      <c r="G32" s="186"/>
      <c r="H32" s="186"/>
      <c r="I32" s="186"/>
      <c r="J32" s="186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216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</row>
    <row r="33" ht="15.75" customHeight="1">
      <c r="A33" s="79"/>
      <c r="B33" s="90" t="s">
        <v>60</v>
      </c>
      <c r="C33" s="339"/>
      <c r="D33" s="339"/>
      <c r="E33" s="339"/>
      <c r="F33" s="339"/>
      <c r="G33" s="339"/>
      <c r="H33" s="339">
        <v>50.349</v>
      </c>
      <c r="I33" s="339">
        <v>285.632</v>
      </c>
      <c r="J33" s="339">
        <v>374.188</v>
      </c>
      <c r="K33" s="339">
        <v>381.782</v>
      </c>
      <c r="L33" s="339">
        <v>522.734</v>
      </c>
      <c r="M33" s="339">
        <v>1078.801</v>
      </c>
      <c r="N33" s="339">
        <v>1349.226</v>
      </c>
      <c r="O33" s="339">
        <v>1603.234</v>
      </c>
      <c r="P33" s="339">
        <v>1691.665</v>
      </c>
      <c r="Q33" s="339">
        <v>1408.209</v>
      </c>
      <c r="R33" s="339">
        <v>955.613</v>
      </c>
      <c r="S33" s="339">
        <v>973.023</v>
      </c>
      <c r="T33" s="339">
        <v>1415.263</v>
      </c>
      <c r="U33" s="339">
        <v>889.59</v>
      </c>
      <c r="V33" s="339">
        <v>931.343</v>
      </c>
      <c r="W33" s="339">
        <v>989.766</v>
      </c>
      <c r="X33" s="339">
        <v>1002.629</v>
      </c>
      <c r="Y33" s="216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</row>
    <row r="34" ht="15.75" customHeight="1">
      <c r="A34" s="79"/>
      <c r="B34" s="274" t="s">
        <v>290</v>
      </c>
      <c r="C34" s="349"/>
      <c r="D34" s="349"/>
      <c r="E34" s="349"/>
      <c r="F34" s="349"/>
      <c r="G34" s="349"/>
      <c r="H34" s="349"/>
      <c r="I34" s="349"/>
      <c r="J34" s="349"/>
      <c r="K34" s="349"/>
      <c r="L34" s="349">
        <v>-1.064</v>
      </c>
      <c r="M34" s="349">
        <v>-2.12</v>
      </c>
      <c r="N34" s="349">
        <v>-2.666</v>
      </c>
      <c r="O34" s="349">
        <v>-2.499</v>
      </c>
      <c r="P34" s="349">
        <v>-2.635</v>
      </c>
      <c r="Q34" s="349">
        <v>-2.24</v>
      </c>
      <c r="R34" s="349">
        <v>-1.566</v>
      </c>
      <c r="S34" s="349">
        <v>-1.737</v>
      </c>
      <c r="T34" s="349">
        <v>-1.82</v>
      </c>
      <c r="U34" s="349">
        <v>-1.96</v>
      </c>
      <c r="V34" s="349">
        <v>-1.81</v>
      </c>
      <c r="W34" s="349">
        <v>-1.922</v>
      </c>
      <c r="X34" s="349">
        <v>-1.946</v>
      </c>
      <c r="Y34" s="216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</row>
    <row r="35" ht="15.75" customHeight="1">
      <c r="A35" s="79"/>
      <c r="B35" s="200" t="s">
        <v>92</v>
      </c>
      <c r="C35" s="351"/>
      <c r="D35" s="351"/>
      <c r="E35" s="351"/>
      <c r="F35" s="351"/>
      <c r="G35" s="351"/>
      <c r="H35" s="351">
        <v>50.349</v>
      </c>
      <c r="I35" s="351">
        <v>285.632</v>
      </c>
      <c r="J35" s="351">
        <v>374.188</v>
      </c>
      <c r="K35" s="351">
        <v>381.782</v>
      </c>
      <c r="L35" s="351">
        <v>521.67</v>
      </c>
      <c r="M35" s="351">
        <v>1076.681</v>
      </c>
      <c r="N35" s="351">
        <v>1346.56</v>
      </c>
      <c r="O35" s="351">
        <v>1600.735</v>
      </c>
      <c r="P35" s="351">
        <v>1689.03</v>
      </c>
      <c r="Q35" s="351">
        <v>1405.969</v>
      </c>
      <c r="R35" s="351">
        <v>954.047</v>
      </c>
      <c r="S35" s="351">
        <v>971.286</v>
      </c>
      <c r="T35" s="351">
        <v>1413.443</v>
      </c>
      <c r="U35" s="351">
        <v>887.63</v>
      </c>
      <c r="V35" s="351">
        <v>929.533</v>
      </c>
      <c r="W35" s="351">
        <v>987.844</v>
      </c>
      <c r="X35" s="351">
        <v>1000.683</v>
      </c>
      <c r="Y35" s="216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</row>
    <row r="36" ht="15.75" customHeight="1">
      <c r="A36" s="209"/>
      <c r="B36" s="203"/>
      <c r="C36" s="186"/>
      <c r="D36" s="186"/>
      <c r="E36" s="186"/>
      <c r="F36" s="186"/>
      <c r="G36" s="186"/>
      <c r="H36" s="186"/>
      <c r="I36" s="186"/>
      <c r="J36" s="186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216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</row>
    <row r="37" ht="15.75" customHeight="1">
      <c r="A37" s="209"/>
      <c r="B37" s="140"/>
      <c r="C37" s="194"/>
      <c r="D37" s="194"/>
      <c r="E37" s="194"/>
      <c r="F37" s="194"/>
      <c r="G37" s="194"/>
      <c r="H37" s="194"/>
      <c r="I37" s="194"/>
      <c r="J37" s="194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216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</row>
    <row r="38" ht="15.75" customHeight="1">
      <c r="A38" s="209"/>
      <c r="B38" s="140"/>
      <c r="C38" s="194"/>
      <c r="D38" s="194"/>
      <c r="E38" s="194"/>
      <c r="F38" s="194"/>
      <c r="G38" s="194"/>
      <c r="H38" s="194"/>
      <c r="I38" s="194"/>
      <c r="J38" s="194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216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</row>
    <row r="39" ht="15.75" customHeight="1">
      <c r="A39" s="209"/>
      <c r="B39" s="203"/>
      <c r="C39" s="186"/>
      <c r="D39" s="186"/>
      <c r="E39" s="186"/>
      <c r="F39" s="186"/>
      <c r="G39" s="186"/>
      <c r="H39" s="186"/>
      <c r="I39" s="186"/>
      <c r="J39" s="186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216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</row>
    <row r="40" ht="15.75" customHeight="1">
      <c r="A40" s="46"/>
      <c r="B40" s="47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</row>
    <row r="41" ht="15.75" customHeight="1">
      <c r="A41" s="53"/>
      <c r="B41" s="54"/>
      <c r="C41" s="57" t="s">
        <v>265</v>
      </c>
      <c r="D41" s="57" t="s">
        <v>266</v>
      </c>
      <c r="E41" s="57" t="s">
        <v>267</v>
      </c>
      <c r="F41" s="57" t="s">
        <v>268</v>
      </c>
      <c r="G41" s="57" t="s">
        <v>269</v>
      </c>
      <c r="H41" s="57" t="s">
        <v>270</v>
      </c>
      <c r="I41" s="57" t="s">
        <v>271</v>
      </c>
      <c r="J41" s="57" t="s">
        <v>272</v>
      </c>
      <c r="K41" s="57" t="s">
        <v>273</v>
      </c>
      <c r="L41" s="57" t="s">
        <v>274</v>
      </c>
      <c r="M41" s="57" t="s">
        <v>275</v>
      </c>
      <c r="N41" s="57" t="s">
        <v>83</v>
      </c>
      <c r="O41" s="57" t="s">
        <v>84</v>
      </c>
      <c r="P41" s="57" t="s">
        <v>19</v>
      </c>
      <c r="Q41" s="57" t="s">
        <v>20</v>
      </c>
      <c r="R41" s="57" t="s">
        <v>21</v>
      </c>
      <c r="S41" s="57" t="s">
        <v>22</v>
      </c>
      <c r="T41" s="57" t="s">
        <v>23</v>
      </c>
      <c r="U41" s="57" t="s">
        <v>24</v>
      </c>
      <c r="V41" s="57" t="s">
        <v>25</v>
      </c>
      <c r="W41" s="306" t="s">
        <v>26</v>
      </c>
      <c r="X41" s="306" t="s">
        <v>27</v>
      </c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</row>
    <row r="42" ht="15.75" customHeight="1">
      <c r="A42" s="53"/>
      <c r="B42" s="121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</row>
    <row r="43" ht="15.0" customHeight="1">
      <c r="A43" s="311"/>
      <c r="B43" s="283" t="s">
        <v>291</v>
      </c>
      <c r="C43" s="179">
        <v>-58.099</v>
      </c>
      <c r="D43" s="179">
        <v>-116.856</v>
      </c>
      <c r="E43" s="179">
        <v>-43.248</v>
      </c>
      <c r="F43" s="179">
        <v>-71.767</v>
      </c>
      <c r="G43" s="179">
        <v>-94.346</v>
      </c>
      <c r="H43" s="179">
        <v>-94.346</v>
      </c>
      <c r="I43" s="179">
        <v>-50.608</v>
      </c>
      <c r="J43" s="179">
        <v>-100.089</v>
      </c>
      <c r="K43" s="179">
        <v>-182.333</v>
      </c>
      <c r="L43" s="179">
        <v>-290.974</v>
      </c>
      <c r="M43" s="179">
        <v>-174.938</v>
      </c>
      <c r="N43" s="179">
        <v>-385.835</v>
      </c>
      <c r="O43" s="179">
        <v>-627.447</v>
      </c>
      <c r="P43" s="179">
        <v>-935.283</v>
      </c>
      <c r="Q43" s="179">
        <v>-315.394</v>
      </c>
      <c r="R43" s="179">
        <v>-618.81</v>
      </c>
      <c r="S43" s="179">
        <v>-973.563</v>
      </c>
      <c r="T43" s="179">
        <v>-1374.04</v>
      </c>
      <c r="U43" s="179">
        <v>-451.78</v>
      </c>
      <c r="V43" s="179">
        <v>-907.422</v>
      </c>
      <c r="W43" s="179">
        <v>-1349.842</v>
      </c>
      <c r="X43" s="179">
        <v>-1852.246</v>
      </c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</row>
    <row r="44" ht="15.75" customHeight="1">
      <c r="A44" s="311"/>
      <c r="B44" s="246" t="s">
        <v>292</v>
      </c>
      <c r="C44" s="177">
        <v>-0.293</v>
      </c>
      <c r="D44" s="177">
        <v>-4.525</v>
      </c>
      <c r="E44" s="177">
        <v>-3.614</v>
      </c>
      <c r="F44" s="177">
        <v>-7.03</v>
      </c>
      <c r="G44" s="177">
        <v>-9.276</v>
      </c>
      <c r="H44" s="177">
        <v>-13.223</v>
      </c>
      <c r="I44" s="177">
        <v>-11.696</v>
      </c>
      <c r="J44" s="177">
        <v>-169.452</v>
      </c>
      <c r="K44" s="177">
        <v>-282.374</v>
      </c>
      <c r="L44" s="177">
        <v>-408.605</v>
      </c>
      <c r="M44" s="177">
        <v>-106.614</v>
      </c>
      <c r="N44" s="177">
        <v>-214.477</v>
      </c>
      <c r="O44" s="177">
        <v>-330.144</v>
      </c>
      <c r="P44" s="177">
        <v>-451.387</v>
      </c>
      <c r="Q44" s="177">
        <v>-169.733</v>
      </c>
      <c r="R44" s="177">
        <v>-380.973</v>
      </c>
      <c r="S44" s="177">
        <v>-596.87</v>
      </c>
      <c r="T44" s="177">
        <v>-814.913</v>
      </c>
      <c r="U44" s="177">
        <v>-259.478</v>
      </c>
      <c r="V44" s="177">
        <v>-606.999</v>
      </c>
      <c r="W44" s="177">
        <v>-983.267</v>
      </c>
      <c r="X44" s="177">
        <v>-1399.958</v>
      </c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</row>
    <row r="45" ht="15.75" customHeight="1">
      <c r="A45" s="311"/>
      <c r="B45" s="348" t="s">
        <v>293</v>
      </c>
      <c r="C45" s="185">
        <v>-58.392</v>
      </c>
      <c r="D45" s="185">
        <v>-121.381</v>
      </c>
      <c r="E45" s="185">
        <v>-46.862</v>
      </c>
      <c r="F45" s="185">
        <v>-78.797</v>
      </c>
      <c r="G45" s="185">
        <v>-103.622</v>
      </c>
      <c r="H45" s="185">
        <v>-107.569</v>
      </c>
      <c r="I45" s="185">
        <v>-62.304</v>
      </c>
      <c r="J45" s="185">
        <v>-269.541</v>
      </c>
      <c r="K45" s="185">
        <v>-464.707</v>
      </c>
      <c r="L45" s="185">
        <v>-699.579</v>
      </c>
      <c r="M45" s="185">
        <v>-281.552</v>
      </c>
      <c r="N45" s="185">
        <v>-600.312</v>
      </c>
      <c r="O45" s="185">
        <v>-957.591</v>
      </c>
      <c r="P45" s="185">
        <v>-1386.67</v>
      </c>
      <c r="Q45" s="185">
        <v>-485.127</v>
      </c>
      <c r="R45" s="185">
        <v>-999.783</v>
      </c>
      <c r="S45" s="185">
        <v>-1570.433</v>
      </c>
      <c r="T45" s="185">
        <v>-2188.953</v>
      </c>
      <c r="U45" s="185">
        <v>-711.258</v>
      </c>
      <c r="V45" s="185">
        <v>-1514.421</v>
      </c>
      <c r="W45" s="185">
        <v>-2333.109</v>
      </c>
      <c r="X45" s="185">
        <v>-3252.204</v>
      </c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</row>
    <row r="46" ht="15.75" customHeight="1">
      <c r="A46" s="79"/>
      <c r="B46" s="27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</row>
    <row r="47" ht="15.75" customHeight="1">
      <c r="A47" s="311"/>
      <c r="B47" s="283" t="s">
        <v>291</v>
      </c>
      <c r="C47" s="179">
        <v>6.558</v>
      </c>
      <c r="D47" s="179">
        <v>18.202</v>
      </c>
      <c r="E47" s="179">
        <v>5.868</v>
      </c>
      <c r="F47" s="179">
        <v>5.811</v>
      </c>
      <c r="G47" s="179">
        <v>18.079</v>
      </c>
      <c r="H47" s="179">
        <v>22.494</v>
      </c>
      <c r="I47" s="179">
        <v>3.545</v>
      </c>
      <c r="J47" s="179">
        <v>9.754</v>
      </c>
      <c r="K47" s="179">
        <v>18.27</v>
      </c>
      <c r="L47" s="179">
        <v>31.491</v>
      </c>
      <c r="M47" s="179">
        <v>13.386</v>
      </c>
      <c r="N47" s="179">
        <v>32.077</v>
      </c>
      <c r="O47" s="179">
        <v>71.125</v>
      </c>
      <c r="P47" s="179">
        <v>158.747</v>
      </c>
      <c r="Q47" s="179">
        <v>39.611</v>
      </c>
      <c r="R47" s="179">
        <v>87.937</v>
      </c>
      <c r="S47" s="179">
        <v>132.292</v>
      </c>
      <c r="T47" s="179">
        <v>192.415</v>
      </c>
      <c r="U47" s="179">
        <v>63.205</v>
      </c>
      <c r="V47" s="179">
        <v>127.29</v>
      </c>
      <c r="W47" s="179">
        <v>215.153</v>
      </c>
      <c r="X47" s="179">
        <v>312.947</v>
      </c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</row>
    <row r="48" ht="15.75" customHeight="1">
      <c r="A48" s="311"/>
      <c r="B48" s="246" t="s">
        <v>292</v>
      </c>
      <c r="C48" s="177">
        <v>0.058</v>
      </c>
      <c r="D48" s="177">
        <v>0.103</v>
      </c>
      <c r="E48" s="177">
        <v>0.048</v>
      </c>
      <c r="F48" s="177">
        <v>0.126</v>
      </c>
      <c r="G48" s="177">
        <v>0.358</v>
      </c>
      <c r="H48" s="177">
        <v>0.542</v>
      </c>
      <c r="I48" s="177">
        <v>0.222</v>
      </c>
      <c r="J48" s="177">
        <v>1.217</v>
      </c>
      <c r="K48" s="177">
        <v>1.869</v>
      </c>
      <c r="L48" s="177">
        <v>4.52</v>
      </c>
      <c r="M48" s="177">
        <v>3.756</v>
      </c>
      <c r="N48" s="177">
        <v>9.494</v>
      </c>
      <c r="O48" s="177">
        <v>20.994</v>
      </c>
      <c r="P48" s="177">
        <v>43.683</v>
      </c>
      <c r="Q48" s="177">
        <v>13.168</v>
      </c>
      <c r="R48" s="177">
        <v>40.069</v>
      </c>
      <c r="S48" s="177">
        <v>72.747</v>
      </c>
      <c r="T48" s="177">
        <v>107.646</v>
      </c>
      <c r="U48" s="177">
        <v>37.822</v>
      </c>
      <c r="V48" s="177">
        <v>76.728</v>
      </c>
      <c r="W48" s="177">
        <v>126.237</v>
      </c>
      <c r="X48" s="177">
        <v>183.235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</row>
    <row r="49" ht="15.75" customHeight="1">
      <c r="A49" s="311"/>
      <c r="B49" s="348" t="s">
        <v>294</v>
      </c>
      <c r="C49" s="185">
        <v>6.616</v>
      </c>
      <c r="D49" s="185">
        <v>18.305</v>
      </c>
      <c r="E49" s="185">
        <v>5.916</v>
      </c>
      <c r="F49" s="185">
        <v>5.937</v>
      </c>
      <c r="G49" s="185">
        <v>18.437</v>
      </c>
      <c r="H49" s="185">
        <v>23.036</v>
      </c>
      <c r="I49" s="185">
        <v>3.767</v>
      </c>
      <c r="J49" s="185">
        <v>10.971</v>
      </c>
      <c r="K49" s="185">
        <v>20.139</v>
      </c>
      <c r="L49" s="185">
        <v>36.011</v>
      </c>
      <c r="M49" s="185">
        <v>17.142</v>
      </c>
      <c r="N49" s="185">
        <v>41.571</v>
      </c>
      <c r="O49" s="185">
        <v>92.119</v>
      </c>
      <c r="P49" s="185">
        <v>202.43</v>
      </c>
      <c r="Q49" s="185">
        <v>52.779</v>
      </c>
      <c r="R49" s="185">
        <v>128.006</v>
      </c>
      <c r="S49" s="185">
        <v>205.039</v>
      </c>
      <c r="T49" s="185">
        <v>300.061</v>
      </c>
      <c r="U49" s="185">
        <v>101.027</v>
      </c>
      <c r="V49" s="185">
        <v>204.018</v>
      </c>
      <c r="W49" s="185">
        <v>341.39</v>
      </c>
      <c r="X49" s="185">
        <v>496.182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</row>
    <row r="50" ht="15.75" customHeight="1">
      <c r="A50" s="209"/>
      <c r="B50" s="290" t="s">
        <v>295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48"/>
    </row>
    <row r="51" ht="15.75" customHeight="1">
      <c r="A51" s="209"/>
      <c r="B51" s="357"/>
      <c r="C51" s="209"/>
      <c r="D51" s="209"/>
      <c r="E51" s="209"/>
      <c r="F51" s="209"/>
      <c r="G51" s="209"/>
      <c r="H51" s="209"/>
      <c r="I51" s="209"/>
      <c r="J51" s="209"/>
      <c r="K51" s="358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48"/>
    </row>
    <row r="52" ht="15.75" customHeight="1">
      <c r="A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48"/>
    </row>
    <row r="54" ht="15.75" customHeight="1"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16"/>
      <c r="Z54" s="48"/>
      <c r="AA54" s="48"/>
      <c r="AB54" s="48"/>
    </row>
    <row r="55" ht="15.75" customHeight="1"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16"/>
      <c r="Z55" s="48"/>
      <c r="AA55" s="48"/>
      <c r="AB55" s="48"/>
    </row>
    <row r="56" ht="15.75" customHeight="1"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216"/>
      <c r="Z56" s="48"/>
      <c r="AA56" s="48"/>
      <c r="AB56" s="48"/>
    </row>
    <row r="57">
      <c r="A57" s="48"/>
      <c r="B57" s="48"/>
      <c r="C57" s="117"/>
      <c r="D57" s="117"/>
      <c r="E57" s="117"/>
      <c r="F57" s="117"/>
      <c r="G57" s="117"/>
      <c r="H57" s="117"/>
      <c r="I57" s="117"/>
      <c r="J57" s="117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</row>
    <row r="58">
      <c r="A58" s="48"/>
      <c r="B58" s="48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48"/>
      <c r="AA58" s="48"/>
      <c r="AB58" s="48"/>
    </row>
    <row r="59">
      <c r="A59" s="48"/>
      <c r="B59" s="48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48"/>
      <c r="AA59" s="48"/>
      <c r="AB59" s="48"/>
    </row>
    <row r="60">
      <c r="A60" s="48"/>
      <c r="B60" s="48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48"/>
      <c r="AA60" s="48"/>
      <c r="AB60" s="48"/>
    </row>
    <row r="61">
      <c r="A61" s="48"/>
      <c r="B61" s="48"/>
      <c r="C61" s="117"/>
      <c r="D61" s="117"/>
      <c r="E61" s="117"/>
      <c r="F61" s="117"/>
      <c r="G61" s="117"/>
      <c r="H61" s="117"/>
      <c r="I61" s="117"/>
      <c r="J61" s="117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</row>
    <row r="62">
      <c r="A62" s="48"/>
      <c r="B62" s="48"/>
      <c r="C62" s="117"/>
      <c r="D62" s="117"/>
      <c r="E62" s="117"/>
      <c r="F62" s="117"/>
      <c r="G62" s="117"/>
      <c r="H62" s="117"/>
      <c r="I62" s="117"/>
      <c r="J62" s="117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</row>
    <row r="63">
      <c r="A63" s="48"/>
      <c r="B63" s="48"/>
      <c r="C63" s="117"/>
      <c r="D63" s="117"/>
      <c r="E63" s="117"/>
      <c r="F63" s="117"/>
      <c r="G63" s="117"/>
      <c r="H63" s="117"/>
      <c r="I63" s="117"/>
      <c r="J63" s="117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</row>
    <row r="64">
      <c r="A64" s="48"/>
      <c r="B64" s="48"/>
      <c r="C64" s="117"/>
      <c r="D64" s="117"/>
      <c r="E64" s="117"/>
      <c r="F64" s="117"/>
      <c r="G64" s="117"/>
      <c r="H64" s="117"/>
      <c r="I64" s="117"/>
      <c r="J64" s="117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</row>
    <row r="65">
      <c r="A65" s="48"/>
      <c r="B65" s="48"/>
      <c r="C65" s="117"/>
      <c r="D65" s="117"/>
      <c r="E65" s="117"/>
      <c r="F65" s="117"/>
      <c r="G65" s="117"/>
      <c r="H65" s="117"/>
      <c r="I65" s="117"/>
      <c r="J65" s="117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>
      <c r="A66" s="48"/>
      <c r="B66" s="48"/>
      <c r="C66" s="117"/>
      <c r="D66" s="117"/>
      <c r="E66" s="117"/>
      <c r="F66" s="117"/>
      <c r="G66" s="117"/>
      <c r="H66" s="117"/>
      <c r="I66" s="117"/>
      <c r="J66" s="117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</row>
    <row r="67">
      <c r="A67" s="48"/>
      <c r="B67" s="48"/>
      <c r="C67" s="117"/>
      <c r="D67" s="117"/>
      <c r="E67" s="117"/>
      <c r="F67" s="117"/>
      <c r="G67" s="117"/>
      <c r="H67" s="117"/>
      <c r="I67" s="117"/>
      <c r="J67" s="117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</row>
    <row r="68">
      <c r="A68" s="48"/>
      <c r="B68" s="48"/>
      <c r="C68" s="117"/>
      <c r="D68" s="117"/>
      <c r="E68" s="117"/>
      <c r="F68" s="117"/>
      <c r="G68" s="117"/>
      <c r="H68" s="117"/>
      <c r="I68" s="117"/>
      <c r="J68" s="117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</row>
    <row r="69">
      <c r="A69" s="48"/>
      <c r="B69" s="48"/>
      <c r="C69" s="117"/>
      <c r="D69" s="117"/>
      <c r="E69" s="117"/>
      <c r="F69" s="117"/>
      <c r="G69" s="117"/>
      <c r="H69" s="117"/>
      <c r="I69" s="117"/>
      <c r="J69" s="117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</row>
    <row r="70">
      <c r="A70" s="48"/>
      <c r="B70" s="48"/>
      <c r="C70" s="117"/>
      <c r="D70" s="117"/>
      <c r="E70" s="117"/>
      <c r="F70" s="117"/>
      <c r="G70" s="117"/>
      <c r="H70" s="117"/>
      <c r="I70" s="117"/>
      <c r="J70" s="117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>
      <c r="A71" s="48"/>
      <c r="B71" s="48"/>
      <c r="C71" s="117"/>
      <c r="D71" s="117"/>
      <c r="E71" s="117"/>
      <c r="F71" s="117"/>
      <c r="G71" s="117"/>
      <c r="H71" s="117"/>
      <c r="I71" s="117"/>
      <c r="J71" s="117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>
      <c r="A72" s="48"/>
      <c r="B72" s="48"/>
      <c r="C72" s="117"/>
      <c r="D72" s="117"/>
      <c r="E72" s="117"/>
      <c r="F72" s="117"/>
      <c r="G72" s="117"/>
      <c r="H72" s="117"/>
      <c r="I72" s="117"/>
      <c r="J72" s="117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>
      <c r="A73" s="48"/>
      <c r="B73" s="48"/>
      <c r="C73" s="117"/>
      <c r="D73" s="117"/>
      <c r="E73" s="117"/>
      <c r="F73" s="117"/>
      <c r="G73" s="117"/>
      <c r="H73" s="117"/>
      <c r="I73" s="117"/>
      <c r="J73" s="117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</row>
    <row r="74">
      <c r="A74" s="48"/>
      <c r="B74" s="48"/>
      <c r="C74" s="117"/>
      <c r="D74" s="117"/>
      <c r="E74" s="117"/>
      <c r="F74" s="117"/>
      <c r="G74" s="117"/>
      <c r="H74" s="117"/>
      <c r="I74" s="117"/>
      <c r="J74" s="117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</row>
    <row r="75">
      <c r="A75" s="48"/>
      <c r="B75" s="48"/>
      <c r="C75" s="117"/>
      <c r="D75" s="117"/>
      <c r="E75" s="117"/>
      <c r="F75" s="117"/>
      <c r="G75" s="117"/>
      <c r="H75" s="117"/>
      <c r="I75" s="117"/>
      <c r="J75" s="117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</row>
    <row r="76">
      <c r="A76" s="48"/>
      <c r="B76" s="48"/>
      <c r="C76" s="117"/>
      <c r="D76" s="117"/>
      <c r="E76" s="117"/>
      <c r="F76" s="117"/>
      <c r="G76" s="117"/>
      <c r="H76" s="117"/>
      <c r="I76" s="117"/>
      <c r="J76" s="117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</row>
    <row r="77">
      <c r="A77" s="48"/>
      <c r="B77" s="48"/>
      <c r="C77" s="117"/>
      <c r="D77" s="117"/>
      <c r="E77" s="117"/>
      <c r="F77" s="117"/>
      <c r="G77" s="117"/>
      <c r="H77" s="117"/>
      <c r="I77" s="117"/>
      <c r="J77" s="117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</row>
    <row r="78">
      <c r="A78" s="48"/>
      <c r="B78" s="48"/>
      <c r="C78" s="359"/>
      <c r="D78" s="359"/>
      <c r="E78" s="359"/>
      <c r="F78" s="359"/>
      <c r="G78" s="359"/>
      <c r="H78" s="359"/>
      <c r="I78" s="359"/>
      <c r="J78" s="359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</row>
    <row r="79">
      <c r="A79" s="48"/>
      <c r="B79" s="48"/>
      <c r="C79" s="359"/>
      <c r="D79" s="359"/>
      <c r="E79" s="359"/>
      <c r="F79" s="359"/>
      <c r="G79" s="359"/>
      <c r="H79" s="359"/>
      <c r="I79" s="359"/>
      <c r="J79" s="359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>
      <c r="A80" s="48"/>
      <c r="B80" s="48"/>
      <c r="C80" s="359"/>
      <c r="D80" s="359"/>
      <c r="E80" s="359"/>
      <c r="F80" s="359"/>
      <c r="G80" s="359"/>
      <c r="H80" s="359"/>
      <c r="I80" s="359"/>
      <c r="J80" s="359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</row>
    <row r="81">
      <c r="A81" s="48"/>
      <c r="B81" s="48"/>
      <c r="C81" s="359"/>
      <c r="D81" s="359"/>
      <c r="E81" s="359"/>
      <c r="F81" s="359"/>
      <c r="G81" s="359"/>
      <c r="H81" s="359"/>
      <c r="I81" s="359"/>
      <c r="J81" s="359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</row>
    <row r="82">
      <c r="A82" s="48"/>
      <c r="B82" s="48"/>
      <c r="C82" s="359"/>
      <c r="D82" s="359"/>
      <c r="E82" s="359"/>
      <c r="F82" s="359"/>
      <c r="G82" s="359"/>
      <c r="H82" s="359"/>
      <c r="I82" s="359"/>
      <c r="J82" s="359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</row>
    <row r="83">
      <c r="A83" s="48"/>
      <c r="B83" s="48"/>
      <c r="C83" s="359"/>
      <c r="D83" s="359"/>
      <c r="E83" s="359"/>
      <c r="F83" s="359"/>
      <c r="G83" s="359"/>
      <c r="H83" s="359"/>
      <c r="I83" s="359"/>
      <c r="J83" s="359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</row>
    <row r="84">
      <c r="A84" s="48"/>
      <c r="B84" s="48"/>
      <c r="C84" s="359"/>
      <c r="D84" s="359"/>
      <c r="E84" s="359"/>
      <c r="F84" s="359"/>
      <c r="G84" s="359"/>
      <c r="H84" s="359"/>
      <c r="I84" s="359"/>
      <c r="J84" s="359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</row>
    <row r="85">
      <c r="A85" s="48"/>
      <c r="B85" s="48"/>
      <c r="C85" s="359"/>
      <c r="D85" s="359"/>
      <c r="E85" s="359"/>
      <c r="F85" s="359"/>
      <c r="G85" s="359"/>
      <c r="H85" s="359"/>
      <c r="I85" s="359"/>
      <c r="J85" s="359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</row>
    <row r="86">
      <c r="A86" s="48"/>
      <c r="B86" s="48"/>
      <c r="C86" s="359"/>
      <c r="D86" s="359"/>
      <c r="E86" s="359"/>
      <c r="F86" s="359"/>
      <c r="G86" s="359"/>
      <c r="H86" s="359"/>
      <c r="I86" s="359"/>
      <c r="J86" s="359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>
      <c r="A87" s="48"/>
      <c r="B87" s="48"/>
      <c r="C87" s="359"/>
      <c r="D87" s="359"/>
      <c r="E87" s="359"/>
      <c r="F87" s="359"/>
      <c r="G87" s="359"/>
      <c r="H87" s="359"/>
      <c r="I87" s="359"/>
      <c r="J87" s="359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>
      <c r="A88" s="48"/>
      <c r="B88" s="48"/>
      <c r="C88" s="359"/>
      <c r="D88" s="359"/>
      <c r="E88" s="359"/>
      <c r="F88" s="359"/>
      <c r="G88" s="359"/>
      <c r="H88" s="359"/>
      <c r="I88" s="359"/>
      <c r="J88" s="359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>
      <c r="A89" s="48"/>
      <c r="B89" s="48"/>
      <c r="C89" s="359"/>
      <c r="D89" s="359"/>
      <c r="E89" s="359"/>
      <c r="F89" s="359"/>
      <c r="G89" s="359"/>
      <c r="H89" s="359"/>
      <c r="I89" s="359"/>
      <c r="J89" s="359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</row>
    <row r="90">
      <c r="A90" s="48"/>
      <c r="B90" s="48"/>
      <c r="C90" s="359"/>
      <c r="D90" s="359"/>
      <c r="E90" s="359"/>
      <c r="F90" s="359"/>
      <c r="G90" s="359"/>
      <c r="H90" s="359"/>
      <c r="I90" s="359"/>
      <c r="J90" s="359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</row>
    <row r="91">
      <c r="A91" s="48"/>
      <c r="B91" s="48"/>
      <c r="C91" s="359"/>
      <c r="D91" s="359"/>
      <c r="E91" s="359"/>
      <c r="F91" s="359"/>
      <c r="G91" s="359"/>
      <c r="H91" s="359"/>
      <c r="I91" s="359"/>
      <c r="J91" s="359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</row>
    <row r="92">
      <c r="A92" s="48"/>
      <c r="B92" s="48"/>
      <c r="C92" s="359"/>
      <c r="D92" s="359"/>
      <c r="E92" s="359"/>
      <c r="F92" s="359"/>
      <c r="G92" s="359"/>
      <c r="H92" s="359"/>
      <c r="I92" s="359"/>
      <c r="J92" s="359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</row>
    <row r="93">
      <c r="A93" s="48"/>
      <c r="B93" s="48"/>
      <c r="C93" s="359"/>
      <c r="D93" s="359"/>
      <c r="E93" s="359"/>
      <c r="F93" s="359"/>
      <c r="G93" s="359"/>
      <c r="H93" s="359"/>
      <c r="I93" s="359"/>
      <c r="J93" s="359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>
      <c r="A94" s="48"/>
      <c r="B94" s="48"/>
      <c r="C94" s="359"/>
      <c r="D94" s="359"/>
      <c r="E94" s="359"/>
      <c r="F94" s="359"/>
      <c r="G94" s="359"/>
      <c r="H94" s="359"/>
      <c r="I94" s="359"/>
      <c r="J94" s="359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</row>
    <row r="95">
      <c r="A95" s="48"/>
      <c r="B95" s="48"/>
      <c r="C95" s="359"/>
      <c r="D95" s="359"/>
      <c r="E95" s="359"/>
      <c r="F95" s="359"/>
      <c r="G95" s="359"/>
      <c r="H95" s="359"/>
      <c r="I95" s="359"/>
      <c r="J95" s="359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</row>
    <row r="96">
      <c r="A96" s="48"/>
      <c r="B96" s="48"/>
      <c r="C96" s="359"/>
      <c r="D96" s="359"/>
      <c r="E96" s="359"/>
      <c r="F96" s="359"/>
      <c r="G96" s="359"/>
      <c r="H96" s="359"/>
      <c r="I96" s="359"/>
      <c r="J96" s="359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</row>
    <row r="97">
      <c r="A97" s="48"/>
      <c r="B97" s="48"/>
      <c r="C97" s="359"/>
      <c r="D97" s="359"/>
      <c r="E97" s="359"/>
      <c r="F97" s="359"/>
      <c r="G97" s="359"/>
      <c r="H97" s="359"/>
      <c r="I97" s="359"/>
      <c r="J97" s="359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</row>
    <row r="98">
      <c r="A98" s="48"/>
      <c r="B98" s="48"/>
      <c r="C98" s="359"/>
      <c r="D98" s="359"/>
      <c r="E98" s="359"/>
      <c r="F98" s="359"/>
      <c r="G98" s="359"/>
      <c r="H98" s="359"/>
      <c r="I98" s="359"/>
      <c r="J98" s="359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</row>
    <row r="99">
      <c r="A99" s="48"/>
      <c r="B99" s="48"/>
      <c r="C99" s="359"/>
      <c r="D99" s="359"/>
      <c r="E99" s="359"/>
      <c r="F99" s="359"/>
      <c r="G99" s="359"/>
      <c r="H99" s="359"/>
      <c r="I99" s="359"/>
      <c r="J99" s="359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</row>
    <row r="100">
      <c r="A100" s="48"/>
      <c r="B100" s="48"/>
      <c r="C100" s="359"/>
      <c r="D100" s="359"/>
      <c r="E100" s="359"/>
      <c r="F100" s="359"/>
      <c r="G100" s="359"/>
      <c r="H100" s="359"/>
      <c r="I100" s="359"/>
      <c r="J100" s="359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>
      <c r="A101" s="48"/>
      <c r="B101" s="48"/>
      <c r="C101" s="359"/>
      <c r="D101" s="359"/>
      <c r="E101" s="359"/>
      <c r="F101" s="359"/>
      <c r="G101" s="359"/>
      <c r="H101" s="359"/>
      <c r="I101" s="359"/>
      <c r="J101" s="359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</row>
    <row r="102">
      <c r="A102" s="48"/>
      <c r="B102" s="48"/>
      <c r="C102" s="359"/>
      <c r="D102" s="359"/>
      <c r="E102" s="359"/>
      <c r="F102" s="359"/>
      <c r="G102" s="359"/>
      <c r="H102" s="359"/>
      <c r="I102" s="359"/>
      <c r="J102" s="359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</row>
    <row r="103">
      <c r="A103" s="48"/>
      <c r="B103" s="48"/>
      <c r="C103" s="359"/>
      <c r="D103" s="359"/>
      <c r="E103" s="359"/>
      <c r="F103" s="359"/>
      <c r="G103" s="359"/>
      <c r="H103" s="359"/>
      <c r="I103" s="359"/>
      <c r="J103" s="359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>
      <c r="A104" s="48"/>
      <c r="B104" s="48"/>
      <c r="C104" s="359"/>
      <c r="D104" s="359"/>
      <c r="E104" s="359"/>
      <c r="F104" s="359"/>
      <c r="G104" s="359"/>
      <c r="H104" s="359"/>
      <c r="I104" s="359"/>
      <c r="J104" s="359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>
      <c r="A105" s="48"/>
      <c r="B105" s="48"/>
      <c r="C105" s="359"/>
      <c r="D105" s="359"/>
      <c r="E105" s="359"/>
      <c r="F105" s="359"/>
      <c r="G105" s="359"/>
      <c r="H105" s="359"/>
      <c r="I105" s="359"/>
      <c r="J105" s="359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>
      <c r="A106" s="48"/>
      <c r="B106" s="48"/>
      <c r="C106" s="359"/>
      <c r="D106" s="359"/>
      <c r="E106" s="359"/>
      <c r="F106" s="359"/>
      <c r="G106" s="359"/>
      <c r="H106" s="359"/>
      <c r="I106" s="359"/>
      <c r="J106" s="359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>
      <c r="A107" s="48"/>
      <c r="B107" s="48"/>
      <c r="C107" s="359"/>
      <c r="D107" s="359"/>
      <c r="E107" s="359"/>
      <c r="F107" s="359"/>
      <c r="G107" s="359"/>
      <c r="H107" s="359"/>
      <c r="I107" s="359"/>
      <c r="J107" s="359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>
      <c r="A108" s="48"/>
      <c r="B108" s="48"/>
      <c r="C108" s="359"/>
      <c r="D108" s="359"/>
      <c r="E108" s="359"/>
      <c r="F108" s="359"/>
      <c r="G108" s="359"/>
      <c r="H108" s="359"/>
      <c r="I108" s="359"/>
      <c r="J108" s="359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>
      <c r="A109" s="48"/>
      <c r="B109" s="48"/>
      <c r="C109" s="359"/>
      <c r="D109" s="359"/>
      <c r="E109" s="359"/>
      <c r="F109" s="359"/>
      <c r="G109" s="359"/>
      <c r="H109" s="359"/>
      <c r="I109" s="359"/>
      <c r="J109" s="359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>
      <c r="A110" s="48"/>
      <c r="B110" s="48"/>
      <c r="C110" s="359"/>
      <c r="D110" s="359"/>
      <c r="E110" s="359"/>
      <c r="F110" s="359"/>
      <c r="G110" s="359"/>
      <c r="H110" s="359"/>
      <c r="I110" s="359"/>
      <c r="J110" s="359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>
      <c r="A111" s="48"/>
      <c r="B111" s="48"/>
      <c r="C111" s="359"/>
      <c r="D111" s="359"/>
      <c r="E111" s="359"/>
      <c r="F111" s="359"/>
      <c r="G111" s="359"/>
      <c r="H111" s="359"/>
      <c r="I111" s="359"/>
      <c r="J111" s="359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>
      <c r="A112" s="48"/>
      <c r="B112" s="48"/>
      <c r="C112" s="359"/>
      <c r="D112" s="359"/>
      <c r="E112" s="359"/>
      <c r="F112" s="359"/>
      <c r="G112" s="359"/>
      <c r="H112" s="359"/>
      <c r="I112" s="359"/>
      <c r="J112" s="359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>
      <c r="A113" s="48"/>
      <c r="B113" s="48"/>
      <c r="C113" s="359"/>
      <c r="D113" s="359"/>
      <c r="E113" s="359"/>
      <c r="F113" s="359"/>
      <c r="G113" s="359"/>
      <c r="H113" s="359"/>
      <c r="I113" s="359"/>
      <c r="J113" s="359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>
      <c r="A114" s="48"/>
      <c r="B114" s="48"/>
      <c r="C114" s="359"/>
      <c r="D114" s="359"/>
      <c r="E114" s="359"/>
      <c r="F114" s="359"/>
      <c r="G114" s="359"/>
      <c r="H114" s="359"/>
      <c r="I114" s="359"/>
      <c r="J114" s="359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>
      <c r="A115" s="48"/>
      <c r="B115" s="48"/>
      <c r="C115" s="359"/>
      <c r="D115" s="359"/>
      <c r="E115" s="359"/>
      <c r="F115" s="359"/>
      <c r="G115" s="359"/>
      <c r="H115" s="359"/>
      <c r="I115" s="359"/>
      <c r="J115" s="359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>
      <c r="A116" s="48"/>
      <c r="B116" s="48"/>
      <c r="C116" s="359"/>
      <c r="D116" s="359"/>
      <c r="E116" s="359"/>
      <c r="F116" s="359"/>
      <c r="G116" s="359"/>
      <c r="H116" s="359"/>
      <c r="I116" s="359"/>
      <c r="J116" s="359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>
      <c r="A117" s="48"/>
      <c r="B117" s="48"/>
      <c r="C117" s="359"/>
      <c r="D117" s="359"/>
      <c r="E117" s="359"/>
      <c r="F117" s="359"/>
      <c r="G117" s="359"/>
      <c r="H117" s="359"/>
      <c r="I117" s="359"/>
      <c r="J117" s="359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>
      <c r="A118" s="48"/>
      <c r="B118" s="48"/>
      <c r="C118" s="359"/>
      <c r="D118" s="359"/>
      <c r="E118" s="359"/>
      <c r="F118" s="359"/>
      <c r="G118" s="359"/>
      <c r="H118" s="359"/>
      <c r="I118" s="359"/>
      <c r="J118" s="359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>
      <c r="A119" s="48"/>
      <c r="B119" s="48"/>
      <c r="C119" s="359"/>
      <c r="D119" s="359"/>
      <c r="E119" s="359"/>
      <c r="F119" s="359"/>
      <c r="G119" s="359"/>
      <c r="H119" s="359"/>
      <c r="I119" s="359"/>
      <c r="J119" s="359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>
      <c r="A120" s="48"/>
      <c r="B120" s="48"/>
      <c r="C120" s="359"/>
      <c r="D120" s="359"/>
      <c r="E120" s="359"/>
      <c r="F120" s="359"/>
      <c r="G120" s="359"/>
      <c r="H120" s="359"/>
      <c r="I120" s="359"/>
      <c r="J120" s="359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>
      <c r="A121" s="48"/>
      <c r="B121" s="48"/>
      <c r="C121" s="359"/>
      <c r="D121" s="359"/>
      <c r="E121" s="359"/>
      <c r="F121" s="359"/>
      <c r="G121" s="359"/>
      <c r="H121" s="359"/>
      <c r="I121" s="359"/>
      <c r="J121" s="359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>
      <c r="A122" s="48"/>
      <c r="B122" s="48"/>
      <c r="C122" s="359"/>
      <c r="D122" s="359"/>
      <c r="E122" s="359"/>
      <c r="F122" s="359"/>
      <c r="G122" s="359"/>
      <c r="H122" s="359"/>
      <c r="I122" s="359"/>
      <c r="J122" s="359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>
      <c r="A123" s="48"/>
      <c r="B123" s="48"/>
      <c r="C123" s="359"/>
      <c r="D123" s="359"/>
      <c r="E123" s="359"/>
      <c r="F123" s="359"/>
      <c r="G123" s="359"/>
      <c r="H123" s="359"/>
      <c r="I123" s="359"/>
      <c r="J123" s="359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>
      <c r="A124" s="48"/>
      <c r="B124" s="48"/>
      <c r="C124" s="359"/>
      <c r="D124" s="359"/>
      <c r="E124" s="359"/>
      <c r="F124" s="359"/>
      <c r="G124" s="359"/>
      <c r="H124" s="359"/>
      <c r="I124" s="359"/>
      <c r="J124" s="359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>
      <c r="A125" s="48"/>
      <c r="B125" s="48"/>
      <c r="C125" s="359"/>
      <c r="D125" s="359"/>
      <c r="E125" s="359"/>
      <c r="F125" s="359"/>
      <c r="G125" s="359"/>
      <c r="H125" s="359"/>
      <c r="I125" s="359"/>
      <c r="J125" s="359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>
      <c r="A126" s="48"/>
      <c r="B126" s="48"/>
      <c r="C126" s="359"/>
      <c r="D126" s="359"/>
      <c r="E126" s="359"/>
      <c r="F126" s="359"/>
      <c r="G126" s="359"/>
      <c r="H126" s="359"/>
      <c r="I126" s="359"/>
      <c r="J126" s="359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>
      <c r="A127" s="48"/>
      <c r="B127" s="48"/>
      <c r="C127" s="359"/>
      <c r="D127" s="359"/>
      <c r="E127" s="359"/>
      <c r="F127" s="359"/>
      <c r="G127" s="359"/>
      <c r="H127" s="359"/>
      <c r="I127" s="359"/>
      <c r="J127" s="359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>
      <c r="A128" s="48"/>
      <c r="B128" s="48"/>
      <c r="C128" s="359"/>
      <c r="D128" s="359"/>
      <c r="E128" s="359"/>
      <c r="F128" s="359"/>
      <c r="G128" s="359"/>
      <c r="H128" s="359"/>
      <c r="I128" s="359"/>
      <c r="J128" s="359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>
      <c r="A129" s="48"/>
      <c r="B129" s="48"/>
      <c r="C129" s="359"/>
      <c r="D129" s="359"/>
      <c r="E129" s="359"/>
      <c r="F129" s="359"/>
      <c r="G129" s="359"/>
      <c r="H129" s="359"/>
      <c r="I129" s="359"/>
      <c r="J129" s="359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>
      <c r="A130" s="48"/>
      <c r="B130" s="48"/>
      <c r="C130" s="359"/>
      <c r="D130" s="359"/>
      <c r="E130" s="359"/>
      <c r="F130" s="359"/>
      <c r="G130" s="359"/>
      <c r="H130" s="359"/>
      <c r="I130" s="359"/>
      <c r="J130" s="359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>
      <c r="A131" s="48"/>
      <c r="B131" s="48"/>
      <c r="C131" s="359"/>
      <c r="D131" s="359"/>
      <c r="E131" s="359"/>
      <c r="F131" s="359"/>
      <c r="G131" s="359"/>
      <c r="H131" s="359"/>
      <c r="I131" s="359"/>
      <c r="J131" s="359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>
      <c r="A132" s="48"/>
      <c r="B132" s="48"/>
      <c r="C132" s="359"/>
      <c r="D132" s="359"/>
      <c r="E132" s="359"/>
      <c r="F132" s="359"/>
      <c r="G132" s="359"/>
      <c r="H132" s="359"/>
      <c r="I132" s="359"/>
      <c r="J132" s="359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>
      <c r="A133" s="48"/>
      <c r="B133" s="48"/>
      <c r="C133" s="359"/>
      <c r="D133" s="359"/>
      <c r="E133" s="359"/>
      <c r="F133" s="359"/>
      <c r="G133" s="359"/>
      <c r="H133" s="359"/>
      <c r="I133" s="359"/>
      <c r="J133" s="359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>
      <c r="A134" s="48"/>
      <c r="B134" s="48"/>
      <c r="C134" s="359"/>
      <c r="D134" s="359"/>
      <c r="E134" s="359"/>
      <c r="F134" s="359"/>
      <c r="G134" s="359"/>
      <c r="H134" s="359"/>
      <c r="I134" s="359"/>
      <c r="J134" s="359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>
      <c r="A135" s="48"/>
      <c r="B135" s="48"/>
      <c r="C135" s="359"/>
      <c r="D135" s="359"/>
      <c r="E135" s="359"/>
      <c r="F135" s="359"/>
      <c r="G135" s="359"/>
      <c r="H135" s="359"/>
      <c r="I135" s="359"/>
      <c r="J135" s="359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</row>
    <row r="136">
      <c r="A136" s="48"/>
      <c r="B136" s="48"/>
      <c r="C136" s="359"/>
      <c r="D136" s="359"/>
      <c r="E136" s="359"/>
      <c r="F136" s="359"/>
      <c r="G136" s="359"/>
      <c r="H136" s="359"/>
      <c r="I136" s="359"/>
      <c r="J136" s="359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</row>
    <row r="137">
      <c r="A137" s="48"/>
      <c r="B137" s="48"/>
      <c r="C137" s="359"/>
      <c r="D137" s="359"/>
      <c r="E137" s="359"/>
      <c r="F137" s="359"/>
      <c r="G137" s="359"/>
      <c r="H137" s="359"/>
      <c r="I137" s="359"/>
      <c r="J137" s="359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</row>
    <row r="138">
      <c r="A138" s="48"/>
      <c r="B138" s="48"/>
      <c r="C138" s="359"/>
      <c r="D138" s="359"/>
      <c r="E138" s="359"/>
      <c r="F138" s="359"/>
      <c r="G138" s="359"/>
      <c r="H138" s="359"/>
      <c r="I138" s="359"/>
      <c r="J138" s="359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</row>
    <row r="139">
      <c r="A139" s="48"/>
      <c r="B139" s="48"/>
      <c r="C139" s="359"/>
      <c r="D139" s="359"/>
      <c r="E139" s="359"/>
      <c r="F139" s="359"/>
      <c r="G139" s="359"/>
      <c r="H139" s="359"/>
      <c r="I139" s="359"/>
      <c r="J139" s="359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</row>
    <row r="140">
      <c r="A140" s="48"/>
      <c r="B140" s="48"/>
      <c r="C140" s="359"/>
      <c r="D140" s="359"/>
      <c r="E140" s="359"/>
      <c r="F140" s="359"/>
      <c r="G140" s="359"/>
      <c r="H140" s="359"/>
      <c r="I140" s="359"/>
      <c r="J140" s="359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</row>
    <row r="141">
      <c r="A141" s="48"/>
      <c r="B141" s="48"/>
      <c r="C141" s="359"/>
      <c r="D141" s="359"/>
      <c r="E141" s="359"/>
      <c r="F141" s="359"/>
      <c r="G141" s="359"/>
      <c r="H141" s="359"/>
      <c r="I141" s="359"/>
      <c r="J141" s="359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</row>
    <row r="142">
      <c r="A142" s="48"/>
      <c r="B142" s="48"/>
      <c r="C142" s="359"/>
      <c r="D142" s="359"/>
      <c r="E142" s="359"/>
      <c r="F142" s="359"/>
      <c r="G142" s="359"/>
      <c r="H142" s="359"/>
      <c r="I142" s="359"/>
      <c r="J142" s="359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</row>
    <row r="143">
      <c r="A143" s="48"/>
      <c r="B143" s="48"/>
      <c r="C143" s="359"/>
      <c r="D143" s="359"/>
      <c r="E143" s="359"/>
      <c r="F143" s="359"/>
      <c r="G143" s="359"/>
      <c r="H143" s="359"/>
      <c r="I143" s="359"/>
      <c r="J143" s="359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</row>
    <row r="144">
      <c r="A144" s="48"/>
      <c r="B144" s="48"/>
      <c r="C144" s="359"/>
      <c r="D144" s="359"/>
      <c r="E144" s="359"/>
      <c r="F144" s="359"/>
      <c r="G144" s="359"/>
      <c r="H144" s="359"/>
      <c r="I144" s="359"/>
      <c r="J144" s="359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</row>
    <row r="145">
      <c r="A145" s="48"/>
      <c r="B145" s="48"/>
      <c r="C145" s="359"/>
      <c r="D145" s="359"/>
      <c r="E145" s="359"/>
      <c r="F145" s="359"/>
      <c r="G145" s="359"/>
      <c r="H145" s="359"/>
      <c r="I145" s="359"/>
      <c r="J145" s="359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</row>
    <row r="146">
      <c r="A146" s="48"/>
      <c r="B146" s="48"/>
      <c r="C146" s="359"/>
      <c r="D146" s="359"/>
      <c r="E146" s="359"/>
      <c r="F146" s="359"/>
      <c r="G146" s="359"/>
      <c r="H146" s="359"/>
      <c r="I146" s="359"/>
      <c r="J146" s="359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</row>
    <row r="147">
      <c r="A147" s="48"/>
      <c r="B147" s="48"/>
      <c r="C147" s="359"/>
      <c r="D147" s="359"/>
      <c r="E147" s="359"/>
      <c r="F147" s="359"/>
      <c r="G147" s="359"/>
      <c r="H147" s="359"/>
      <c r="I147" s="359"/>
      <c r="J147" s="359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</row>
    <row r="148">
      <c r="A148" s="48"/>
      <c r="B148" s="48"/>
      <c r="C148" s="359"/>
      <c r="D148" s="359"/>
      <c r="E148" s="359"/>
      <c r="F148" s="359"/>
      <c r="G148" s="359"/>
      <c r="H148" s="359"/>
      <c r="I148" s="359"/>
      <c r="J148" s="359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</row>
    <row r="149">
      <c r="A149" s="48"/>
      <c r="B149" s="48"/>
      <c r="C149" s="359"/>
      <c r="D149" s="359"/>
      <c r="E149" s="359"/>
      <c r="F149" s="359"/>
      <c r="G149" s="359"/>
      <c r="H149" s="359"/>
      <c r="I149" s="359"/>
      <c r="J149" s="359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</row>
    <row r="150">
      <c r="A150" s="48"/>
      <c r="B150" s="48"/>
      <c r="C150" s="359"/>
      <c r="D150" s="359"/>
      <c r="E150" s="359"/>
      <c r="F150" s="359"/>
      <c r="G150" s="359"/>
      <c r="H150" s="359"/>
      <c r="I150" s="359"/>
      <c r="J150" s="359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</row>
    <row r="151">
      <c r="A151" s="48"/>
      <c r="B151" s="48"/>
      <c r="C151" s="359"/>
      <c r="D151" s="359"/>
      <c r="E151" s="359"/>
      <c r="F151" s="359"/>
      <c r="G151" s="359"/>
      <c r="H151" s="359"/>
      <c r="I151" s="359"/>
      <c r="J151" s="359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</row>
    <row r="152">
      <c r="A152" s="48"/>
      <c r="B152" s="48"/>
      <c r="C152" s="359"/>
      <c r="D152" s="359"/>
      <c r="E152" s="359"/>
      <c r="F152" s="359"/>
      <c r="G152" s="359"/>
      <c r="H152" s="359"/>
      <c r="I152" s="359"/>
      <c r="J152" s="359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</row>
    <row r="153">
      <c r="A153" s="48"/>
      <c r="B153" s="48"/>
      <c r="C153" s="359"/>
      <c r="D153" s="359"/>
      <c r="E153" s="359"/>
      <c r="F153" s="359"/>
      <c r="G153" s="359"/>
      <c r="H153" s="359"/>
      <c r="I153" s="359"/>
      <c r="J153" s="359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</row>
    <row r="154">
      <c r="A154" s="48"/>
      <c r="B154" s="48"/>
      <c r="C154" s="359"/>
      <c r="D154" s="359"/>
      <c r="E154" s="359"/>
      <c r="F154" s="359"/>
      <c r="G154" s="359"/>
      <c r="H154" s="359"/>
      <c r="I154" s="359"/>
      <c r="J154" s="359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>
      <c r="A155" s="48"/>
      <c r="B155" s="48"/>
      <c r="C155" s="359"/>
      <c r="D155" s="359"/>
      <c r="E155" s="359"/>
      <c r="F155" s="359"/>
      <c r="G155" s="359"/>
      <c r="H155" s="359"/>
      <c r="I155" s="359"/>
      <c r="J155" s="359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>
      <c r="A156" s="48"/>
      <c r="B156" s="48"/>
      <c r="C156" s="359"/>
      <c r="D156" s="359"/>
      <c r="E156" s="359"/>
      <c r="F156" s="359"/>
      <c r="G156" s="359"/>
      <c r="H156" s="359"/>
      <c r="I156" s="359"/>
      <c r="J156" s="359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>
      <c r="A157" s="48"/>
      <c r="B157" s="48"/>
      <c r="C157" s="359"/>
      <c r="D157" s="359"/>
      <c r="E157" s="359"/>
      <c r="F157" s="359"/>
      <c r="G157" s="359"/>
      <c r="H157" s="359"/>
      <c r="I157" s="359"/>
      <c r="J157" s="359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>
      <c r="A158" s="48"/>
      <c r="B158" s="48"/>
      <c r="C158" s="359"/>
      <c r="D158" s="359"/>
      <c r="E158" s="359"/>
      <c r="F158" s="359"/>
      <c r="G158" s="359"/>
      <c r="H158" s="359"/>
      <c r="I158" s="359"/>
      <c r="J158" s="359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>
      <c r="A159" s="48"/>
      <c r="B159" s="48"/>
      <c r="C159" s="359"/>
      <c r="D159" s="359"/>
      <c r="E159" s="359"/>
      <c r="F159" s="359"/>
      <c r="G159" s="359"/>
      <c r="H159" s="359"/>
      <c r="I159" s="359"/>
      <c r="J159" s="359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>
      <c r="A160" s="48"/>
      <c r="B160" s="48"/>
      <c r="C160" s="359"/>
      <c r="D160" s="359"/>
      <c r="E160" s="359"/>
      <c r="F160" s="359"/>
      <c r="G160" s="359"/>
      <c r="H160" s="359"/>
      <c r="I160" s="359"/>
      <c r="J160" s="359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>
      <c r="A161" s="48"/>
      <c r="B161" s="48"/>
      <c r="C161" s="359"/>
      <c r="D161" s="359"/>
      <c r="E161" s="359"/>
      <c r="F161" s="359"/>
      <c r="G161" s="359"/>
      <c r="H161" s="359"/>
      <c r="I161" s="359"/>
      <c r="J161" s="359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>
      <c r="A162" s="48"/>
      <c r="B162" s="48"/>
      <c r="C162" s="359"/>
      <c r="D162" s="359"/>
      <c r="E162" s="359"/>
      <c r="F162" s="359"/>
      <c r="G162" s="359"/>
      <c r="H162" s="359"/>
      <c r="I162" s="359"/>
      <c r="J162" s="359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>
      <c r="A163" s="48"/>
      <c r="B163" s="48"/>
      <c r="C163" s="359"/>
      <c r="D163" s="359"/>
      <c r="E163" s="359"/>
      <c r="F163" s="359"/>
      <c r="G163" s="359"/>
      <c r="H163" s="359"/>
      <c r="I163" s="359"/>
      <c r="J163" s="359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>
      <c r="A164" s="48"/>
      <c r="B164" s="48"/>
      <c r="C164" s="359"/>
      <c r="D164" s="359"/>
      <c r="E164" s="359"/>
      <c r="F164" s="359"/>
      <c r="G164" s="359"/>
      <c r="H164" s="359"/>
      <c r="I164" s="359"/>
      <c r="J164" s="359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>
      <c r="A165" s="48"/>
      <c r="B165" s="48"/>
      <c r="C165" s="359"/>
      <c r="D165" s="359"/>
      <c r="E165" s="359"/>
      <c r="F165" s="359"/>
      <c r="G165" s="359"/>
      <c r="H165" s="359"/>
      <c r="I165" s="359"/>
      <c r="J165" s="359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>
      <c r="A166" s="48"/>
      <c r="B166" s="48"/>
      <c r="C166" s="359"/>
      <c r="D166" s="359"/>
      <c r="E166" s="359"/>
      <c r="F166" s="359"/>
      <c r="G166" s="359"/>
      <c r="H166" s="359"/>
      <c r="I166" s="359"/>
      <c r="J166" s="359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>
      <c r="A167" s="48"/>
      <c r="B167" s="48"/>
      <c r="C167" s="359"/>
      <c r="D167" s="359"/>
      <c r="E167" s="359"/>
      <c r="F167" s="359"/>
      <c r="G167" s="359"/>
      <c r="H167" s="359"/>
      <c r="I167" s="359"/>
      <c r="J167" s="359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>
      <c r="A168" s="48"/>
      <c r="B168" s="48"/>
      <c r="C168" s="359"/>
      <c r="D168" s="359"/>
      <c r="E168" s="359"/>
      <c r="F168" s="359"/>
      <c r="G168" s="359"/>
      <c r="H168" s="359"/>
      <c r="I168" s="359"/>
      <c r="J168" s="359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>
      <c r="A169" s="48"/>
      <c r="B169" s="48"/>
      <c r="C169" s="359"/>
      <c r="D169" s="359"/>
      <c r="E169" s="359"/>
      <c r="F169" s="359"/>
      <c r="G169" s="359"/>
      <c r="H169" s="359"/>
      <c r="I169" s="359"/>
      <c r="J169" s="359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>
      <c r="A170" s="48"/>
      <c r="B170" s="48"/>
      <c r="C170" s="359"/>
      <c r="D170" s="359"/>
      <c r="E170" s="359"/>
      <c r="F170" s="359"/>
      <c r="G170" s="359"/>
      <c r="H170" s="359"/>
      <c r="I170" s="359"/>
      <c r="J170" s="359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>
      <c r="A171" s="48"/>
      <c r="B171" s="48"/>
      <c r="C171" s="359"/>
      <c r="D171" s="359"/>
      <c r="E171" s="359"/>
      <c r="F171" s="359"/>
      <c r="G171" s="359"/>
      <c r="H171" s="359"/>
      <c r="I171" s="359"/>
      <c r="J171" s="359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>
      <c r="A172" s="48"/>
      <c r="B172" s="48"/>
      <c r="C172" s="359"/>
      <c r="D172" s="359"/>
      <c r="E172" s="359"/>
      <c r="F172" s="359"/>
      <c r="G172" s="359"/>
      <c r="H172" s="359"/>
      <c r="I172" s="359"/>
      <c r="J172" s="359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>
      <c r="A173" s="48"/>
      <c r="B173" s="48"/>
      <c r="C173" s="359"/>
      <c r="D173" s="359"/>
      <c r="E173" s="359"/>
      <c r="F173" s="359"/>
      <c r="G173" s="359"/>
      <c r="H173" s="359"/>
      <c r="I173" s="359"/>
      <c r="J173" s="359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>
      <c r="A174" s="48"/>
      <c r="B174" s="48"/>
      <c r="C174" s="359"/>
      <c r="D174" s="359"/>
      <c r="E174" s="359"/>
      <c r="F174" s="359"/>
      <c r="G174" s="359"/>
      <c r="H174" s="359"/>
      <c r="I174" s="359"/>
      <c r="J174" s="359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>
      <c r="A175" s="48"/>
      <c r="B175" s="48"/>
      <c r="C175" s="359"/>
      <c r="D175" s="359"/>
      <c r="E175" s="359"/>
      <c r="F175" s="359"/>
      <c r="G175" s="359"/>
      <c r="H175" s="359"/>
      <c r="I175" s="359"/>
      <c r="J175" s="359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>
      <c r="A176" s="48"/>
      <c r="B176" s="48"/>
      <c r="C176" s="359"/>
      <c r="D176" s="359"/>
      <c r="E176" s="359"/>
      <c r="F176" s="359"/>
      <c r="G176" s="359"/>
      <c r="H176" s="359"/>
      <c r="I176" s="359"/>
      <c r="J176" s="359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>
      <c r="A177" s="48"/>
      <c r="B177" s="48"/>
      <c r="C177" s="359"/>
      <c r="D177" s="359"/>
      <c r="E177" s="359"/>
      <c r="F177" s="359"/>
      <c r="G177" s="359"/>
      <c r="H177" s="359"/>
      <c r="I177" s="359"/>
      <c r="J177" s="359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>
      <c r="A178" s="48"/>
      <c r="B178" s="48"/>
      <c r="C178" s="359"/>
      <c r="D178" s="359"/>
      <c r="E178" s="359"/>
      <c r="F178" s="359"/>
      <c r="G178" s="359"/>
      <c r="H178" s="359"/>
      <c r="I178" s="359"/>
      <c r="J178" s="359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>
      <c r="A179" s="48"/>
      <c r="B179" s="48"/>
      <c r="C179" s="359"/>
      <c r="D179" s="359"/>
      <c r="E179" s="359"/>
      <c r="F179" s="359"/>
      <c r="G179" s="359"/>
      <c r="H179" s="359"/>
      <c r="I179" s="359"/>
      <c r="J179" s="359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>
      <c r="A180" s="48"/>
      <c r="B180" s="48"/>
      <c r="C180" s="359"/>
      <c r="D180" s="359"/>
      <c r="E180" s="359"/>
      <c r="F180" s="359"/>
      <c r="G180" s="359"/>
      <c r="H180" s="359"/>
      <c r="I180" s="359"/>
      <c r="J180" s="359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>
      <c r="A181" s="48"/>
      <c r="B181" s="48"/>
      <c r="C181" s="359"/>
      <c r="D181" s="359"/>
      <c r="E181" s="359"/>
      <c r="F181" s="359"/>
      <c r="G181" s="359"/>
      <c r="H181" s="359"/>
      <c r="I181" s="359"/>
      <c r="J181" s="359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>
      <c r="A182" s="48"/>
      <c r="B182" s="48"/>
      <c r="C182" s="359"/>
      <c r="D182" s="359"/>
      <c r="E182" s="359"/>
      <c r="F182" s="359"/>
      <c r="G182" s="359"/>
      <c r="H182" s="359"/>
      <c r="I182" s="359"/>
      <c r="J182" s="359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>
      <c r="A183" s="48"/>
      <c r="B183" s="48"/>
      <c r="C183" s="359"/>
      <c r="D183" s="359"/>
      <c r="E183" s="359"/>
      <c r="F183" s="359"/>
      <c r="G183" s="359"/>
      <c r="H183" s="359"/>
      <c r="I183" s="359"/>
      <c r="J183" s="359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>
      <c r="A184" s="48"/>
      <c r="B184" s="48"/>
      <c r="C184" s="359"/>
      <c r="D184" s="359"/>
      <c r="E184" s="359"/>
      <c r="F184" s="359"/>
      <c r="G184" s="359"/>
      <c r="H184" s="359"/>
      <c r="I184" s="359"/>
      <c r="J184" s="359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>
      <c r="A185" s="48"/>
      <c r="B185" s="48"/>
      <c r="C185" s="359"/>
      <c r="D185" s="359"/>
      <c r="E185" s="359"/>
      <c r="F185" s="359"/>
      <c r="G185" s="359"/>
      <c r="H185" s="359"/>
      <c r="I185" s="359"/>
      <c r="J185" s="359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>
      <c r="A186" s="48"/>
      <c r="B186" s="48"/>
      <c r="C186" s="359"/>
      <c r="D186" s="359"/>
      <c r="E186" s="359"/>
      <c r="F186" s="359"/>
      <c r="G186" s="359"/>
      <c r="H186" s="359"/>
      <c r="I186" s="359"/>
      <c r="J186" s="359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>
      <c r="A187" s="48"/>
      <c r="B187" s="48"/>
      <c r="C187" s="359"/>
      <c r="D187" s="359"/>
      <c r="E187" s="359"/>
      <c r="F187" s="359"/>
      <c r="G187" s="359"/>
      <c r="H187" s="359"/>
      <c r="I187" s="359"/>
      <c r="J187" s="359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>
      <c r="A188" s="48"/>
      <c r="B188" s="48"/>
      <c r="C188" s="359"/>
      <c r="D188" s="359"/>
      <c r="E188" s="359"/>
      <c r="F188" s="359"/>
      <c r="G188" s="359"/>
      <c r="H188" s="359"/>
      <c r="I188" s="359"/>
      <c r="J188" s="359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>
      <c r="A189" s="48"/>
      <c r="B189" s="48"/>
      <c r="C189" s="359"/>
      <c r="D189" s="359"/>
      <c r="E189" s="359"/>
      <c r="F189" s="359"/>
      <c r="G189" s="359"/>
      <c r="H189" s="359"/>
      <c r="I189" s="359"/>
      <c r="J189" s="359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>
      <c r="A190" s="48"/>
      <c r="B190" s="48"/>
      <c r="C190" s="359"/>
      <c r="D190" s="359"/>
      <c r="E190" s="359"/>
      <c r="F190" s="359"/>
      <c r="G190" s="359"/>
      <c r="H190" s="359"/>
      <c r="I190" s="359"/>
      <c r="J190" s="359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>
      <c r="A191" s="48"/>
      <c r="B191" s="48"/>
      <c r="C191" s="359"/>
      <c r="D191" s="359"/>
      <c r="E191" s="359"/>
      <c r="F191" s="359"/>
      <c r="G191" s="359"/>
      <c r="H191" s="359"/>
      <c r="I191" s="359"/>
      <c r="J191" s="359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>
      <c r="A192" s="48"/>
      <c r="B192" s="48"/>
      <c r="C192" s="359"/>
      <c r="D192" s="359"/>
      <c r="E192" s="359"/>
      <c r="F192" s="359"/>
      <c r="G192" s="359"/>
      <c r="H192" s="359"/>
      <c r="I192" s="359"/>
      <c r="J192" s="359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>
      <c r="A193" s="48"/>
      <c r="B193" s="48"/>
      <c r="C193" s="359"/>
      <c r="D193" s="359"/>
      <c r="E193" s="359"/>
      <c r="F193" s="359"/>
      <c r="G193" s="359"/>
      <c r="H193" s="359"/>
      <c r="I193" s="359"/>
      <c r="J193" s="359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>
      <c r="A194" s="48"/>
      <c r="B194" s="48"/>
      <c r="C194" s="359"/>
      <c r="D194" s="359"/>
      <c r="E194" s="359"/>
      <c r="F194" s="359"/>
      <c r="G194" s="359"/>
      <c r="H194" s="359"/>
      <c r="I194" s="359"/>
      <c r="J194" s="359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>
      <c r="A195" s="48"/>
      <c r="B195" s="48"/>
      <c r="C195" s="359"/>
      <c r="D195" s="359"/>
      <c r="E195" s="359"/>
      <c r="F195" s="359"/>
      <c r="G195" s="359"/>
      <c r="H195" s="359"/>
      <c r="I195" s="359"/>
      <c r="J195" s="359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>
      <c r="A196" s="48"/>
      <c r="B196" s="48"/>
      <c r="C196" s="359"/>
      <c r="D196" s="359"/>
      <c r="E196" s="359"/>
      <c r="F196" s="359"/>
      <c r="G196" s="359"/>
      <c r="H196" s="359"/>
      <c r="I196" s="359"/>
      <c r="J196" s="359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</row>
    <row r="197">
      <c r="A197" s="48"/>
      <c r="B197" s="48"/>
      <c r="C197" s="359"/>
      <c r="D197" s="359"/>
      <c r="E197" s="359"/>
      <c r="F197" s="359"/>
      <c r="G197" s="359"/>
      <c r="H197" s="359"/>
      <c r="I197" s="359"/>
      <c r="J197" s="359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</row>
    <row r="198">
      <c r="A198" s="48"/>
      <c r="B198" s="48"/>
      <c r="C198" s="359"/>
      <c r="D198" s="359"/>
      <c r="E198" s="359"/>
      <c r="F198" s="359"/>
      <c r="G198" s="359"/>
      <c r="H198" s="359"/>
      <c r="I198" s="359"/>
      <c r="J198" s="359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</row>
    <row r="199">
      <c r="A199" s="48"/>
      <c r="B199" s="48"/>
      <c r="C199" s="359"/>
      <c r="D199" s="359"/>
      <c r="E199" s="359"/>
      <c r="F199" s="359"/>
      <c r="G199" s="359"/>
      <c r="H199" s="359"/>
      <c r="I199" s="359"/>
      <c r="J199" s="359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</row>
    <row r="200">
      <c r="A200" s="48"/>
      <c r="B200" s="48"/>
      <c r="C200" s="359"/>
      <c r="D200" s="359"/>
      <c r="E200" s="359"/>
      <c r="F200" s="359"/>
      <c r="G200" s="359"/>
      <c r="H200" s="359"/>
      <c r="I200" s="359"/>
      <c r="J200" s="359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</row>
    <row r="201">
      <c r="A201" s="48"/>
      <c r="B201" s="48"/>
      <c r="C201" s="359"/>
      <c r="D201" s="359"/>
      <c r="E201" s="359"/>
      <c r="F201" s="359"/>
      <c r="G201" s="359"/>
      <c r="H201" s="359"/>
      <c r="I201" s="359"/>
      <c r="J201" s="359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>
      <c r="A202" s="48"/>
      <c r="B202" s="48"/>
      <c r="C202" s="359"/>
      <c r="D202" s="359"/>
      <c r="E202" s="359"/>
      <c r="F202" s="359"/>
      <c r="G202" s="359"/>
      <c r="H202" s="359"/>
      <c r="I202" s="359"/>
      <c r="J202" s="359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>
      <c r="A203" s="48"/>
      <c r="B203" s="48"/>
      <c r="C203" s="359"/>
      <c r="D203" s="359"/>
      <c r="E203" s="359"/>
      <c r="F203" s="359"/>
      <c r="G203" s="359"/>
      <c r="H203" s="359"/>
      <c r="I203" s="359"/>
      <c r="J203" s="359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>
      <c r="A204" s="48"/>
      <c r="B204" s="48"/>
      <c r="C204" s="359"/>
      <c r="D204" s="359"/>
      <c r="E204" s="359"/>
      <c r="F204" s="359"/>
      <c r="G204" s="359"/>
      <c r="H204" s="359"/>
      <c r="I204" s="359"/>
      <c r="J204" s="359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>
      <c r="A205" s="48"/>
      <c r="B205" s="48"/>
      <c r="C205" s="359"/>
      <c r="D205" s="359"/>
      <c r="E205" s="359"/>
      <c r="F205" s="359"/>
      <c r="G205" s="359"/>
      <c r="H205" s="359"/>
      <c r="I205" s="359"/>
      <c r="J205" s="359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>
      <c r="A206" s="48"/>
      <c r="B206" s="48"/>
      <c r="C206" s="359"/>
      <c r="D206" s="359"/>
      <c r="E206" s="359"/>
      <c r="F206" s="359"/>
      <c r="G206" s="359"/>
      <c r="H206" s="359"/>
      <c r="I206" s="359"/>
      <c r="J206" s="359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>
      <c r="A207" s="48"/>
      <c r="B207" s="48"/>
      <c r="C207" s="359"/>
      <c r="D207" s="359"/>
      <c r="E207" s="359"/>
      <c r="F207" s="359"/>
      <c r="G207" s="359"/>
      <c r="H207" s="359"/>
      <c r="I207" s="359"/>
      <c r="J207" s="359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>
      <c r="A208" s="48"/>
      <c r="B208" s="48"/>
      <c r="C208" s="359"/>
      <c r="D208" s="359"/>
      <c r="E208" s="359"/>
      <c r="F208" s="359"/>
      <c r="G208" s="359"/>
      <c r="H208" s="359"/>
      <c r="I208" s="359"/>
      <c r="J208" s="359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>
      <c r="A209" s="48"/>
      <c r="B209" s="48"/>
      <c r="C209" s="359"/>
      <c r="D209" s="359"/>
      <c r="E209" s="359"/>
      <c r="F209" s="359"/>
      <c r="G209" s="359"/>
      <c r="H209" s="359"/>
      <c r="I209" s="359"/>
      <c r="J209" s="359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>
      <c r="A210" s="48"/>
      <c r="B210" s="48"/>
      <c r="C210" s="359"/>
      <c r="D210" s="359"/>
      <c r="E210" s="359"/>
      <c r="F210" s="359"/>
      <c r="G210" s="359"/>
      <c r="H210" s="359"/>
      <c r="I210" s="359"/>
      <c r="J210" s="359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>
      <c r="A211" s="48"/>
      <c r="B211" s="48"/>
      <c r="C211" s="359"/>
      <c r="D211" s="359"/>
      <c r="E211" s="359"/>
      <c r="F211" s="359"/>
      <c r="G211" s="359"/>
      <c r="H211" s="359"/>
      <c r="I211" s="359"/>
      <c r="J211" s="359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</row>
    <row r="212">
      <c r="A212" s="48"/>
      <c r="B212" s="48"/>
      <c r="C212" s="359"/>
      <c r="D212" s="359"/>
      <c r="E212" s="359"/>
      <c r="F212" s="359"/>
      <c r="G212" s="359"/>
      <c r="H212" s="359"/>
      <c r="I212" s="359"/>
      <c r="J212" s="359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</row>
    <row r="213">
      <c r="A213" s="48"/>
      <c r="B213" s="48"/>
      <c r="C213" s="359"/>
      <c r="D213" s="359"/>
      <c r="E213" s="359"/>
      <c r="F213" s="359"/>
      <c r="G213" s="359"/>
      <c r="H213" s="359"/>
      <c r="I213" s="359"/>
      <c r="J213" s="359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>
      <c r="A214" s="48"/>
      <c r="B214" s="48"/>
      <c r="C214" s="359"/>
      <c r="D214" s="359"/>
      <c r="E214" s="359"/>
      <c r="F214" s="359"/>
      <c r="G214" s="359"/>
      <c r="H214" s="359"/>
      <c r="I214" s="359"/>
      <c r="J214" s="359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>
      <c r="A215" s="48"/>
      <c r="B215" s="48"/>
      <c r="C215" s="359"/>
      <c r="D215" s="359"/>
      <c r="E215" s="359"/>
      <c r="F215" s="359"/>
      <c r="G215" s="359"/>
      <c r="H215" s="359"/>
      <c r="I215" s="359"/>
      <c r="J215" s="359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>
      <c r="A216" s="48"/>
      <c r="B216" s="48"/>
      <c r="C216" s="359"/>
      <c r="D216" s="359"/>
      <c r="E216" s="359"/>
      <c r="F216" s="359"/>
      <c r="G216" s="359"/>
      <c r="H216" s="359"/>
      <c r="I216" s="359"/>
      <c r="J216" s="359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>
      <c r="A217" s="48"/>
      <c r="B217" s="48"/>
      <c r="C217" s="359"/>
      <c r="D217" s="359"/>
      <c r="E217" s="359"/>
      <c r="F217" s="359"/>
      <c r="G217" s="359"/>
      <c r="H217" s="359"/>
      <c r="I217" s="359"/>
      <c r="J217" s="359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>
      <c r="A218" s="48"/>
      <c r="B218" s="48"/>
      <c r="C218" s="359"/>
      <c r="D218" s="359"/>
      <c r="E218" s="359"/>
      <c r="F218" s="359"/>
      <c r="G218" s="359"/>
      <c r="H218" s="359"/>
      <c r="I218" s="359"/>
      <c r="J218" s="359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>
      <c r="A219" s="48"/>
      <c r="B219" s="48"/>
      <c r="C219" s="359"/>
      <c r="D219" s="359"/>
      <c r="E219" s="359"/>
      <c r="F219" s="359"/>
      <c r="G219" s="359"/>
      <c r="H219" s="359"/>
      <c r="I219" s="359"/>
      <c r="J219" s="359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>
      <c r="A220" s="48"/>
      <c r="B220" s="48"/>
      <c r="C220" s="359"/>
      <c r="D220" s="359"/>
      <c r="E220" s="359"/>
      <c r="F220" s="359"/>
      <c r="G220" s="359"/>
      <c r="H220" s="359"/>
      <c r="I220" s="359"/>
      <c r="J220" s="359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>
      <c r="A221" s="48"/>
      <c r="B221" s="48"/>
      <c r="C221" s="359"/>
      <c r="D221" s="359"/>
      <c r="E221" s="359"/>
      <c r="F221" s="359"/>
      <c r="G221" s="359"/>
      <c r="H221" s="359"/>
      <c r="I221" s="359"/>
      <c r="J221" s="359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>
      <c r="A222" s="48"/>
      <c r="B222" s="48"/>
      <c r="C222" s="359"/>
      <c r="D222" s="359"/>
      <c r="E222" s="359"/>
      <c r="F222" s="359"/>
      <c r="G222" s="359"/>
      <c r="H222" s="359"/>
      <c r="I222" s="359"/>
      <c r="J222" s="359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>
      <c r="A223" s="48"/>
      <c r="B223" s="48"/>
      <c r="C223" s="359"/>
      <c r="D223" s="359"/>
      <c r="E223" s="359"/>
      <c r="F223" s="359"/>
      <c r="G223" s="359"/>
      <c r="H223" s="359"/>
      <c r="I223" s="359"/>
      <c r="J223" s="359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>
      <c r="A224" s="48"/>
      <c r="B224" s="48"/>
      <c r="C224" s="359"/>
      <c r="D224" s="359"/>
      <c r="E224" s="359"/>
      <c r="F224" s="359"/>
      <c r="G224" s="359"/>
      <c r="H224" s="359"/>
      <c r="I224" s="359"/>
      <c r="J224" s="359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>
      <c r="A225" s="48"/>
      <c r="B225" s="48"/>
      <c r="C225" s="359"/>
      <c r="D225" s="359"/>
      <c r="E225" s="359"/>
      <c r="F225" s="359"/>
      <c r="G225" s="359"/>
      <c r="H225" s="359"/>
      <c r="I225" s="359"/>
      <c r="J225" s="359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>
      <c r="A226" s="48"/>
      <c r="B226" s="48"/>
      <c r="C226" s="359"/>
      <c r="D226" s="359"/>
      <c r="E226" s="359"/>
      <c r="F226" s="359"/>
      <c r="G226" s="359"/>
      <c r="H226" s="359"/>
      <c r="I226" s="359"/>
      <c r="J226" s="359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>
      <c r="A227" s="48"/>
      <c r="B227" s="48"/>
      <c r="C227" s="359"/>
      <c r="D227" s="359"/>
      <c r="E227" s="359"/>
      <c r="F227" s="359"/>
      <c r="G227" s="359"/>
      <c r="H227" s="359"/>
      <c r="I227" s="359"/>
      <c r="J227" s="359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>
      <c r="A228" s="48"/>
      <c r="B228" s="48"/>
      <c r="C228" s="359"/>
      <c r="D228" s="359"/>
      <c r="E228" s="359"/>
      <c r="F228" s="359"/>
      <c r="G228" s="359"/>
      <c r="H228" s="359"/>
      <c r="I228" s="359"/>
      <c r="J228" s="359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>
      <c r="A229" s="48"/>
      <c r="B229" s="48"/>
      <c r="C229" s="359"/>
      <c r="D229" s="359"/>
      <c r="E229" s="359"/>
      <c r="F229" s="359"/>
      <c r="G229" s="359"/>
      <c r="H229" s="359"/>
      <c r="I229" s="359"/>
      <c r="J229" s="359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>
      <c r="A230" s="48"/>
      <c r="B230" s="48"/>
      <c r="C230" s="359"/>
      <c r="D230" s="359"/>
      <c r="E230" s="359"/>
      <c r="F230" s="359"/>
      <c r="G230" s="359"/>
      <c r="H230" s="359"/>
      <c r="I230" s="359"/>
      <c r="J230" s="359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>
      <c r="A231" s="48"/>
      <c r="B231" s="48"/>
      <c r="C231" s="359"/>
      <c r="D231" s="359"/>
      <c r="E231" s="359"/>
      <c r="F231" s="359"/>
      <c r="G231" s="359"/>
      <c r="H231" s="359"/>
      <c r="I231" s="359"/>
      <c r="J231" s="359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>
      <c r="A232" s="48"/>
      <c r="B232" s="48"/>
      <c r="C232" s="359"/>
      <c r="D232" s="359"/>
      <c r="E232" s="359"/>
      <c r="F232" s="359"/>
      <c r="G232" s="359"/>
      <c r="H232" s="359"/>
      <c r="I232" s="359"/>
      <c r="J232" s="359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>
      <c r="A233" s="48"/>
      <c r="B233" s="48"/>
      <c r="C233" s="359"/>
      <c r="D233" s="359"/>
      <c r="E233" s="359"/>
      <c r="F233" s="359"/>
      <c r="G233" s="359"/>
      <c r="H233" s="359"/>
      <c r="I233" s="359"/>
      <c r="J233" s="359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>
      <c r="A234" s="48"/>
      <c r="B234" s="48"/>
      <c r="C234" s="359"/>
      <c r="D234" s="359"/>
      <c r="E234" s="359"/>
      <c r="F234" s="359"/>
      <c r="G234" s="359"/>
      <c r="H234" s="359"/>
      <c r="I234" s="359"/>
      <c r="J234" s="359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>
      <c r="A235" s="48"/>
      <c r="B235" s="48"/>
      <c r="C235" s="359"/>
      <c r="D235" s="359"/>
      <c r="E235" s="359"/>
      <c r="F235" s="359"/>
      <c r="G235" s="359"/>
      <c r="H235" s="359"/>
      <c r="I235" s="359"/>
      <c r="J235" s="359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>
      <c r="A236" s="48"/>
      <c r="B236" s="48"/>
      <c r="C236" s="359"/>
      <c r="D236" s="359"/>
      <c r="E236" s="359"/>
      <c r="F236" s="359"/>
      <c r="G236" s="359"/>
      <c r="H236" s="359"/>
      <c r="I236" s="359"/>
      <c r="J236" s="359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>
      <c r="A237" s="48"/>
      <c r="B237" s="48"/>
      <c r="C237" s="359"/>
      <c r="D237" s="359"/>
      <c r="E237" s="359"/>
      <c r="F237" s="359"/>
      <c r="G237" s="359"/>
      <c r="H237" s="359"/>
      <c r="I237" s="359"/>
      <c r="J237" s="359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>
      <c r="A238" s="48"/>
      <c r="B238" s="48"/>
      <c r="C238" s="359"/>
      <c r="D238" s="359"/>
      <c r="E238" s="359"/>
      <c r="F238" s="359"/>
      <c r="G238" s="359"/>
      <c r="H238" s="359"/>
      <c r="I238" s="359"/>
      <c r="J238" s="359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>
      <c r="A239" s="48"/>
      <c r="B239" s="48"/>
      <c r="C239" s="359"/>
      <c r="D239" s="359"/>
      <c r="E239" s="359"/>
      <c r="F239" s="359"/>
      <c r="G239" s="359"/>
      <c r="H239" s="359"/>
      <c r="I239" s="359"/>
      <c r="J239" s="359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>
      <c r="A240" s="48"/>
      <c r="B240" s="48"/>
      <c r="C240" s="359"/>
      <c r="D240" s="359"/>
      <c r="E240" s="359"/>
      <c r="F240" s="359"/>
      <c r="G240" s="359"/>
      <c r="H240" s="359"/>
      <c r="I240" s="359"/>
      <c r="J240" s="359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>
      <c r="A241" s="48"/>
      <c r="B241" s="48"/>
      <c r="C241" s="359"/>
      <c r="D241" s="359"/>
      <c r="E241" s="359"/>
      <c r="F241" s="359"/>
      <c r="G241" s="359"/>
      <c r="H241" s="359"/>
      <c r="I241" s="359"/>
      <c r="J241" s="359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>
      <c r="A242" s="48"/>
      <c r="B242" s="48"/>
      <c r="C242" s="359"/>
      <c r="D242" s="359"/>
      <c r="E242" s="359"/>
      <c r="F242" s="359"/>
      <c r="G242" s="359"/>
      <c r="H242" s="359"/>
      <c r="I242" s="359"/>
      <c r="J242" s="359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>
      <c r="A243" s="48"/>
      <c r="B243" s="48"/>
      <c r="C243" s="359"/>
      <c r="D243" s="359"/>
      <c r="E243" s="359"/>
      <c r="F243" s="359"/>
      <c r="G243" s="359"/>
      <c r="H243" s="359"/>
      <c r="I243" s="359"/>
      <c r="J243" s="359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>
      <c r="A244" s="48"/>
      <c r="B244" s="48"/>
      <c r="C244" s="359"/>
      <c r="D244" s="359"/>
      <c r="E244" s="359"/>
      <c r="F244" s="359"/>
      <c r="G244" s="359"/>
      <c r="H244" s="359"/>
      <c r="I244" s="359"/>
      <c r="J244" s="359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>
      <c r="A245" s="48"/>
      <c r="B245" s="48"/>
      <c r="C245" s="359"/>
      <c r="D245" s="359"/>
      <c r="E245" s="359"/>
      <c r="F245" s="359"/>
      <c r="G245" s="359"/>
      <c r="H245" s="359"/>
      <c r="I245" s="359"/>
      <c r="J245" s="359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>
      <c r="A246" s="48"/>
      <c r="B246" s="48"/>
      <c r="C246" s="359"/>
      <c r="D246" s="359"/>
      <c r="E246" s="359"/>
      <c r="F246" s="359"/>
      <c r="G246" s="359"/>
      <c r="H246" s="359"/>
      <c r="I246" s="359"/>
      <c r="J246" s="359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>
      <c r="A247" s="48"/>
      <c r="B247" s="48"/>
      <c r="C247" s="359"/>
      <c r="D247" s="359"/>
      <c r="E247" s="359"/>
      <c r="F247" s="359"/>
      <c r="G247" s="359"/>
      <c r="H247" s="359"/>
      <c r="I247" s="359"/>
      <c r="J247" s="359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>
      <c r="A248" s="48"/>
      <c r="B248" s="48"/>
      <c r="C248" s="359"/>
      <c r="D248" s="359"/>
      <c r="E248" s="359"/>
      <c r="F248" s="359"/>
      <c r="G248" s="359"/>
      <c r="H248" s="359"/>
      <c r="I248" s="359"/>
      <c r="J248" s="359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>
      <c r="A249" s="48"/>
      <c r="B249" s="48"/>
      <c r="C249" s="359"/>
      <c r="D249" s="359"/>
      <c r="E249" s="359"/>
      <c r="F249" s="359"/>
      <c r="G249" s="359"/>
      <c r="H249" s="359"/>
      <c r="I249" s="359"/>
      <c r="J249" s="359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>
      <c r="A250" s="48"/>
      <c r="B250" s="48"/>
      <c r="C250" s="359"/>
      <c r="D250" s="359"/>
      <c r="E250" s="359"/>
      <c r="F250" s="359"/>
      <c r="G250" s="359"/>
      <c r="H250" s="359"/>
      <c r="I250" s="359"/>
      <c r="J250" s="359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>
      <c r="A251" s="48"/>
      <c r="B251" s="48"/>
      <c r="C251" s="359"/>
      <c r="D251" s="359"/>
      <c r="E251" s="359"/>
      <c r="F251" s="359"/>
      <c r="G251" s="359"/>
      <c r="H251" s="359"/>
      <c r="I251" s="359"/>
      <c r="J251" s="359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>
      <c r="A252" s="48"/>
      <c r="B252" s="48"/>
      <c r="C252" s="359"/>
      <c r="D252" s="359"/>
      <c r="E252" s="359"/>
      <c r="F252" s="359"/>
      <c r="G252" s="359"/>
      <c r="H252" s="359"/>
      <c r="I252" s="359"/>
      <c r="J252" s="359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>
      <c r="A253" s="48"/>
      <c r="B253" s="48"/>
      <c r="C253" s="359"/>
      <c r="D253" s="359"/>
      <c r="E253" s="359"/>
      <c r="F253" s="359"/>
      <c r="G253" s="359"/>
      <c r="H253" s="359"/>
      <c r="I253" s="359"/>
      <c r="J253" s="359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>
      <c r="A254" s="48"/>
      <c r="B254" s="48"/>
      <c r="C254" s="359"/>
      <c r="D254" s="359"/>
      <c r="E254" s="359"/>
      <c r="F254" s="359"/>
      <c r="G254" s="359"/>
      <c r="H254" s="359"/>
      <c r="I254" s="359"/>
      <c r="J254" s="359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>
      <c r="A255" s="48"/>
      <c r="B255" s="48"/>
      <c r="C255" s="359"/>
      <c r="D255" s="359"/>
      <c r="E255" s="359"/>
      <c r="F255" s="359"/>
      <c r="G255" s="359"/>
      <c r="H255" s="359"/>
      <c r="I255" s="359"/>
      <c r="J255" s="359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>
      <c r="A256" s="48"/>
      <c r="B256" s="48"/>
      <c r="C256" s="359"/>
      <c r="D256" s="359"/>
      <c r="E256" s="359"/>
      <c r="F256" s="359"/>
      <c r="G256" s="359"/>
      <c r="H256" s="359"/>
      <c r="I256" s="359"/>
      <c r="J256" s="359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>
      <c r="A257" s="48"/>
      <c r="B257" s="48"/>
      <c r="C257" s="359"/>
      <c r="D257" s="359"/>
      <c r="E257" s="359"/>
      <c r="F257" s="359"/>
      <c r="G257" s="359"/>
      <c r="H257" s="359"/>
      <c r="I257" s="359"/>
      <c r="J257" s="359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>
      <c r="A258" s="48"/>
      <c r="B258" s="48"/>
      <c r="C258" s="359"/>
      <c r="D258" s="359"/>
      <c r="E258" s="359"/>
      <c r="F258" s="359"/>
      <c r="G258" s="359"/>
      <c r="H258" s="359"/>
      <c r="I258" s="359"/>
      <c r="J258" s="359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>
      <c r="A259" s="48"/>
      <c r="B259" s="48"/>
      <c r="C259" s="359"/>
      <c r="D259" s="359"/>
      <c r="E259" s="359"/>
      <c r="F259" s="359"/>
      <c r="G259" s="359"/>
      <c r="H259" s="359"/>
      <c r="I259" s="359"/>
      <c r="J259" s="359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>
      <c r="A260" s="48"/>
      <c r="B260" s="48"/>
      <c r="C260" s="359"/>
      <c r="D260" s="359"/>
      <c r="E260" s="359"/>
      <c r="F260" s="359"/>
      <c r="G260" s="359"/>
      <c r="H260" s="359"/>
      <c r="I260" s="359"/>
      <c r="J260" s="359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>
      <c r="A261" s="48"/>
      <c r="B261" s="48"/>
      <c r="C261" s="359"/>
      <c r="D261" s="359"/>
      <c r="E261" s="359"/>
      <c r="F261" s="359"/>
      <c r="G261" s="359"/>
      <c r="H261" s="359"/>
      <c r="I261" s="359"/>
      <c r="J261" s="359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>
      <c r="A262" s="48"/>
      <c r="B262" s="48"/>
      <c r="C262" s="359"/>
      <c r="D262" s="359"/>
      <c r="E262" s="359"/>
      <c r="F262" s="359"/>
      <c r="G262" s="359"/>
      <c r="H262" s="359"/>
      <c r="I262" s="359"/>
      <c r="J262" s="359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>
      <c r="A263" s="48"/>
      <c r="B263" s="48"/>
      <c r="C263" s="359"/>
      <c r="D263" s="359"/>
      <c r="E263" s="359"/>
      <c r="F263" s="359"/>
      <c r="G263" s="359"/>
      <c r="H263" s="359"/>
      <c r="I263" s="359"/>
      <c r="J263" s="359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>
      <c r="A264" s="48"/>
      <c r="B264" s="48"/>
      <c r="C264" s="359"/>
      <c r="D264" s="359"/>
      <c r="E264" s="359"/>
      <c r="F264" s="359"/>
      <c r="G264" s="359"/>
      <c r="H264" s="359"/>
      <c r="I264" s="359"/>
      <c r="J264" s="359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>
      <c r="A265" s="48"/>
      <c r="B265" s="48"/>
      <c r="C265" s="359"/>
      <c r="D265" s="359"/>
      <c r="E265" s="359"/>
      <c r="F265" s="359"/>
      <c r="G265" s="359"/>
      <c r="H265" s="359"/>
      <c r="I265" s="359"/>
      <c r="J265" s="359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>
      <c r="A266" s="48"/>
      <c r="B266" s="48"/>
      <c r="C266" s="359"/>
      <c r="D266" s="359"/>
      <c r="E266" s="359"/>
      <c r="F266" s="359"/>
      <c r="G266" s="359"/>
      <c r="H266" s="359"/>
      <c r="I266" s="359"/>
      <c r="J266" s="359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>
      <c r="A267" s="48"/>
      <c r="B267" s="48"/>
      <c r="C267" s="359"/>
      <c r="D267" s="359"/>
      <c r="E267" s="359"/>
      <c r="F267" s="359"/>
      <c r="G267" s="359"/>
      <c r="H267" s="359"/>
      <c r="I267" s="359"/>
      <c r="J267" s="359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>
      <c r="A268" s="48"/>
      <c r="B268" s="48"/>
      <c r="C268" s="359"/>
      <c r="D268" s="359"/>
      <c r="E268" s="359"/>
      <c r="F268" s="359"/>
      <c r="G268" s="359"/>
      <c r="H268" s="359"/>
      <c r="I268" s="359"/>
      <c r="J268" s="359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>
      <c r="A269" s="48"/>
      <c r="B269" s="48"/>
      <c r="C269" s="359"/>
      <c r="D269" s="359"/>
      <c r="E269" s="359"/>
      <c r="F269" s="359"/>
      <c r="G269" s="359"/>
      <c r="H269" s="359"/>
      <c r="I269" s="359"/>
      <c r="J269" s="359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>
      <c r="A270" s="48"/>
      <c r="B270" s="48"/>
      <c r="C270" s="359"/>
      <c r="D270" s="359"/>
      <c r="E270" s="359"/>
      <c r="F270" s="359"/>
      <c r="G270" s="359"/>
      <c r="H270" s="359"/>
      <c r="I270" s="359"/>
      <c r="J270" s="359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>
      <c r="A271" s="48"/>
      <c r="B271" s="48"/>
      <c r="C271" s="359"/>
      <c r="D271" s="359"/>
      <c r="E271" s="359"/>
      <c r="F271" s="359"/>
      <c r="G271" s="359"/>
      <c r="H271" s="359"/>
      <c r="I271" s="359"/>
      <c r="J271" s="359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>
      <c r="A272" s="48"/>
      <c r="B272" s="48"/>
      <c r="C272" s="359"/>
      <c r="D272" s="359"/>
      <c r="E272" s="359"/>
      <c r="F272" s="359"/>
      <c r="G272" s="359"/>
      <c r="H272" s="359"/>
      <c r="I272" s="359"/>
      <c r="J272" s="359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>
      <c r="A273" s="48"/>
      <c r="B273" s="48"/>
      <c r="C273" s="359"/>
      <c r="D273" s="359"/>
      <c r="E273" s="359"/>
      <c r="F273" s="359"/>
      <c r="G273" s="359"/>
      <c r="H273" s="359"/>
      <c r="I273" s="359"/>
      <c r="J273" s="359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>
      <c r="A274" s="48"/>
      <c r="B274" s="48"/>
      <c r="C274" s="359"/>
      <c r="D274" s="359"/>
      <c r="E274" s="359"/>
      <c r="F274" s="359"/>
      <c r="G274" s="359"/>
      <c r="H274" s="359"/>
      <c r="I274" s="359"/>
      <c r="J274" s="359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>
      <c r="A275" s="48"/>
      <c r="B275" s="48"/>
      <c r="C275" s="359"/>
      <c r="D275" s="359"/>
      <c r="E275" s="359"/>
      <c r="F275" s="359"/>
      <c r="G275" s="359"/>
      <c r="H275" s="359"/>
      <c r="I275" s="359"/>
      <c r="J275" s="359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>
      <c r="A276" s="48"/>
      <c r="B276" s="48"/>
      <c r="C276" s="359"/>
      <c r="D276" s="359"/>
      <c r="E276" s="359"/>
      <c r="F276" s="359"/>
      <c r="G276" s="359"/>
      <c r="H276" s="359"/>
      <c r="I276" s="359"/>
      <c r="J276" s="359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>
      <c r="A277" s="48"/>
      <c r="B277" s="48"/>
      <c r="C277" s="359"/>
      <c r="D277" s="359"/>
      <c r="E277" s="359"/>
      <c r="F277" s="359"/>
      <c r="G277" s="359"/>
      <c r="H277" s="359"/>
      <c r="I277" s="359"/>
      <c r="J277" s="359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>
      <c r="A278" s="48"/>
      <c r="B278" s="48"/>
      <c r="C278" s="359"/>
      <c r="D278" s="359"/>
      <c r="E278" s="359"/>
      <c r="F278" s="359"/>
      <c r="G278" s="359"/>
      <c r="H278" s="359"/>
      <c r="I278" s="359"/>
      <c r="J278" s="359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>
      <c r="A279" s="48"/>
      <c r="B279" s="48"/>
      <c r="C279" s="359"/>
      <c r="D279" s="359"/>
      <c r="E279" s="359"/>
      <c r="F279" s="359"/>
      <c r="G279" s="359"/>
      <c r="H279" s="359"/>
      <c r="I279" s="359"/>
      <c r="J279" s="359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>
      <c r="A280" s="48"/>
      <c r="B280" s="48"/>
      <c r="C280" s="359"/>
      <c r="D280" s="359"/>
      <c r="E280" s="359"/>
      <c r="F280" s="359"/>
      <c r="G280" s="359"/>
      <c r="H280" s="359"/>
      <c r="I280" s="359"/>
      <c r="J280" s="359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>
      <c r="A281" s="48"/>
      <c r="B281" s="48"/>
      <c r="C281" s="359"/>
      <c r="D281" s="359"/>
      <c r="E281" s="359"/>
      <c r="F281" s="359"/>
      <c r="G281" s="359"/>
      <c r="H281" s="359"/>
      <c r="I281" s="359"/>
      <c r="J281" s="359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>
      <c r="A282" s="48"/>
      <c r="B282" s="48"/>
      <c r="C282" s="359"/>
      <c r="D282" s="359"/>
      <c r="E282" s="359"/>
      <c r="F282" s="359"/>
      <c r="G282" s="359"/>
      <c r="H282" s="359"/>
      <c r="I282" s="359"/>
      <c r="J282" s="359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>
      <c r="A283" s="48"/>
      <c r="B283" s="48"/>
      <c r="C283" s="359"/>
      <c r="D283" s="359"/>
      <c r="E283" s="359"/>
      <c r="F283" s="359"/>
      <c r="G283" s="359"/>
      <c r="H283" s="359"/>
      <c r="I283" s="359"/>
      <c r="J283" s="359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>
      <c r="A284" s="48"/>
      <c r="B284" s="48"/>
      <c r="C284" s="359"/>
      <c r="D284" s="359"/>
      <c r="E284" s="359"/>
      <c r="F284" s="359"/>
      <c r="G284" s="359"/>
      <c r="H284" s="359"/>
      <c r="I284" s="359"/>
      <c r="J284" s="359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>
      <c r="A285" s="48"/>
      <c r="B285" s="48"/>
      <c r="C285" s="359"/>
      <c r="D285" s="359"/>
      <c r="E285" s="359"/>
      <c r="F285" s="359"/>
      <c r="G285" s="359"/>
      <c r="H285" s="359"/>
      <c r="I285" s="359"/>
      <c r="J285" s="359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>
      <c r="A286" s="48"/>
      <c r="B286" s="48"/>
      <c r="C286" s="359"/>
      <c r="D286" s="359"/>
      <c r="E286" s="359"/>
      <c r="F286" s="359"/>
      <c r="G286" s="359"/>
      <c r="H286" s="359"/>
      <c r="I286" s="359"/>
      <c r="J286" s="359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>
      <c r="A287" s="48"/>
      <c r="B287" s="48"/>
      <c r="C287" s="359"/>
      <c r="D287" s="359"/>
      <c r="E287" s="359"/>
      <c r="F287" s="359"/>
      <c r="G287" s="359"/>
      <c r="H287" s="359"/>
      <c r="I287" s="359"/>
      <c r="J287" s="359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>
      <c r="A288" s="48"/>
      <c r="B288" s="48"/>
      <c r="C288" s="359"/>
      <c r="D288" s="359"/>
      <c r="E288" s="359"/>
      <c r="F288" s="359"/>
      <c r="G288" s="359"/>
      <c r="H288" s="359"/>
      <c r="I288" s="359"/>
      <c r="J288" s="359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>
      <c r="A289" s="48"/>
      <c r="B289" s="48"/>
      <c r="C289" s="359"/>
      <c r="D289" s="359"/>
      <c r="E289" s="359"/>
      <c r="F289" s="359"/>
      <c r="G289" s="359"/>
      <c r="H289" s="359"/>
      <c r="I289" s="359"/>
      <c r="J289" s="359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>
      <c r="A290" s="48"/>
      <c r="B290" s="48"/>
      <c r="C290" s="359"/>
      <c r="D290" s="359"/>
      <c r="E290" s="359"/>
      <c r="F290" s="359"/>
      <c r="G290" s="359"/>
      <c r="H290" s="359"/>
      <c r="I290" s="359"/>
      <c r="J290" s="359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>
      <c r="A291" s="48"/>
      <c r="B291" s="48"/>
      <c r="C291" s="359"/>
      <c r="D291" s="359"/>
      <c r="E291" s="359"/>
      <c r="F291" s="359"/>
      <c r="G291" s="359"/>
      <c r="H291" s="359"/>
      <c r="I291" s="359"/>
      <c r="J291" s="359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>
      <c r="A292" s="48"/>
      <c r="B292" s="48"/>
      <c r="C292" s="359"/>
      <c r="D292" s="359"/>
      <c r="E292" s="359"/>
      <c r="F292" s="359"/>
      <c r="G292" s="359"/>
      <c r="H292" s="359"/>
      <c r="I292" s="359"/>
      <c r="J292" s="359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>
      <c r="A293" s="48"/>
      <c r="B293" s="48"/>
      <c r="C293" s="359"/>
      <c r="D293" s="359"/>
      <c r="E293" s="359"/>
      <c r="F293" s="359"/>
      <c r="G293" s="359"/>
      <c r="H293" s="359"/>
      <c r="I293" s="359"/>
      <c r="J293" s="359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>
      <c r="A294" s="48"/>
      <c r="B294" s="48"/>
      <c r="C294" s="359"/>
      <c r="D294" s="359"/>
      <c r="E294" s="359"/>
      <c r="F294" s="359"/>
      <c r="G294" s="359"/>
      <c r="H294" s="359"/>
      <c r="I294" s="359"/>
      <c r="J294" s="359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>
      <c r="A295" s="48"/>
      <c r="B295" s="48"/>
      <c r="C295" s="359"/>
      <c r="D295" s="359"/>
      <c r="E295" s="359"/>
      <c r="F295" s="359"/>
      <c r="G295" s="359"/>
      <c r="H295" s="359"/>
      <c r="I295" s="359"/>
      <c r="J295" s="359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>
      <c r="A296" s="48"/>
      <c r="B296" s="48"/>
      <c r="C296" s="359"/>
      <c r="D296" s="359"/>
      <c r="E296" s="359"/>
      <c r="F296" s="359"/>
      <c r="G296" s="359"/>
      <c r="H296" s="359"/>
      <c r="I296" s="359"/>
      <c r="J296" s="359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>
      <c r="A297" s="48"/>
      <c r="B297" s="48"/>
      <c r="C297" s="359"/>
      <c r="D297" s="359"/>
      <c r="E297" s="359"/>
      <c r="F297" s="359"/>
      <c r="G297" s="359"/>
      <c r="H297" s="359"/>
      <c r="I297" s="359"/>
      <c r="J297" s="359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>
      <c r="A298" s="48"/>
      <c r="B298" s="48"/>
      <c r="C298" s="359"/>
      <c r="D298" s="359"/>
      <c r="E298" s="359"/>
      <c r="F298" s="359"/>
      <c r="G298" s="359"/>
      <c r="H298" s="359"/>
      <c r="I298" s="359"/>
      <c r="J298" s="359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>
      <c r="A299" s="48"/>
      <c r="B299" s="48"/>
      <c r="C299" s="359"/>
      <c r="D299" s="359"/>
      <c r="E299" s="359"/>
      <c r="F299" s="359"/>
      <c r="G299" s="359"/>
      <c r="H299" s="359"/>
      <c r="I299" s="359"/>
      <c r="J299" s="359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>
      <c r="A300" s="48"/>
      <c r="B300" s="48"/>
      <c r="C300" s="359"/>
      <c r="D300" s="359"/>
      <c r="E300" s="359"/>
      <c r="F300" s="359"/>
      <c r="G300" s="359"/>
      <c r="H300" s="359"/>
      <c r="I300" s="359"/>
      <c r="J300" s="359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>
      <c r="A301" s="48"/>
      <c r="B301" s="48"/>
      <c r="C301" s="359"/>
      <c r="D301" s="359"/>
      <c r="E301" s="359"/>
      <c r="F301" s="359"/>
      <c r="G301" s="359"/>
      <c r="H301" s="359"/>
      <c r="I301" s="359"/>
      <c r="J301" s="359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>
      <c r="A302" s="48"/>
      <c r="B302" s="48"/>
      <c r="C302" s="359"/>
      <c r="D302" s="359"/>
      <c r="E302" s="359"/>
      <c r="F302" s="359"/>
      <c r="G302" s="359"/>
      <c r="H302" s="359"/>
      <c r="I302" s="359"/>
      <c r="J302" s="359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>
      <c r="A303" s="48"/>
      <c r="B303" s="48"/>
      <c r="C303" s="359"/>
      <c r="D303" s="359"/>
      <c r="E303" s="359"/>
      <c r="F303" s="359"/>
      <c r="G303" s="359"/>
      <c r="H303" s="359"/>
      <c r="I303" s="359"/>
      <c r="J303" s="359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>
      <c r="A304" s="48"/>
      <c r="B304" s="48"/>
      <c r="C304" s="359"/>
      <c r="D304" s="359"/>
      <c r="E304" s="359"/>
      <c r="F304" s="359"/>
      <c r="G304" s="359"/>
      <c r="H304" s="359"/>
      <c r="I304" s="359"/>
      <c r="J304" s="359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>
      <c r="A305" s="48"/>
      <c r="B305" s="48"/>
      <c r="C305" s="359"/>
      <c r="D305" s="359"/>
      <c r="E305" s="359"/>
      <c r="F305" s="359"/>
      <c r="G305" s="359"/>
      <c r="H305" s="359"/>
      <c r="I305" s="359"/>
      <c r="J305" s="359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>
      <c r="A306" s="48"/>
      <c r="B306" s="48"/>
      <c r="C306" s="359"/>
      <c r="D306" s="359"/>
      <c r="E306" s="359"/>
      <c r="F306" s="359"/>
      <c r="G306" s="359"/>
      <c r="H306" s="359"/>
      <c r="I306" s="359"/>
      <c r="J306" s="359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>
      <c r="A307" s="48"/>
      <c r="B307" s="48"/>
      <c r="C307" s="359"/>
      <c r="D307" s="359"/>
      <c r="E307" s="359"/>
      <c r="F307" s="359"/>
      <c r="G307" s="359"/>
      <c r="H307" s="359"/>
      <c r="I307" s="359"/>
      <c r="J307" s="359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>
      <c r="A308" s="48"/>
      <c r="B308" s="48"/>
      <c r="C308" s="359"/>
      <c r="D308" s="359"/>
      <c r="E308" s="359"/>
      <c r="F308" s="359"/>
      <c r="G308" s="359"/>
      <c r="H308" s="359"/>
      <c r="I308" s="359"/>
      <c r="J308" s="359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>
      <c r="A309" s="48"/>
      <c r="B309" s="48"/>
      <c r="C309" s="359"/>
      <c r="D309" s="359"/>
      <c r="E309" s="359"/>
      <c r="F309" s="359"/>
      <c r="G309" s="359"/>
      <c r="H309" s="359"/>
      <c r="I309" s="359"/>
      <c r="J309" s="359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>
      <c r="A310" s="48"/>
      <c r="B310" s="48"/>
      <c r="C310" s="359"/>
      <c r="D310" s="359"/>
      <c r="E310" s="359"/>
      <c r="F310" s="359"/>
      <c r="G310" s="359"/>
      <c r="H310" s="359"/>
      <c r="I310" s="359"/>
      <c r="J310" s="359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>
      <c r="A311" s="48"/>
      <c r="B311" s="48"/>
      <c r="C311" s="359"/>
      <c r="D311" s="359"/>
      <c r="E311" s="359"/>
      <c r="F311" s="359"/>
      <c r="G311" s="359"/>
      <c r="H311" s="359"/>
      <c r="I311" s="359"/>
      <c r="J311" s="359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>
      <c r="A312" s="48"/>
      <c r="B312" s="48"/>
      <c r="C312" s="359"/>
      <c r="D312" s="359"/>
      <c r="E312" s="359"/>
      <c r="F312" s="359"/>
      <c r="G312" s="359"/>
      <c r="H312" s="359"/>
      <c r="I312" s="359"/>
      <c r="J312" s="359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>
      <c r="A313" s="48"/>
      <c r="B313" s="48"/>
      <c r="C313" s="359"/>
      <c r="D313" s="359"/>
      <c r="E313" s="359"/>
      <c r="F313" s="359"/>
      <c r="G313" s="359"/>
      <c r="H313" s="359"/>
      <c r="I313" s="359"/>
      <c r="J313" s="359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>
      <c r="A314" s="48"/>
      <c r="B314" s="48"/>
      <c r="C314" s="359"/>
      <c r="D314" s="359"/>
      <c r="E314" s="359"/>
      <c r="F314" s="359"/>
      <c r="G314" s="359"/>
      <c r="H314" s="359"/>
      <c r="I314" s="359"/>
      <c r="J314" s="359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>
      <c r="A315" s="48"/>
      <c r="B315" s="48"/>
      <c r="C315" s="359"/>
      <c r="D315" s="359"/>
      <c r="E315" s="359"/>
      <c r="F315" s="359"/>
      <c r="G315" s="359"/>
      <c r="H315" s="359"/>
      <c r="I315" s="359"/>
      <c r="J315" s="359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>
      <c r="A316" s="48"/>
      <c r="B316" s="48"/>
      <c r="C316" s="359"/>
      <c r="D316" s="359"/>
      <c r="E316" s="359"/>
      <c r="F316" s="359"/>
      <c r="G316" s="359"/>
      <c r="H316" s="359"/>
      <c r="I316" s="359"/>
      <c r="J316" s="359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>
      <c r="A317" s="48"/>
      <c r="B317" s="48"/>
      <c r="C317" s="359"/>
      <c r="D317" s="359"/>
      <c r="E317" s="359"/>
      <c r="F317" s="359"/>
      <c r="G317" s="359"/>
      <c r="H317" s="359"/>
      <c r="I317" s="359"/>
      <c r="J317" s="359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>
      <c r="A318" s="48"/>
      <c r="B318" s="48"/>
      <c r="C318" s="359"/>
      <c r="D318" s="359"/>
      <c r="E318" s="359"/>
      <c r="F318" s="359"/>
      <c r="G318" s="359"/>
      <c r="H318" s="359"/>
      <c r="I318" s="359"/>
      <c r="J318" s="359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>
      <c r="A319" s="48"/>
      <c r="B319" s="48"/>
      <c r="C319" s="359"/>
      <c r="D319" s="359"/>
      <c r="E319" s="359"/>
      <c r="F319" s="359"/>
      <c r="G319" s="359"/>
      <c r="H319" s="359"/>
      <c r="I319" s="359"/>
      <c r="J319" s="359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>
      <c r="A320" s="48"/>
      <c r="B320" s="48"/>
      <c r="C320" s="359"/>
      <c r="D320" s="359"/>
      <c r="E320" s="359"/>
      <c r="F320" s="359"/>
      <c r="G320" s="359"/>
      <c r="H320" s="359"/>
      <c r="I320" s="359"/>
      <c r="J320" s="359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>
      <c r="A321" s="48"/>
      <c r="B321" s="48"/>
      <c r="C321" s="359"/>
      <c r="D321" s="359"/>
      <c r="E321" s="359"/>
      <c r="F321" s="359"/>
      <c r="G321" s="359"/>
      <c r="H321" s="359"/>
      <c r="I321" s="359"/>
      <c r="J321" s="359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>
      <c r="A322" s="48"/>
      <c r="B322" s="48"/>
      <c r="C322" s="359"/>
      <c r="D322" s="359"/>
      <c r="E322" s="359"/>
      <c r="F322" s="359"/>
      <c r="G322" s="359"/>
      <c r="H322" s="359"/>
      <c r="I322" s="359"/>
      <c r="J322" s="359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>
      <c r="A323" s="48"/>
      <c r="B323" s="48"/>
      <c r="C323" s="359"/>
      <c r="D323" s="359"/>
      <c r="E323" s="359"/>
      <c r="F323" s="359"/>
      <c r="G323" s="359"/>
      <c r="H323" s="359"/>
      <c r="I323" s="359"/>
      <c r="J323" s="359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>
      <c r="A324" s="48"/>
      <c r="B324" s="48"/>
      <c r="C324" s="359"/>
      <c r="D324" s="359"/>
      <c r="E324" s="359"/>
      <c r="F324" s="359"/>
      <c r="G324" s="359"/>
      <c r="H324" s="359"/>
      <c r="I324" s="359"/>
      <c r="J324" s="359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>
      <c r="A325" s="48"/>
      <c r="B325" s="48"/>
      <c r="C325" s="359"/>
      <c r="D325" s="359"/>
      <c r="E325" s="359"/>
      <c r="F325" s="359"/>
      <c r="G325" s="359"/>
      <c r="H325" s="359"/>
      <c r="I325" s="359"/>
      <c r="J325" s="359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>
      <c r="A326" s="48"/>
      <c r="B326" s="48"/>
      <c r="C326" s="359"/>
      <c r="D326" s="359"/>
      <c r="E326" s="359"/>
      <c r="F326" s="359"/>
      <c r="G326" s="359"/>
      <c r="H326" s="359"/>
      <c r="I326" s="359"/>
      <c r="J326" s="359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>
      <c r="A327" s="48"/>
      <c r="B327" s="48"/>
      <c r="C327" s="359"/>
      <c r="D327" s="359"/>
      <c r="E327" s="359"/>
      <c r="F327" s="359"/>
      <c r="G327" s="359"/>
      <c r="H327" s="359"/>
      <c r="I327" s="359"/>
      <c r="J327" s="359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>
      <c r="A328" s="48"/>
      <c r="B328" s="48"/>
      <c r="C328" s="359"/>
      <c r="D328" s="359"/>
      <c r="E328" s="359"/>
      <c r="F328" s="359"/>
      <c r="G328" s="359"/>
      <c r="H328" s="359"/>
      <c r="I328" s="359"/>
      <c r="J328" s="359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>
      <c r="A329" s="48"/>
      <c r="B329" s="48"/>
      <c r="C329" s="359"/>
      <c r="D329" s="359"/>
      <c r="E329" s="359"/>
      <c r="F329" s="359"/>
      <c r="G329" s="359"/>
      <c r="H329" s="359"/>
      <c r="I329" s="359"/>
      <c r="J329" s="359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>
      <c r="A330" s="48"/>
      <c r="B330" s="48"/>
      <c r="C330" s="359"/>
      <c r="D330" s="359"/>
      <c r="E330" s="359"/>
      <c r="F330" s="359"/>
      <c r="G330" s="359"/>
      <c r="H330" s="359"/>
      <c r="I330" s="359"/>
      <c r="J330" s="359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>
      <c r="A331" s="48"/>
      <c r="B331" s="48"/>
      <c r="C331" s="359"/>
      <c r="D331" s="359"/>
      <c r="E331" s="359"/>
      <c r="F331" s="359"/>
      <c r="G331" s="359"/>
      <c r="H331" s="359"/>
      <c r="I331" s="359"/>
      <c r="J331" s="359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>
      <c r="A332" s="48"/>
      <c r="B332" s="48"/>
      <c r="C332" s="359"/>
      <c r="D332" s="359"/>
      <c r="E332" s="359"/>
      <c r="F332" s="359"/>
      <c r="G332" s="359"/>
      <c r="H332" s="359"/>
      <c r="I332" s="359"/>
      <c r="J332" s="359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>
      <c r="A333" s="48"/>
      <c r="B333" s="48"/>
      <c r="C333" s="359"/>
      <c r="D333" s="359"/>
      <c r="E333" s="359"/>
      <c r="F333" s="359"/>
      <c r="G333" s="359"/>
      <c r="H333" s="359"/>
      <c r="I333" s="359"/>
      <c r="J333" s="359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>
      <c r="A334" s="48"/>
      <c r="B334" s="48"/>
      <c r="C334" s="359"/>
      <c r="D334" s="359"/>
      <c r="E334" s="359"/>
      <c r="F334" s="359"/>
      <c r="G334" s="359"/>
      <c r="H334" s="359"/>
      <c r="I334" s="359"/>
      <c r="J334" s="359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>
      <c r="A335" s="48"/>
      <c r="B335" s="48"/>
      <c r="C335" s="359"/>
      <c r="D335" s="359"/>
      <c r="E335" s="359"/>
      <c r="F335" s="359"/>
      <c r="G335" s="359"/>
      <c r="H335" s="359"/>
      <c r="I335" s="359"/>
      <c r="J335" s="359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>
      <c r="A336" s="48"/>
      <c r="B336" s="48"/>
      <c r="C336" s="359"/>
      <c r="D336" s="359"/>
      <c r="E336" s="359"/>
      <c r="F336" s="359"/>
      <c r="G336" s="359"/>
      <c r="H336" s="359"/>
      <c r="I336" s="359"/>
      <c r="J336" s="359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>
      <c r="A337" s="48"/>
      <c r="B337" s="48"/>
      <c r="C337" s="359"/>
      <c r="D337" s="359"/>
      <c r="E337" s="359"/>
      <c r="F337" s="359"/>
      <c r="G337" s="359"/>
      <c r="H337" s="359"/>
      <c r="I337" s="359"/>
      <c r="J337" s="359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>
      <c r="A338" s="48"/>
      <c r="B338" s="48"/>
      <c r="C338" s="359"/>
      <c r="D338" s="359"/>
      <c r="E338" s="359"/>
      <c r="F338" s="359"/>
      <c r="G338" s="359"/>
      <c r="H338" s="359"/>
      <c r="I338" s="359"/>
      <c r="J338" s="359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>
      <c r="A339" s="48"/>
      <c r="B339" s="48"/>
      <c r="C339" s="359"/>
      <c r="D339" s="359"/>
      <c r="E339" s="359"/>
      <c r="F339" s="359"/>
      <c r="G339" s="359"/>
      <c r="H339" s="359"/>
      <c r="I339" s="359"/>
      <c r="J339" s="359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>
      <c r="A340" s="48"/>
      <c r="B340" s="48"/>
      <c r="C340" s="359"/>
      <c r="D340" s="359"/>
      <c r="E340" s="359"/>
      <c r="F340" s="359"/>
      <c r="G340" s="359"/>
      <c r="H340" s="359"/>
      <c r="I340" s="359"/>
      <c r="J340" s="359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>
      <c r="A341" s="48"/>
      <c r="B341" s="48"/>
      <c r="C341" s="359"/>
      <c r="D341" s="359"/>
      <c r="E341" s="359"/>
      <c r="F341" s="359"/>
      <c r="G341" s="359"/>
      <c r="H341" s="359"/>
      <c r="I341" s="359"/>
      <c r="J341" s="359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>
      <c r="A342" s="48"/>
      <c r="B342" s="48"/>
      <c r="C342" s="359"/>
      <c r="D342" s="359"/>
      <c r="E342" s="359"/>
      <c r="F342" s="359"/>
      <c r="G342" s="359"/>
      <c r="H342" s="359"/>
      <c r="I342" s="359"/>
      <c r="J342" s="359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>
      <c r="A343" s="48"/>
      <c r="B343" s="48"/>
      <c r="C343" s="359"/>
      <c r="D343" s="359"/>
      <c r="E343" s="359"/>
      <c r="F343" s="359"/>
      <c r="G343" s="359"/>
      <c r="H343" s="359"/>
      <c r="I343" s="359"/>
      <c r="J343" s="359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>
      <c r="A344" s="48"/>
      <c r="B344" s="48"/>
      <c r="C344" s="359"/>
      <c r="D344" s="359"/>
      <c r="E344" s="359"/>
      <c r="F344" s="359"/>
      <c r="G344" s="359"/>
      <c r="H344" s="359"/>
      <c r="I344" s="359"/>
      <c r="J344" s="359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>
      <c r="A345" s="48"/>
      <c r="B345" s="48"/>
      <c r="C345" s="359"/>
      <c r="D345" s="359"/>
      <c r="E345" s="359"/>
      <c r="F345" s="359"/>
      <c r="G345" s="359"/>
      <c r="H345" s="359"/>
      <c r="I345" s="359"/>
      <c r="J345" s="359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>
      <c r="A346" s="48"/>
      <c r="B346" s="48"/>
      <c r="C346" s="359"/>
      <c r="D346" s="359"/>
      <c r="E346" s="359"/>
      <c r="F346" s="359"/>
      <c r="G346" s="359"/>
      <c r="H346" s="359"/>
      <c r="I346" s="359"/>
      <c r="J346" s="359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>
      <c r="A347" s="48"/>
      <c r="B347" s="48"/>
      <c r="C347" s="359"/>
      <c r="D347" s="359"/>
      <c r="E347" s="359"/>
      <c r="F347" s="359"/>
      <c r="G347" s="359"/>
      <c r="H347" s="359"/>
      <c r="I347" s="359"/>
      <c r="J347" s="359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>
      <c r="A348" s="48"/>
      <c r="B348" s="48"/>
      <c r="C348" s="359"/>
      <c r="D348" s="359"/>
      <c r="E348" s="359"/>
      <c r="F348" s="359"/>
      <c r="G348" s="359"/>
      <c r="H348" s="359"/>
      <c r="I348" s="359"/>
      <c r="J348" s="359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>
      <c r="A349" s="48"/>
      <c r="B349" s="48"/>
      <c r="C349" s="359"/>
      <c r="D349" s="359"/>
      <c r="E349" s="359"/>
      <c r="F349" s="359"/>
      <c r="G349" s="359"/>
      <c r="H349" s="359"/>
      <c r="I349" s="359"/>
      <c r="J349" s="359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>
      <c r="A350" s="48"/>
      <c r="B350" s="48"/>
      <c r="C350" s="359"/>
      <c r="D350" s="359"/>
      <c r="E350" s="359"/>
      <c r="F350" s="359"/>
      <c r="G350" s="359"/>
      <c r="H350" s="359"/>
      <c r="I350" s="359"/>
      <c r="J350" s="359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>
      <c r="A351" s="48"/>
      <c r="B351" s="48"/>
      <c r="C351" s="359"/>
      <c r="D351" s="359"/>
      <c r="E351" s="359"/>
      <c r="F351" s="359"/>
      <c r="G351" s="359"/>
      <c r="H351" s="359"/>
      <c r="I351" s="359"/>
      <c r="J351" s="359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>
      <c r="A352" s="48"/>
      <c r="B352" s="48"/>
      <c r="C352" s="359"/>
      <c r="D352" s="359"/>
      <c r="E352" s="359"/>
      <c r="F352" s="359"/>
      <c r="G352" s="359"/>
      <c r="H352" s="359"/>
      <c r="I352" s="359"/>
      <c r="J352" s="359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>
      <c r="A353" s="48"/>
      <c r="B353" s="48"/>
      <c r="C353" s="359"/>
      <c r="D353" s="359"/>
      <c r="E353" s="359"/>
      <c r="F353" s="359"/>
      <c r="G353" s="359"/>
      <c r="H353" s="359"/>
      <c r="I353" s="359"/>
      <c r="J353" s="359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>
      <c r="A354" s="48"/>
      <c r="B354" s="48"/>
      <c r="C354" s="359"/>
      <c r="D354" s="359"/>
      <c r="E354" s="359"/>
      <c r="F354" s="359"/>
      <c r="G354" s="359"/>
      <c r="H354" s="359"/>
      <c r="I354" s="359"/>
      <c r="J354" s="359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>
      <c r="A355" s="48"/>
      <c r="B355" s="48"/>
      <c r="C355" s="359"/>
      <c r="D355" s="359"/>
      <c r="E355" s="359"/>
      <c r="F355" s="359"/>
      <c r="G355" s="359"/>
      <c r="H355" s="359"/>
      <c r="I355" s="359"/>
      <c r="J355" s="359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>
      <c r="A356" s="48"/>
      <c r="B356" s="48"/>
      <c r="C356" s="359"/>
      <c r="D356" s="359"/>
      <c r="E356" s="359"/>
      <c r="F356" s="359"/>
      <c r="G356" s="359"/>
      <c r="H356" s="359"/>
      <c r="I356" s="359"/>
      <c r="J356" s="359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>
      <c r="A357" s="48"/>
      <c r="B357" s="48"/>
      <c r="C357" s="359"/>
      <c r="D357" s="359"/>
      <c r="E357" s="359"/>
      <c r="F357" s="359"/>
      <c r="G357" s="359"/>
      <c r="H357" s="359"/>
      <c r="I357" s="359"/>
      <c r="J357" s="359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>
      <c r="A358" s="48"/>
      <c r="B358" s="48"/>
      <c r="C358" s="359"/>
      <c r="D358" s="359"/>
      <c r="E358" s="359"/>
      <c r="F358" s="359"/>
      <c r="G358" s="359"/>
      <c r="H358" s="359"/>
      <c r="I358" s="359"/>
      <c r="J358" s="359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>
      <c r="A359" s="48"/>
      <c r="B359" s="48"/>
      <c r="C359" s="359"/>
      <c r="D359" s="359"/>
      <c r="E359" s="359"/>
      <c r="F359" s="359"/>
      <c r="G359" s="359"/>
      <c r="H359" s="359"/>
      <c r="I359" s="359"/>
      <c r="J359" s="359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>
      <c r="A360" s="48"/>
      <c r="B360" s="48"/>
      <c r="C360" s="359"/>
      <c r="D360" s="359"/>
      <c r="E360" s="359"/>
      <c r="F360" s="359"/>
      <c r="G360" s="359"/>
      <c r="H360" s="359"/>
      <c r="I360" s="359"/>
      <c r="J360" s="359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>
      <c r="A361" s="48"/>
      <c r="B361" s="48"/>
      <c r="C361" s="359"/>
      <c r="D361" s="359"/>
      <c r="E361" s="359"/>
      <c r="F361" s="359"/>
      <c r="G361" s="359"/>
      <c r="H361" s="359"/>
      <c r="I361" s="359"/>
      <c r="J361" s="359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>
      <c r="A362" s="48"/>
      <c r="B362" s="48"/>
      <c r="C362" s="359"/>
      <c r="D362" s="359"/>
      <c r="E362" s="359"/>
      <c r="F362" s="359"/>
      <c r="G362" s="359"/>
      <c r="H362" s="359"/>
      <c r="I362" s="359"/>
      <c r="J362" s="359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>
      <c r="A363" s="48"/>
      <c r="B363" s="48"/>
      <c r="C363" s="359"/>
      <c r="D363" s="359"/>
      <c r="E363" s="359"/>
      <c r="F363" s="359"/>
      <c r="G363" s="359"/>
      <c r="H363" s="359"/>
      <c r="I363" s="359"/>
      <c r="J363" s="359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>
      <c r="A364" s="48"/>
      <c r="B364" s="48"/>
      <c r="C364" s="359"/>
      <c r="D364" s="359"/>
      <c r="E364" s="359"/>
      <c r="F364" s="359"/>
      <c r="G364" s="359"/>
      <c r="H364" s="359"/>
      <c r="I364" s="359"/>
      <c r="J364" s="359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>
      <c r="A365" s="48"/>
      <c r="B365" s="48"/>
      <c r="C365" s="359"/>
      <c r="D365" s="359"/>
      <c r="E365" s="359"/>
      <c r="F365" s="359"/>
      <c r="G365" s="359"/>
      <c r="H365" s="359"/>
      <c r="I365" s="359"/>
      <c r="J365" s="359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>
      <c r="A366" s="48"/>
      <c r="B366" s="48"/>
      <c r="C366" s="359"/>
      <c r="D366" s="359"/>
      <c r="E366" s="359"/>
      <c r="F366" s="359"/>
      <c r="G366" s="359"/>
      <c r="H366" s="359"/>
      <c r="I366" s="359"/>
      <c r="J366" s="359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>
      <c r="A367" s="48"/>
      <c r="B367" s="48"/>
      <c r="C367" s="359"/>
      <c r="D367" s="359"/>
      <c r="E367" s="359"/>
      <c r="F367" s="359"/>
      <c r="G367" s="359"/>
      <c r="H367" s="359"/>
      <c r="I367" s="359"/>
      <c r="J367" s="359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>
      <c r="A368" s="48"/>
      <c r="B368" s="48"/>
      <c r="C368" s="359"/>
      <c r="D368" s="359"/>
      <c r="E368" s="359"/>
      <c r="F368" s="359"/>
      <c r="G368" s="359"/>
      <c r="H368" s="359"/>
      <c r="I368" s="359"/>
      <c r="J368" s="359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>
      <c r="A369" s="48"/>
      <c r="B369" s="48"/>
      <c r="C369" s="359"/>
      <c r="D369" s="359"/>
      <c r="E369" s="359"/>
      <c r="F369" s="359"/>
      <c r="G369" s="359"/>
      <c r="H369" s="359"/>
      <c r="I369" s="359"/>
      <c r="J369" s="359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>
      <c r="A370" s="48"/>
      <c r="B370" s="48"/>
      <c r="C370" s="359"/>
      <c r="D370" s="359"/>
      <c r="E370" s="359"/>
      <c r="F370" s="359"/>
      <c r="G370" s="359"/>
      <c r="H370" s="359"/>
      <c r="I370" s="359"/>
      <c r="J370" s="359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>
      <c r="A371" s="48"/>
      <c r="B371" s="48"/>
      <c r="C371" s="359"/>
      <c r="D371" s="359"/>
      <c r="E371" s="359"/>
      <c r="F371" s="359"/>
      <c r="G371" s="359"/>
      <c r="H371" s="359"/>
      <c r="I371" s="359"/>
      <c r="J371" s="359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>
      <c r="A372" s="48"/>
      <c r="B372" s="48"/>
      <c r="C372" s="359"/>
      <c r="D372" s="359"/>
      <c r="E372" s="359"/>
      <c r="F372" s="359"/>
      <c r="G372" s="359"/>
      <c r="H372" s="359"/>
      <c r="I372" s="359"/>
      <c r="J372" s="359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>
      <c r="A373" s="48"/>
      <c r="B373" s="48"/>
      <c r="C373" s="359"/>
      <c r="D373" s="359"/>
      <c r="E373" s="359"/>
      <c r="F373" s="359"/>
      <c r="G373" s="359"/>
      <c r="H373" s="359"/>
      <c r="I373" s="359"/>
      <c r="J373" s="359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>
      <c r="A374" s="48"/>
      <c r="B374" s="48"/>
      <c r="C374" s="359"/>
      <c r="D374" s="359"/>
      <c r="E374" s="359"/>
      <c r="F374" s="359"/>
      <c r="G374" s="359"/>
      <c r="H374" s="359"/>
      <c r="I374" s="359"/>
      <c r="J374" s="359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>
      <c r="A375" s="48"/>
      <c r="B375" s="48"/>
      <c r="C375" s="359"/>
      <c r="D375" s="359"/>
      <c r="E375" s="359"/>
      <c r="F375" s="359"/>
      <c r="G375" s="359"/>
      <c r="H375" s="359"/>
      <c r="I375" s="359"/>
      <c r="J375" s="359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>
      <c r="A376" s="48"/>
      <c r="B376" s="48"/>
      <c r="C376" s="359"/>
      <c r="D376" s="359"/>
      <c r="E376" s="359"/>
      <c r="F376" s="359"/>
      <c r="G376" s="359"/>
      <c r="H376" s="359"/>
      <c r="I376" s="359"/>
      <c r="J376" s="359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>
      <c r="A377" s="48"/>
      <c r="B377" s="48"/>
      <c r="C377" s="359"/>
      <c r="D377" s="359"/>
      <c r="E377" s="359"/>
      <c r="F377" s="359"/>
      <c r="G377" s="359"/>
      <c r="H377" s="359"/>
      <c r="I377" s="359"/>
      <c r="J377" s="359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>
      <c r="A378" s="48"/>
      <c r="B378" s="48"/>
      <c r="C378" s="359"/>
      <c r="D378" s="359"/>
      <c r="E378" s="359"/>
      <c r="F378" s="359"/>
      <c r="G378" s="359"/>
      <c r="H378" s="359"/>
      <c r="I378" s="359"/>
      <c r="J378" s="359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>
      <c r="A379" s="48"/>
      <c r="B379" s="48"/>
      <c r="C379" s="359"/>
      <c r="D379" s="359"/>
      <c r="E379" s="359"/>
      <c r="F379" s="359"/>
      <c r="G379" s="359"/>
      <c r="H379" s="359"/>
      <c r="I379" s="359"/>
      <c r="J379" s="359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>
      <c r="A380" s="48"/>
      <c r="B380" s="48"/>
      <c r="C380" s="359"/>
      <c r="D380" s="359"/>
      <c r="E380" s="359"/>
      <c r="F380" s="359"/>
      <c r="G380" s="359"/>
      <c r="H380" s="359"/>
      <c r="I380" s="359"/>
      <c r="J380" s="359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>
      <c r="A381" s="48"/>
      <c r="B381" s="48"/>
      <c r="C381" s="359"/>
      <c r="D381" s="359"/>
      <c r="E381" s="359"/>
      <c r="F381" s="359"/>
      <c r="G381" s="359"/>
      <c r="H381" s="359"/>
      <c r="I381" s="359"/>
      <c r="J381" s="359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>
      <c r="A382" s="48"/>
      <c r="B382" s="48"/>
      <c r="C382" s="359"/>
      <c r="D382" s="359"/>
      <c r="E382" s="359"/>
      <c r="F382" s="359"/>
      <c r="G382" s="359"/>
      <c r="H382" s="359"/>
      <c r="I382" s="359"/>
      <c r="J382" s="359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>
      <c r="A383" s="48"/>
      <c r="B383" s="48"/>
      <c r="C383" s="359"/>
      <c r="D383" s="359"/>
      <c r="E383" s="359"/>
      <c r="F383" s="359"/>
      <c r="G383" s="359"/>
      <c r="H383" s="359"/>
      <c r="I383" s="359"/>
      <c r="J383" s="359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>
      <c r="A384" s="48"/>
      <c r="B384" s="48"/>
      <c r="C384" s="359"/>
      <c r="D384" s="359"/>
      <c r="E384" s="359"/>
      <c r="F384" s="359"/>
      <c r="G384" s="359"/>
      <c r="H384" s="359"/>
      <c r="I384" s="359"/>
      <c r="J384" s="359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>
      <c r="A385" s="48"/>
      <c r="B385" s="48"/>
      <c r="C385" s="359"/>
      <c r="D385" s="359"/>
      <c r="E385" s="359"/>
      <c r="F385" s="359"/>
      <c r="G385" s="359"/>
      <c r="H385" s="359"/>
      <c r="I385" s="359"/>
      <c r="J385" s="359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>
      <c r="A386" s="48"/>
      <c r="B386" s="48"/>
      <c r="C386" s="359"/>
      <c r="D386" s="359"/>
      <c r="E386" s="359"/>
      <c r="F386" s="359"/>
      <c r="G386" s="359"/>
      <c r="H386" s="359"/>
      <c r="I386" s="359"/>
      <c r="J386" s="359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>
      <c r="A387" s="48"/>
      <c r="B387" s="48"/>
      <c r="C387" s="359"/>
      <c r="D387" s="359"/>
      <c r="E387" s="359"/>
      <c r="F387" s="359"/>
      <c r="G387" s="359"/>
      <c r="H387" s="359"/>
      <c r="I387" s="359"/>
      <c r="J387" s="359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>
      <c r="A388" s="48"/>
      <c r="B388" s="48"/>
      <c r="C388" s="359"/>
      <c r="D388" s="359"/>
      <c r="E388" s="359"/>
      <c r="F388" s="359"/>
      <c r="G388" s="359"/>
      <c r="H388" s="359"/>
      <c r="I388" s="359"/>
      <c r="J388" s="359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>
      <c r="A389" s="48"/>
      <c r="B389" s="48"/>
      <c r="C389" s="359"/>
      <c r="D389" s="359"/>
      <c r="E389" s="359"/>
      <c r="F389" s="359"/>
      <c r="G389" s="359"/>
      <c r="H389" s="359"/>
      <c r="I389" s="359"/>
      <c r="J389" s="359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>
      <c r="A390" s="48"/>
      <c r="B390" s="48"/>
      <c r="C390" s="359"/>
      <c r="D390" s="359"/>
      <c r="E390" s="359"/>
      <c r="F390" s="359"/>
      <c r="G390" s="359"/>
      <c r="H390" s="359"/>
      <c r="I390" s="359"/>
      <c r="J390" s="359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>
      <c r="A391" s="48"/>
      <c r="B391" s="48"/>
      <c r="C391" s="359"/>
      <c r="D391" s="359"/>
      <c r="E391" s="359"/>
      <c r="F391" s="359"/>
      <c r="G391" s="359"/>
      <c r="H391" s="359"/>
      <c r="I391" s="359"/>
      <c r="J391" s="359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>
      <c r="A392" s="48"/>
      <c r="B392" s="48"/>
      <c r="C392" s="359"/>
      <c r="D392" s="359"/>
      <c r="E392" s="359"/>
      <c r="F392" s="359"/>
      <c r="G392" s="359"/>
      <c r="H392" s="359"/>
      <c r="I392" s="359"/>
      <c r="J392" s="359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>
      <c r="A393" s="48"/>
      <c r="B393" s="48"/>
      <c r="C393" s="359"/>
      <c r="D393" s="359"/>
      <c r="E393" s="359"/>
      <c r="F393" s="359"/>
      <c r="G393" s="359"/>
      <c r="H393" s="359"/>
      <c r="I393" s="359"/>
      <c r="J393" s="359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>
      <c r="A394" s="48"/>
      <c r="B394" s="48"/>
      <c r="C394" s="359"/>
      <c r="D394" s="359"/>
      <c r="E394" s="359"/>
      <c r="F394" s="359"/>
      <c r="G394" s="359"/>
      <c r="H394" s="359"/>
      <c r="I394" s="359"/>
      <c r="J394" s="359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>
      <c r="A395" s="48"/>
      <c r="B395" s="48"/>
      <c r="C395" s="359"/>
      <c r="D395" s="359"/>
      <c r="E395" s="359"/>
      <c r="F395" s="359"/>
      <c r="G395" s="359"/>
      <c r="H395" s="359"/>
      <c r="I395" s="359"/>
      <c r="J395" s="359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>
      <c r="A396" s="48"/>
      <c r="B396" s="48"/>
      <c r="C396" s="359"/>
      <c r="D396" s="359"/>
      <c r="E396" s="359"/>
      <c r="F396" s="359"/>
      <c r="G396" s="359"/>
      <c r="H396" s="359"/>
      <c r="I396" s="359"/>
      <c r="J396" s="359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>
      <c r="A397" s="48"/>
      <c r="B397" s="48"/>
      <c r="C397" s="359"/>
      <c r="D397" s="359"/>
      <c r="E397" s="359"/>
      <c r="F397" s="359"/>
      <c r="G397" s="359"/>
      <c r="H397" s="359"/>
      <c r="I397" s="359"/>
      <c r="J397" s="359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>
      <c r="A398" s="48"/>
      <c r="B398" s="48"/>
      <c r="C398" s="359"/>
      <c r="D398" s="359"/>
      <c r="E398" s="359"/>
      <c r="F398" s="359"/>
      <c r="G398" s="359"/>
      <c r="H398" s="359"/>
      <c r="I398" s="359"/>
      <c r="J398" s="359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>
      <c r="A399" s="48"/>
      <c r="B399" s="48"/>
      <c r="C399" s="359"/>
      <c r="D399" s="359"/>
      <c r="E399" s="359"/>
      <c r="F399" s="359"/>
      <c r="G399" s="359"/>
      <c r="H399" s="359"/>
      <c r="I399" s="359"/>
      <c r="J399" s="359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>
      <c r="A400" s="48"/>
      <c r="B400" s="48"/>
      <c r="C400" s="359"/>
      <c r="D400" s="359"/>
      <c r="E400" s="359"/>
      <c r="F400" s="359"/>
      <c r="G400" s="359"/>
      <c r="H400" s="359"/>
      <c r="I400" s="359"/>
      <c r="J400" s="359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>
      <c r="A401" s="48"/>
      <c r="B401" s="48"/>
      <c r="C401" s="359"/>
      <c r="D401" s="359"/>
      <c r="E401" s="359"/>
      <c r="F401" s="359"/>
      <c r="G401" s="359"/>
      <c r="H401" s="359"/>
      <c r="I401" s="359"/>
      <c r="J401" s="359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>
      <c r="A402" s="48"/>
      <c r="B402" s="48"/>
      <c r="C402" s="359"/>
      <c r="D402" s="359"/>
      <c r="E402" s="359"/>
      <c r="F402" s="359"/>
      <c r="G402" s="359"/>
      <c r="H402" s="359"/>
      <c r="I402" s="359"/>
      <c r="J402" s="359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>
      <c r="A403" s="48"/>
      <c r="B403" s="48"/>
      <c r="C403" s="359"/>
      <c r="D403" s="359"/>
      <c r="E403" s="359"/>
      <c r="F403" s="359"/>
      <c r="G403" s="359"/>
      <c r="H403" s="359"/>
      <c r="I403" s="359"/>
      <c r="J403" s="359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>
      <c r="A404" s="48"/>
      <c r="B404" s="48"/>
      <c r="C404" s="359"/>
      <c r="D404" s="359"/>
      <c r="E404" s="359"/>
      <c r="F404" s="359"/>
      <c r="G404" s="359"/>
      <c r="H404" s="359"/>
      <c r="I404" s="359"/>
      <c r="J404" s="359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>
      <c r="A405" s="48"/>
      <c r="B405" s="48"/>
      <c r="C405" s="359"/>
      <c r="D405" s="359"/>
      <c r="E405" s="359"/>
      <c r="F405" s="359"/>
      <c r="G405" s="359"/>
      <c r="H405" s="359"/>
      <c r="I405" s="359"/>
      <c r="J405" s="359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>
      <c r="A406" s="48"/>
      <c r="B406" s="48"/>
      <c r="C406" s="359"/>
      <c r="D406" s="359"/>
      <c r="E406" s="359"/>
      <c r="F406" s="359"/>
      <c r="G406" s="359"/>
      <c r="H406" s="359"/>
      <c r="I406" s="359"/>
      <c r="J406" s="359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>
      <c r="A407" s="48"/>
      <c r="B407" s="48"/>
      <c r="C407" s="359"/>
      <c r="D407" s="359"/>
      <c r="E407" s="359"/>
      <c r="F407" s="359"/>
      <c r="G407" s="359"/>
      <c r="H407" s="359"/>
      <c r="I407" s="359"/>
      <c r="J407" s="359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>
      <c r="A408" s="48"/>
      <c r="B408" s="48"/>
      <c r="C408" s="359"/>
      <c r="D408" s="359"/>
      <c r="E408" s="359"/>
      <c r="F408" s="359"/>
      <c r="G408" s="359"/>
      <c r="H408" s="359"/>
      <c r="I408" s="359"/>
      <c r="J408" s="359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>
      <c r="A409" s="48"/>
      <c r="B409" s="48"/>
      <c r="C409" s="359"/>
      <c r="D409" s="359"/>
      <c r="E409" s="359"/>
      <c r="F409" s="359"/>
      <c r="G409" s="359"/>
      <c r="H409" s="359"/>
      <c r="I409" s="359"/>
      <c r="J409" s="359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>
      <c r="A410" s="48"/>
      <c r="B410" s="48"/>
      <c r="C410" s="359"/>
      <c r="D410" s="359"/>
      <c r="E410" s="359"/>
      <c r="F410" s="359"/>
      <c r="G410" s="359"/>
      <c r="H410" s="359"/>
      <c r="I410" s="359"/>
      <c r="J410" s="359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>
      <c r="A411" s="48"/>
      <c r="B411" s="48"/>
      <c r="C411" s="359"/>
      <c r="D411" s="359"/>
      <c r="E411" s="359"/>
      <c r="F411" s="359"/>
      <c r="G411" s="359"/>
      <c r="H411" s="359"/>
      <c r="I411" s="359"/>
      <c r="J411" s="359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>
      <c r="A412" s="48"/>
      <c r="B412" s="48"/>
      <c r="C412" s="359"/>
      <c r="D412" s="359"/>
      <c r="E412" s="359"/>
      <c r="F412" s="359"/>
      <c r="G412" s="359"/>
      <c r="H412" s="359"/>
      <c r="I412" s="359"/>
      <c r="J412" s="359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>
      <c r="A413" s="48"/>
      <c r="B413" s="48"/>
      <c r="C413" s="359"/>
      <c r="D413" s="359"/>
      <c r="E413" s="359"/>
      <c r="F413" s="359"/>
      <c r="G413" s="359"/>
      <c r="H413" s="359"/>
      <c r="I413" s="359"/>
      <c r="J413" s="359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>
      <c r="A414" s="48"/>
      <c r="B414" s="48"/>
      <c r="C414" s="359"/>
      <c r="D414" s="359"/>
      <c r="E414" s="359"/>
      <c r="F414" s="359"/>
      <c r="G414" s="359"/>
      <c r="H414" s="359"/>
      <c r="I414" s="359"/>
      <c r="J414" s="359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>
      <c r="A415" s="48"/>
      <c r="B415" s="48"/>
      <c r="C415" s="359"/>
      <c r="D415" s="359"/>
      <c r="E415" s="359"/>
      <c r="F415" s="359"/>
      <c r="G415" s="359"/>
      <c r="H415" s="359"/>
      <c r="I415" s="359"/>
      <c r="J415" s="359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>
      <c r="A416" s="48"/>
      <c r="B416" s="48"/>
      <c r="C416" s="359"/>
      <c r="D416" s="359"/>
      <c r="E416" s="359"/>
      <c r="F416" s="359"/>
      <c r="G416" s="359"/>
      <c r="H416" s="359"/>
      <c r="I416" s="359"/>
      <c r="J416" s="359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>
      <c r="A417" s="48"/>
      <c r="B417" s="48"/>
      <c r="C417" s="359"/>
      <c r="D417" s="359"/>
      <c r="E417" s="359"/>
      <c r="F417" s="359"/>
      <c r="G417" s="359"/>
      <c r="H417" s="359"/>
      <c r="I417" s="359"/>
      <c r="J417" s="359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>
      <c r="A418" s="48"/>
      <c r="B418" s="48"/>
      <c r="C418" s="359"/>
      <c r="D418" s="359"/>
      <c r="E418" s="359"/>
      <c r="F418" s="359"/>
      <c r="G418" s="359"/>
      <c r="H418" s="359"/>
      <c r="I418" s="359"/>
      <c r="J418" s="359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>
      <c r="A419" s="48"/>
      <c r="B419" s="48"/>
      <c r="C419" s="359"/>
      <c r="D419" s="359"/>
      <c r="E419" s="359"/>
      <c r="F419" s="359"/>
      <c r="G419" s="359"/>
      <c r="H419" s="359"/>
      <c r="I419" s="359"/>
      <c r="J419" s="359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>
      <c r="A420" s="48"/>
      <c r="B420" s="48"/>
      <c r="C420" s="359"/>
      <c r="D420" s="359"/>
      <c r="E420" s="359"/>
      <c r="F420" s="359"/>
      <c r="G420" s="359"/>
      <c r="H420" s="359"/>
      <c r="I420" s="359"/>
      <c r="J420" s="359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>
      <c r="A421" s="48"/>
      <c r="B421" s="48"/>
      <c r="C421" s="359"/>
      <c r="D421" s="359"/>
      <c r="E421" s="359"/>
      <c r="F421" s="359"/>
      <c r="G421" s="359"/>
      <c r="H421" s="359"/>
      <c r="I421" s="359"/>
      <c r="J421" s="359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>
      <c r="A422" s="48"/>
      <c r="B422" s="48"/>
      <c r="C422" s="359"/>
      <c r="D422" s="359"/>
      <c r="E422" s="359"/>
      <c r="F422" s="359"/>
      <c r="G422" s="359"/>
      <c r="H422" s="359"/>
      <c r="I422" s="359"/>
      <c r="J422" s="359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>
      <c r="A423" s="48"/>
      <c r="B423" s="48"/>
      <c r="C423" s="359"/>
      <c r="D423" s="359"/>
      <c r="E423" s="359"/>
      <c r="F423" s="359"/>
      <c r="G423" s="359"/>
      <c r="H423" s="359"/>
      <c r="I423" s="359"/>
      <c r="J423" s="359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>
      <c r="A424" s="48"/>
      <c r="B424" s="48"/>
      <c r="C424" s="359"/>
      <c r="D424" s="359"/>
      <c r="E424" s="359"/>
      <c r="F424" s="359"/>
      <c r="G424" s="359"/>
      <c r="H424" s="359"/>
      <c r="I424" s="359"/>
      <c r="J424" s="359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>
      <c r="A425" s="48"/>
      <c r="B425" s="48"/>
      <c r="C425" s="359"/>
      <c r="D425" s="359"/>
      <c r="E425" s="359"/>
      <c r="F425" s="359"/>
      <c r="G425" s="359"/>
      <c r="H425" s="359"/>
      <c r="I425" s="359"/>
      <c r="J425" s="359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>
      <c r="A426" s="48"/>
      <c r="B426" s="48"/>
      <c r="C426" s="359"/>
      <c r="D426" s="359"/>
      <c r="E426" s="359"/>
      <c r="F426" s="359"/>
      <c r="G426" s="359"/>
      <c r="H426" s="359"/>
      <c r="I426" s="359"/>
      <c r="J426" s="359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>
      <c r="A427" s="48"/>
      <c r="B427" s="48"/>
      <c r="C427" s="359"/>
      <c r="D427" s="359"/>
      <c r="E427" s="359"/>
      <c r="F427" s="359"/>
      <c r="G427" s="359"/>
      <c r="H427" s="359"/>
      <c r="I427" s="359"/>
      <c r="J427" s="359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>
      <c r="A428" s="48"/>
      <c r="B428" s="48"/>
      <c r="C428" s="359"/>
      <c r="D428" s="359"/>
      <c r="E428" s="359"/>
      <c r="F428" s="359"/>
      <c r="G428" s="359"/>
      <c r="H428" s="359"/>
      <c r="I428" s="359"/>
      <c r="J428" s="359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>
      <c r="A429" s="48"/>
      <c r="B429" s="48"/>
      <c r="C429" s="359"/>
      <c r="D429" s="359"/>
      <c r="E429" s="359"/>
      <c r="F429" s="359"/>
      <c r="G429" s="359"/>
      <c r="H429" s="359"/>
      <c r="I429" s="359"/>
      <c r="J429" s="359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>
      <c r="A430" s="48"/>
      <c r="B430" s="48"/>
      <c r="C430" s="359"/>
      <c r="D430" s="359"/>
      <c r="E430" s="359"/>
      <c r="F430" s="359"/>
      <c r="G430" s="359"/>
      <c r="H430" s="359"/>
      <c r="I430" s="359"/>
      <c r="J430" s="359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>
      <c r="A431" s="48"/>
      <c r="B431" s="48"/>
      <c r="C431" s="359"/>
      <c r="D431" s="359"/>
      <c r="E431" s="359"/>
      <c r="F431" s="359"/>
      <c r="G431" s="359"/>
      <c r="H431" s="359"/>
      <c r="I431" s="359"/>
      <c r="J431" s="359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>
      <c r="A432" s="48"/>
      <c r="B432" s="48"/>
      <c r="C432" s="359"/>
      <c r="D432" s="359"/>
      <c r="E432" s="359"/>
      <c r="F432" s="359"/>
      <c r="G432" s="359"/>
      <c r="H432" s="359"/>
      <c r="I432" s="359"/>
      <c r="J432" s="359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>
      <c r="A433" s="48"/>
      <c r="B433" s="48"/>
      <c r="C433" s="359"/>
      <c r="D433" s="359"/>
      <c r="E433" s="359"/>
      <c r="F433" s="359"/>
      <c r="G433" s="359"/>
      <c r="H433" s="359"/>
      <c r="I433" s="359"/>
      <c r="J433" s="359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>
      <c r="A434" s="48"/>
      <c r="B434" s="48"/>
      <c r="C434" s="359"/>
      <c r="D434" s="359"/>
      <c r="E434" s="359"/>
      <c r="F434" s="359"/>
      <c r="G434" s="359"/>
      <c r="H434" s="359"/>
      <c r="I434" s="359"/>
      <c r="J434" s="359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>
      <c r="A435" s="48"/>
      <c r="B435" s="48"/>
      <c r="C435" s="359"/>
      <c r="D435" s="359"/>
      <c r="E435" s="359"/>
      <c r="F435" s="359"/>
      <c r="G435" s="359"/>
      <c r="H435" s="359"/>
      <c r="I435" s="359"/>
      <c r="J435" s="359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>
      <c r="A436" s="48"/>
      <c r="B436" s="48"/>
      <c r="C436" s="359"/>
      <c r="D436" s="359"/>
      <c r="E436" s="359"/>
      <c r="F436" s="359"/>
      <c r="G436" s="359"/>
      <c r="H436" s="359"/>
      <c r="I436" s="359"/>
      <c r="J436" s="359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>
      <c r="A437" s="48"/>
      <c r="B437" s="48"/>
      <c r="C437" s="359"/>
      <c r="D437" s="359"/>
      <c r="E437" s="359"/>
      <c r="F437" s="359"/>
      <c r="G437" s="359"/>
      <c r="H437" s="359"/>
      <c r="I437" s="359"/>
      <c r="J437" s="359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>
      <c r="A438" s="48"/>
      <c r="B438" s="48"/>
      <c r="C438" s="359"/>
      <c r="D438" s="359"/>
      <c r="E438" s="359"/>
      <c r="F438" s="359"/>
      <c r="G438" s="359"/>
      <c r="H438" s="359"/>
      <c r="I438" s="359"/>
      <c r="J438" s="359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>
      <c r="A439" s="48"/>
      <c r="B439" s="48"/>
      <c r="C439" s="359"/>
      <c r="D439" s="359"/>
      <c r="E439" s="359"/>
      <c r="F439" s="359"/>
      <c r="G439" s="359"/>
      <c r="H439" s="359"/>
      <c r="I439" s="359"/>
      <c r="J439" s="359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>
      <c r="A440" s="48"/>
      <c r="B440" s="48"/>
      <c r="C440" s="359"/>
      <c r="D440" s="359"/>
      <c r="E440" s="359"/>
      <c r="F440" s="359"/>
      <c r="G440" s="359"/>
      <c r="H440" s="359"/>
      <c r="I440" s="359"/>
      <c r="J440" s="359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>
      <c r="A441" s="48"/>
      <c r="B441" s="48"/>
      <c r="C441" s="359"/>
      <c r="D441" s="359"/>
      <c r="E441" s="359"/>
      <c r="F441" s="359"/>
      <c r="G441" s="359"/>
      <c r="H441" s="359"/>
      <c r="I441" s="359"/>
      <c r="J441" s="359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>
      <c r="A442" s="48"/>
      <c r="B442" s="48"/>
      <c r="C442" s="359"/>
      <c r="D442" s="359"/>
      <c r="E442" s="359"/>
      <c r="F442" s="359"/>
      <c r="G442" s="359"/>
      <c r="H442" s="359"/>
      <c r="I442" s="359"/>
      <c r="J442" s="359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>
      <c r="A443" s="48"/>
      <c r="B443" s="48"/>
      <c r="C443" s="359"/>
      <c r="D443" s="359"/>
      <c r="E443" s="359"/>
      <c r="F443" s="359"/>
      <c r="G443" s="359"/>
      <c r="H443" s="359"/>
      <c r="I443" s="359"/>
      <c r="J443" s="359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>
      <c r="A444" s="48"/>
      <c r="B444" s="48"/>
      <c r="C444" s="359"/>
      <c r="D444" s="359"/>
      <c r="E444" s="359"/>
      <c r="F444" s="359"/>
      <c r="G444" s="359"/>
      <c r="H444" s="359"/>
      <c r="I444" s="359"/>
      <c r="J444" s="359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>
      <c r="A445" s="48"/>
      <c r="B445" s="48"/>
      <c r="C445" s="359"/>
      <c r="D445" s="359"/>
      <c r="E445" s="359"/>
      <c r="F445" s="359"/>
      <c r="G445" s="359"/>
      <c r="H445" s="359"/>
      <c r="I445" s="359"/>
      <c r="J445" s="359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>
      <c r="A446" s="48"/>
      <c r="B446" s="48"/>
      <c r="C446" s="359"/>
      <c r="D446" s="359"/>
      <c r="E446" s="359"/>
      <c r="F446" s="359"/>
      <c r="G446" s="359"/>
      <c r="H446" s="359"/>
      <c r="I446" s="359"/>
      <c r="J446" s="359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>
      <c r="A447" s="48"/>
      <c r="B447" s="48"/>
      <c r="C447" s="359"/>
      <c r="D447" s="359"/>
      <c r="E447" s="359"/>
      <c r="F447" s="359"/>
      <c r="G447" s="359"/>
      <c r="H447" s="359"/>
      <c r="I447" s="359"/>
      <c r="J447" s="359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>
      <c r="A448" s="48"/>
      <c r="B448" s="48"/>
      <c r="C448" s="359"/>
      <c r="D448" s="359"/>
      <c r="E448" s="359"/>
      <c r="F448" s="359"/>
      <c r="G448" s="359"/>
      <c r="H448" s="359"/>
      <c r="I448" s="359"/>
      <c r="J448" s="359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>
      <c r="A449" s="48"/>
      <c r="B449" s="48"/>
      <c r="C449" s="359"/>
      <c r="D449" s="359"/>
      <c r="E449" s="359"/>
      <c r="F449" s="359"/>
      <c r="G449" s="359"/>
      <c r="H449" s="359"/>
      <c r="I449" s="359"/>
      <c r="J449" s="359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>
      <c r="A450" s="48"/>
      <c r="B450" s="48"/>
      <c r="C450" s="359"/>
      <c r="D450" s="359"/>
      <c r="E450" s="359"/>
      <c r="F450" s="359"/>
      <c r="G450" s="359"/>
      <c r="H450" s="359"/>
      <c r="I450" s="359"/>
      <c r="J450" s="359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>
      <c r="A451" s="48"/>
      <c r="B451" s="48"/>
      <c r="C451" s="359"/>
      <c r="D451" s="359"/>
      <c r="E451" s="359"/>
      <c r="F451" s="359"/>
      <c r="G451" s="359"/>
      <c r="H451" s="359"/>
      <c r="I451" s="359"/>
      <c r="J451" s="359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>
      <c r="A452" s="48"/>
      <c r="B452" s="48"/>
      <c r="C452" s="359"/>
      <c r="D452" s="359"/>
      <c r="E452" s="359"/>
      <c r="F452" s="359"/>
      <c r="G452" s="359"/>
      <c r="H452" s="359"/>
      <c r="I452" s="359"/>
      <c r="J452" s="359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>
      <c r="A453" s="48"/>
      <c r="B453" s="48"/>
      <c r="C453" s="359"/>
      <c r="D453" s="359"/>
      <c r="E453" s="359"/>
      <c r="F453" s="359"/>
      <c r="G453" s="359"/>
      <c r="H453" s="359"/>
      <c r="I453" s="359"/>
      <c r="J453" s="359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>
      <c r="A454" s="48"/>
      <c r="B454" s="48"/>
      <c r="C454" s="359"/>
      <c r="D454" s="359"/>
      <c r="E454" s="359"/>
      <c r="F454" s="359"/>
      <c r="G454" s="359"/>
      <c r="H454" s="359"/>
      <c r="I454" s="359"/>
      <c r="J454" s="359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>
      <c r="A455" s="48"/>
      <c r="B455" s="48"/>
      <c r="C455" s="359"/>
      <c r="D455" s="359"/>
      <c r="E455" s="359"/>
      <c r="F455" s="359"/>
      <c r="G455" s="359"/>
      <c r="H455" s="359"/>
      <c r="I455" s="359"/>
      <c r="J455" s="359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>
      <c r="A456" s="48"/>
      <c r="B456" s="48"/>
      <c r="C456" s="359"/>
      <c r="D456" s="359"/>
      <c r="E456" s="359"/>
      <c r="F456" s="359"/>
      <c r="G456" s="359"/>
      <c r="H456" s="359"/>
      <c r="I456" s="359"/>
      <c r="J456" s="359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>
      <c r="A457" s="48"/>
      <c r="B457" s="48"/>
      <c r="C457" s="359"/>
      <c r="D457" s="359"/>
      <c r="E457" s="359"/>
      <c r="F457" s="359"/>
      <c r="G457" s="359"/>
      <c r="H457" s="359"/>
      <c r="I457" s="359"/>
      <c r="J457" s="359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>
      <c r="A458" s="48"/>
      <c r="B458" s="48"/>
      <c r="C458" s="359"/>
      <c r="D458" s="359"/>
      <c r="E458" s="359"/>
      <c r="F458" s="359"/>
      <c r="G458" s="359"/>
      <c r="H458" s="359"/>
      <c r="I458" s="359"/>
      <c r="J458" s="359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>
      <c r="A459" s="48"/>
      <c r="B459" s="48"/>
      <c r="C459" s="359"/>
      <c r="D459" s="359"/>
      <c r="E459" s="359"/>
      <c r="F459" s="359"/>
      <c r="G459" s="359"/>
      <c r="H459" s="359"/>
      <c r="I459" s="359"/>
      <c r="J459" s="359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>
      <c r="A460" s="48"/>
      <c r="B460" s="48"/>
      <c r="C460" s="359"/>
      <c r="D460" s="359"/>
      <c r="E460" s="359"/>
      <c r="F460" s="359"/>
      <c r="G460" s="359"/>
      <c r="H460" s="359"/>
      <c r="I460" s="359"/>
      <c r="J460" s="359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>
      <c r="A461" s="48"/>
      <c r="B461" s="48"/>
      <c r="C461" s="359"/>
      <c r="D461" s="359"/>
      <c r="E461" s="359"/>
      <c r="F461" s="359"/>
      <c r="G461" s="359"/>
      <c r="H461" s="359"/>
      <c r="I461" s="359"/>
      <c r="J461" s="359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>
      <c r="A462" s="48"/>
      <c r="B462" s="48"/>
      <c r="C462" s="359"/>
      <c r="D462" s="359"/>
      <c r="E462" s="359"/>
      <c r="F462" s="359"/>
      <c r="G462" s="359"/>
      <c r="H462" s="359"/>
      <c r="I462" s="359"/>
      <c r="J462" s="359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>
      <c r="A463" s="48"/>
      <c r="B463" s="48"/>
      <c r="C463" s="359"/>
      <c r="D463" s="359"/>
      <c r="E463" s="359"/>
      <c r="F463" s="359"/>
      <c r="G463" s="359"/>
      <c r="H463" s="359"/>
      <c r="I463" s="359"/>
      <c r="J463" s="359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>
      <c r="A464" s="48"/>
      <c r="B464" s="48"/>
      <c r="C464" s="359"/>
      <c r="D464" s="359"/>
      <c r="E464" s="359"/>
      <c r="F464" s="359"/>
      <c r="G464" s="359"/>
      <c r="H464" s="359"/>
      <c r="I464" s="359"/>
      <c r="J464" s="359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>
      <c r="A465" s="48"/>
      <c r="B465" s="48"/>
      <c r="C465" s="359"/>
      <c r="D465" s="359"/>
      <c r="E465" s="359"/>
      <c r="F465" s="359"/>
      <c r="G465" s="359"/>
      <c r="H465" s="359"/>
      <c r="I465" s="359"/>
      <c r="J465" s="359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>
      <c r="A466" s="48"/>
      <c r="B466" s="48"/>
      <c r="C466" s="359"/>
      <c r="D466" s="359"/>
      <c r="E466" s="359"/>
      <c r="F466" s="359"/>
      <c r="G466" s="359"/>
      <c r="H466" s="359"/>
      <c r="I466" s="359"/>
      <c r="J466" s="359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>
      <c r="A467" s="48"/>
      <c r="B467" s="48"/>
      <c r="C467" s="359"/>
      <c r="D467" s="359"/>
      <c r="E467" s="359"/>
      <c r="F467" s="359"/>
      <c r="G467" s="359"/>
      <c r="H467" s="359"/>
      <c r="I467" s="359"/>
      <c r="J467" s="359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>
      <c r="A468" s="48"/>
      <c r="B468" s="48"/>
      <c r="C468" s="359"/>
      <c r="D468" s="359"/>
      <c r="E468" s="359"/>
      <c r="F468" s="359"/>
      <c r="G468" s="359"/>
      <c r="H468" s="359"/>
      <c r="I468" s="359"/>
      <c r="J468" s="359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>
      <c r="A469" s="48"/>
      <c r="B469" s="48"/>
      <c r="C469" s="359"/>
      <c r="D469" s="359"/>
      <c r="E469" s="359"/>
      <c r="F469" s="359"/>
      <c r="G469" s="359"/>
      <c r="H469" s="359"/>
      <c r="I469" s="359"/>
      <c r="J469" s="359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>
      <c r="A470" s="48"/>
      <c r="B470" s="48"/>
      <c r="C470" s="359"/>
      <c r="D470" s="359"/>
      <c r="E470" s="359"/>
      <c r="F470" s="359"/>
      <c r="G470" s="359"/>
      <c r="H470" s="359"/>
      <c r="I470" s="359"/>
      <c r="J470" s="359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>
      <c r="A471" s="48"/>
      <c r="B471" s="48"/>
      <c r="C471" s="359"/>
      <c r="D471" s="359"/>
      <c r="E471" s="359"/>
      <c r="F471" s="359"/>
      <c r="G471" s="359"/>
      <c r="H471" s="359"/>
      <c r="I471" s="359"/>
      <c r="J471" s="359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>
      <c r="A472" s="48"/>
      <c r="B472" s="48"/>
      <c r="C472" s="359"/>
      <c r="D472" s="359"/>
      <c r="E472" s="359"/>
      <c r="F472" s="359"/>
      <c r="G472" s="359"/>
      <c r="H472" s="359"/>
      <c r="I472" s="359"/>
      <c r="J472" s="359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>
      <c r="A473" s="48"/>
      <c r="B473" s="48"/>
      <c r="C473" s="359"/>
      <c r="D473" s="359"/>
      <c r="E473" s="359"/>
      <c r="F473" s="359"/>
      <c r="G473" s="359"/>
      <c r="H473" s="359"/>
      <c r="I473" s="359"/>
      <c r="J473" s="359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>
      <c r="A474" s="48"/>
      <c r="B474" s="48"/>
      <c r="C474" s="359"/>
      <c r="D474" s="359"/>
      <c r="E474" s="359"/>
      <c r="F474" s="359"/>
      <c r="G474" s="359"/>
      <c r="H474" s="359"/>
      <c r="I474" s="359"/>
      <c r="J474" s="359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>
      <c r="A475" s="48"/>
      <c r="B475" s="48"/>
      <c r="C475" s="359"/>
      <c r="D475" s="359"/>
      <c r="E475" s="359"/>
      <c r="F475" s="359"/>
      <c r="G475" s="359"/>
      <c r="H475" s="359"/>
      <c r="I475" s="359"/>
      <c r="J475" s="359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>
      <c r="A476" s="48"/>
      <c r="B476" s="48"/>
      <c r="C476" s="359"/>
      <c r="D476" s="359"/>
      <c r="E476" s="359"/>
      <c r="F476" s="359"/>
      <c r="G476" s="359"/>
      <c r="H476" s="359"/>
      <c r="I476" s="359"/>
      <c r="J476" s="359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>
      <c r="A477" s="48"/>
      <c r="B477" s="48"/>
      <c r="C477" s="359"/>
      <c r="D477" s="359"/>
      <c r="E477" s="359"/>
      <c r="F477" s="359"/>
      <c r="G477" s="359"/>
      <c r="H477" s="359"/>
      <c r="I477" s="359"/>
      <c r="J477" s="359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>
      <c r="A478" s="48"/>
      <c r="B478" s="48"/>
      <c r="C478" s="359"/>
      <c r="D478" s="359"/>
      <c r="E478" s="359"/>
      <c r="F478" s="359"/>
      <c r="G478" s="359"/>
      <c r="H478" s="359"/>
      <c r="I478" s="359"/>
      <c r="J478" s="359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>
      <c r="A479" s="48"/>
      <c r="B479" s="48"/>
      <c r="C479" s="359"/>
      <c r="D479" s="359"/>
      <c r="E479" s="359"/>
      <c r="F479" s="359"/>
      <c r="G479" s="359"/>
      <c r="H479" s="359"/>
      <c r="I479" s="359"/>
      <c r="J479" s="359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>
      <c r="A480" s="48"/>
      <c r="B480" s="48"/>
      <c r="C480" s="359"/>
      <c r="D480" s="359"/>
      <c r="E480" s="359"/>
      <c r="F480" s="359"/>
      <c r="G480" s="359"/>
      <c r="H480" s="359"/>
      <c r="I480" s="359"/>
      <c r="J480" s="359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>
      <c r="A481" s="48"/>
      <c r="B481" s="48"/>
      <c r="C481" s="359"/>
      <c r="D481" s="359"/>
      <c r="E481" s="359"/>
      <c r="F481" s="359"/>
      <c r="G481" s="359"/>
      <c r="H481" s="359"/>
      <c r="I481" s="359"/>
      <c r="J481" s="359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>
      <c r="A482" s="48"/>
      <c r="B482" s="48"/>
      <c r="C482" s="359"/>
      <c r="D482" s="359"/>
      <c r="E482" s="359"/>
      <c r="F482" s="359"/>
      <c r="G482" s="359"/>
      <c r="H482" s="359"/>
      <c r="I482" s="359"/>
      <c r="J482" s="359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>
      <c r="A483" s="48"/>
      <c r="B483" s="48"/>
      <c r="C483" s="359"/>
      <c r="D483" s="359"/>
      <c r="E483" s="359"/>
      <c r="F483" s="359"/>
      <c r="G483" s="359"/>
      <c r="H483" s="359"/>
      <c r="I483" s="359"/>
      <c r="J483" s="359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>
      <c r="A484" s="48"/>
      <c r="B484" s="48"/>
      <c r="C484" s="359"/>
      <c r="D484" s="359"/>
      <c r="E484" s="359"/>
      <c r="F484" s="359"/>
      <c r="G484" s="359"/>
      <c r="H484" s="359"/>
      <c r="I484" s="359"/>
      <c r="J484" s="359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>
      <c r="A485" s="48"/>
      <c r="B485" s="48"/>
      <c r="C485" s="359"/>
      <c r="D485" s="359"/>
      <c r="E485" s="359"/>
      <c r="F485" s="359"/>
      <c r="G485" s="359"/>
      <c r="H485" s="359"/>
      <c r="I485" s="359"/>
      <c r="J485" s="359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>
      <c r="A486" s="48"/>
      <c r="B486" s="48"/>
      <c r="C486" s="359"/>
      <c r="D486" s="359"/>
      <c r="E486" s="359"/>
      <c r="F486" s="359"/>
      <c r="G486" s="359"/>
      <c r="H486" s="359"/>
      <c r="I486" s="359"/>
      <c r="J486" s="359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>
      <c r="A487" s="48"/>
      <c r="B487" s="48"/>
      <c r="C487" s="359"/>
      <c r="D487" s="359"/>
      <c r="E487" s="359"/>
      <c r="F487" s="359"/>
      <c r="G487" s="359"/>
      <c r="H487" s="359"/>
      <c r="I487" s="359"/>
      <c r="J487" s="359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>
      <c r="A488" s="48"/>
      <c r="B488" s="48"/>
      <c r="C488" s="359"/>
      <c r="D488" s="359"/>
      <c r="E488" s="359"/>
      <c r="F488" s="359"/>
      <c r="G488" s="359"/>
      <c r="H488" s="359"/>
      <c r="I488" s="359"/>
      <c r="J488" s="359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>
      <c r="A489" s="48"/>
      <c r="B489" s="48"/>
      <c r="C489" s="359"/>
      <c r="D489" s="359"/>
      <c r="E489" s="359"/>
      <c r="F489" s="359"/>
      <c r="G489" s="359"/>
      <c r="H489" s="359"/>
      <c r="I489" s="359"/>
      <c r="J489" s="359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>
      <c r="A490" s="48"/>
      <c r="B490" s="48"/>
      <c r="C490" s="359"/>
      <c r="D490" s="359"/>
      <c r="E490" s="359"/>
      <c r="F490" s="359"/>
      <c r="G490" s="359"/>
      <c r="H490" s="359"/>
      <c r="I490" s="359"/>
      <c r="J490" s="359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>
      <c r="A491" s="48"/>
      <c r="B491" s="48"/>
      <c r="C491" s="359"/>
      <c r="D491" s="359"/>
      <c r="E491" s="359"/>
      <c r="F491" s="359"/>
      <c r="G491" s="359"/>
      <c r="H491" s="359"/>
      <c r="I491" s="359"/>
      <c r="J491" s="359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>
      <c r="A492" s="48"/>
      <c r="B492" s="48"/>
      <c r="C492" s="359"/>
      <c r="D492" s="359"/>
      <c r="E492" s="359"/>
      <c r="F492" s="359"/>
      <c r="G492" s="359"/>
      <c r="H492" s="359"/>
      <c r="I492" s="359"/>
      <c r="J492" s="359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>
      <c r="A493" s="48"/>
      <c r="B493" s="48"/>
      <c r="C493" s="359"/>
      <c r="D493" s="359"/>
      <c r="E493" s="359"/>
      <c r="F493" s="359"/>
      <c r="G493" s="359"/>
      <c r="H493" s="359"/>
      <c r="I493" s="359"/>
      <c r="J493" s="359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>
      <c r="A494" s="48"/>
      <c r="B494" s="48"/>
      <c r="C494" s="359"/>
      <c r="D494" s="359"/>
      <c r="E494" s="359"/>
      <c r="F494" s="359"/>
      <c r="G494" s="359"/>
      <c r="H494" s="359"/>
      <c r="I494" s="359"/>
      <c r="J494" s="359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>
      <c r="A495" s="48"/>
      <c r="B495" s="48"/>
      <c r="C495" s="359"/>
      <c r="D495" s="359"/>
      <c r="E495" s="359"/>
      <c r="F495" s="359"/>
      <c r="G495" s="359"/>
      <c r="H495" s="359"/>
      <c r="I495" s="359"/>
      <c r="J495" s="359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>
      <c r="A496" s="48"/>
      <c r="B496" s="48"/>
      <c r="C496" s="359"/>
      <c r="D496" s="359"/>
      <c r="E496" s="359"/>
      <c r="F496" s="359"/>
      <c r="G496" s="359"/>
      <c r="H496" s="359"/>
      <c r="I496" s="359"/>
      <c r="J496" s="359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>
      <c r="A497" s="48"/>
      <c r="B497" s="48"/>
      <c r="C497" s="359"/>
      <c r="D497" s="359"/>
      <c r="E497" s="359"/>
      <c r="F497" s="359"/>
      <c r="G497" s="359"/>
      <c r="H497" s="359"/>
      <c r="I497" s="359"/>
      <c r="J497" s="359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>
      <c r="A498" s="48"/>
      <c r="B498" s="48"/>
      <c r="C498" s="359"/>
      <c r="D498" s="359"/>
      <c r="E498" s="359"/>
      <c r="F498" s="359"/>
      <c r="G498" s="359"/>
      <c r="H498" s="359"/>
      <c r="I498" s="359"/>
      <c r="J498" s="359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>
      <c r="A499" s="48"/>
      <c r="B499" s="48"/>
      <c r="C499" s="359"/>
      <c r="D499" s="359"/>
      <c r="E499" s="359"/>
      <c r="F499" s="359"/>
      <c r="G499" s="359"/>
      <c r="H499" s="359"/>
      <c r="I499" s="359"/>
      <c r="J499" s="359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>
      <c r="A500" s="48"/>
      <c r="B500" s="48"/>
      <c r="C500" s="359"/>
      <c r="D500" s="359"/>
      <c r="E500" s="359"/>
      <c r="F500" s="359"/>
      <c r="G500" s="359"/>
      <c r="H500" s="359"/>
      <c r="I500" s="359"/>
      <c r="J500" s="359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>
      <c r="A501" s="48"/>
      <c r="B501" s="48"/>
      <c r="C501" s="359"/>
      <c r="D501" s="359"/>
      <c r="E501" s="359"/>
      <c r="F501" s="359"/>
      <c r="G501" s="359"/>
      <c r="H501" s="359"/>
      <c r="I501" s="359"/>
      <c r="J501" s="359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>
      <c r="A502" s="48"/>
      <c r="B502" s="48"/>
      <c r="C502" s="359"/>
      <c r="D502" s="359"/>
      <c r="E502" s="359"/>
      <c r="F502" s="359"/>
      <c r="G502" s="359"/>
      <c r="H502" s="359"/>
      <c r="I502" s="359"/>
      <c r="J502" s="359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>
      <c r="A503" s="48"/>
      <c r="B503" s="48"/>
      <c r="C503" s="359"/>
      <c r="D503" s="359"/>
      <c r="E503" s="359"/>
      <c r="F503" s="359"/>
      <c r="G503" s="359"/>
      <c r="H503" s="359"/>
      <c r="I503" s="359"/>
      <c r="J503" s="359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>
      <c r="A504" s="48"/>
      <c r="B504" s="48"/>
      <c r="C504" s="359"/>
      <c r="D504" s="359"/>
      <c r="E504" s="359"/>
      <c r="F504" s="359"/>
      <c r="G504" s="359"/>
      <c r="H504" s="359"/>
      <c r="I504" s="359"/>
      <c r="J504" s="359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>
      <c r="A505" s="48"/>
      <c r="B505" s="48"/>
      <c r="C505" s="359"/>
      <c r="D505" s="359"/>
      <c r="E505" s="359"/>
      <c r="F505" s="359"/>
      <c r="G505" s="359"/>
      <c r="H505" s="359"/>
      <c r="I505" s="359"/>
      <c r="J505" s="359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>
      <c r="A506" s="48"/>
      <c r="B506" s="48"/>
      <c r="C506" s="359"/>
      <c r="D506" s="359"/>
      <c r="E506" s="359"/>
      <c r="F506" s="359"/>
      <c r="G506" s="359"/>
      <c r="H506" s="359"/>
      <c r="I506" s="359"/>
      <c r="J506" s="359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>
      <c r="A507" s="48"/>
      <c r="B507" s="48"/>
      <c r="C507" s="359"/>
      <c r="D507" s="359"/>
      <c r="E507" s="359"/>
      <c r="F507" s="359"/>
      <c r="G507" s="359"/>
      <c r="H507" s="359"/>
      <c r="I507" s="359"/>
      <c r="J507" s="359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>
      <c r="A508" s="48"/>
      <c r="B508" s="48"/>
      <c r="C508" s="359"/>
      <c r="D508" s="359"/>
      <c r="E508" s="359"/>
      <c r="F508" s="359"/>
      <c r="G508" s="359"/>
      <c r="H508" s="359"/>
      <c r="I508" s="359"/>
      <c r="J508" s="359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>
      <c r="A509" s="48"/>
      <c r="B509" s="48"/>
      <c r="C509" s="359"/>
      <c r="D509" s="359"/>
      <c r="E509" s="359"/>
      <c r="F509" s="359"/>
      <c r="G509" s="359"/>
      <c r="H509" s="359"/>
      <c r="I509" s="359"/>
      <c r="J509" s="359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>
      <c r="A510" s="48"/>
      <c r="B510" s="48"/>
      <c r="C510" s="359"/>
      <c r="D510" s="359"/>
      <c r="E510" s="359"/>
      <c r="F510" s="359"/>
      <c r="G510" s="359"/>
      <c r="H510" s="359"/>
      <c r="I510" s="359"/>
      <c r="J510" s="359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>
      <c r="A511" s="48"/>
      <c r="B511" s="48"/>
      <c r="C511" s="359"/>
      <c r="D511" s="359"/>
      <c r="E511" s="359"/>
      <c r="F511" s="359"/>
      <c r="G511" s="359"/>
      <c r="H511" s="359"/>
      <c r="I511" s="359"/>
      <c r="J511" s="359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>
      <c r="A512" s="48"/>
      <c r="B512" s="48"/>
      <c r="C512" s="359"/>
      <c r="D512" s="359"/>
      <c r="E512" s="359"/>
      <c r="F512" s="359"/>
      <c r="G512" s="359"/>
      <c r="H512" s="359"/>
      <c r="I512" s="359"/>
      <c r="J512" s="359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>
      <c r="A513" s="48"/>
      <c r="B513" s="48"/>
      <c r="C513" s="359"/>
      <c r="D513" s="359"/>
      <c r="E513" s="359"/>
      <c r="F513" s="359"/>
      <c r="G513" s="359"/>
      <c r="H513" s="359"/>
      <c r="I513" s="359"/>
      <c r="J513" s="359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>
      <c r="A514" s="48"/>
      <c r="B514" s="48"/>
      <c r="C514" s="359"/>
      <c r="D514" s="359"/>
      <c r="E514" s="359"/>
      <c r="F514" s="359"/>
      <c r="G514" s="359"/>
      <c r="H514" s="359"/>
      <c r="I514" s="359"/>
      <c r="J514" s="359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>
      <c r="A515" s="48"/>
      <c r="B515" s="48"/>
      <c r="C515" s="359"/>
      <c r="D515" s="359"/>
      <c r="E515" s="359"/>
      <c r="F515" s="359"/>
      <c r="G515" s="359"/>
      <c r="H515" s="359"/>
      <c r="I515" s="359"/>
      <c r="J515" s="359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>
      <c r="A516" s="48"/>
      <c r="B516" s="48"/>
      <c r="C516" s="359"/>
      <c r="D516" s="359"/>
      <c r="E516" s="359"/>
      <c r="F516" s="359"/>
      <c r="G516" s="359"/>
      <c r="H516" s="359"/>
      <c r="I516" s="359"/>
      <c r="J516" s="359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>
      <c r="A517" s="48"/>
      <c r="B517" s="48"/>
      <c r="C517" s="359"/>
      <c r="D517" s="359"/>
      <c r="E517" s="359"/>
      <c r="F517" s="359"/>
      <c r="G517" s="359"/>
      <c r="H517" s="359"/>
      <c r="I517" s="359"/>
      <c r="J517" s="359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>
      <c r="A518" s="48"/>
      <c r="B518" s="48"/>
      <c r="C518" s="359"/>
      <c r="D518" s="359"/>
      <c r="E518" s="359"/>
      <c r="F518" s="359"/>
      <c r="G518" s="359"/>
      <c r="H518" s="359"/>
      <c r="I518" s="359"/>
      <c r="J518" s="359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>
      <c r="A519" s="48"/>
      <c r="B519" s="48"/>
      <c r="C519" s="359"/>
      <c r="D519" s="359"/>
      <c r="E519" s="359"/>
      <c r="F519" s="359"/>
      <c r="G519" s="359"/>
      <c r="H519" s="359"/>
      <c r="I519" s="359"/>
      <c r="J519" s="359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>
      <c r="A520" s="48"/>
      <c r="B520" s="48"/>
      <c r="C520" s="359"/>
      <c r="D520" s="359"/>
      <c r="E520" s="359"/>
      <c r="F520" s="359"/>
      <c r="G520" s="359"/>
      <c r="H520" s="359"/>
      <c r="I520" s="359"/>
      <c r="J520" s="359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>
      <c r="A521" s="48"/>
      <c r="B521" s="48"/>
      <c r="C521" s="359"/>
      <c r="D521" s="359"/>
      <c r="E521" s="359"/>
      <c r="F521" s="359"/>
      <c r="G521" s="359"/>
      <c r="H521" s="359"/>
      <c r="I521" s="359"/>
      <c r="J521" s="359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>
      <c r="A522" s="48"/>
      <c r="B522" s="48"/>
      <c r="C522" s="359"/>
      <c r="D522" s="359"/>
      <c r="E522" s="359"/>
      <c r="F522" s="359"/>
      <c r="G522" s="359"/>
      <c r="H522" s="359"/>
      <c r="I522" s="359"/>
      <c r="J522" s="359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>
      <c r="A523" s="48"/>
      <c r="B523" s="48"/>
      <c r="C523" s="359"/>
      <c r="D523" s="359"/>
      <c r="E523" s="359"/>
      <c r="F523" s="359"/>
      <c r="G523" s="359"/>
      <c r="H523" s="359"/>
      <c r="I523" s="359"/>
      <c r="J523" s="359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>
      <c r="A524" s="48"/>
      <c r="B524" s="48"/>
      <c r="C524" s="359"/>
      <c r="D524" s="359"/>
      <c r="E524" s="359"/>
      <c r="F524" s="359"/>
      <c r="G524" s="359"/>
      <c r="H524" s="359"/>
      <c r="I524" s="359"/>
      <c r="J524" s="359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>
      <c r="A525" s="48"/>
      <c r="B525" s="48"/>
      <c r="C525" s="359"/>
      <c r="D525" s="359"/>
      <c r="E525" s="359"/>
      <c r="F525" s="359"/>
      <c r="G525" s="359"/>
      <c r="H525" s="359"/>
      <c r="I525" s="359"/>
      <c r="J525" s="359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>
      <c r="A526" s="48"/>
      <c r="B526" s="48"/>
      <c r="C526" s="359"/>
      <c r="D526" s="359"/>
      <c r="E526" s="359"/>
      <c r="F526" s="359"/>
      <c r="G526" s="359"/>
      <c r="H526" s="359"/>
      <c r="I526" s="359"/>
      <c r="J526" s="359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>
      <c r="A527" s="48"/>
      <c r="B527" s="48"/>
      <c r="C527" s="359"/>
      <c r="D527" s="359"/>
      <c r="E527" s="359"/>
      <c r="F527" s="359"/>
      <c r="G527" s="359"/>
      <c r="H527" s="359"/>
      <c r="I527" s="359"/>
      <c r="J527" s="359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>
      <c r="A528" s="48"/>
      <c r="B528" s="48"/>
      <c r="C528" s="359"/>
      <c r="D528" s="359"/>
      <c r="E528" s="359"/>
      <c r="F528" s="359"/>
      <c r="G528" s="359"/>
      <c r="H528" s="359"/>
      <c r="I528" s="359"/>
      <c r="J528" s="359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>
      <c r="A529" s="48"/>
      <c r="B529" s="48"/>
      <c r="C529" s="359"/>
      <c r="D529" s="359"/>
      <c r="E529" s="359"/>
      <c r="F529" s="359"/>
      <c r="G529" s="359"/>
      <c r="H529" s="359"/>
      <c r="I529" s="359"/>
      <c r="J529" s="359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>
      <c r="A530" s="48"/>
      <c r="B530" s="48"/>
      <c r="C530" s="359"/>
      <c r="D530" s="359"/>
      <c r="E530" s="359"/>
      <c r="F530" s="359"/>
      <c r="G530" s="359"/>
      <c r="H530" s="359"/>
      <c r="I530" s="359"/>
      <c r="J530" s="359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>
      <c r="A531" s="48"/>
      <c r="B531" s="48"/>
      <c r="C531" s="359"/>
      <c r="D531" s="359"/>
      <c r="E531" s="359"/>
      <c r="F531" s="359"/>
      <c r="G531" s="359"/>
      <c r="H531" s="359"/>
      <c r="I531" s="359"/>
      <c r="J531" s="359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>
      <c r="A532" s="48"/>
      <c r="B532" s="48"/>
      <c r="C532" s="359"/>
      <c r="D532" s="359"/>
      <c r="E532" s="359"/>
      <c r="F532" s="359"/>
      <c r="G532" s="359"/>
      <c r="H532" s="359"/>
      <c r="I532" s="359"/>
      <c r="J532" s="359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>
      <c r="A533" s="48"/>
      <c r="B533" s="48"/>
      <c r="C533" s="359"/>
      <c r="D533" s="359"/>
      <c r="E533" s="359"/>
      <c r="F533" s="359"/>
      <c r="G533" s="359"/>
      <c r="H533" s="359"/>
      <c r="I533" s="359"/>
      <c r="J533" s="359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>
      <c r="A534" s="48"/>
      <c r="B534" s="48"/>
      <c r="C534" s="359"/>
      <c r="D534" s="359"/>
      <c r="E534" s="359"/>
      <c r="F534" s="359"/>
      <c r="G534" s="359"/>
      <c r="H534" s="359"/>
      <c r="I534" s="359"/>
      <c r="J534" s="359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>
      <c r="A535" s="48"/>
      <c r="B535" s="48"/>
      <c r="C535" s="359"/>
      <c r="D535" s="359"/>
      <c r="E535" s="359"/>
      <c r="F535" s="359"/>
      <c r="G535" s="359"/>
      <c r="H535" s="359"/>
      <c r="I535" s="359"/>
      <c r="J535" s="359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>
      <c r="A536" s="48"/>
      <c r="B536" s="48"/>
      <c r="C536" s="359"/>
      <c r="D536" s="359"/>
      <c r="E536" s="359"/>
      <c r="F536" s="359"/>
      <c r="G536" s="359"/>
      <c r="H536" s="359"/>
      <c r="I536" s="359"/>
      <c r="J536" s="359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>
      <c r="A537" s="48"/>
      <c r="B537" s="48"/>
      <c r="C537" s="359"/>
      <c r="D537" s="359"/>
      <c r="E537" s="359"/>
      <c r="F537" s="359"/>
      <c r="G537" s="359"/>
      <c r="H537" s="359"/>
      <c r="I537" s="359"/>
      <c r="J537" s="359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>
      <c r="A538" s="48"/>
      <c r="B538" s="48"/>
      <c r="C538" s="359"/>
      <c r="D538" s="359"/>
      <c r="E538" s="359"/>
      <c r="F538" s="359"/>
      <c r="G538" s="359"/>
      <c r="H538" s="359"/>
      <c r="I538" s="359"/>
      <c r="J538" s="359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>
      <c r="A539" s="48"/>
      <c r="B539" s="48"/>
      <c r="C539" s="359"/>
      <c r="D539" s="359"/>
      <c r="E539" s="359"/>
      <c r="F539" s="359"/>
      <c r="G539" s="359"/>
      <c r="H539" s="359"/>
      <c r="I539" s="359"/>
      <c r="J539" s="359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>
      <c r="A540" s="48"/>
      <c r="B540" s="48"/>
      <c r="C540" s="359"/>
      <c r="D540" s="359"/>
      <c r="E540" s="359"/>
      <c r="F540" s="359"/>
      <c r="G540" s="359"/>
      <c r="H540" s="359"/>
      <c r="I540" s="359"/>
      <c r="J540" s="359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>
      <c r="A541" s="48"/>
      <c r="B541" s="48"/>
      <c r="C541" s="359"/>
      <c r="D541" s="359"/>
      <c r="E541" s="359"/>
      <c r="F541" s="359"/>
      <c r="G541" s="359"/>
      <c r="H541" s="359"/>
      <c r="I541" s="359"/>
      <c r="J541" s="359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>
      <c r="A542" s="48"/>
      <c r="B542" s="48"/>
      <c r="C542" s="359"/>
      <c r="D542" s="359"/>
      <c r="E542" s="359"/>
      <c r="F542" s="359"/>
      <c r="G542" s="359"/>
      <c r="H542" s="359"/>
      <c r="I542" s="359"/>
      <c r="J542" s="359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>
      <c r="A543" s="48"/>
      <c r="B543" s="48"/>
      <c r="C543" s="359"/>
      <c r="D543" s="359"/>
      <c r="E543" s="359"/>
      <c r="F543" s="359"/>
      <c r="G543" s="359"/>
      <c r="H543" s="359"/>
      <c r="I543" s="359"/>
      <c r="J543" s="359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>
      <c r="A544" s="48"/>
      <c r="B544" s="48"/>
      <c r="C544" s="359"/>
      <c r="D544" s="359"/>
      <c r="E544" s="359"/>
      <c r="F544" s="359"/>
      <c r="G544" s="359"/>
      <c r="H544" s="359"/>
      <c r="I544" s="359"/>
      <c r="J544" s="359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>
      <c r="A545" s="48"/>
      <c r="B545" s="48"/>
      <c r="C545" s="359"/>
      <c r="D545" s="359"/>
      <c r="E545" s="359"/>
      <c r="F545" s="359"/>
      <c r="G545" s="359"/>
      <c r="H545" s="359"/>
      <c r="I545" s="359"/>
      <c r="J545" s="359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>
      <c r="A546" s="48"/>
      <c r="B546" s="48"/>
      <c r="C546" s="359"/>
      <c r="D546" s="359"/>
      <c r="E546" s="359"/>
      <c r="F546" s="359"/>
      <c r="G546" s="359"/>
      <c r="H546" s="359"/>
      <c r="I546" s="359"/>
      <c r="J546" s="359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>
      <c r="A547" s="48"/>
      <c r="B547" s="48"/>
      <c r="C547" s="359"/>
      <c r="D547" s="359"/>
      <c r="E547" s="359"/>
      <c r="F547" s="359"/>
      <c r="G547" s="359"/>
      <c r="H547" s="359"/>
      <c r="I547" s="359"/>
      <c r="J547" s="359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>
      <c r="A548" s="48"/>
      <c r="B548" s="48"/>
      <c r="C548" s="359"/>
      <c r="D548" s="359"/>
      <c r="E548" s="359"/>
      <c r="F548" s="359"/>
      <c r="G548" s="359"/>
      <c r="H548" s="359"/>
      <c r="I548" s="359"/>
      <c r="J548" s="359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>
      <c r="A549" s="48"/>
      <c r="B549" s="48"/>
      <c r="C549" s="359"/>
      <c r="D549" s="359"/>
      <c r="E549" s="359"/>
      <c r="F549" s="359"/>
      <c r="G549" s="359"/>
      <c r="H549" s="359"/>
      <c r="I549" s="359"/>
      <c r="J549" s="359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>
      <c r="A550" s="48"/>
      <c r="B550" s="48"/>
      <c r="C550" s="359"/>
      <c r="D550" s="359"/>
      <c r="E550" s="359"/>
      <c r="F550" s="359"/>
      <c r="G550" s="359"/>
      <c r="H550" s="359"/>
      <c r="I550" s="359"/>
      <c r="J550" s="359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>
      <c r="A551" s="48"/>
      <c r="B551" s="48"/>
      <c r="C551" s="359"/>
      <c r="D551" s="359"/>
      <c r="E551" s="359"/>
      <c r="F551" s="359"/>
      <c r="G551" s="359"/>
      <c r="H551" s="359"/>
      <c r="I551" s="359"/>
      <c r="J551" s="359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>
      <c r="A552" s="48"/>
      <c r="B552" s="48"/>
      <c r="C552" s="359"/>
      <c r="D552" s="359"/>
      <c r="E552" s="359"/>
      <c r="F552" s="359"/>
      <c r="G552" s="359"/>
      <c r="H552" s="359"/>
      <c r="I552" s="359"/>
      <c r="J552" s="359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>
      <c r="A553" s="48"/>
      <c r="B553" s="48"/>
      <c r="C553" s="359"/>
      <c r="D553" s="359"/>
      <c r="E553" s="359"/>
      <c r="F553" s="359"/>
      <c r="G553" s="359"/>
      <c r="H553" s="359"/>
      <c r="I553" s="359"/>
      <c r="J553" s="359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>
      <c r="A554" s="48"/>
      <c r="B554" s="48"/>
      <c r="C554" s="359"/>
      <c r="D554" s="359"/>
      <c r="E554" s="359"/>
      <c r="F554" s="359"/>
      <c r="G554" s="359"/>
      <c r="H554" s="359"/>
      <c r="I554" s="359"/>
      <c r="J554" s="359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>
      <c r="A555" s="48"/>
      <c r="B555" s="48"/>
      <c r="C555" s="359"/>
      <c r="D555" s="359"/>
      <c r="E555" s="359"/>
      <c r="F555" s="359"/>
      <c r="G555" s="359"/>
      <c r="H555" s="359"/>
      <c r="I555" s="359"/>
      <c r="J555" s="359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>
      <c r="A556" s="48"/>
      <c r="B556" s="48"/>
      <c r="C556" s="359"/>
      <c r="D556" s="359"/>
      <c r="E556" s="359"/>
      <c r="F556" s="359"/>
      <c r="G556" s="359"/>
      <c r="H556" s="359"/>
      <c r="I556" s="359"/>
      <c r="J556" s="359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>
      <c r="A557" s="48"/>
      <c r="B557" s="48"/>
      <c r="C557" s="359"/>
      <c r="D557" s="359"/>
      <c r="E557" s="359"/>
      <c r="F557" s="359"/>
      <c r="G557" s="359"/>
      <c r="H557" s="359"/>
      <c r="I557" s="359"/>
      <c r="J557" s="359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>
      <c r="A558" s="48"/>
      <c r="B558" s="48"/>
      <c r="C558" s="359"/>
      <c r="D558" s="359"/>
      <c r="E558" s="359"/>
      <c r="F558" s="359"/>
      <c r="G558" s="359"/>
      <c r="H558" s="359"/>
      <c r="I558" s="359"/>
      <c r="J558" s="359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>
      <c r="A559" s="48"/>
      <c r="B559" s="48"/>
      <c r="C559" s="359"/>
      <c r="D559" s="359"/>
      <c r="E559" s="359"/>
      <c r="F559" s="359"/>
      <c r="G559" s="359"/>
      <c r="H559" s="359"/>
      <c r="I559" s="359"/>
      <c r="J559" s="359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>
      <c r="A560" s="48"/>
      <c r="B560" s="48"/>
      <c r="C560" s="359"/>
      <c r="D560" s="359"/>
      <c r="E560" s="359"/>
      <c r="F560" s="359"/>
      <c r="G560" s="359"/>
      <c r="H560" s="359"/>
      <c r="I560" s="359"/>
      <c r="J560" s="359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>
      <c r="A561" s="48"/>
      <c r="B561" s="48"/>
      <c r="C561" s="359"/>
      <c r="D561" s="359"/>
      <c r="E561" s="359"/>
      <c r="F561" s="359"/>
      <c r="G561" s="359"/>
      <c r="H561" s="359"/>
      <c r="I561" s="359"/>
      <c r="J561" s="359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>
      <c r="A562" s="48"/>
      <c r="B562" s="48"/>
      <c r="C562" s="359"/>
      <c r="D562" s="359"/>
      <c r="E562" s="359"/>
      <c r="F562" s="359"/>
      <c r="G562" s="359"/>
      <c r="H562" s="359"/>
      <c r="I562" s="359"/>
      <c r="J562" s="359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>
      <c r="A563" s="48"/>
      <c r="B563" s="48"/>
      <c r="C563" s="359"/>
      <c r="D563" s="359"/>
      <c r="E563" s="359"/>
      <c r="F563" s="359"/>
      <c r="G563" s="359"/>
      <c r="H563" s="359"/>
      <c r="I563" s="359"/>
      <c r="J563" s="359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>
      <c r="A564" s="48"/>
      <c r="B564" s="48"/>
      <c r="C564" s="359"/>
      <c r="D564" s="359"/>
      <c r="E564" s="359"/>
      <c r="F564" s="359"/>
      <c r="G564" s="359"/>
      <c r="H564" s="359"/>
      <c r="I564" s="359"/>
      <c r="J564" s="359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>
      <c r="A565" s="48"/>
      <c r="B565" s="48"/>
      <c r="C565" s="359"/>
      <c r="D565" s="359"/>
      <c r="E565" s="359"/>
      <c r="F565" s="359"/>
      <c r="G565" s="359"/>
      <c r="H565" s="359"/>
      <c r="I565" s="359"/>
      <c r="J565" s="359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>
      <c r="A566" s="48"/>
      <c r="B566" s="48"/>
      <c r="C566" s="359"/>
      <c r="D566" s="359"/>
      <c r="E566" s="359"/>
      <c r="F566" s="359"/>
      <c r="G566" s="359"/>
      <c r="H566" s="359"/>
      <c r="I566" s="359"/>
      <c r="J566" s="359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>
      <c r="A567" s="48"/>
      <c r="B567" s="48"/>
      <c r="C567" s="359"/>
      <c r="D567" s="359"/>
      <c r="E567" s="359"/>
      <c r="F567" s="359"/>
      <c r="G567" s="359"/>
      <c r="H567" s="359"/>
      <c r="I567" s="359"/>
      <c r="J567" s="359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>
      <c r="A568" s="48"/>
      <c r="B568" s="48"/>
      <c r="C568" s="359"/>
      <c r="D568" s="359"/>
      <c r="E568" s="359"/>
      <c r="F568" s="359"/>
      <c r="G568" s="359"/>
      <c r="H568" s="359"/>
      <c r="I568" s="359"/>
      <c r="J568" s="359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>
      <c r="A569" s="48"/>
      <c r="B569" s="48"/>
      <c r="C569" s="359"/>
      <c r="D569" s="359"/>
      <c r="E569" s="359"/>
      <c r="F569" s="359"/>
      <c r="G569" s="359"/>
      <c r="H569" s="359"/>
      <c r="I569" s="359"/>
      <c r="J569" s="359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>
      <c r="A570" s="48"/>
      <c r="B570" s="48"/>
      <c r="C570" s="359"/>
      <c r="D570" s="359"/>
      <c r="E570" s="359"/>
      <c r="F570" s="359"/>
      <c r="G570" s="359"/>
      <c r="H570" s="359"/>
      <c r="I570" s="359"/>
      <c r="J570" s="359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>
      <c r="A571" s="48"/>
      <c r="B571" s="48"/>
      <c r="C571" s="359"/>
      <c r="D571" s="359"/>
      <c r="E571" s="359"/>
      <c r="F571" s="359"/>
      <c r="G571" s="359"/>
      <c r="H571" s="359"/>
      <c r="I571" s="359"/>
      <c r="J571" s="359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>
      <c r="A572" s="48"/>
      <c r="B572" s="48"/>
      <c r="C572" s="359"/>
      <c r="D572" s="359"/>
      <c r="E572" s="359"/>
      <c r="F572" s="359"/>
      <c r="G572" s="359"/>
      <c r="H572" s="359"/>
      <c r="I572" s="359"/>
      <c r="J572" s="359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>
      <c r="A573" s="48"/>
      <c r="B573" s="48"/>
      <c r="C573" s="359"/>
      <c r="D573" s="359"/>
      <c r="E573" s="359"/>
      <c r="F573" s="359"/>
      <c r="G573" s="359"/>
      <c r="H573" s="359"/>
      <c r="I573" s="359"/>
      <c r="J573" s="359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>
      <c r="A574" s="48"/>
      <c r="B574" s="48"/>
      <c r="C574" s="359"/>
      <c r="D574" s="359"/>
      <c r="E574" s="359"/>
      <c r="F574" s="359"/>
      <c r="G574" s="359"/>
      <c r="H574" s="359"/>
      <c r="I574" s="359"/>
      <c r="J574" s="359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>
      <c r="A575" s="48"/>
      <c r="B575" s="48"/>
      <c r="C575" s="359"/>
      <c r="D575" s="359"/>
      <c r="E575" s="359"/>
      <c r="F575" s="359"/>
      <c r="G575" s="359"/>
      <c r="H575" s="359"/>
      <c r="I575" s="359"/>
      <c r="J575" s="359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>
      <c r="A576" s="48"/>
      <c r="B576" s="48"/>
      <c r="C576" s="359"/>
      <c r="D576" s="359"/>
      <c r="E576" s="359"/>
      <c r="F576" s="359"/>
      <c r="G576" s="359"/>
      <c r="H576" s="359"/>
      <c r="I576" s="359"/>
      <c r="J576" s="359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>
      <c r="A577" s="48"/>
      <c r="B577" s="48"/>
      <c r="C577" s="359"/>
      <c r="D577" s="359"/>
      <c r="E577" s="359"/>
      <c r="F577" s="359"/>
      <c r="G577" s="359"/>
      <c r="H577" s="359"/>
      <c r="I577" s="359"/>
      <c r="J577" s="359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>
      <c r="A578" s="48"/>
      <c r="B578" s="48"/>
      <c r="C578" s="359"/>
      <c r="D578" s="359"/>
      <c r="E578" s="359"/>
      <c r="F578" s="359"/>
      <c r="G578" s="359"/>
      <c r="H578" s="359"/>
      <c r="I578" s="359"/>
      <c r="J578" s="359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>
      <c r="A579" s="48"/>
      <c r="B579" s="48"/>
      <c r="C579" s="359"/>
      <c r="D579" s="359"/>
      <c r="E579" s="359"/>
      <c r="F579" s="359"/>
      <c r="G579" s="359"/>
      <c r="H579" s="359"/>
      <c r="I579" s="359"/>
      <c r="J579" s="359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>
      <c r="A580" s="48"/>
      <c r="B580" s="48"/>
      <c r="C580" s="359"/>
      <c r="D580" s="359"/>
      <c r="E580" s="359"/>
      <c r="F580" s="359"/>
      <c r="G580" s="359"/>
      <c r="H580" s="359"/>
      <c r="I580" s="359"/>
      <c r="J580" s="359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>
      <c r="A581" s="48"/>
      <c r="B581" s="48"/>
      <c r="C581" s="359"/>
      <c r="D581" s="359"/>
      <c r="E581" s="359"/>
      <c r="F581" s="359"/>
      <c r="G581" s="359"/>
      <c r="H581" s="359"/>
      <c r="I581" s="359"/>
      <c r="J581" s="359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>
      <c r="A582" s="48"/>
      <c r="B582" s="48"/>
      <c r="C582" s="359"/>
      <c r="D582" s="359"/>
      <c r="E582" s="359"/>
      <c r="F582" s="359"/>
      <c r="G582" s="359"/>
      <c r="H582" s="359"/>
      <c r="I582" s="359"/>
      <c r="J582" s="359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>
      <c r="A583" s="48"/>
      <c r="B583" s="48"/>
      <c r="C583" s="359"/>
      <c r="D583" s="359"/>
      <c r="E583" s="359"/>
      <c r="F583" s="359"/>
      <c r="G583" s="359"/>
      <c r="H583" s="359"/>
      <c r="I583" s="359"/>
      <c r="J583" s="359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>
      <c r="A584" s="48"/>
      <c r="B584" s="48"/>
      <c r="C584" s="359"/>
      <c r="D584" s="359"/>
      <c r="E584" s="359"/>
      <c r="F584" s="359"/>
      <c r="G584" s="359"/>
      <c r="H584" s="359"/>
      <c r="I584" s="359"/>
      <c r="J584" s="359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>
      <c r="A585" s="48"/>
      <c r="B585" s="48"/>
      <c r="C585" s="359"/>
      <c r="D585" s="359"/>
      <c r="E585" s="359"/>
      <c r="F585" s="359"/>
      <c r="G585" s="359"/>
      <c r="H585" s="359"/>
      <c r="I585" s="359"/>
      <c r="J585" s="359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>
      <c r="A586" s="48"/>
      <c r="B586" s="48"/>
      <c r="C586" s="359"/>
      <c r="D586" s="359"/>
      <c r="E586" s="359"/>
      <c r="F586" s="359"/>
      <c r="G586" s="359"/>
      <c r="H586" s="359"/>
      <c r="I586" s="359"/>
      <c r="J586" s="359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>
      <c r="A587" s="48"/>
      <c r="B587" s="48"/>
      <c r="C587" s="359"/>
      <c r="D587" s="359"/>
      <c r="E587" s="359"/>
      <c r="F587" s="359"/>
      <c r="G587" s="359"/>
      <c r="H587" s="359"/>
      <c r="I587" s="359"/>
      <c r="J587" s="359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>
      <c r="A588" s="48"/>
      <c r="B588" s="48"/>
      <c r="C588" s="359"/>
      <c r="D588" s="359"/>
      <c r="E588" s="359"/>
      <c r="F588" s="359"/>
      <c r="G588" s="359"/>
      <c r="H588" s="359"/>
      <c r="I588" s="359"/>
      <c r="J588" s="359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>
      <c r="A589" s="48"/>
      <c r="B589" s="48"/>
      <c r="C589" s="359"/>
      <c r="D589" s="359"/>
      <c r="E589" s="359"/>
      <c r="F589" s="359"/>
      <c r="G589" s="359"/>
      <c r="H589" s="359"/>
      <c r="I589" s="359"/>
      <c r="J589" s="359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>
      <c r="A590" s="48"/>
      <c r="B590" s="48"/>
      <c r="C590" s="359"/>
      <c r="D590" s="359"/>
      <c r="E590" s="359"/>
      <c r="F590" s="359"/>
      <c r="G590" s="359"/>
      <c r="H590" s="359"/>
      <c r="I590" s="359"/>
      <c r="J590" s="359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>
      <c r="A591" s="48"/>
      <c r="B591" s="48"/>
      <c r="C591" s="359"/>
      <c r="D591" s="359"/>
      <c r="E591" s="359"/>
      <c r="F591" s="359"/>
      <c r="G591" s="359"/>
      <c r="H591" s="359"/>
      <c r="I591" s="359"/>
      <c r="J591" s="359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>
      <c r="A592" s="48"/>
      <c r="B592" s="48"/>
      <c r="C592" s="359"/>
      <c r="D592" s="359"/>
      <c r="E592" s="359"/>
      <c r="F592" s="359"/>
      <c r="G592" s="359"/>
      <c r="H592" s="359"/>
      <c r="I592" s="359"/>
      <c r="J592" s="359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>
      <c r="A593" s="48"/>
      <c r="B593" s="48"/>
      <c r="C593" s="359"/>
      <c r="D593" s="359"/>
      <c r="E593" s="359"/>
      <c r="F593" s="359"/>
      <c r="G593" s="359"/>
      <c r="H593" s="359"/>
      <c r="I593" s="359"/>
      <c r="J593" s="359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>
      <c r="A594" s="48"/>
      <c r="B594" s="48"/>
      <c r="C594" s="359"/>
      <c r="D594" s="359"/>
      <c r="E594" s="359"/>
      <c r="F594" s="359"/>
      <c r="G594" s="359"/>
      <c r="H594" s="359"/>
      <c r="I594" s="359"/>
      <c r="J594" s="359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>
      <c r="A595" s="48"/>
      <c r="B595" s="48"/>
      <c r="C595" s="359"/>
      <c r="D595" s="359"/>
      <c r="E595" s="359"/>
      <c r="F595" s="359"/>
      <c r="G595" s="359"/>
      <c r="H595" s="359"/>
      <c r="I595" s="359"/>
      <c r="J595" s="359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>
      <c r="A596" s="48"/>
      <c r="B596" s="48"/>
      <c r="C596" s="359"/>
      <c r="D596" s="359"/>
      <c r="E596" s="359"/>
      <c r="F596" s="359"/>
      <c r="G596" s="359"/>
      <c r="H596" s="359"/>
      <c r="I596" s="359"/>
      <c r="J596" s="359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>
      <c r="A597" s="48"/>
      <c r="B597" s="48"/>
      <c r="C597" s="359"/>
      <c r="D597" s="359"/>
      <c r="E597" s="359"/>
      <c r="F597" s="359"/>
      <c r="G597" s="359"/>
      <c r="H597" s="359"/>
      <c r="I597" s="359"/>
      <c r="J597" s="359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>
      <c r="A598" s="48"/>
      <c r="B598" s="48"/>
      <c r="C598" s="359"/>
      <c r="D598" s="359"/>
      <c r="E598" s="359"/>
      <c r="F598" s="359"/>
      <c r="G598" s="359"/>
      <c r="H598" s="359"/>
      <c r="I598" s="359"/>
      <c r="J598" s="359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>
      <c r="A599" s="48"/>
      <c r="B599" s="48"/>
      <c r="C599" s="359"/>
      <c r="D599" s="359"/>
      <c r="E599" s="359"/>
      <c r="F599" s="359"/>
      <c r="G599" s="359"/>
      <c r="H599" s="359"/>
      <c r="I599" s="359"/>
      <c r="J599" s="359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>
      <c r="A600" s="48"/>
      <c r="B600" s="48"/>
      <c r="C600" s="359"/>
      <c r="D600" s="359"/>
      <c r="E600" s="359"/>
      <c r="F600" s="359"/>
      <c r="G600" s="359"/>
      <c r="H600" s="359"/>
      <c r="I600" s="359"/>
      <c r="J600" s="359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>
      <c r="A601" s="48"/>
      <c r="B601" s="48"/>
      <c r="C601" s="359"/>
      <c r="D601" s="359"/>
      <c r="E601" s="359"/>
      <c r="F601" s="359"/>
      <c r="G601" s="359"/>
      <c r="H601" s="359"/>
      <c r="I601" s="359"/>
      <c r="J601" s="359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>
      <c r="A602" s="48"/>
      <c r="B602" s="48"/>
      <c r="C602" s="359"/>
      <c r="D602" s="359"/>
      <c r="E602" s="359"/>
      <c r="F602" s="359"/>
      <c r="G602" s="359"/>
      <c r="H602" s="359"/>
      <c r="I602" s="359"/>
      <c r="J602" s="359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>
      <c r="A603" s="48"/>
      <c r="B603" s="48"/>
      <c r="C603" s="359"/>
      <c r="D603" s="359"/>
      <c r="E603" s="359"/>
      <c r="F603" s="359"/>
      <c r="G603" s="359"/>
      <c r="H603" s="359"/>
      <c r="I603" s="359"/>
      <c r="J603" s="359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>
      <c r="A604" s="48"/>
      <c r="B604" s="48"/>
      <c r="C604" s="359"/>
      <c r="D604" s="359"/>
      <c r="E604" s="359"/>
      <c r="F604" s="359"/>
      <c r="G604" s="359"/>
      <c r="H604" s="359"/>
      <c r="I604" s="359"/>
      <c r="J604" s="359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>
      <c r="A605" s="48"/>
      <c r="B605" s="48"/>
      <c r="C605" s="359"/>
      <c r="D605" s="359"/>
      <c r="E605" s="359"/>
      <c r="F605" s="359"/>
      <c r="G605" s="359"/>
      <c r="H605" s="359"/>
      <c r="I605" s="359"/>
      <c r="J605" s="359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>
      <c r="A606" s="48"/>
      <c r="B606" s="48"/>
      <c r="C606" s="359"/>
      <c r="D606" s="359"/>
      <c r="E606" s="359"/>
      <c r="F606" s="359"/>
      <c r="G606" s="359"/>
      <c r="H606" s="359"/>
      <c r="I606" s="359"/>
      <c r="J606" s="359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>
      <c r="A607" s="48"/>
      <c r="B607" s="48"/>
      <c r="C607" s="359"/>
      <c r="D607" s="359"/>
      <c r="E607" s="359"/>
      <c r="F607" s="359"/>
      <c r="G607" s="359"/>
      <c r="H607" s="359"/>
      <c r="I607" s="359"/>
      <c r="J607" s="359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>
      <c r="A608" s="48"/>
      <c r="B608" s="48"/>
      <c r="C608" s="359"/>
      <c r="D608" s="359"/>
      <c r="E608" s="359"/>
      <c r="F608" s="359"/>
      <c r="G608" s="359"/>
      <c r="H608" s="359"/>
      <c r="I608" s="359"/>
      <c r="J608" s="359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>
      <c r="A609" s="48"/>
      <c r="B609" s="48"/>
      <c r="C609" s="359"/>
      <c r="D609" s="359"/>
      <c r="E609" s="359"/>
      <c r="F609" s="359"/>
      <c r="G609" s="359"/>
      <c r="H609" s="359"/>
      <c r="I609" s="359"/>
      <c r="J609" s="359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>
      <c r="A610" s="48"/>
      <c r="B610" s="48"/>
      <c r="C610" s="359"/>
      <c r="D610" s="359"/>
      <c r="E610" s="359"/>
      <c r="F610" s="359"/>
      <c r="G610" s="359"/>
      <c r="H610" s="359"/>
      <c r="I610" s="359"/>
      <c r="J610" s="359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>
      <c r="A611" s="48"/>
      <c r="B611" s="48"/>
      <c r="C611" s="359"/>
      <c r="D611" s="359"/>
      <c r="E611" s="359"/>
      <c r="F611" s="359"/>
      <c r="G611" s="359"/>
      <c r="H611" s="359"/>
      <c r="I611" s="359"/>
      <c r="J611" s="359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>
      <c r="A612" s="48"/>
      <c r="B612" s="48"/>
      <c r="C612" s="359"/>
      <c r="D612" s="359"/>
      <c r="E612" s="359"/>
      <c r="F612" s="359"/>
      <c r="G612" s="359"/>
      <c r="H612" s="359"/>
      <c r="I612" s="359"/>
      <c r="J612" s="359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>
      <c r="A613" s="48"/>
      <c r="B613" s="48"/>
      <c r="C613" s="359"/>
      <c r="D613" s="359"/>
      <c r="E613" s="359"/>
      <c r="F613" s="359"/>
      <c r="G613" s="359"/>
      <c r="H613" s="359"/>
      <c r="I613" s="359"/>
      <c r="J613" s="359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>
      <c r="A614" s="48"/>
      <c r="B614" s="48"/>
      <c r="C614" s="359"/>
      <c r="D614" s="359"/>
      <c r="E614" s="359"/>
      <c r="F614" s="359"/>
      <c r="G614" s="359"/>
      <c r="H614" s="359"/>
      <c r="I614" s="359"/>
      <c r="J614" s="359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>
      <c r="A615" s="48"/>
      <c r="B615" s="48"/>
      <c r="C615" s="359"/>
      <c r="D615" s="359"/>
      <c r="E615" s="359"/>
      <c r="F615" s="359"/>
      <c r="G615" s="359"/>
      <c r="H615" s="359"/>
      <c r="I615" s="359"/>
      <c r="J615" s="359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>
      <c r="A616" s="48"/>
      <c r="B616" s="48"/>
      <c r="C616" s="359"/>
      <c r="D616" s="359"/>
      <c r="E616" s="359"/>
      <c r="F616" s="359"/>
      <c r="G616" s="359"/>
      <c r="H616" s="359"/>
      <c r="I616" s="359"/>
      <c r="J616" s="359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>
      <c r="A617" s="48"/>
      <c r="B617" s="48"/>
      <c r="C617" s="359"/>
      <c r="D617" s="359"/>
      <c r="E617" s="359"/>
      <c r="F617" s="359"/>
      <c r="G617" s="359"/>
      <c r="H617" s="359"/>
      <c r="I617" s="359"/>
      <c r="J617" s="359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>
      <c r="A618" s="48"/>
      <c r="B618" s="48"/>
      <c r="C618" s="359"/>
      <c r="D618" s="359"/>
      <c r="E618" s="359"/>
      <c r="F618" s="359"/>
      <c r="G618" s="359"/>
      <c r="H618" s="359"/>
      <c r="I618" s="359"/>
      <c r="J618" s="359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</row>
    <row r="619">
      <c r="A619" s="48"/>
      <c r="B619" s="48"/>
      <c r="C619" s="359"/>
      <c r="D619" s="359"/>
      <c r="E619" s="359"/>
      <c r="F619" s="359"/>
      <c r="G619" s="359"/>
      <c r="H619" s="359"/>
      <c r="I619" s="359"/>
      <c r="J619" s="359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</row>
    <row r="620">
      <c r="A620" s="48"/>
      <c r="B620" s="48"/>
      <c r="C620" s="359"/>
      <c r="D620" s="359"/>
      <c r="E620" s="359"/>
      <c r="F620" s="359"/>
      <c r="G620" s="359"/>
      <c r="H620" s="359"/>
      <c r="I620" s="359"/>
      <c r="J620" s="359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</row>
    <row r="621">
      <c r="A621" s="48"/>
      <c r="B621" s="48"/>
      <c r="C621" s="359"/>
      <c r="D621" s="359"/>
      <c r="E621" s="359"/>
      <c r="F621" s="359"/>
      <c r="G621" s="359"/>
      <c r="H621" s="359"/>
      <c r="I621" s="359"/>
      <c r="J621" s="359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</row>
    <row r="622">
      <c r="A622" s="48"/>
      <c r="B622" s="48"/>
      <c r="C622" s="359"/>
      <c r="D622" s="359"/>
      <c r="E622" s="359"/>
      <c r="F622" s="359"/>
      <c r="G622" s="359"/>
      <c r="H622" s="359"/>
      <c r="I622" s="359"/>
      <c r="J622" s="359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</row>
    <row r="623">
      <c r="A623" s="48"/>
      <c r="B623" s="48"/>
      <c r="C623" s="359"/>
      <c r="D623" s="359"/>
      <c r="E623" s="359"/>
      <c r="F623" s="359"/>
      <c r="G623" s="359"/>
      <c r="H623" s="359"/>
      <c r="I623" s="359"/>
      <c r="J623" s="359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</row>
    <row r="624">
      <c r="A624" s="48"/>
      <c r="B624" s="48"/>
      <c r="C624" s="359"/>
      <c r="D624" s="359"/>
      <c r="E624" s="359"/>
      <c r="F624" s="359"/>
      <c r="G624" s="359"/>
      <c r="H624" s="359"/>
      <c r="I624" s="359"/>
      <c r="J624" s="359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</row>
    <row r="625">
      <c r="A625" s="48"/>
      <c r="B625" s="48"/>
      <c r="C625" s="359"/>
      <c r="D625" s="359"/>
      <c r="E625" s="359"/>
      <c r="F625" s="359"/>
      <c r="G625" s="359"/>
      <c r="H625" s="359"/>
      <c r="I625" s="359"/>
      <c r="J625" s="359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</row>
    <row r="626">
      <c r="A626" s="48"/>
      <c r="B626" s="48"/>
      <c r="C626" s="359"/>
      <c r="D626" s="359"/>
      <c r="E626" s="359"/>
      <c r="F626" s="359"/>
      <c r="G626" s="359"/>
      <c r="H626" s="359"/>
      <c r="I626" s="359"/>
      <c r="J626" s="359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</row>
    <row r="627">
      <c r="A627" s="48"/>
      <c r="B627" s="48"/>
      <c r="C627" s="359"/>
      <c r="D627" s="359"/>
      <c r="E627" s="359"/>
      <c r="F627" s="359"/>
      <c r="G627" s="359"/>
      <c r="H627" s="359"/>
      <c r="I627" s="359"/>
      <c r="J627" s="359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</row>
    <row r="628">
      <c r="A628" s="48"/>
      <c r="B628" s="48"/>
      <c r="C628" s="359"/>
      <c r="D628" s="359"/>
      <c r="E628" s="359"/>
      <c r="F628" s="359"/>
      <c r="G628" s="359"/>
      <c r="H628" s="359"/>
      <c r="I628" s="359"/>
      <c r="J628" s="359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</row>
    <row r="629">
      <c r="A629" s="48"/>
      <c r="B629" s="48"/>
      <c r="C629" s="359"/>
      <c r="D629" s="359"/>
      <c r="E629" s="359"/>
      <c r="F629" s="359"/>
      <c r="G629" s="359"/>
      <c r="H629" s="359"/>
      <c r="I629" s="359"/>
      <c r="J629" s="359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</row>
    <row r="630">
      <c r="A630" s="48"/>
      <c r="B630" s="48"/>
      <c r="C630" s="359"/>
      <c r="D630" s="359"/>
      <c r="E630" s="359"/>
      <c r="F630" s="359"/>
      <c r="G630" s="359"/>
      <c r="H630" s="359"/>
      <c r="I630" s="359"/>
      <c r="J630" s="359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</row>
    <row r="631">
      <c r="A631" s="48"/>
      <c r="B631" s="48"/>
      <c r="C631" s="359"/>
      <c r="D631" s="359"/>
      <c r="E631" s="359"/>
      <c r="F631" s="359"/>
      <c r="G631" s="359"/>
      <c r="H631" s="359"/>
      <c r="I631" s="359"/>
      <c r="J631" s="359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</row>
    <row r="632">
      <c r="A632" s="48"/>
      <c r="B632" s="48"/>
      <c r="C632" s="359"/>
      <c r="D632" s="359"/>
      <c r="E632" s="359"/>
      <c r="F632" s="359"/>
      <c r="G632" s="359"/>
      <c r="H632" s="359"/>
      <c r="I632" s="359"/>
      <c r="J632" s="359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</row>
    <row r="633">
      <c r="A633" s="48"/>
      <c r="B633" s="48"/>
      <c r="C633" s="359"/>
      <c r="D633" s="359"/>
      <c r="E633" s="359"/>
      <c r="F633" s="359"/>
      <c r="G633" s="359"/>
      <c r="H633" s="359"/>
      <c r="I633" s="359"/>
      <c r="J633" s="359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</row>
    <row r="634">
      <c r="A634" s="48"/>
      <c r="B634" s="48"/>
      <c r="C634" s="359"/>
      <c r="D634" s="359"/>
      <c r="E634" s="359"/>
      <c r="F634" s="359"/>
      <c r="G634" s="359"/>
      <c r="H634" s="359"/>
      <c r="I634" s="359"/>
      <c r="J634" s="359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</row>
    <row r="635">
      <c r="A635" s="48"/>
      <c r="B635" s="48"/>
      <c r="C635" s="359"/>
      <c r="D635" s="359"/>
      <c r="E635" s="359"/>
      <c r="F635" s="359"/>
      <c r="G635" s="359"/>
      <c r="H635" s="359"/>
      <c r="I635" s="359"/>
      <c r="J635" s="359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</row>
    <row r="636">
      <c r="A636" s="48"/>
      <c r="B636" s="48"/>
      <c r="C636" s="359"/>
      <c r="D636" s="359"/>
      <c r="E636" s="359"/>
      <c r="F636" s="359"/>
      <c r="G636" s="359"/>
      <c r="H636" s="359"/>
      <c r="I636" s="359"/>
      <c r="J636" s="359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</row>
    <row r="637">
      <c r="A637" s="48"/>
      <c r="B637" s="48"/>
      <c r="C637" s="359"/>
      <c r="D637" s="359"/>
      <c r="E637" s="359"/>
      <c r="F637" s="359"/>
      <c r="G637" s="359"/>
      <c r="H637" s="359"/>
      <c r="I637" s="359"/>
      <c r="J637" s="359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</row>
    <row r="638">
      <c r="A638" s="48"/>
      <c r="B638" s="48"/>
      <c r="C638" s="359"/>
      <c r="D638" s="359"/>
      <c r="E638" s="359"/>
      <c r="F638" s="359"/>
      <c r="G638" s="359"/>
      <c r="H638" s="359"/>
      <c r="I638" s="359"/>
      <c r="J638" s="359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</row>
    <row r="639">
      <c r="A639" s="48"/>
      <c r="B639" s="48"/>
      <c r="C639" s="359"/>
      <c r="D639" s="359"/>
      <c r="E639" s="359"/>
      <c r="F639" s="359"/>
      <c r="G639" s="359"/>
      <c r="H639" s="359"/>
      <c r="I639" s="359"/>
      <c r="J639" s="359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</row>
    <row r="640">
      <c r="A640" s="48"/>
      <c r="B640" s="48"/>
      <c r="C640" s="359"/>
      <c r="D640" s="359"/>
      <c r="E640" s="359"/>
      <c r="F640" s="359"/>
      <c r="G640" s="359"/>
      <c r="H640" s="359"/>
      <c r="I640" s="359"/>
      <c r="J640" s="359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</row>
    <row r="641">
      <c r="A641" s="48"/>
      <c r="B641" s="48"/>
      <c r="C641" s="359"/>
      <c r="D641" s="359"/>
      <c r="E641" s="359"/>
      <c r="F641" s="359"/>
      <c r="G641" s="359"/>
      <c r="H641" s="359"/>
      <c r="I641" s="359"/>
      <c r="J641" s="359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</row>
    <row r="642">
      <c r="A642" s="48"/>
      <c r="B642" s="48"/>
      <c r="C642" s="359"/>
      <c r="D642" s="359"/>
      <c r="E642" s="359"/>
      <c r="F642" s="359"/>
      <c r="G642" s="359"/>
      <c r="H642" s="359"/>
      <c r="I642" s="359"/>
      <c r="J642" s="359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</row>
    <row r="643">
      <c r="A643" s="48"/>
      <c r="B643" s="48"/>
      <c r="C643" s="359"/>
      <c r="D643" s="359"/>
      <c r="E643" s="359"/>
      <c r="F643" s="359"/>
      <c r="G643" s="359"/>
      <c r="H643" s="359"/>
      <c r="I643" s="359"/>
      <c r="J643" s="359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</row>
    <row r="644">
      <c r="A644" s="48"/>
      <c r="B644" s="48"/>
      <c r="C644" s="359"/>
      <c r="D644" s="359"/>
      <c r="E644" s="359"/>
      <c r="F644" s="359"/>
      <c r="G644" s="359"/>
      <c r="H644" s="359"/>
      <c r="I644" s="359"/>
      <c r="J644" s="359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</row>
    <row r="645">
      <c r="A645" s="48"/>
      <c r="B645" s="48"/>
      <c r="C645" s="359"/>
      <c r="D645" s="359"/>
      <c r="E645" s="359"/>
      <c r="F645" s="359"/>
      <c r="G645" s="359"/>
      <c r="H645" s="359"/>
      <c r="I645" s="359"/>
      <c r="J645" s="359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</row>
    <row r="646">
      <c r="A646" s="48"/>
      <c r="B646" s="48"/>
      <c r="C646" s="359"/>
      <c r="D646" s="359"/>
      <c r="E646" s="359"/>
      <c r="F646" s="359"/>
      <c r="G646" s="359"/>
      <c r="H646" s="359"/>
      <c r="I646" s="359"/>
      <c r="J646" s="359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</row>
    <row r="647">
      <c r="A647" s="48"/>
      <c r="B647" s="48"/>
      <c r="C647" s="359"/>
      <c r="D647" s="359"/>
      <c r="E647" s="359"/>
      <c r="F647" s="359"/>
      <c r="G647" s="359"/>
      <c r="H647" s="359"/>
      <c r="I647" s="359"/>
      <c r="J647" s="359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</row>
    <row r="648">
      <c r="A648" s="48"/>
      <c r="B648" s="48"/>
      <c r="C648" s="359"/>
      <c r="D648" s="359"/>
      <c r="E648" s="359"/>
      <c r="F648" s="359"/>
      <c r="G648" s="359"/>
      <c r="H648" s="359"/>
      <c r="I648" s="359"/>
      <c r="J648" s="359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</row>
    <row r="649">
      <c r="A649" s="48"/>
      <c r="B649" s="48"/>
      <c r="C649" s="359"/>
      <c r="D649" s="359"/>
      <c r="E649" s="359"/>
      <c r="F649" s="359"/>
      <c r="G649" s="359"/>
      <c r="H649" s="359"/>
      <c r="I649" s="359"/>
      <c r="J649" s="359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</row>
    <row r="650">
      <c r="A650" s="48"/>
      <c r="B650" s="48"/>
      <c r="C650" s="359"/>
      <c r="D650" s="359"/>
      <c r="E650" s="359"/>
      <c r="F650" s="359"/>
      <c r="G650" s="359"/>
      <c r="H650" s="359"/>
      <c r="I650" s="359"/>
      <c r="J650" s="359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</row>
    <row r="651">
      <c r="A651" s="48"/>
      <c r="B651" s="48"/>
      <c r="C651" s="359"/>
      <c r="D651" s="359"/>
      <c r="E651" s="359"/>
      <c r="F651" s="359"/>
      <c r="G651" s="359"/>
      <c r="H651" s="359"/>
      <c r="I651" s="359"/>
      <c r="J651" s="359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</row>
    <row r="652">
      <c r="A652" s="48"/>
      <c r="B652" s="48"/>
      <c r="C652" s="359"/>
      <c r="D652" s="359"/>
      <c r="E652" s="359"/>
      <c r="F652" s="359"/>
      <c r="G652" s="359"/>
      <c r="H652" s="359"/>
      <c r="I652" s="359"/>
      <c r="J652" s="359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</row>
    <row r="653">
      <c r="A653" s="48"/>
      <c r="B653" s="48"/>
      <c r="C653" s="359"/>
      <c r="D653" s="359"/>
      <c r="E653" s="359"/>
      <c r="F653" s="359"/>
      <c r="G653" s="359"/>
      <c r="H653" s="359"/>
      <c r="I653" s="359"/>
      <c r="J653" s="359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</row>
    <row r="654">
      <c r="A654" s="48"/>
      <c r="B654" s="48"/>
      <c r="C654" s="359"/>
      <c r="D654" s="359"/>
      <c r="E654" s="359"/>
      <c r="F654" s="359"/>
      <c r="G654" s="359"/>
      <c r="H654" s="359"/>
      <c r="I654" s="359"/>
      <c r="J654" s="359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</row>
    <row r="655">
      <c r="A655" s="48"/>
      <c r="B655" s="48"/>
      <c r="C655" s="359"/>
      <c r="D655" s="359"/>
      <c r="E655" s="359"/>
      <c r="F655" s="359"/>
      <c r="G655" s="359"/>
      <c r="H655" s="359"/>
      <c r="I655" s="359"/>
      <c r="J655" s="359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</row>
    <row r="656">
      <c r="A656" s="48"/>
      <c r="B656" s="48"/>
      <c r="C656" s="359"/>
      <c r="D656" s="359"/>
      <c r="E656" s="359"/>
      <c r="F656" s="359"/>
      <c r="G656" s="359"/>
      <c r="H656" s="359"/>
      <c r="I656" s="359"/>
      <c r="J656" s="359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</row>
    <row r="657">
      <c r="A657" s="48"/>
      <c r="B657" s="48"/>
      <c r="C657" s="359"/>
      <c r="D657" s="359"/>
      <c r="E657" s="359"/>
      <c r="F657" s="359"/>
      <c r="G657" s="359"/>
      <c r="H657" s="359"/>
      <c r="I657" s="359"/>
      <c r="J657" s="359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</row>
    <row r="658">
      <c r="A658" s="48"/>
      <c r="B658" s="48"/>
      <c r="C658" s="359"/>
      <c r="D658" s="359"/>
      <c r="E658" s="359"/>
      <c r="F658" s="359"/>
      <c r="G658" s="359"/>
      <c r="H658" s="359"/>
      <c r="I658" s="359"/>
      <c r="J658" s="359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</row>
    <row r="659">
      <c r="A659" s="48"/>
      <c r="B659" s="48"/>
      <c r="C659" s="359"/>
      <c r="D659" s="359"/>
      <c r="E659" s="359"/>
      <c r="F659" s="359"/>
      <c r="G659" s="359"/>
      <c r="H659" s="359"/>
      <c r="I659" s="359"/>
      <c r="J659" s="359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</row>
    <row r="660">
      <c r="A660" s="48"/>
      <c r="B660" s="48"/>
      <c r="C660" s="359"/>
      <c r="D660" s="359"/>
      <c r="E660" s="359"/>
      <c r="F660" s="359"/>
      <c r="G660" s="359"/>
      <c r="H660" s="359"/>
      <c r="I660" s="359"/>
      <c r="J660" s="359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>
      <c r="A661" s="48"/>
      <c r="B661" s="48"/>
      <c r="C661" s="359"/>
      <c r="D661" s="359"/>
      <c r="E661" s="359"/>
      <c r="F661" s="359"/>
      <c r="G661" s="359"/>
      <c r="H661" s="359"/>
      <c r="I661" s="359"/>
      <c r="J661" s="359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>
      <c r="A662" s="48"/>
      <c r="B662" s="48"/>
      <c r="C662" s="359"/>
      <c r="D662" s="359"/>
      <c r="E662" s="359"/>
      <c r="F662" s="359"/>
      <c r="G662" s="359"/>
      <c r="H662" s="359"/>
      <c r="I662" s="359"/>
      <c r="J662" s="359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>
      <c r="A663" s="48"/>
      <c r="B663" s="48"/>
      <c r="C663" s="359"/>
      <c r="D663" s="359"/>
      <c r="E663" s="359"/>
      <c r="F663" s="359"/>
      <c r="G663" s="359"/>
      <c r="H663" s="359"/>
      <c r="I663" s="359"/>
      <c r="J663" s="359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>
      <c r="A664" s="48"/>
      <c r="B664" s="48"/>
      <c r="C664" s="359"/>
      <c r="D664" s="359"/>
      <c r="E664" s="359"/>
      <c r="F664" s="359"/>
      <c r="G664" s="359"/>
      <c r="H664" s="359"/>
      <c r="I664" s="359"/>
      <c r="J664" s="359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>
      <c r="A665" s="48"/>
      <c r="B665" s="48"/>
      <c r="C665" s="359"/>
      <c r="D665" s="359"/>
      <c r="E665" s="359"/>
      <c r="F665" s="359"/>
      <c r="G665" s="359"/>
      <c r="H665" s="359"/>
      <c r="I665" s="359"/>
      <c r="J665" s="359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>
      <c r="A666" s="48"/>
      <c r="B666" s="48"/>
      <c r="C666" s="359"/>
      <c r="D666" s="359"/>
      <c r="E666" s="359"/>
      <c r="F666" s="359"/>
      <c r="G666" s="359"/>
      <c r="H666" s="359"/>
      <c r="I666" s="359"/>
      <c r="J666" s="359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>
      <c r="A667" s="48"/>
      <c r="B667" s="48"/>
      <c r="C667" s="359"/>
      <c r="D667" s="359"/>
      <c r="E667" s="359"/>
      <c r="F667" s="359"/>
      <c r="G667" s="359"/>
      <c r="H667" s="359"/>
      <c r="I667" s="359"/>
      <c r="J667" s="359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>
      <c r="A668" s="48"/>
      <c r="B668" s="48"/>
      <c r="C668" s="359"/>
      <c r="D668" s="359"/>
      <c r="E668" s="359"/>
      <c r="F668" s="359"/>
      <c r="G668" s="359"/>
      <c r="H668" s="359"/>
      <c r="I668" s="359"/>
      <c r="J668" s="359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>
      <c r="A669" s="48"/>
      <c r="B669" s="48"/>
      <c r="C669" s="359"/>
      <c r="D669" s="359"/>
      <c r="E669" s="359"/>
      <c r="F669" s="359"/>
      <c r="G669" s="359"/>
      <c r="H669" s="359"/>
      <c r="I669" s="359"/>
      <c r="J669" s="359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>
      <c r="A670" s="48"/>
      <c r="B670" s="48"/>
      <c r="C670" s="359"/>
      <c r="D670" s="359"/>
      <c r="E670" s="359"/>
      <c r="F670" s="359"/>
      <c r="G670" s="359"/>
      <c r="H670" s="359"/>
      <c r="I670" s="359"/>
      <c r="J670" s="359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>
      <c r="A671" s="48"/>
      <c r="B671" s="48"/>
      <c r="C671" s="359"/>
      <c r="D671" s="359"/>
      <c r="E671" s="359"/>
      <c r="F671" s="359"/>
      <c r="G671" s="359"/>
      <c r="H671" s="359"/>
      <c r="I671" s="359"/>
      <c r="J671" s="359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>
      <c r="A672" s="48"/>
      <c r="B672" s="48"/>
      <c r="C672" s="359"/>
      <c r="D672" s="359"/>
      <c r="E672" s="359"/>
      <c r="F672" s="359"/>
      <c r="G672" s="359"/>
      <c r="H672" s="359"/>
      <c r="I672" s="359"/>
      <c r="J672" s="359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</row>
    <row r="673">
      <c r="A673" s="48"/>
      <c r="B673" s="48"/>
      <c r="C673" s="359"/>
      <c r="D673" s="359"/>
      <c r="E673" s="359"/>
      <c r="F673" s="359"/>
      <c r="G673" s="359"/>
      <c r="H673" s="359"/>
      <c r="I673" s="359"/>
      <c r="J673" s="359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</row>
    <row r="674">
      <c r="A674" s="48"/>
      <c r="B674" s="48"/>
      <c r="C674" s="359"/>
      <c r="D674" s="359"/>
      <c r="E674" s="359"/>
      <c r="F674" s="359"/>
      <c r="G674" s="359"/>
      <c r="H674" s="359"/>
      <c r="I674" s="359"/>
      <c r="J674" s="359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</row>
    <row r="675">
      <c r="A675" s="48"/>
      <c r="B675" s="48"/>
      <c r="C675" s="359"/>
      <c r="D675" s="359"/>
      <c r="E675" s="359"/>
      <c r="F675" s="359"/>
      <c r="G675" s="359"/>
      <c r="H675" s="359"/>
      <c r="I675" s="359"/>
      <c r="J675" s="359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</row>
    <row r="676">
      <c r="A676" s="48"/>
      <c r="B676" s="48"/>
      <c r="C676" s="359"/>
      <c r="D676" s="359"/>
      <c r="E676" s="359"/>
      <c r="F676" s="359"/>
      <c r="G676" s="359"/>
      <c r="H676" s="359"/>
      <c r="I676" s="359"/>
      <c r="J676" s="359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</row>
    <row r="677">
      <c r="A677" s="48"/>
      <c r="B677" s="48"/>
      <c r="C677" s="359"/>
      <c r="D677" s="359"/>
      <c r="E677" s="359"/>
      <c r="F677" s="359"/>
      <c r="G677" s="359"/>
      <c r="H677" s="359"/>
      <c r="I677" s="359"/>
      <c r="J677" s="359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</row>
    <row r="678">
      <c r="A678" s="48"/>
      <c r="B678" s="48"/>
      <c r="C678" s="359"/>
      <c r="D678" s="359"/>
      <c r="E678" s="359"/>
      <c r="F678" s="359"/>
      <c r="G678" s="359"/>
      <c r="H678" s="359"/>
      <c r="I678" s="359"/>
      <c r="J678" s="359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</row>
    <row r="679">
      <c r="A679" s="48"/>
      <c r="B679" s="48"/>
      <c r="C679" s="359"/>
      <c r="D679" s="359"/>
      <c r="E679" s="359"/>
      <c r="F679" s="359"/>
      <c r="G679" s="359"/>
      <c r="H679" s="359"/>
      <c r="I679" s="359"/>
      <c r="J679" s="359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>
      <c r="A680" s="48"/>
      <c r="B680" s="48"/>
      <c r="C680" s="359"/>
      <c r="D680" s="359"/>
      <c r="E680" s="359"/>
      <c r="F680" s="359"/>
      <c r="G680" s="359"/>
      <c r="H680" s="359"/>
      <c r="I680" s="359"/>
      <c r="J680" s="359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>
      <c r="A681" s="48"/>
      <c r="B681" s="48"/>
      <c r="C681" s="359"/>
      <c r="D681" s="359"/>
      <c r="E681" s="359"/>
      <c r="F681" s="359"/>
      <c r="G681" s="359"/>
      <c r="H681" s="359"/>
      <c r="I681" s="359"/>
      <c r="J681" s="359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>
      <c r="A682" s="48"/>
      <c r="B682" s="48"/>
      <c r="C682" s="359"/>
      <c r="D682" s="359"/>
      <c r="E682" s="359"/>
      <c r="F682" s="359"/>
      <c r="G682" s="359"/>
      <c r="H682" s="359"/>
      <c r="I682" s="359"/>
      <c r="J682" s="359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>
      <c r="A683" s="48"/>
      <c r="B683" s="48"/>
      <c r="C683" s="359"/>
      <c r="D683" s="359"/>
      <c r="E683" s="359"/>
      <c r="F683" s="359"/>
      <c r="G683" s="359"/>
      <c r="H683" s="359"/>
      <c r="I683" s="359"/>
      <c r="J683" s="359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>
      <c r="A684" s="48"/>
      <c r="B684" s="48"/>
      <c r="C684" s="359"/>
      <c r="D684" s="359"/>
      <c r="E684" s="359"/>
      <c r="F684" s="359"/>
      <c r="G684" s="359"/>
      <c r="H684" s="359"/>
      <c r="I684" s="359"/>
      <c r="J684" s="359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>
      <c r="A685" s="48"/>
      <c r="B685" s="48"/>
      <c r="C685" s="359"/>
      <c r="D685" s="359"/>
      <c r="E685" s="359"/>
      <c r="F685" s="359"/>
      <c r="G685" s="359"/>
      <c r="H685" s="359"/>
      <c r="I685" s="359"/>
      <c r="J685" s="359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>
      <c r="A686" s="48"/>
      <c r="B686" s="48"/>
      <c r="C686" s="359"/>
      <c r="D686" s="359"/>
      <c r="E686" s="359"/>
      <c r="F686" s="359"/>
      <c r="G686" s="359"/>
      <c r="H686" s="359"/>
      <c r="I686" s="359"/>
      <c r="J686" s="359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>
      <c r="A687" s="48"/>
      <c r="B687" s="48"/>
      <c r="C687" s="359"/>
      <c r="D687" s="359"/>
      <c r="E687" s="359"/>
      <c r="F687" s="359"/>
      <c r="G687" s="359"/>
      <c r="H687" s="359"/>
      <c r="I687" s="359"/>
      <c r="J687" s="359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>
      <c r="A688" s="48"/>
      <c r="B688" s="48"/>
      <c r="C688" s="359"/>
      <c r="D688" s="359"/>
      <c r="E688" s="359"/>
      <c r="F688" s="359"/>
      <c r="G688" s="359"/>
      <c r="H688" s="359"/>
      <c r="I688" s="359"/>
      <c r="J688" s="359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>
      <c r="A689" s="48"/>
      <c r="B689" s="48"/>
      <c r="C689" s="359"/>
      <c r="D689" s="359"/>
      <c r="E689" s="359"/>
      <c r="F689" s="359"/>
      <c r="G689" s="359"/>
      <c r="H689" s="359"/>
      <c r="I689" s="359"/>
      <c r="J689" s="359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>
      <c r="A690" s="48"/>
      <c r="B690" s="48"/>
      <c r="C690" s="359"/>
      <c r="D690" s="359"/>
      <c r="E690" s="359"/>
      <c r="F690" s="359"/>
      <c r="G690" s="359"/>
      <c r="H690" s="359"/>
      <c r="I690" s="359"/>
      <c r="J690" s="359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>
      <c r="A691" s="48"/>
      <c r="B691" s="48"/>
      <c r="C691" s="359"/>
      <c r="D691" s="359"/>
      <c r="E691" s="359"/>
      <c r="F691" s="359"/>
      <c r="G691" s="359"/>
      <c r="H691" s="359"/>
      <c r="I691" s="359"/>
      <c r="J691" s="359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>
      <c r="A692" s="48"/>
      <c r="B692" s="48"/>
      <c r="C692" s="359"/>
      <c r="D692" s="359"/>
      <c r="E692" s="359"/>
      <c r="F692" s="359"/>
      <c r="G692" s="359"/>
      <c r="H692" s="359"/>
      <c r="I692" s="359"/>
      <c r="J692" s="359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>
      <c r="A693" s="48"/>
      <c r="B693" s="48"/>
      <c r="C693" s="359"/>
      <c r="D693" s="359"/>
      <c r="E693" s="359"/>
      <c r="F693" s="359"/>
      <c r="G693" s="359"/>
      <c r="H693" s="359"/>
      <c r="I693" s="359"/>
      <c r="J693" s="359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>
      <c r="A694" s="48"/>
      <c r="B694" s="48"/>
      <c r="C694" s="359"/>
      <c r="D694" s="359"/>
      <c r="E694" s="359"/>
      <c r="F694" s="359"/>
      <c r="G694" s="359"/>
      <c r="H694" s="359"/>
      <c r="I694" s="359"/>
      <c r="J694" s="359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>
      <c r="A695" s="48"/>
      <c r="B695" s="48"/>
      <c r="C695" s="359"/>
      <c r="D695" s="359"/>
      <c r="E695" s="359"/>
      <c r="F695" s="359"/>
      <c r="G695" s="359"/>
      <c r="H695" s="359"/>
      <c r="I695" s="359"/>
      <c r="J695" s="359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>
      <c r="A696" s="48"/>
      <c r="B696" s="48"/>
      <c r="C696" s="359"/>
      <c r="D696" s="359"/>
      <c r="E696" s="359"/>
      <c r="F696" s="359"/>
      <c r="G696" s="359"/>
      <c r="H696" s="359"/>
      <c r="I696" s="359"/>
      <c r="J696" s="359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>
      <c r="A697" s="48"/>
      <c r="B697" s="48"/>
      <c r="C697" s="359"/>
      <c r="D697" s="359"/>
      <c r="E697" s="359"/>
      <c r="F697" s="359"/>
      <c r="G697" s="359"/>
      <c r="H697" s="359"/>
      <c r="I697" s="359"/>
      <c r="J697" s="359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</row>
    <row r="698">
      <c r="A698" s="48"/>
      <c r="B698" s="48"/>
      <c r="C698" s="359"/>
      <c r="D698" s="359"/>
      <c r="E698" s="359"/>
      <c r="F698" s="359"/>
      <c r="G698" s="359"/>
      <c r="H698" s="359"/>
      <c r="I698" s="359"/>
      <c r="J698" s="359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</row>
    <row r="699">
      <c r="A699" s="48"/>
      <c r="B699" s="48"/>
      <c r="C699" s="359"/>
      <c r="D699" s="359"/>
      <c r="E699" s="359"/>
      <c r="F699" s="359"/>
      <c r="G699" s="359"/>
      <c r="H699" s="359"/>
      <c r="I699" s="359"/>
      <c r="J699" s="359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</row>
    <row r="700">
      <c r="A700" s="48"/>
      <c r="B700" s="48"/>
      <c r="C700" s="359"/>
      <c r="D700" s="359"/>
      <c r="E700" s="359"/>
      <c r="F700" s="359"/>
      <c r="G700" s="359"/>
      <c r="H700" s="359"/>
      <c r="I700" s="359"/>
      <c r="J700" s="359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</row>
    <row r="701">
      <c r="A701" s="48"/>
      <c r="B701" s="48"/>
      <c r="C701" s="359"/>
      <c r="D701" s="359"/>
      <c r="E701" s="359"/>
      <c r="F701" s="359"/>
      <c r="G701" s="359"/>
      <c r="H701" s="359"/>
      <c r="I701" s="359"/>
      <c r="J701" s="359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</row>
    <row r="702">
      <c r="A702" s="48"/>
      <c r="B702" s="48"/>
      <c r="C702" s="359"/>
      <c r="D702" s="359"/>
      <c r="E702" s="359"/>
      <c r="F702" s="359"/>
      <c r="G702" s="359"/>
      <c r="H702" s="359"/>
      <c r="I702" s="359"/>
      <c r="J702" s="359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</row>
    <row r="703">
      <c r="A703" s="48"/>
      <c r="B703" s="48"/>
      <c r="C703" s="359"/>
      <c r="D703" s="359"/>
      <c r="E703" s="359"/>
      <c r="F703" s="359"/>
      <c r="G703" s="359"/>
      <c r="H703" s="359"/>
      <c r="I703" s="359"/>
      <c r="J703" s="359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</row>
    <row r="704">
      <c r="A704" s="48"/>
      <c r="B704" s="48"/>
      <c r="C704" s="359"/>
      <c r="D704" s="359"/>
      <c r="E704" s="359"/>
      <c r="F704" s="359"/>
      <c r="G704" s="359"/>
      <c r="H704" s="359"/>
      <c r="I704" s="359"/>
      <c r="J704" s="359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</row>
    <row r="705">
      <c r="A705" s="48"/>
      <c r="B705" s="48"/>
      <c r="C705" s="359"/>
      <c r="D705" s="359"/>
      <c r="E705" s="359"/>
      <c r="F705" s="359"/>
      <c r="G705" s="359"/>
      <c r="H705" s="359"/>
      <c r="I705" s="359"/>
      <c r="J705" s="359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</row>
    <row r="706">
      <c r="A706" s="48"/>
      <c r="B706" s="48"/>
      <c r="C706" s="359"/>
      <c r="D706" s="359"/>
      <c r="E706" s="359"/>
      <c r="F706" s="359"/>
      <c r="G706" s="359"/>
      <c r="H706" s="359"/>
      <c r="I706" s="359"/>
      <c r="J706" s="359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</row>
    <row r="707">
      <c r="A707" s="48"/>
      <c r="B707" s="48"/>
      <c r="C707" s="359"/>
      <c r="D707" s="359"/>
      <c r="E707" s="359"/>
      <c r="F707" s="359"/>
      <c r="G707" s="359"/>
      <c r="H707" s="359"/>
      <c r="I707" s="359"/>
      <c r="J707" s="359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</row>
    <row r="708">
      <c r="A708" s="48"/>
      <c r="B708" s="48"/>
      <c r="C708" s="359"/>
      <c r="D708" s="359"/>
      <c r="E708" s="359"/>
      <c r="F708" s="359"/>
      <c r="G708" s="359"/>
      <c r="H708" s="359"/>
      <c r="I708" s="359"/>
      <c r="J708" s="359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</row>
    <row r="709">
      <c r="A709" s="48"/>
      <c r="B709" s="48"/>
      <c r="C709" s="359"/>
      <c r="D709" s="359"/>
      <c r="E709" s="359"/>
      <c r="F709" s="359"/>
      <c r="G709" s="359"/>
      <c r="H709" s="359"/>
      <c r="I709" s="359"/>
      <c r="J709" s="359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</row>
    <row r="710">
      <c r="A710" s="48"/>
      <c r="B710" s="48"/>
      <c r="C710" s="359"/>
      <c r="D710" s="359"/>
      <c r="E710" s="359"/>
      <c r="F710" s="359"/>
      <c r="G710" s="359"/>
      <c r="H710" s="359"/>
      <c r="I710" s="359"/>
      <c r="J710" s="359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</row>
    <row r="711">
      <c r="A711" s="48"/>
      <c r="B711" s="48"/>
      <c r="C711" s="359"/>
      <c r="D711" s="359"/>
      <c r="E711" s="359"/>
      <c r="F711" s="359"/>
      <c r="G711" s="359"/>
      <c r="H711" s="359"/>
      <c r="I711" s="359"/>
      <c r="J711" s="359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</row>
    <row r="712">
      <c r="A712" s="48"/>
      <c r="B712" s="48"/>
      <c r="C712" s="359"/>
      <c r="D712" s="359"/>
      <c r="E712" s="359"/>
      <c r="F712" s="359"/>
      <c r="G712" s="359"/>
      <c r="H712" s="359"/>
      <c r="I712" s="359"/>
      <c r="J712" s="359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</row>
    <row r="713">
      <c r="A713" s="48"/>
      <c r="B713" s="48"/>
      <c r="C713" s="359"/>
      <c r="D713" s="359"/>
      <c r="E713" s="359"/>
      <c r="F713" s="359"/>
      <c r="G713" s="359"/>
      <c r="H713" s="359"/>
      <c r="I713" s="359"/>
      <c r="J713" s="359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</row>
    <row r="714">
      <c r="A714" s="48"/>
      <c r="B714" s="48"/>
      <c r="C714" s="359"/>
      <c r="D714" s="359"/>
      <c r="E714" s="359"/>
      <c r="F714" s="359"/>
      <c r="G714" s="359"/>
      <c r="H714" s="359"/>
      <c r="I714" s="359"/>
      <c r="J714" s="359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</row>
    <row r="715">
      <c r="A715" s="48"/>
      <c r="B715" s="48"/>
      <c r="C715" s="359"/>
      <c r="D715" s="359"/>
      <c r="E715" s="359"/>
      <c r="F715" s="359"/>
      <c r="G715" s="359"/>
      <c r="H715" s="359"/>
      <c r="I715" s="359"/>
      <c r="J715" s="359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</row>
    <row r="716">
      <c r="A716" s="48"/>
      <c r="B716" s="48"/>
      <c r="C716" s="359"/>
      <c r="D716" s="359"/>
      <c r="E716" s="359"/>
      <c r="F716" s="359"/>
      <c r="G716" s="359"/>
      <c r="H716" s="359"/>
      <c r="I716" s="359"/>
      <c r="J716" s="359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</row>
    <row r="717">
      <c r="A717" s="48"/>
      <c r="B717" s="48"/>
      <c r="C717" s="359"/>
      <c r="D717" s="359"/>
      <c r="E717" s="359"/>
      <c r="F717" s="359"/>
      <c r="G717" s="359"/>
      <c r="H717" s="359"/>
      <c r="I717" s="359"/>
      <c r="J717" s="359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</row>
    <row r="718">
      <c r="A718" s="48"/>
      <c r="B718" s="48"/>
      <c r="C718" s="359"/>
      <c r="D718" s="359"/>
      <c r="E718" s="359"/>
      <c r="F718" s="359"/>
      <c r="G718" s="359"/>
      <c r="H718" s="359"/>
      <c r="I718" s="359"/>
      <c r="J718" s="359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</row>
    <row r="719">
      <c r="A719" s="48"/>
      <c r="B719" s="48"/>
      <c r="C719" s="359"/>
      <c r="D719" s="359"/>
      <c r="E719" s="359"/>
      <c r="F719" s="359"/>
      <c r="G719" s="359"/>
      <c r="H719" s="359"/>
      <c r="I719" s="359"/>
      <c r="J719" s="359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</row>
    <row r="720">
      <c r="A720" s="48"/>
      <c r="B720" s="48"/>
      <c r="C720" s="359"/>
      <c r="D720" s="359"/>
      <c r="E720" s="359"/>
      <c r="F720" s="359"/>
      <c r="G720" s="359"/>
      <c r="H720" s="359"/>
      <c r="I720" s="359"/>
      <c r="J720" s="359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</row>
    <row r="721">
      <c r="A721" s="48"/>
      <c r="B721" s="48"/>
      <c r="C721" s="359"/>
      <c r="D721" s="359"/>
      <c r="E721" s="359"/>
      <c r="F721" s="359"/>
      <c r="G721" s="359"/>
      <c r="H721" s="359"/>
      <c r="I721" s="359"/>
      <c r="J721" s="359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</row>
    <row r="722">
      <c r="A722" s="48"/>
      <c r="B722" s="48"/>
      <c r="C722" s="359"/>
      <c r="D722" s="359"/>
      <c r="E722" s="359"/>
      <c r="F722" s="359"/>
      <c r="G722" s="359"/>
      <c r="H722" s="359"/>
      <c r="I722" s="359"/>
      <c r="J722" s="359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</row>
    <row r="723">
      <c r="A723" s="48"/>
      <c r="B723" s="48"/>
      <c r="C723" s="359"/>
      <c r="D723" s="359"/>
      <c r="E723" s="359"/>
      <c r="F723" s="359"/>
      <c r="G723" s="359"/>
      <c r="H723" s="359"/>
      <c r="I723" s="359"/>
      <c r="J723" s="359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</row>
    <row r="724">
      <c r="A724" s="48"/>
      <c r="B724" s="48"/>
      <c r="C724" s="359"/>
      <c r="D724" s="359"/>
      <c r="E724" s="359"/>
      <c r="F724" s="359"/>
      <c r="G724" s="359"/>
      <c r="H724" s="359"/>
      <c r="I724" s="359"/>
      <c r="J724" s="359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</row>
    <row r="725">
      <c r="A725" s="48"/>
      <c r="B725" s="48"/>
      <c r="C725" s="359"/>
      <c r="D725" s="359"/>
      <c r="E725" s="359"/>
      <c r="F725" s="359"/>
      <c r="G725" s="359"/>
      <c r="H725" s="359"/>
      <c r="I725" s="359"/>
      <c r="J725" s="359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</row>
    <row r="726">
      <c r="A726" s="48"/>
      <c r="B726" s="48"/>
      <c r="C726" s="359"/>
      <c r="D726" s="359"/>
      <c r="E726" s="359"/>
      <c r="F726" s="359"/>
      <c r="G726" s="359"/>
      <c r="H726" s="359"/>
      <c r="I726" s="359"/>
      <c r="J726" s="359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</row>
    <row r="727">
      <c r="A727" s="48"/>
      <c r="B727" s="48"/>
      <c r="C727" s="359"/>
      <c r="D727" s="359"/>
      <c r="E727" s="359"/>
      <c r="F727" s="359"/>
      <c r="G727" s="359"/>
      <c r="H727" s="359"/>
      <c r="I727" s="359"/>
      <c r="J727" s="359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</row>
    <row r="728">
      <c r="A728" s="48"/>
      <c r="B728" s="48"/>
      <c r="C728" s="359"/>
      <c r="D728" s="359"/>
      <c r="E728" s="359"/>
      <c r="F728" s="359"/>
      <c r="G728" s="359"/>
      <c r="H728" s="359"/>
      <c r="I728" s="359"/>
      <c r="J728" s="359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</row>
    <row r="729">
      <c r="A729" s="48"/>
      <c r="B729" s="48"/>
      <c r="C729" s="359"/>
      <c r="D729" s="359"/>
      <c r="E729" s="359"/>
      <c r="F729" s="359"/>
      <c r="G729" s="359"/>
      <c r="H729" s="359"/>
      <c r="I729" s="359"/>
      <c r="J729" s="359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</row>
    <row r="730">
      <c r="A730" s="48"/>
      <c r="B730" s="48"/>
      <c r="C730" s="359"/>
      <c r="D730" s="359"/>
      <c r="E730" s="359"/>
      <c r="F730" s="359"/>
      <c r="G730" s="359"/>
      <c r="H730" s="359"/>
      <c r="I730" s="359"/>
      <c r="J730" s="359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</row>
    <row r="731">
      <c r="A731" s="48"/>
      <c r="B731" s="48"/>
      <c r="C731" s="359"/>
      <c r="D731" s="359"/>
      <c r="E731" s="359"/>
      <c r="F731" s="359"/>
      <c r="G731" s="359"/>
      <c r="H731" s="359"/>
      <c r="I731" s="359"/>
      <c r="J731" s="359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</row>
    <row r="732">
      <c r="A732" s="48"/>
      <c r="B732" s="48"/>
      <c r="C732" s="359"/>
      <c r="D732" s="359"/>
      <c r="E732" s="359"/>
      <c r="F732" s="359"/>
      <c r="G732" s="359"/>
      <c r="H732" s="359"/>
      <c r="I732" s="359"/>
      <c r="J732" s="359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</row>
    <row r="733">
      <c r="A733" s="48"/>
      <c r="B733" s="48"/>
      <c r="C733" s="359"/>
      <c r="D733" s="359"/>
      <c r="E733" s="359"/>
      <c r="F733" s="359"/>
      <c r="G733" s="359"/>
      <c r="H733" s="359"/>
      <c r="I733" s="359"/>
      <c r="J733" s="359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</row>
    <row r="734">
      <c r="A734" s="48"/>
      <c r="B734" s="48"/>
      <c r="C734" s="359"/>
      <c r="D734" s="359"/>
      <c r="E734" s="359"/>
      <c r="F734" s="359"/>
      <c r="G734" s="359"/>
      <c r="H734" s="359"/>
      <c r="I734" s="359"/>
      <c r="J734" s="359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</row>
    <row r="735">
      <c r="A735" s="48"/>
      <c r="B735" s="48"/>
      <c r="C735" s="359"/>
      <c r="D735" s="359"/>
      <c r="E735" s="359"/>
      <c r="F735" s="359"/>
      <c r="G735" s="359"/>
      <c r="H735" s="359"/>
      <c r="I735" s="359"/>
      <c r="J735" s="359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</row>
    <row r="736">
      <c r="A736" s="48"/>
      <c r="B736" s="48"/>
      <c r="C736" s="359"/>
      <c r="D736" s="359"/>
      <c r="E736" s="359"/>
      <c r="F736" s="359"/>
      <c r="G736" s="359"/>
      <c r="H736" s="359"/>
      <c r="I736" s="359"/>
      <c r="J736" s="359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</row>
    <row r="737">
      <c r="A737" s="48"/>
      <c r="B737" s="48"/>
      <c r="C737" s="359"/>
      <c r="D737" s="359"/>
      <c r="E737" s="359"/>
      <c r="F737" s="359"/>
      <c r="G737" s="359"/>
      <c r="H737" s="359"/>
      <c r="I737" s="359"/>
      <c r="J737" s="359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</row>
    <row r="738">
      <c r="A738" s="48"/>
      <c r="B738" s="48"/>
      <c r="C738" s="359"/>
      <c r="D738" s="359"/>
      <c r="E738" s="359"/>
      <c r="F738" s="359"/>
      <c r="G738" s="359"/>
      <c r="H738" s="359"/>
      <c r="I738" s="359"/>
      <c r="J738" s="359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</row>
    <row r="739">
      <c r="A739" s="48"/>
      <c r="B739" s="48"/>
      <c r="C739" s="359"/>
      <c r="D739" s="359"/>
      <c r="E739" s="359"/>
      <c r="F739" s="359"/>
      <c r="G739" s="359"/>
      <c r="H739" s="359"/>
      <c r="I739" s="359"/>
      <c r="J739" s="359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</row>
    <row r="740">
      <c r="A740" s="48"/>
      <c r="B740" s="48"/>
      <c r="C740" s="359"/>
      <c r="D740" s="359"/>
      <c r="E740" s="359"/>
      <c r="F740" s="359"/>
      <c r="G740" s="359"/>
      <c r="H740" s="359"/>
      <c r="I740" s="359"/>
      <c r="J740" s="359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>
      <c r="A741" s="48"/>
      <c r="B741" s="48"/>
      <c r="C741" s="359"/>
      <c r="D741" s="359"/>
      <c r="E741" s="359"/>
      <c r="F741" s="359"/>
      <c r="G741" s="359"/>
      <c r="H741" s="359"/>
      <c r="I741" s="359"/>
      <c r="J741" s="359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>
      <c r="A742" s="48"/>
      <c r="B742" s="48"/>
      <c r="C742" s="359"/>
      <c r="D742" s="359"/>
      <c r="E742" s="359"/>
      <c r="F742" s="359"/>
      <c r="G742" s="359"/>
      <c r="H742" s="359"/>
      <c r="I742" s="359"/>
      <c r="J742" s="359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>
      <c r="A743" s="48"/>
      <c r="B743" s="48"/>
      <c r="C743" s="359"/>
      <c r="D743" s="359"/>
      <c r="E743" s="359"/>
      <c r="F743" s="359"/>
      <c r="G743" s="359"/>
      <c r="H743" s="359"/>
      <c r="I743" s="359"/>
      <c r="J743" s="359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>
      <c r="A744" s="48"/>
      <c r="B744" s="48"/>
      <c r="C744" s="359"/>
      <c r="D744" s="359"/>
      <c r="E744" s="359"/>
      <c r="F744" s="359"/>
      <c r="G744" s="359"/>
      <c r="H744" s="359"/>
      <c r="I744" s="359"/>
      <c r="J744" s="359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>
      <c r="A745" s="48"/>
      <c r="B745" s="48"/>
      <c r="C745" s="359"/>
      <c r="D745" s="359"/>
      <c r="E745" s="359"/>
      <c r="F745" s="359"/>
      <c r="G745" s="359"/>
      <c r="H745" s="359"/>
      <c r="I745" s="359"/>
      <c r="J745" s="359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>
      <c r="A746" s="48"/>
      <c r="B746" s="48"/>
      <c r="C746" s="359"/>
      <c r="D746" s="359"/>
      <c r="E746" s="359"/>
      <c r="F746" s="359"/>
      <c r="G746" s="359"/>
      <c r="H746" s="359"/>
      <c r="I746" s="359"/>
      <c r="J746" s="359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>
      <c r="A747" s="48"/>
      <c r="B747" s="48"/>
      <c r="C747" s="359"/>
      <c r="D747" s="359"/>
      <c r="E747" s="359"/>
      <c r="F747" s="359"/>
      <c r="G747" s="359"/>
      <c r="H747" s="359"/>
      <c r="I747" s="359"/>
      <c r="J747" s="359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>
      <c r="A748" s="48"/>
      <c r="B748" s="48"/>
      <c r="C748" s="359"/>
      <c r="D748" s="359"/>
      <c r="E748" s="359"/>
      <c r="F748" s="359"/>
      <c r="G748" s="359"/>
      <c r="H748" s="359"/>
      <c r="I748" s="359"/>
      <c r="J748" s="359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>
      <c r="A749" s="48"/>
      <c r="B749" s="48"/>
      <c r="C749" s="359"/>
      <c r="D749" s="359"/>
      <c r="E749" s="359"/>
      <c r="F749" s="359"/>
      <c r="G749" s="359"/>
      <c r="H749" s="359"/>
      <c r="I749" s="359"/>
      <c r="J749" s="359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</row>
    <row r="750">
      <c r="A750" s="48"/>
      <c r="B750" s="48"/>
      <c r="C750" s="359"/>
      <c r="D750" s="359"/>
      <c r="E750" s="359"/>
      <c r="F750" s="359"/>
      <c r="G750" s="359"/>
      <c r="H750" s="359"/>
      <c r="I750" s="359"/>
      <c r="J750" s="359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</row>
    <row r="751">
      <c r="A751" s="48"/>
      <c r="B751" s="48"/>
      <c r="C751" s="359"/>
      <c r="D751" s="359"/>
      <c r="E751" s="359"/>
      <c r="F751" s="359"/>
      <c r="G751" s="359"/>
      <c r="H751" s="359"/>
      <c r="I751" s="359"/>
      <c r="J751" s="359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</row>
    <row r="752">
      <c r="A752" s="48"/>
      <c r="B752" s="48"/>
      <c r="C752" s="359"/>
      <c r="D752" s="359"/>
      <c r="E752" s="359"/>
      <c r="F752" s="359"/>
      <c r="G752" s="359"/>
      <c r="H752" s="359"/>
      <c r="I752" s="359"/>
      <c r="J752" s="359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</row>
    <row r="753">
      <c r="A753" s="48"/>
      <c r="B753" s="48"/>
      <c r="C753" s="359"/>
      <c r="D753" s="359"/>
      <c r="E753" s="359"/>
      <c r="F753" s="359"/>
      <c r="G753" s="359"/>
      <c r="H753" s="359"/>
      <c r="I753" s="359"/>
      <c r="J753" s="359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</row>
    <row r="754">
      <c r="A754" s="48"/>
      <c r="B754" s="48"/>
      <c r="C754" s="359"/>
      <c r="D754" s="359"/>
      <c r="E754" s="359"/>
      <c r="F754" s="359"/>
      <c r="G754" s="359"/>
      <c r="H754" s="359"/>
      <c r="I754" s="359"/>
      <c r="J754" s="359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</row>
    <row r="755">
      <c r="A755" s="48"/>
      <c r="B755" s="48"/>
      <c r="C755" s="359"/>
      <c r="D755" s="359"/>
      <c r="E755" s="359"/>
      <c r="F755" s="359"/>
      <c r="G755" s="359"/>
      <c r="H755" s="359"/>
      <c r="I755" s="359"/>
      <c r="J755" s="359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</row>
    <row r="756">
      <c r="A756" s="48"/>
      <c r="B756" s="48"/>
      <c r="C756" s="359"/>
      <c r="D756" s="359"/>
      <c r="E756" s="359"/>
      <c r="F756" s="359"/>
      <c r="G756" s="359"/>
      <c r="H756" s="359"/>
      <c r="I756" s="359"/>
      <c r="J756" s="359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</row>
    <row r="757">
      <c r="A757" s="48"/>
      <c r="B757" s="48"/>
      <c r="C757" s="359"/>
      <c r="D757" s="359"/>
      <c r="E757" s="359"/>
      <c r="F757" s="359"/>
      <c r="G757" s="359"/>
      <c r="H757" s="359"/>
      <c r="I757" s="359"/>
      <c r="J757" s="359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</row>
    <row r="758">
      <c r="A758" s="48"/>
      <c r="B758" s="48"/>
      <c r="C758" s="359"/>
      <c r="D758" s="359"/>
      <c r="E758" s="359"/>
      <c r="F758" s="359"/>
      <c r="G758" s="359"/>
      <c r="H758" s="359"/>
      <c r="I758" s="359"/>
      <c r="J758" s="359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</row>
    <row r="759">
      <c r="A759" s="48"/>
      <c r="B759" s="48"/>
      <c r="C759" s="359"/>
      <c r="D759" s="359"/>
      <c r="E759" s="359"/>
      <c r="F759" s="359"/>
      <c r="G759" s="359"/>
      <c r="H759" s="359"/>
      <c r="I759" s="359"/>
      <c r="J759" s="359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</row>
    <row r="760">
      <c r="A760" s="48"/>
      <c r="B760" s="48"/>
      <c r="C760" s="359"/>
      <c r="D760" s="359"/>
      <c r="E760" s="359"/>
      <c r="F760" s="359"/>
      <c r="G760" s="359"/>
      <c r="H760" s="359"/>
      <c r="I760" s="359"/>
      <c r="J760" s="359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</row>
    <row r="761">
      <c r="A761" s="48"/>
      <c r="B761" s="48"/>
      <c r="C761" s="359"/>
      <c r="D761" s="359"/>
      <c r="E761" s="359"/>
      <c r="F761" s="359"/>
      <c r="G761" s="359"/>
      <c r="H761" s="359"/>
      <c r="I761" s="359"/>
      <c r="J761" s="359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</row>
    <row r="762">
      <c r="A762" s="48"/>
      <c r="B762" s="48"/>
      <c r="C762" s="359"/>
      <c r="D762" s="359"/>
      <c r="E762" s="359"/>
      <c r="F762" s="359"/>
      <c r="G762" s="359"/>
      <c r="H762" s="359"/>
      <c r="I762" s="359"/>
      <c r="J762" s="359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</row>
    <row r="763">
      <c r="A763" s="48"/>
      <c r="B763" s="48"/>
      <c r="C763" s="359"/>
      <c r="D763" s="359"/>
      <c r="E763" s="359"/>
      <c r="F763" s="359"/>
      <c r="G763" s="359"/>
      <c r="H763" s="359"/>
      <c r="I763" s="359"/>
      <c r="J763" s="359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</row>
    <row r="764">
      <c r="A764" s="48"/>
      <c r="B764" s="48"/>
      <c r="C764" s="359"/>
      <c r="D764" s="359"/>
      <c r="E764" s="359"/>
      <c r="F764" s="359"/>
      <c r="G764" s="359"/>
      <c r="H764" s="359"/>
      <c r="I764" s="359"/>
      <c r="J764" s="359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</row>
    <row r="765">
      <c r="A765" s="48"/>
      <c r="B765" s="48"/>
      <c r="C765" s="359"/>
      <c r="D765" s="359"/>
      <c r="E765" s="359"/>
      <c r="F765" s="359"/>
      <c r="G765" s="359"/>
      <c r="H765" s="359"/>
      <c r="I765" s="359"/>
      <c r="J765" s="359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</row>
    <row r="766">
      <c r="A766" s="48"/>
      <c r="B766" s="48"/>
      <c r="C766" s="359"/>
      <c r="D766" s="359"/>
      <c r="E766" s="359"/>
      <c r="F766" s="359"/>
      <c r="G766" s="359"/>
      <c r="H766" s="359"/>
      <c r="I766" s="359"/>
      <c r="J766" s="359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</row>
    <row r="767">
      <c r="A767" s="48"/>
      <c r="B767" s="48"/>
      <c r="C767" s="359"/>
      <c r="D767" s="359"/>
      <c r="E767" s="359"/>
      <c r="F767" s="359"/>
      <c r="G767" s="359"/>
      <c r="H767" s="359"/>
      <c r="I767" s="359"/>
      <c r="J767" s="359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</row>
    <row r="768">
      <c r="A768" s="48"/>
      <c r="B768" s="48"/>
      <c r="C768" s="359"/>
      <c r="D768" s="359"/>
      <c r="E768" s="359"/>
      <c r="F768" s="359"/>
      <c r="G768" s="359"/>
      <c r="H768" s="359"/>
      <c r="I768" s="359"/>
      <c r="J768" s="359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</row>
    <row r="769">
      <c r="A769" s="48"/>
      <c r="B769" s="48"/>
      <c r="C769" s="359"/>
      <c r="D769" s="359"/>
      <c r="E769" s="359"/>
      <c r="F769" s="359"/>
      <c r="G769" s="359"/>
      <c r="H769" s="359"/>
      <c r="I769" s="359"/>
      <c r="J769" s="359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</row>
    <row r="770">
      <c r="A770" s="48"/>
      <c r="B770" s="48"/>
      <c r="C770" s="359"/>
      <c r="D770" s="359"/>
      <c r="E770" s="359"/>
      <c r="F770" s="359"/>
      <c r="G770" s="359"/>
      <c r="H770" s="359"/>
      <c r="I770" s="359"/>
      <c r="J770" s="359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</row>
    <row r="771">
      <c r="A771" s="48"/>
      <c r="B771" s="48"/>
      <c r="C771" s="359"/>
      <c r="D771" s="359"/>
      <c r="E771" s="359"/>
      <c r="F771" s="359"/>
      <c r="G771" s="359"/>
      <c r="H771" s="359"/>
      <c r="I771" s="359"/>
      <c r="J771" s="359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</row>
    <row r="772">
      <c r="A772" s="48"/>
      <c r="B772" s="48"/>
      <c r="C772" s="359"/>
      <c r="D772" s="359"/>
      <c r="E772" s="359"/>
      <c r="F772" s="359"/>
      <c r="G772" s="359"/>
      <c r="H772" s="359"/>
      <c r="I772" s="359"/>
      <c r="J772" s="359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</row>
    <row r="773">
      <c r="A773" s="48"/>
      <c r="B773" s="48"/>
      <c r="C773" s="359"/>
      <c r="D773" s="359"/>
      <c r="E773" s="359"/>
      <c r="F773" s="359"/>
      <c r="G773" s="359"/>
      <c r="H773" s="359"/>
      <c r="I773" s="359"/>
      <c r="J773" s="359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</row>
    <row r="774">
      <c r="A774" s="48"/>
      <c r="B774" s="48"/>
      <c r="C774" s="359"/>
      <c r="D774" s="359"/>
      <c r="E774" s="359"/>
      <c r="F774" s="359"/>
      <c r="G774" s="359"/>
      <c r="H774" s="359"/>
      <c r="I774" s="359"/>
      <c r="J774" s="359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</row>
    <row r="775">
      <c r="A775" s="48"/>
      <c r="B775" s="48"/>
      <c r="C775" s="359"/>
      <c r="D775" s="359"/>
      <c r="E775" s="359"/>
      <c r="F775" s="359"/>
      <c r="G775" s="359"/>
      <c r="H775" s="359"/>
      <c r="I775" s="359"/>
      <c r="J775" s="359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</row>
    <row r="776">
      <c r="A776" s="48"/>
      <c r="B776" s="48"/>
      <c r="C776" s="359"/>
      <c r="D776" s="359"/>
      <c r="E776" s="359"/>
      <c r="F776" s="359"/>
      <c r="G776" s="359"/>
      <c r="H776" s="359"/>
      <c r="I776" s="359"/>
      <c r="J776" s="359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</row>
    <row r="777">
      <c r="A777" s="48"/>
      <c r="B777" s="48"/>
      <c r="C777" s="359"/>
      <c r="D777" s="359"/>
      <c r="E777" s="359"/>
      <c r="F777" s="359"/>
      <c r="G777" s="359"/>
      <c r="H777" s="359"/>
      <c r="I777" s="359"/>
      <c r="J777" s="359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</row>
    <row r="778">
      <c r="A778" s="48"/>
      <c r="B778" s="48"/>
      <c r="C778" s="359"/>
      <c r="D778" s="359"/>
      <c r="E778" s="359"/>
      <c r="F778" s="359"/>
      <c r="G778" s="359"/>
      <c r="H778" s="359"/>
      <c r="I778" s="359"/>
      <c r="J778" s="359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</row>
    <row r="779">
      <c r="A779" s="48"/>
      <c r="B779" s="48"/>
      <c r="C779" s="359"/>
      <c r="D779" s="359"/>
      <c r="E779" s="359"/>
      <c r="F779" s="359"/>
      <c r="G779" s="359"/>
      <c r="H779" s="359"/>
      <c r="I779" s="359"/>
      <c r="J779" s="359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</row>
    <row r="780">
      <c r="A780" s="48"/>
      <c r="B780" s="48"/>
      <c r="C780" s="359"/>
      <c r="D780" s="359"/>
      <c r="E780" s="359"/>
      <c r="F780" s="359"/>
      <c r="G780" s="359"/>
      <c r="H780" s="359"/>
      <c r="I780" s="359"/>
      <c r="J780" s="359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</row>
    <row r="781">
      <c r="A781" s="48"/>
      <c r="B781" s="48"/>
      <c r="C781" s="359"/>
      <c r="D781" s="359"/>
      <c r="E781" s="359"/>
      <c r="F781" s="359"/>
      <c r="G781" s="359"/>
      <c r="H781" s="359"/>
      <c r="I781" s="359"/>
      <c r="J781" s="359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</row>
    <row r="782">
      <c r="A782" s="48"/>
      <c r="B782" s="48"/>
      <c r="C782" s="359"/>
      <c r="D782" s="359"/>
      <c r="E782" s="359"/>
      <c r="F782" s="359"/>
      <c r="G782" s="359"/>
      <c r="H782" s="359"/>
      <c r="I782" s="359"/>
      <c r="J782" s="359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</row>
    <row r="783">
      <c r="A783" s="48"/>
      <c r="B783" s="48"/>
      <c r="C783" s="359"/>
      <c r="D783" s="359"/>
      <c r="E783" s="359"/>
      <c r="F783" s="359"/>
      <c r="G783" s="359"/>
      <c r="H783" s="359"/>
      <c r="I783" s="359"/>
      <c r="J783" s="359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</row>
    <row r="784">
      <c r="A784" s="48"/>
      <c r="B784" s="48"/>
      <c r="C784" s="359"/>
      <c r="D784" s="359"/>
      <c r="E784" s="359"/>
      <c r="F784" s="359"/>
      <c r="G784" s="359"/>
      <c r="H784" s="359"/>
      <c r="I784" s="359"/>
      <c r="J784" s="359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</row>
    <row r="785">
      <c r="A785" s="48"/>
      <c r="B785" s="48"/>
      <c r="C785" s="359"/>
      <c r="D785" s="359"/>
      <c r="E785" s="359"/>
      <c r="F785" s="359"/>
      <c r="G785" s="359"/>
      <c r="H785" s="359"/>
      <c r="I785" s="359"/>
      <c r="J785" s="359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</row>
    <row r="786">
      <c r="A786" s="48"/>
      <c r="B786" s="48"/>
      <c r="C786" s="359"/>
      <c r="D786" s="359"/>
      <c r="E786" s="359"/>
      <c r="F786" s="359"/>
      <c r="G786" s="359"/>
      <c r="H786" s="359"/>
      <c r="I786" s="359"/>
      <c r="J786" s="359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</row>
    <row r="787">
      <c r="A787" s="48"/>
      <c r="B787" s="48"/>
      <c r="C787" s="359"/>
      <c r="D787" s="359"/>
      <c r="E787" s="359"/>
      <c r="F787" s="359"/>
      <c r="G787" s="359"/>
      <c r="H787" s="359"/>
      <c r="I787" s="359"/>
      <c r="J787" s="359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</row>
    <row r="788">
      <c r="A788" s="48"/>
      <c r="B788" s="48"/>
      <c r="C788" s="359"/>
      <c r="D788" s="359"/>
      <c r="E788" s="359"/>
      <c r="F788" s="359"/>
      <c r="G788" s="359"/>
      <c r="H788" s="359"/>
      <c r="I788" s="359"/>
      <c r="J788" s="359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</row>
    <row r="789">
      <c r="A789" s="48"/>
      <c r="B789" s="48"/>
      <c r="C789" s="359"/>
      <c r="D789" s="359"/>
      <c r="E789" s="359"/>
      <c r="F789" s="359"/>
      <c r="G789" s="359"/>
      <c r="H789" s="359"/>
      <c r="I789" s="359"/>
      <c r="J789" s="359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</row>
    <row r="790">
      <c r="A790" s="48"/>
      <c r="B790" s="48"/>
      <c r="C790" s="359"/>
      <c r="D790" s="359"/>
      <c r="E790" s="359"/>
      <c r="F790" s="359"/>
      <c r="G790" s="359"/>
      <c r="H790" s="359"/>
      <c r="I790" s="359"/>
      <c r="J790" s="359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</row>
    <row r="791">
      <c r="A791" s="48"/>
      <c r="B791" s="48"/>
      <c r="C791" s="359"/>
      <c r="D791" s="359"/>
      <c r="E791" s="359"/>
      <c r="F791" s="359"/>
      <c r="G791" s="359"/>
      <c r="H791" s="359"/>
      <c r="I791" s="359"/>
      <c r="J791" s="359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</row>
    <row r="792">
      <c r="A792" s="48"/>
      <c r="B792" s="48"/>
      <c r="C792" s="359"/>
      <c r="D792" s="359"/>
      <c r="E792" s="359"/>
      <c r="F792" s="359"/>
      <c r="G792" s="359"/>
      <c r="H792" s="359"/>
      <c r="I792" s="359"/>
      <c r="J792" s="359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</row>
    <row r="793">
      <c r="A793" s="48"/>
      <c r="B793" s="48"/>
      <c r="C793" s="359"/>
      <c r="D793" s="359"/>
      <c r="E793" s="359"/>
      <c r="F793" s="359"/>
      <c r="G793" s="359"/>
      <c r="H793" s="359"/>
      <c r="I793" s="359"/>
      <c r="J793" s="359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</row>
    <row r="794">
      <c r="A794" s="48"/>
      <c r="B794" s="48"/>
      <c r="C794" s="359"/>
      <c r="D794" s="359"/>
      <c r="E794" s="359"/>
      <c r="F794" s="359"/>
      <c r="G794" s="359"/>
      <c r="H794" s="359"/>
      <c r="I794" s="359"/>
      <c r="J794" s="359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</row>
    <row r="795">
      <c r="A795" s="48"/>
      <c r="B795" s="48"/>
      <c r="C795" s="359"/>
      <c r="D795" s="359"/>
      <c r="E795" s="359"/>
      <c r="F795" s="359"/>
      <c r="G795" s="359"/>
      <c r="H795" s="359"/>
      <c r="I795" s="359"/>
      <c r="J795" s="359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</row>
    <row r="796">
      <c r="A796" s="48"/>
      <c r="B796" s="48"/>
      <c r="C796" s="359"/>
      <c r="D796" s="359"/>
      <c r="E796" s="359"/>
      <c r="F796" s="359"/>
      <c r="G796" s="359"/>
      <c r="H796" s="359"/>
      <c r="I796" s="359"/>
      <c r="J796" s="359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</row>
    <row r="797">
      <c r="A797" s="48"/>
      <c r="B797" s="48"/>
      <c r="C797" s="359"/>
      <c r="D797" s="359"/>
      <c r="E797" s="359"/>
      <c r="F797" s="359"/>
      <c r="G797" s="359"/>
      <c r="H797" s="359"/>
      <c r="I797" s="359"/>
      <c r="J797" s="359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</row>
    <row r="798">
      <c r="A798" s="48"/>
      <c r="B798" s="48"/>
      <c r="C798" s="359"/>
      <c r="D798" s="359"/>
      <c r="E798" s="359"/>
      <c r="F798" s="359"/>
      <c r="G798" s="359"/>
      <c r="H798" s="359"/>
      <c r="I798" s="359"/>
      <c r="J798" s="359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</row>
    <row r="799">
      <c r="A799" s="48"/>
      <c r="B799" s="48"/>
      <c r="C799" s="359"/>
      <c r="D799" s="359"/>
      <c r="E799" s="359"/>
      <c r="F799" s="359"/>
      <c r="G799" s="359"/>
      <c r="H799" s="359"/>
      <c r="I799" s="359"/>
      <c r="J799" s="359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</row>
    <row r="800">
      <c r="A800" s="48"/>
      <c r="B800" s="48"/>
      <c r="C800" s="359"/>
      <c r="D800" s="359"/>
      <c r="E800" s="359"/>
      <c r="F800" s="359"/>
      <c r="G800" s="359"/>
      <c r="H800" s="359"/>
      <c r="I800" s="359"/>
      <c r="J800" s="359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</row>
    <row r="801">
      <c r="A801" s="48"/>
      <c r="B801" s="48"/>
      <c r="C801" s="359"/>
      <c r="D801" s="359"/>
      <c r="E801" s="359"/>
      <c r="F801" s="359"/>
      <c r="G801" s="359"/>
      <c r="H801" s="359"/>
      <c r="I801" s="359"/>
      <c r="J801" s="359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</row>
    <row r="802">
      <c r="A802" s="48"/>
      <c r="B802" s="48"/>
      <c r="C802" s="359"/>
      <c r="D802" s="359"/>
      <c r="E802" s="359"/>
      <c r="F802" s="359"/>
      <c r="G802" s="359"/>
      <c r="H802" s="359"/>
      <c r="I802" s="359"/>
      <c r="J802" s="359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</row>
    <row r="803">
      <c r="A803" s="48"/>
      <c r="B803" s="48"/>
      <c r="C803" s="359"/>
      <c r="D803" s="359"/>
      <c r="E803" s="359"/>
      <c r="F803" s="359"/>
      <c r="G803" s="359"/>
      <c r="H803" s="359"/>
      <c r="I803" s="359"/>
      <c r="J803" s="359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</row>
    <row r="804">
      <c r="A804" s="48"/>
      <c r="B804" s="48"/>
      <c r="C804" s="359"/>
      <c r="D804" s="359"/>
      <c r="E804" s="359"/>
      <c r="F804" s="359"/>
      <c r="G804" s="359"/>
      <c r="H804" s="359"/>
      <c r="I804" s="359"/>
      <c r="J804" s="359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</row>
    <row r="805">
      <c r="A805" s="48"/>
      <c r="B805" s="48"/>
      <c r="C805" s="359"/>
      <c r="D805" s="359"/>
      <c r="E805" s="359"/>
      <c r="F805" s="359"/>
      <c r="G805" s="359"/>
      <c r="H805" s="359"/>
      <c r="I805" s="359"/>
      <c r="J805" s="359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</row>
    <row r="806">
      <c r="A806" s="48"/>
      <c r="B806" s="48"/>
      <c r="C806" s="359"/>
      <c r="D806" s="359"/>
      <c r="E806" s="359"/>
      <c r="F806" s="359"/>
      <c r="G806" s="359"/>
      <c r="H806" s="359"/>
      <c r="I806" s="359"/>
      <c r="J806" s="359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</row>
    <row r="807">
      <c r="A807" s="48"/>
      <c r="B807" s="48"/>
      <c r="C807" s="359"/>
      <c r="D807" s="359"/>
      <c r="E807" s="359"/>
      <c r="F807" s="359"/>
      <c r="G807" s="359"/>
      <c r="H807" s="359"/>
      <c r="I807" s="359"/>
      <c r="J807" s="359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</row>
    <row r="808">
      <c r="A808" s="48"/>
      <c r="B808" s="48"/>
      <c r="C808" s="359"/>
      <c r="D808" s="359"/>
      <c r="E808" s="359"/>
      <c r="F808" s="359"/>
      <c r="G808" s="359"/>
      <c r="H808" s="359"/>
      <c r="I808" s="359"/>
      <c r="J808" s="359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</row>
    <row r="809">
      <c r="A809" s="48"/>
      <c r="B809" s="48"/>
      <c r="C809" s="359"/>
      <c r="D809" s="359"/>
      <c r="E809" s="359"/>
      <c r="F809" s="359"/>
      <c r="G809" s="359"/>
      <c r="H809" s="359"/>
      <c r="I809" s="359"/>
      <c r="J809" s="359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</row>
    <row r="810">
      <c r="A810" s="48"/>
      <c r="B810" s="48"/>
      <c r="C810" s="359"/>
      <c r="D810" s="359"/>
      <c r="E810" s="359"/>
      <c r="F810" s="359"/>
      <c r="G810" s="359"/>
      <c r="H810" s="359"/>
      <c r="I810" s="359"/>
      <c r="J810" s="359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</row>
    <row r="811">
      <c r="A811" s="48"/>
      <c r="B811" s="48"/>
      <c r="C811" s="359"/>
      <c r="D811" s="359"/>
      <c r="E811" s="359"/>
      <c r="F811" s="359"/>
      <c r="G811" s="359"/>
      <c r="H811" s="359"/>
      <c r="I811" s="359"/>
      <c r="J811" s="359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</row>
    <row r="812">
      <c r="A812" s="48"/>
      <c r="B812" s="48"/>
      <c r="C812" s="359"/>
      <c r="D812" s="359"/>
      <c r="E812" s="359"/>
      <c r="F812" s="359"/>
      <c r="G812" s="359"/>
      <c r="H812" s="359"/>
      <c r="I812" s="359"/>
      <c r="J812" s="359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</row>
    <row r="813">
      <c r="A813" s="48"/>
      <c r="B813" s="48"/>
      <c r="C813" s="359"/>
      <c r="D813" s="359"/>
      <c r="E813" s="359"/>
      <c r="F813" s="359"/>
      <c r="G813" s="359"/>
      <c r="H813" s="359"/>
      <c r="I813" s="359"/>
      <c r="J813" s="359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</row>
    <row r="814">
      <c r="A814" s="48"/>
      <c r="B814" s="48"/>
      <c r="C814" s="359"/>
      <c r="D814" s="359"/>
      <c r="E814" s="359"/>
      <c r="F814" s="359"/>
      <c r="G814" s="359"/>
      <c r="H814" s="359"/>
      <c r="I814" s="359"/>
      <c r="J814" s="359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</row>
    <row r="815">
      <c r="A815" s="48"/>
      <c r="B815" s="48"/>
      <c r="C815" s="359"/>
      <c r="D815" s="359"/>
      <c r="E815" s="359"/>
      <c r="F815" s="359"/>
      <c r="G815" s="359"/>
      <c r="H815" s="359"/>
      <c r="I815" s="359"/>
      <c r="J815" s="359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</row>
    <row r="816">
      <c r="A816" s="48"/>
      <c r="B816" s="48"/>
      <c r="C816" s="359"/>
      <c r="D816" s="359"/>
      <c r="E816" s="359"/>
      <c r="F816" s="359"/>
      <c r="G816" s="359"/>
      <c r="H816" s="359"/>
      <c r="I816" s="359"/>
      <c r="J816" s="359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</row>
    <row r="817">
      <c r="A817" s="48"/>
      <c r="B817" s="48"/>
      <c r="C817" s="359"/>
      <c r="D817" s="359"/>
      <c r="E817" s="359"/>
      <c r="F817" s="359"/>
      <c r="G817" s="359"/>
      <c r="H817" s="359"/>
      <c r="I817" s="359"/>
      <c r="J817" s="359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</row>
    <row r="818">
      <c r="A818" s="48"/>
      <c r="B818" s="48"/>
      <c r="C818" s="359"/>
      <c r="D818" s="359"/>
      <c r="E818" s="359"/>
      <c r="F818" s="359"/>
      <c r="G818" s="359"/>
      <c r="H818" s="359"/>
      <c r="I818" s="359"/>
      <c r="J818" s="359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</row>
    <row r="819">
      <c r="A819" s="48"/>
      <c r="B819" s="48"/>
      <c r="C819" s="359"/>
      <c r="D819" s="359"/>
      <c r="E819" s="359"/>
      <c r="F819" s="359"/>
      <c r="G819" s="359"/>
      <c r="H819" s="359"/>
      <c r="I819" s="359"/>
      <c r="J819" s="359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</row>
    <row r="820">
      <c r="A820" s="48"/>
      <c r="B820" s="48"/>
      <c r="C820" s="359"/>
      <c r="D820" s="359"/>
      <c r="E820" s="359"/>
      <c r="F820" s="359"/>
      <c r="G820" s="359"/>
      <c r="H820" s="359"/>
      <c r="I820" s="359"/>
      <c r="J820" s="359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</row>
    <row r="821">
      <c r="A821" s="48"/>
      <c r="B821" s="48"/>
      <c r="C821" s="359"/>
      <c r="D821" s="359"/>
      <c r="E821" s="359"/>
      <c r="F821" s="359"/>
      <c r="G821" s="359"/>
      <c r="H821" s="359"/>
      <c r="I821" s="359"/>
      <c r="J821" s="359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</row>
    <row r="822">
      <c r="A822" s="48"/>
      <c r="B822" s="48"/>
      <c r="C822" s="359"/>
      <c r="D822" s="359"/>
      <c r="E822" s="359"/>
      <c r="F822" s="359"/>
      <c r="G822" s="359"/>
      <c r="H822" s="359"/>
      <c r="I822" s="359"/>
      <c r="J822" s="359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</row>
    <row r="823">
      <c r="A823" s="48"/>
      <c r="B823" s="48"/>
      <c r="C823" s="359"/>
      <c r="D823" s="359"/>
      <c r="E823" s="359"/>
      <c r="F823" s="359"/>
      <c r="G823" s="359"/>
      <c r="H823" s="359"/>
      <c r="I823" s="359"/>
      <c r="J823" s="359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</row>
    <row r="824">
      <c r="A824" s="48"/>
      <c r="B824" s="48"/>
      <c r="C824" s="359"/>
      <c r="D824" s="359"/>
      <c r="E824" s="359"/>
      <c r="F824" s="359"/>
      <c r="G824" s="359"/>
      <c r="H824" s="359"/>
      <c r="I824" s="359"/>
      <c r="J824" s="359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</row>
    <row r="825">
      <c r="A825" s="48"/>
      <c r="B825" s="48"/>
      <c r="C825" s="359"/>
      <c r="D825" s="359"/>
      <c r="E825" s="359"/>
      <c r="F825" s="359"/>
      <c r="G825" s="359"/>
      <c r="H825" s="359"/>
      <c r="I825" s="359"/>
      <c r="J825" s="359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</row>
    <row r="826">
      <c r="A826" s="48"/>
      <c r="B826" s="48"/>
      <c r="C826" s="359"/>
      <c r="D826" s="359"/>
      <c r="E826" s="359"/>
      <c r="F826" s="359"/>
      <c r="G826" s="359"/>
      <c r="H826" s="359"/>
      <c r="I826" s="359"/>
      <c r="J826" s="359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</row>
    <row r="827">
      <c r="A827" s="48"/>
      <c r="B827" s="48"/>
      <c r="C827" s="359"/>
      <c r="D827" s="359"/>
      <c r="E827" s="359"/>
      <c r="F827" s="359"/>
      <c r="G827" s="359"/>
      <c r="H827" s="359"/>
      <c r="I827" s="359"/>
      <c r="J827" s="359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</row>
    <row r="828">
      <c r="A828" s="48"/>
      <c r="B828" s="48"/>
      <c r="C828" s="359"/>
      <c r="D828" s="359"/>
      <c r="E828" s="359"/>
      <c r="F828" s="359"/>
      <c r="G828" s="359"/>
      <c r="H828" s="359"/>
      <c r="I828" s="359"/>
      <c r="J828" s="359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</row>
    <row r="829">
      <c r="A829" s="48"/>
      <c r="B829" s="48"/>
      <c r="C829" s="359"/>
      <c r="D829" s="359"/>
      <c r="E829" s="359"/>
      <c r="F829" s="359"/>
      <c r="G829" s="359"/>
      <c r="H829" s="359"/>
      <c r="I829" s="359"/>
      <c r="J829" s="359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</row>
    <row r="830">
      <c r="A830" s="48"/>
      <c r="B830" s="48"/>
      <c r="C830" s="359"/>
      <c r="D830" s="359"/>
      <c r="E830" s="359"/>
      <c r="F830" s="359"/>
      <c r="G830" s="359"/>
      <c r="H830" s="359"/>
      <c r="I830" s="359"/>
      <c r="J830" s="359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</row>
    <row r="831">
      <c r="A831" s="48"/>
      <c r="B831" s="48"/>
      <c r="C831" s="359"/>
      <c r="D831" s="359"/>
      <c r="E831" s="359"/>
      <c r="F831" s="359"/>
      <c r="G831" s="359"/>
      <c r="H831" s="359"/>
      <c r="I831" s="359"/>
      <c r="J831" s="359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</row>
    <row r="832">
      <c r="A832" s="48"/>
      <c r="B832" s="48"/>
      <c r="C832" s="359"/>
      <c r="D832" s="359"/>
      <c r="E832" s="359"/>
      <c r="F832" s="359"/>
      <c r="G832" s="359"/>
      <c r="H832" s="359"/>
      <c r="I832" s="359"/>
      <c r="J832" s="359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</row>
    <row r="833">
      <c r="A833" s="48"/>
      <c r="B833" s="48"/>
      <c r="C833" s="359"/>
      <c r="D833" s="359"/>
      <c r="E833" s="359"/>
      <c r="F833" s="359"/>
      <c r="G833" s="359"/>
      <c r="H833" s="359"/>
      <c r="I833" s="359"/>
      <c r="J833" s="359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</row>
    <row r="834">
      <c r="A834" s="48"/>
      <c r="B834" s="48"/>
      <c r="C834" s="359"/>
      <c r="D834" s="359"/>
      <c r="E834" s="359"/>
      <c r="F834" s="359"/>
      <c r="G834" s="359"/>
      <c r="H834" s="359"/>
      <c r="I834" s="359"/>
      <c r="J834" s="359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</row>
    <row r="835">
      <c r="A835" s="48"/>
      <c r="B835" s="48"/>
      <c r="C835" s="359"/>
      <c r="D835" s="359"/>
      <c r="E835" s="359"/>
      <c r="F835" s="359"/>
      <c r="G835" s="359"/>
      <c r="H835" s="359"/>
      <c r="I835" s="359"/>
      <c r="J835" s="359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</row>
    <row r="836">
      <c r="A836" s="48"/>
      <c r="B836" s="48"/>
      <c r="C836" s="359"/>
      <c r="D836" s="359"/>
      <c r="E836" s="359"/>
      <c r="F836" s="359"/>
      <c r="G836" s="359"/>
      <c r="H836" s="359"/>
      <c r="I836" s="359"/>
      <c r="J836" s="359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</row>
    <row r="837">
      <c r="A837" s="48"/>
      <c r="B837" s="48"/>
      <c r="C837" s="359"/>
      <c r="D837" s="359"/>
      <c r="E837" s="359"/>
      <c r="F837" s="359"/>
      <c r="G837" s="359"/>
      <c r="H837" s="359"/>
      <c r="I837" s="359"/>
      <c r="J837" s="359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</row>
    <row r="838">
      <c r="A838" s="48"/>
      <c r="B838" s="48"/>
      <c r="C838" s="359"/>
      <c r="D838" s="359"/>
      <c r="E838" s="359"/>
      <c r="F838" s="359"/>
      <c r="G838" s="359"/>
      <c r="H838" s="359"/>
      <c r="I838" s="359"/>
      <c r="J838" s="359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</row>
    <row r="839">
      <c r="A839" s="48"/>
      <c r="B839" s="48"/>
      <c r="C839" s="359"/>
      <c r="D839" s="359"/>
      <c r="E839" s="359"/>
      <c r="F839" s="359"/>
      <c r="G839" s="359"/>
      <c r="H839" s="359"/>
      <c r="I839" s="359"/>
      <c r="J839" s="359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</row>
    <row r="840">
      <c r="A840" s="48"/>
      <c r="B840" s="48"/>
      <c r="C840" s="359"/>
      <c r="D840" s="359"/>
      <c r="E840" s="359"/>
      <c r="F840" s="359"/>
      <c r="G840" s="359"/>
      <c r="H840" s="359"/>
      <c r="I840" s="359"/>
      <c r="J840" s="359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</row>
    <row r="841">
      <c r="A841" s="48"/>
      <c r="B841" s="48"/>
      <c r="C841" s="359"/>
      <c r="D841" s="359"/>
      <c r="E841" s="359"/>
      <c r="F841" s="359"/>
      <c r="G841" s="359"/>
      <c r="H841" s="359"/>
      <c r="I841" s="359"/>
      <c r="J841" s="359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</row>
    <row r="842">
      <c r="A842" s="48"/>
      <c r="B842" s="48"/>
      <c r="C842" s="359"/>
      <c r="D842" s="359"/>
      <c r="E842" s="359"/>
      <c r="F842" s="359"/>
      <c r="G842" s="359"/>
      <c r="H842" s="359"/>
      <c r="I842" s="359"/>
      <c r="J842" s="359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</row>
    <row r="843">
      <c r="A843" s="48"/>
      <c r="B843" s="48"/>
      <c r="C843" s="359"/>
      <c r="D843" s="359"/>
      <c r="E843" s="359"/>
      <c r="F843" s="359"/>
      <c r="G843" s="359"/>
      <c r="H843" s="359"/>
      <c r="I843" s="359"/>
      <c r="J843" s="359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</row>
    <row r="844">
      <c r="A844" s="48"/>
      <c r="B844" s="48"/>
      <c r="C844" s="359"/>
      <c r="D844" s="359"/>
      <c r="E844" s="359"/>
      <c r="F844" s="359"/>
      <c r="G844" s="359"/>
      <c r="H844" s="359"/>
      <c r="I844" s="359"/>
      <c r="J844" s="359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</row>
    <row r="845">
      <c r="A845" s="48"/>
      <c r="B845" s="48"/>
      <c r="C845" s="359"/>
      <c r="D845" s="359"/>
      <c r="E845" s="359"/>
      <c r="F845" s="359"/>
      <c r="G845" s="359"/>
      <c r="H845" s="359"/>
      <c r="I845" s="359"/>
      <c r="J845" s="359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</row>
    <row r="846">
      <c r="A846" s="48"/>
      <c r="B846" s="48"/>
      <c r="C846" s="359"/>
      <c r="D846" s="359"/>
      <c r="E846" s="359"/>
      <c r="F846" s="359"/>
      <c r="G846" s="359"/>
      <c r="H846" s="359"/>
      <c r="I846" s="359"/>
      <c r="J846" s="359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</row>
    <row r="847">
      <c r="A847" s="48"/>
      <c r="B847" s="48"/>
      <c r="C847" s="359"/>
      <c r="D847" s="359"/>
      <c r="E847" s="359"/>
      <c r="F847" s="359"/>
      <c r="G847" s="359"/>
      <c r="H847" s="359"/>
      <c r="I847" s="359"/>
      <c r="J847" s="359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</row>
    <row r="848">
      <c r="A848" s="48"/>
      <c r="B848" s="48"/>
      <c r="C848" s="359"/>
      <c r="D848" s="359"/>
      <c r="E848" s="359"/>
      <c r="F848" s="359"/>
      <c r="G848" s="359"/>
      <c r="H848" s="359"/>
      <c r="I848" s="359"/>
      <c r="J848" s="359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</row>
    <row r="849">
      <c r="A849" s="48"/>
      <c r="B849" s="48"/>
      <c r="C849" s="359"/>
      <c r="D849" s="359"/>
      <c r="E849" s="359"/>
      <c r="F849" s="359"/>
      <c r="G849" s="359"/>
      <c r="H849" s="359"/>
      <c r="I849" s="359"/>
      <c r="J849" s="359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</row>
    <row r="850">
      <c r="A850" s="48"/>
      <c r="B850" s="48"/>
      <c r="C850" s="359"/>
      <c r="D850" s="359"/>
      <c r="E850" s="359"/>
      <c r="F850" s="359"/>
      <c r="G850" s="359"/>
      <c r="H850" s="359"/>
      <c r="I850" s="359"/>
      <c r="J850" s="359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</row>
    <row r="851">
      <c r="A851" s="48"/>
      <c r="B851" s="48"/>
      <c r="C851" s="359"/>
      <c r="D851" s="359"/>
      <c r="E851" s="359"/>
      <c r="F851" s="359"/>
      <c r="G851" s="359"/>
      <c r="H851" s="359"/>
      <c r="I851" s="359"/>
      <c r="J851" s="359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</row>
    <row r="852">
      <c r="A852" s="48"/>
      <c r="B852" s="48"/>
      <c r="C852" s="359"/>
      <c r="D852" s="359"/>
      <c r="E852" s="359"/>
      <c r="F852" s="359"/>
      <c r="G852" s="359"/>
      <c r="H852" s="359"/>
      <c r="I852" s="359"/>
      <c r="J852" s="359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</row>
    <row r="853">
      <c r="A853" s="48"/>
      <c r="B853" s="48"/>
      <c r="C853" s="359"/>
      <c r="D853" s="359"/>
      <c r="E853" s="359"/>
      <c r="F853" s="359"/>
      <c r="G853" s="359"/>
      <c r="H853" s="359"/>
      <c r="I853" s="359"/>
      <c r="J853" s="359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</row>
    <row r="854">
      <c r="A854" s="48"/>
      <c r="B854" s="48"/>
      <c r="C854" s="359"/>
      <c r="D854" s="359"/>
      <c r="E854" s="359"/>
      <c r="F854" s="359"/>
      <c r="G854" s="359"/>
      <c r="H854" s="359"/>
      <c r="I854" s="359"/>
      <c r="J854" s="359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</row>
    <row r="855">
      <c r="A855" s="48"/>
      <c r="B855" s="48"/>
      <c r="C855" s="359"/>
      <c r="D855" s="359"/>
      <c r="E855" s="359"/>
      <c r="F855" s="359"/>
      <c r="G855" s="359"/>
      <c r="H855" s="359"/>
      <c r="I855" s="359"/>
      <c r="J855" s="359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</row>
    <row r="856">
      <c r="A856" s="48"/>
      <c r="B856" s="48"/>
      <c r="C856" s="359"/>
      <c r="D856" s="359"/>
      <c r="E856" s="359"/>
      <c r="F856" s="359"/>
      <c r="G856" s="359"/>
      <c r="H856" s="359"/>
      <c r="I856" s="359"/>
      <c r="J856" s="359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</row>
    <row r="857">
      <c r="A857" s="48"/>
      <c r="B857" s="48"/>
      <c r="C857" s="359"/>
      <c r="D857" s="359"/>
      <c r="E857" s="359"/>
      <c r="F857" s="359"/>
      <c r="G857" s="359"/>
      <c r="H857" s="359"/>
      <c r="I857" s="359"/>
      <c r="J857" s="359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</row>
    <row r="858">
      <c r="A858" s="48"/>
      <c r="B858" s="48"/>
      <c r="C858" s="359"/>
      <c r="D858" s="359"/>
      <c r="E858" s="359"/>
      <c r="F858" s="359"/>
      <c r="G858" s="359"/>
      <c r="H858" s="359"/>
      <c r="I858" s="359"/>
      <c r="J858" s="359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</row>
    <row r="859">
      <c r="A859" s="48"/>
      <c r="B859" s="48"/>
      <c r="C859" s="359"/>
      <c r="D859" s="359"/>
      <c r="E859" s="359"/>
      <c r="F859" s="359"/>
      <c r="G859" s="359"/>
      <c r="H859" s="359"/>
      <c r="I859" s="359"/>
      <c r="J859" s="359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</row>
    <row r="860">
      <c r="A860" s="48"/>
      <c r="B860" s="48"/>
      <c r="C860" s="359"/>
      <c r="D860" s="359"/>
      <c r="E860" s="359"/>
      <c r="F860" s="359"/>
      <c r="G860" s="359"/>
      <c r="H860" s="359"/>
      <c r="I860" s="359"/>
      <c r="J860" s="359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</row>
    <row r="861">
      <c r="A861" s="48"/>
      <c r="B861" s="48"/>
      <c r="C861" s="359"/>
      <c r="D861" s="359"/>
      <c r="E861" s="359"/>
      <c r="F861" s="359"/>
      <c r="G861" s="359"/>
      <c r="H861" s="359"/>
      <c r="I861" s="359"/>
      <c r="J861" s="359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</row>
    <row r="862">
      <c r="A862" s="48"/>
      <c r="B862" s="48"/>
      <c r="C862" s="359"/>
      <c r="D862" s="359"/>
      <c r="E862" s="359"/>
      <c r="F862" s="359"/>
      <c r="G862" s="359"/>
      <c r="H862" s="359"/>
      <c r="I862" s="359"/>
      <c r="J862" s="359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</row>
    <row r="863" ht="15.75" customHeight="1">
      <c r="A863" s="48"/>
      <c r="B863" s="48"/>
      <c r="C863" s="359"/>
      <c r="D863" s="359"/>
      <c r="E863" s="359"/>
      <c r="F863" s="359"/>
      <c r="G863" s="359"/>
      <c r="H863" s="359"/>
      <c r="I863" s="359"/>
      <c r="J863" s="359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</row>
    <row r="864" ht="15.75" customHeight="1">
      <c r="A864" s="48"/>
      <c r="B864" s="48"/>
      <c r="C864" s="359"/>
      <c r="D864" s="359"/>
      <c r="E864" s="359"/>
      <c r="F864" s="359"/>
      <c r="G864" s="359"/>
      <c r="H864" s="359"/>
      <c r="I864" s="359"/>
      <c r="J864" s="359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</row>
    <row r="865" ht="15.75" customHeight="1">
      <c r="A865" s="48"/>
      <c r="B865" s="48"/>
      <c r="C865" s="359"/>
      <c r="D865" s="359"/>
      <c r="E865" s="359"/>
      <c r="F865" s="359"/>
      <c r="G865" s="359"/>
      <c r="H865" s="359"/>
      <c r="I865" s="359"/>
      <c r="J865" s="359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</row>
    <row r="866" ht="15.75" customHeight="1">
      <c r="A866" s="48"/>
      <c r="B866" s="48"/>
      <c r="C866" s="359"/>
      <c r="D866" s="359"/>
      <c r="E866" s="359"/>
      <c r="F866" s="359"/>
      <c r="G866" s="359"/>
      <c r="H866" s="359"/>
      <c r="I866" s="359"/>
      <c r="J866" s="359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</row>
    <row r="867" ht="15.75" customHeight="1">
      <c r="A867" s="48"/>
      <c r="B867" s="48"/>
      <c r="C867" s="359"/>
      <c r="D867" s="359"/>
      <c r="E867" s="359"/>
      <c r="F867" s="359"/>
      <c r="G867" s="359"/>
      <c r="H867" s="359"/>
      <c r="I867" s="359"/>
      <c r="J867" s="359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</row>
    <row r="868" ht="15.75" customHeight="1">
      <c r="A868" s="48"/>
      <c r="B868" s="48"/>
      <c r="C868" s="359"/>
      <c r="D868" s="359"/>
      <c r="E868" s="359"/>
      <c r="F868" s="359"/>
      <c r="G868" s="359"/>
      <c r="H868" s="359"/>
      <c r="I868" s="359"/>
      <c r="J868" s="359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</row>
    <row r="869" ht="15.75" customHeight="1">
      <c r="A869" s="48"/>
      <c r="B869" s="48"/>
      <c r="C869" s="359"/>
      <c r="D869" s="359"/>
      <c r="E869" s="359"/>
      <c r="F869" s="359"/>
      <c r="G869" s="359"/>
      <c r="H869" s="359"/>
      <c r="I869" s="359"/>
      <c r="J869" s="359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</row>
    <row r="870" ht="15.75" customHeight="1">
      <c r="A870" s="48"/>
      <c r="B870" s="48"/>
      <c r="C870" s="359"/>
      <c r="D870" s="359"/>
      <c r="E870" s="359"/>
      <c r="F870" s="359"/>
      <c r="G870" s="359"/>
      <c r="H870" s="359"/>
      <c r="I870" s="359"/>
      <c r="J870" s="359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</row>
    <row r="871" ht="15.75" customHeight="1">
      <c r="A871" s="48"/>
      <c r="B871" s="48"/>
      <c r="C871" s="359"/>
      <c r="D871" s="359"/>
      <c r="E871" s="359"/>
      <c r="F871" s="359"/>
      <c r="G871" s="359"/>
      <c r="H871" s="359"/>
      <c r="I871" s="359"/>
      <c r="J871" s="359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</row>
    <row r="872" ht="15.75" customHeight="1">
      <c r="A872" s="48"/>
      <c r="B872" s="48"/>
      <c r="C872" s="359"/>
      <c r="D872" s="359"/>
      <c r="E872" s="359"/>
      <c r="F872" s="359"/>
      <c r="G872" s="359"/>
      <c r="H872" s="359"/>
      <c r="I872" s="359"/>
      <c r="J872" s="359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</row>
    <row r="873" ht="15.75" customHeight="1">
      <c r="A873" s="48"/>
      <c r="B873" s="48"/>
      <c r="C873" s="359"/>
      <c r="D873" s="359"/>
      <c r="E873" s="359"/>
      <c r="F873" s="359"/>
      <c r="G873" s="359"/>
      <c r="H873" s="359"/>
      <c r="I873" s="359"/>
      <c r="J873" s="359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</row>
    <row r="874" ht="15.75" customHeight="1">
      <c r="A874" s="48"/>
      <c r="B874" s="48"/>
      <c r="C874" s="359"/>
      <c r="D874" s="359"/>
      <c r="E874" s="359"/>
      <c r="F874" s="359"/>
      <c r="G874" s="359"/>
      <c r="H874" s="359"/>
      <c r="I874" s="359"/>
      <c r="J874" s="359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</row>
    <row r="875" ht="15.75" customHeight="1">
      <c r="A875" s="48"/>
      <c r="B875" s="48"/>
      <c r="C875" s="359"/>
      <c r="D875" s="359"/>
      <c r="E875" s="359"/>
      <c r="F875" s="359"/>
      <c r="G875" s="359"/>
      <c r="H875" s="359"/>
      <c r="I875" s="359"/>
      <c r="J875" s="359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</row>
    <row r="876" ht="15.75" customHeight="1">
      <c r="A876" s="48"/>
      <c r="B876" s="48"/>
      <c r="C876" s="359"/>
      <c r="D876" s="359"/>
      <c r="E876" s="359"/>
      <c r="F876" s="359"/>
      <c r="G876" s="359"/>
      <c r="H876" s="359"/>
      <c r="I876" s="359"/>
      <c r="J876" s="359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</row>
  </sheetData>
  <hyperlinks>
    <hyperlink display="Back to Contents" location="'Contents (Índice)'!A1" ref="B5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2023-02-14T19:03:01Z</dcterms:created>
</cp:coreProperties>
</file>