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_Teleworx\Facebook\USCx\Tribal Playbook\Business Plan\Phase 1 Deliverable\MoE\"/>
    </mc:Choice>
  </mc:AlternateContent>
  <xr:revisionPtr revIDLastSave="0" documentId="13_ncr:1_{002C87D6-C847-45F5-B482-5AD671B76D4C}" xr6:coauthVersionLast="45" xr6:coauthVersionMax="45" xr10:uidLastSave="{00000000-0000-0000-0000-000000000000}"/>
  <bookViews>
    <workbookView xWindow="-120" yWindow="-120" windowWidth="20730" windowHeight="11310" tabRatio="811" activeTab="2" xr2:uid="{00000000-000D-0000-FFFF-FFFF00000000}"/>
  </bookViews>
  <sheets>
    <sheet name="Cover" sheetId="10" r:id="rId1"/>
    <sheet name="Instructions" sheetId="18" r:id="rId2"/>
    <sheet name="E2E Consultant" sheetId="19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2" hidden="1">'E2E Consultant'!$E$13:$E$72</definedName>
    <definedName name="Asset_Life">[1]Dashboard!$C$33</definedName>
    <definedName name="BH_Config_1_CAPEX">'[1]Site Configurations'!$G$68</definedName>
    <definedName name="BH_Config_1_Eq_Count">'[1]Site Configurations'!$F$58</definedName>
    <definedName name="BH_Config_2_CAPEX">'[1]Site Configurations'!$G$86</definedName>
    <definedName name="BH_Config_2_Eq_Count">'[1]Site Configurations'!$F$76</definedName>
    <definedName name="BH_Config_3_CAPEX">'[1]Site Configurations'!$G$101</definedName>
    <definedName name="BH_Config_3_Eq_Count">'[1]Site Configurations'!$F$94</definedName>
    <definedName name="BH_Config_4_CAPEX">'[1]Site Configurations'!$G$117</definedName>
    <definedName name="BH_Config_4_Eq_Count">'[1]Site Configurations'!$F$109</definedName>
    <definedName name="Covered_Homes">[1]Dashboard!$H$4</definedName>
    <definedName name="CPE_Subsidy">[1]Dashboard!$C$34</definedName>
    <definedName name="CPE_Type">[1]Dashboard!#REF!</definedName>
    <definedName name="EPC_Arch">[1]Dashboard!$C$9</definedName>
    <definedName name="EPC_Deployment">[1]Dashboard!$C$10</definedName>
    <definedName name="FM_Sourcing">[1]Dashboard!#REF!</definedName>
    <definedName name="Hurdle_Rate">[1]Dashboard!$C$32</definedName>
    <definedName name="loc" localSheetId="1">#REF!</definedName>
    <definedName name="loc">#REF!</definedName>
    <definedName name="lowp" localSheetId="2">'E2E Consultant'!$L$76</definedName>
    <definedName name="lowp">#REF!</definedName>
    <definedName name="N_Servers">[1]Dashboard!$C$12</definedName>
    <definedName name="Network_Lowp">#REF!</definedName>
    <definedName name="Network_Price1">#REF!</definedName>
    <definedName name="Network_Price2">#REF!</definedName>
    <definedName name="Network_Price3">#REF!</definedName>
    <definedName name="Network_Price4">#REF!</definedName>
    <definedName name="Network_Price5">#REF!</definedName>
    <definedName name="points">[2]Sheet3!$A$4:$A$7</definedName>
    <definedName name="Price1" localSheetId="2">'E2E Consultant'!$D$76</definedName>
    <definedName name="Price1">#REF!</definedName>
    <definedName name="Price1_Equipment">'[3]Consulting Services Evaluation'!$G$73</definedName>
    <definedName name="Price2" localSheetId="2">'E2E Consultant'!$E$76</definedName>
    <definedName name="Price2">#REF!</definedName>
    <definedName name="Price2_Equipment">'[3]Consulting Services Evaluation'!$H$73</definedName>
    <definedName name="Price3" localSheetId="2">'E2E Consultant'!$F$76</definedName>
    <definedName name="Price3">#REF!</definedName>
    <definedName name="Price3_Equipment">'[3]Consulting Services Evaluation'!$I$73</definedName>
    <definedName name="Price4" localSheetId="2">'E2E Consultant'!$G$76</definedName>
    <definedName name="Price4">#REF!</definedName>
    <definedName name="Price4_Equipment">'[3]Consulting Services Evaluation'!$J$73</definedName>
    <definedName name="Price5" localSheetId="2">'E2E Consultant'!$H$76</definedName>
    <definedName name="Price5">#REF!</definedName>
    <definedName name="Price5_Equipment">'[3]Consulting Services Evaluation'!$K$73</definedName>
    <definedName name="RAN_Config_1_CAPEX">'[1]Site Configurations'!$G$17</definedName>
    <definedName name="RAN_Config_1_Sectors">'[1]Site Configurations'!$C$8</definedName>
    <definedName name="RAN_Config_2_CAPEX">'[1]Site Configurations'!$G$32</definedName>
    <definedName name="RAN_Config_2_Sectors">'[1]Site Configurations'!$C$23</definedName>
    <definedName name="RAN_Config_3_CAPEX">'[1]Site Configurations'!$G$47</definedName>
    <definedName name="RAN_Config_3_Sectors">'[1]Site Configurations'!$C$38</definedName>
    <definedName name="Scope">[1]Dashboard!$C$4</definedName>
    <definedName name="Service_Categories" localSheetId="1">[4]ATM!#REF!</definedName>
    <definedName name="Service_Categories">[4]ATM!#REF!</definedName>
    <definedName name="Sys_Deployment">[1]Dashboard!$C$11</definedName>
    <definedName name="table_1" localSheetId="1">#REF!</definedName>
    <definedName name="table_1">#REF!</definedName>
    <definedName name="table_2" localSheetId="1">#REF!</definedName>
    <definedName name="table_2">#REF!</definedName>
    <definedName name="table_3" localSheetId="1">#REF!</definedName>
    <definedName name="table_3">#REF!</definedName>
    <definedName name="table_4">#REF!</definedName>
    <definedName name="Table_5__Definition_of_Sccp_Variant">#REF!</definedName>
    <definedName name="Targets_Covered">[1]Dashboard!$H$5</definedName>
    <definedName name="Tax_Rate">[1]Dashboard!$C$31</definedName>
    <definedName name="Tcap1__Ip_Address" localSheetId="1">'[5]IDs-IP@'!#REF!</definedName>
    <definedName name="Tcap1__Ip_Address">'[5]IDs-IP@'!#REF!</definedName>
    <definedName name="Tcap1_Ip_Address" localSheetId="1">'[5]IDs-IP@'!#REF!</definedName>
    <definedName name="Tcap1_Ip_Address">'[5]IDs-IP@'!#REF!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9" i="19" l="1"/>
  <c r="O60" i="19"/>
  <c r="O61" i="19"/>
  <c r="O62" i="19"/>
  <c r="O63" i="19"/>
  <c r="O65" i="19"/>
  <c r="O66" i="19"/>
  <c r="O67" i="19"/>
  <c r="O68" i="19"/>
  <c r="O70" i="19"/>
  <c r="O71" i="19"/>
  <c r="O72" i="19"/>
  <c r="M59" i="19"/>
  <c r="M60" i="19"/>
  <c r="M61" i="19"/>
  <c r="M62" i="19"/>
  <c r="M63" i="19"/>
  <c r="M65" i="19"/>
  <c r="M66" i="19"/>
  <c r="M67" i="19"/>
  <c r="M68" i="19"/>
  <c r="M70" i="19"/>
  <c r="M71" i="19"/>
  <c r="M72" i="19"/>
  <c r="K59" i="19"/>
  <c r="K60" i="19"/>
  <c r="K61" i="19"/>
  <c r="K62" i="19"/>
  <c r="K63" i="19"/>
  <c r="K65" i="19"/>
  <c r="K66" i="19"/>
  <c r="K67" i="19"/>
  <c r="K68" i="19"/>
  <c r="K70" i="19"/>
  <c r="K71" i="19"/>
  <c r="K72" i="19"/>
  <c r="I59" i="19"/>
  <c r="I60" i="19"/>
  <c r="I61" i="19"/>
  <c r="I62" i="19"/>
  <c r="I63" i="19"/>
  <c r="I65" i="19"/>
  <c r="I66" i="19"/>
  <c r="I67" i="19"/>
  <c r="I68" i="19"/>
  <c r="I70" i="19"/>
  <c r="I71" i="19"/>
  <c r="I72" i="19"/>
  <c r="O58" i="19"/>
  <c r="M58" i="19"/>
  <c r="K58" i="19"/>
  <c r="I58" i="19"/>
  <c r="O28" i="19"/>
  <c r="O29" i="19"/>
  <c r="O31" i="19"/>
  <c r="O32" i="19"/>
  <c r="O34" i="19"/>
  <c r="O35" i="19"/>
  <c r="O37" i="19"/>
  <c r="O38" i="19"/>
  <c r="O40" i="19"/>
  <c r="O41" i="19"/>
  <c r="O43" i="19"/>
  <c r="O45" i="19"/>
  <c r="O46" i="19"/>
  <c r="O48" i="19"/>
  <c r="O49" i="19"/>
  <c r="O51" i="19"/>
  <c r="O52" i="19"/>
  <c r="O26" i="19"/>
  <c r="M28" i="19"/>
  <c r="M29" i="19"/>
  <c r="M31" i="19"/>
  <c r="M32" i="19"/>
  <c r="M34" i="19"/>
  <c r="M35" i="19"/>
  <c r="M37" i="19"/>
  <c r="M38" i="19"/>
  <c r="M40" i="19"/>
  <c r="M41" i="19"/>
  <c r="M43" i="19"/>
  <c r="M45" i="19"/>
  <c r="M46" i="19"/>
  <c r="M48" i="19"/>
  <c r="M49" i="19"/>
  <c r="M51" i="19"/>
  <c r="M52" i="19"/>
  <c r="M26" i="19"/>
  <c r="K28" i="19"/>
  <c r="K29" i="19"/>
  <c r="K31" i="19"/>
  <c r="K32" i="19"/>
  <c r="K34" i="19"/>
  <c r="K35" i="19"/>
  <c r="K37" i="19"/>
  <c r="K38" i="19"/>
  <c r="K40" i="19"/>
  <c r="K41" i="19"/>
  <c r="K43" i="19"/>
  <c r="K45" i="19"/>
  <c r="K46" i="19"/>
  <c r="K48" i="19"/>
  <c r="K49" i="19"/>
  <c r="K51" i="19"/>
  <c r="K52" i="19"/>
  <c r="K26" i="19"/>
  <c r="I27" i="19"/>
  <c r="I28" i="19"/>
  <c r="I29" i="19"/>
  <c r="I31" i="19"/>
  <c r="I32" i="19"/>
  <c r="I34" i="19"/>
  <c r="I35" i="19"/>
  <c r="I37" i="19"/>
  <c r="I38" i="19"/>
  <c r="I40" i="19"/>
  <c r="I41" i="19"/>
  <c r="I43" i="19"/>
  <c r="I45" i="19"/>
  <c r="I46" i="19"/>
  <c r="I48" i="19"/>
  <c r="I49" i="19"/>
  <c r="I51" i="19"/>
  <c r="I52" i="19"/>
  <c r="I26" i="19"/>
  <c r="G59" i="19"/>
  <c r="G60" i="19"/>
  <c r="G61" i="19"/>
  <c r="G62" i="19"/>
  <c r="G63" i="19"/>
  <c r="G65" i="19"/>
  <c r="G66" i="19"/>
  <c r="G67" i="19"/>
  <c r="G68" i="19"/>
  <c r="G70" i="19"/>
  <c r="G71" i="19"/>
  <c r="G72" i="19"/>
  <c r="G58" i="19"/>
  <c r="G28" i="19" l="1"/>
  <c r="G29" i="19"/>
  <c r="G31" i="19"/>
  <c r="G32" i="19"/>
  <c r="G34" i="19"/>
  <c r="G35" i="19"/>
  <c r="G37" i="19"/>
  <c r="G38" i="19"/>
  <c r="G40" i="19"/>
  <c r="G41" i="19"/>
  <c r="G43" i="19"/>
  <c r="G45" i="19"/>
  <c r="G46" i="19"/>
  <c r="G48" i="19"/>
  <c r="G49" i="19"/>
  <c r="G51" i="19"/>
  <c r="G52" i="19"/>
  <c r="G26" i="19"/>
  <c r="O18" i="19" l="1"/>
  <c r="M18" i="19"/>
  <c r="K18" i="19"/>
  <c r="I18" i="19"/>
  <c r="G18" i="19"/>
  <c r="H6" i="19"/>
  <c r="G7" i="19"/>
  <c r="G6" i="19"/>
  <c r="F6" i="19"/>
  <c r="E6" i="19"/>
  <c r="D7" i="19"/>
  <c r="L76" i="19"/>
  <c r="H77" i="19" s="1"/>
  <c r="O20" i="19"/>
  <c r="M20" i="19"/>
  <c r="K20" i="19"/>
  <c r="I20" i="19"/>
  <c r="G20" i="19"/>
  <c r="O19" i="19"/>
  <c r="M19" i="19"/>
  <c r="K19" i="19"/>
  <c r="I19" i="19"/>
  <c r="G19" i="19"/>
  <c r="O17" i="19"/>
  <c r="M17" i="19"/>
  <c r="K17" i="19"/>
  <c r="I17" i="19"/>
  <c r="G17" i="19"/>
  <c r="O16" i="19"/>
  <c r="M16" i="19"/>
  <c r="K16" i="19"/>
  <c r="I16" i="19"/>
  <c r="G16" i="19"/>
  <c r="D6" i="19" l="1"/>
  <c r="H7" i="19"/>
  <c r="G5" i="19"/>
  <c r="H5" i="19"/>
  <c r="F5" i="19"/>
  <c r="E7" i="19"/>
  <c r="E5" i="19"/>
  <c r="F7" i="19"/>
  <c r="D5" i="19"/>
  <c r="D8" i="19"/>
  <c r="F8" i="19"/>
  <c r="E8" i="19"/>
  <c r="D77" i="19"/>
  <c r="H8" i="19"/>
  <c r="E77" i="19"/>
  <c r="G8" i="19"/>
  <c r="F77" i="19"/>
  <c r="G77" i="19"/>
  <c r="H9" i="19" l="1"/>
  <c r="H10" i="19" s="1"/>
  <c r="D9" i="19"/>
  <c r="D10" i="19" s="1"/>
  <c r="F9" i="19"/>
  <c r="F10" i="19" s="1"/>
  <c r="E9" i="19"/>
  <c r="E10" i="19" s="1"/>
  <c r="G9" i="19"/>
  <c r="G10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edgar ortiz</author>
  </authors>
  <commentList>
    <comment ref="C4" authorId="0" shapeId="0" xr:uid="{C9F9003D-D199-45A7-B4FC-ED85B3DCD279}">
      <text>
        <r>
          <rPr>
            <b/>
            <sz val="9"/>
            <color indexed="81"/>
            <rFont val="Tahoma"/>
            <family val="2"/>
          </rPr>
          <t>Help notes: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Customizable Vaue </t>
        </r>
        <r>
          <rPr>
            <sz val="9"/>
            <color indexed="81"/>
            <rFont val="Tahoma"/>
            <family val="2"/>
          </rPr>
          <t xml:space="preserve">Adjust the weighting criteria for each row, all criteria should add 100% </t>
        </r>
      </text>
    </comment>
    <comment ref="D13" authorId="0" shapeId="0" xr:uid="{C91CAC1C-D234-413F-8EBC-DE266F3521BA}">
      <text>
        <r>
          <rPr>
            <b/>
            <sz val="9"/>
            <color indexed="81"/>
            <rFont val="Tahoma"/>
            <family val="2"/>
          </rPr>
          <t xml:space="preserve">Help Note: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Customizable value, </t>
        </r>
        <r>
          <rPr>
            <sz val="9"/>
            <color indexed="81"/>
            <rFont val="Tahoma"/>
            <family val="2"/>
          </rPr>
          <t xml:space="preserve">
Use it to add a weighting values according to the relevance for the user</t>
        </r>
      </text>
    </comment>
    <comment ref="E13" authorId="0" shapeId="0" xr:uid="{180FFB87-1E18-4CCB-89BA-6077F9D7C93E}">
      <text>
        <r>
          <rPr>
            <b/>
            <sz val="9"/>
            <color indexed="81"/>
            <rFont val="Tahoma"/>
            <family val="2"/>
          </rPr>
          <t xml:space="preserve">Help Notes: </t>
        </r>
        <r>
          <rPr>
            <sz val="9"/>
            <color indexed="81"/>
            <rFont val="Tahoma"/>
            <family val="2"/>
          </rPr>
          <t>Use the
evaluation guidelines as references to assign points to each question</t>
        </r>
      </text>
    </comment>
    <comment ref="F14" authorId="0" shapeId="0" xr:uid="{1A809FDD-D88B-4156-8976-FD51A24A5853}">
      <text>
        <r>
          <rPr>
            <b/>
            <sz val="9"/>
            <color indexed="81"/>
            <rFont val="Tahoma"/>
            <family val="2"/>
          </rPr>
          <t xml:space="preserve">Help notes:
</t>
        </r>
        <r>
          <rPr>
            <sz val="9"/>
            <color indexed="81"/>
            <rFont val="Tahoma"/>
            <family val="2"/>
          </rPr>
          <t>Use points column to assign scores to each question taking as a reference the response evaluation guidelines</t>
        </r>
      </text>
    </comment>
    <comment ref="B76" authorId="0" shapeId="0" xr:uid="{CF5FD243-1B1B-482C-8F38-51761A628C0B}">
      <text>
        <r>
          <rPr>
            <b/>
            <sz val="9"/>
            <color indexed="81"/>
            <rFont val="Tahoma"/>
            <family val="2"/>
          </rPr>
          <t>Help notes:
User input use the total cost provided by the consultant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<sst xmlns="http://schemas.openxmlformats.org/spreadsheetml/2006/main" count="213" uniqueCount="136">
  <si>
    <t>Questions</t>
  </si>
  <si>
    <t>Question number</t>
  </si>
  <si>
    <t>Response Evaluation Guidelines</t>
  </si>
  <si>
    <t>Yes=1, No=0</t>
  </si>
  <si>
    <t>Qualification</t>
  </si>
  <si>
    <t>&lt;Release Date&gt;</t>
  </si>
  <si>
    <t>Experience in MW link design</t>
  </si>
  <si>
    <t>Experience in fiber optic link design, including fiber path and optical link budget</t>
  </si>
  <si>
    <t>Experience in Satellite link design</t>
  </si>
  <si>
    <t xml:space="preserve">Experience in EPC design </t>
  </si>
  <si>
    <t>Network design experience</t>
  </si>
  <si>
    <t>Experience on OSS/BSS architecture</t>
  </si>
  <si>
    <t>Equipment expertise</t>
  </si>
  <si>
    <t>Experience managing RFPs to procure network equipment</t>
  </si>
  <si>
    <t>RFP &amp; Implementation management expertise</t>
  </si>
  <si>
    <t>Experience designing and conducting acceptance test plans.</t>
  </si>
  <si>
    <t xml:space="preserve">Experience planning and managing network deployments. </t>
  </si>
  <si>
    <t>Vendor Evaluation Tool</t>
  </si>
  <si>
    <t>Service Proposal</t>
  </si>
  <si>
    <t>Area Site Survey &amp; Infrastructure Assessment</t>
  </si>
  <si>
    <t>RFP Management for equipment procurement, engineering, and deployment services</t>
  </si>
  <si>
    <t>Low-level Network Design (validation of designs from vendor equipment)</t>
  </si>
  <si>
    <t>Vendor Management</t>
  </si>
  <si>
    <t>Site/Network Acceptance</t>
  </si>
  <si>
    <t>RAN HLD</t>
  </si>
  <si>
    <t>Backhaul HLD</t>
  </si>
  <si>
    <t>Core HLD</t>
  </si>
  <si>
    <t>Systems architecture</t>
  </si>
  <si>
    <t>Consultant describe or detail the required deliverables (General site surveys and detailed site surveys)?</t>
  </si>
  <si>
    <t>Consultant describe or detail the required deliverables(networking architecture,required capacity and technical specifications )?</t>
  </si>
  <si>
    <t>Consultant describe or detail the required deliverables(selection of transport technology, equipment specifications, network topology and sizing of the link capacity )?</t>
  </si>
  <si>
    <t>RAN vendors for which the consultant has configuration skills</t>
  </si>
  <si>
    <t>Transport vendors for which the consultant has configuration skills</t>
  </si>
  <si>
    <t xml:space="preserve"> Routing &amp; Switching vendors for  which the consultant has configuration skills</t>
  </si>
  <si>
    <t>List EPC vendors for which the consultant has configuration skills</t>
  </si>
  <si>
    <t>Experience in link budget analysis for FWA networks</t>
  </si>
  <si>
    <t>Adress in a satisfactory manner the scope, methodology and tools? (identify existing infrastructure, and collect relevant data, via Site Surveys )</t>
  </si>
  <si>
    <t>Adress in a satisfactory manner the scope, methodology and tools?</t>
  </si>
  <si>
    <t>Consultant describe or detail the required deliverables(specify the required systems,considerations and recommendation for on-premises vs cloud implementation )?</t>
  </si>
  <si>
    <t xml:space="preserve">Adress in a satisfactory manner the scope, methodology and tools?	
</t>
  </si>
  <si>
    <t>Consultant describe or detail the required deliverables ? (Define technical details to install, configure, integrate, and put the network in service).</t>
  </si>
  <si>
    <t>Consultant describe or detail the required deliverables(Project plan,mitigation plans, reports )?</t>
  </si>
  <si>
    <t>Date of registration in country of origin provided?, Company registration number provided?</t>
  </si>
  <si>
    <t>Market Differentiators provided ?</t>
  </si>
  <si>
    <t>Registered office address provided?</t>
  </si>
  <si>
    <t xml:space="preserve">Registered website address provided? </t>
  </si>
  <si>
    <t>Detailed area of expertise?</t>
  </si>
  <si>
    <r>
      <rPr>
        <b/>
        <sz val="11"/>
        <color theme="1"/>
        <rFont val="Arial"/>
        <family val="2"/>
      </rPr>
      <t>Full turnkey deployment services &amp; managed services (operations) capability:</t>
    </r>
    <r>
      <rPr>
        <sz val="11"/>
        <color theme="1"/>
        <rFont val="Arial"/>
        <family val="2"/>
      </rPr>
      <t xml:space="preserve">
The consultants are able to provide full turnkey deployment and managed services ? 
 .-Site surveys
 .-HLD
 .-RFP management
 .-LLD
 .-Vendor management including Site acceptance</t>
    </r>
  </si>
  <si>
    <t>Points</t>
  </si>
  <si>
    <r>
      <t xml:space="preserve"> .-Site surveys </t>
    </r>
    <r>
      <rPr>
        <b/>
        <sz val="11"/>
        <color theme="1"/>
        <rFont val="Arial"/>
        <family val="2"/>
      </rPr>
      <t>(2Pt.)</t>
    </r>
    <r>
      <rPr>
        <sz val="11"/>
        <color theme="1"/>
        <rFont val="Arial"/>
        <family val="2"/>
      </rPr>
      <t xml:space="preserve"> 
 .-HLD </t>
    </r>
    <r>
      <rPr>
        <b/>
        <sz val="11"/>
        <color theme="1"/>
        <rFont val="Arial"/>
        <family val="2"/>
      </rPr>
      <t>(2Pt.)</t>
    </r>
    <r>
      <rPr>
        <sz val="11"/>
        <color theme="1"/>
        <rFont val="Arial"/>
        <family val="2"/>
      </rPr>
      <t xml:space="preserve"> 
 .-RFP management </t>
    </r>
    <r>
      <rPr>
        <b/>
        <sz val="11"/>
        <color theme="1"/>
        <rFont val="Arial"/>
        <family val="2"/>
      </rPr>
      <t>(2Pt.)</t>
    </r>
    <r>
      <rPr>
        <sz val="11"/>
        <color theme="1"/>
        <rFont val="Arial"/>
        <family val="2"/>
      </rPr>
      <t xml:space="preserve"> 
 .-LLD </t>
    </r>
    <r>
      <rPr>
        <b/>
        <sz val="11"/>
        <color theme="1"/>
        <rFont val="Arial"/>
        <family val="2"/>
      </rPr>
      <t>(2Pt.)</t>
    </r>
    <r>
      <rPr>
        <sz val="11"/>
        <color theme="1"/>
        <rFont val="Arial"/>
        <family val="2"/>
      </rPr>
      <t xml:space="preserve"> 
 .-Vendor management including Site acceptance </t>
    </r>
    <r>
      <rPr>
        <b/>
        <sz val="11"/>
        <color theme="1"/>
        <rFont val="Arial"/>
        <family val="2"/>
      </rPr>
      <t>(2Pt.)</t>
    </r>
    <r>
      <rPr>
        <sz val="11"/>
        <color theme="1"/>
        <rFont val="Arial"/>
        <family val="2"/>
      </rPr>
      <t xml:space="preserve"> </t>
    </r>
  </si>
  <si>
    <t>Consultant describe or detail the required deliverables (site location,coverage plots, radio specifications)?</t>
  </si>
  <si>
    <r>
      <t xml:space="preserve">.-RFP document preparation </t>
    </r>
    <r>
      <rPr>
        <b/>
        <sz val="11"/>
        <color theme="1"/>
        <rFont val="Arial"/>
        <family val="2"/>
      </rPr>
      <t>(2 pts.)</t>
    </r>
    <r>
      <rPr>
        <sz val="11"/>
        <color theme="1"/>
        <rFont val="Arial"/>
        <family val="2"/>
      </rPr>
      <t xml:space="preserve">
.-RFP distribution to relevant vendors  </t>
    </r>
    <r>
      <rPr>
        <b/>
        <sz val="11"/>
        <color theme="1"/>
        <rFont val="Arial"/>
        <family val="2"/>
      </rPr>
      <t>(2 pts.)</t>
    </r>
    <r>
      <rPr>
        <sz val="11"/>
        <color theme="1"/>
        <rFont val="Arial"/>
        <family val="2"/>
      </rPr>
      <t xml:space="preserve">
.-Vendor evaluation and selection  </t>
    </r>
    <r>
      <rPr>
        <b/>
        <sz val="11"/>
        <color theme="1"/>
        <rFont val="Arial"/>
        <family val="2"/>
      </rPr>
      <t>(2 pts.)</t>
    </r>
    <r>
      <rPr>
        <sz val="11"/>
        <color theme="1"/>
        <rFont val="Arial"/>
        <family val="2"/>
      </rPr>
      <t xml:space="preserve">
.-Vendor negotiation &amp; contracting  </t>
    </r>
    <r>
      <rPr>
        <b/>
        <sz val="11"/>
        <color theme="1"/>
        <rFont val="Arial"/>
        <family val="2"/>
      </rPr>
      <t>(2 pts.)</t>
    </r>
    <r>
      <rPr>
        <sz val="11"/>
        <color theme="1"/>
        <rFont val="Arial"/>
        <family val="2"/>
      </rPr>
      <t xml:space="preserve">
.-Purchase Order validation  </t>
    </r>
    <r>
      <rPr>
        <b/>
        <sz val="11"/>
        <color theme="1"/>
        <rFont val="Arial"/>
        <family val="2"/>
      </rPr>
      <t>(2 pts.)</t>
    </r>
  </si>
  <si>
    <t>Consultant describe or detail the required deliverables(Acceptance criterias,Validate and porform test reports )?</t>
  </si>
  <si>
    <r>
      <t xml:space="preserve">,.Scope </t>
    </r>
    <r>
      <rPr>
        <b/>
        <sz val="11"/>
        <color theme="1"/>
        <rFont val="Arial"/>
        <family val="2"/>
      </rPr>
      <t>(4pts.)</t>
    </r>
    <r>
      <rPr>
        <sz val="11"/>
        <color theme="1"/>
        <rFont val="Arial"/>
        <family val="2"/>
      </rPr>
      <t xml:space="preserve">
.-Methodology </t>
    </r>
    <r>
      <rPr>
        <b/>
        <sz val="11"/>
        <color theme="1"/>
        <rFont val="Arial"/>
        <family val="2"/>
      </rPr>
      <t>(3pts.)</t>
    </r>
    <r>
      <rPr>
        <sz val="11"/>
        <color theme="1"/>
        <rFont val="Arial"/>
        <family val="2"/>
      </rPr>
      <t xml:space="preserve">
.-Tools </t>
    </r>
    <r>
      <rPr>
        <b/>
        <sz val="11"/>
        <color theme="1"/>
        <rFont val="Arial"/>
        <family val="2"/>
      </rPr>
      <t>(3pts.)</t>
    </r>
  </si>
  <si>
    <r>
      <t xml:space="preserve">.-General site surveys </t>
    </r>
    <r>
      <rPr>
        <b/>
        <sz val="11"/>
        <color theme="1"/>
        <rFont val="Arial"/>
        <family val="2"/>
      </rPr>
      <t>(5pts.)</t>
    </r>
    <r>
      <rPr>
        <sz val="11"/>
        <color theme="1"/>
        <rFont val="Arial"/>
        <family val="2"/>
      </rPr>
      <t xml:space="preserve">
.-Detailed Site surveys </t>
    </r>
    <r>
      <rPr>
        <b/>
        <sz val="11"/>
        <color theme="1"/>
        <rFont val="Arial"/>
        <family val="2"/>
      </rPr>
      <t>(5pts.)</t>
    </r>
  </si>
  <si>
    <r>
      <t xml:space="preserve">.-Site location, Coverage plots </t>
    </r>
    <r>
      <rPr>
        <b/>
        <sz val="11"/>
        <color theme="1"/>
        <rFont val="Arial"/>
        <family val="2"/>
      </rPr>
      <t>(5pts.)</t>
    </r>
    <r>
      <rPr>
        <sz val="11"/>
        <color theme="1"/>
        <rFont val="Arial"/>
        <family val="2"/>
      </rPr>
      <t xml:space="preserve">
.-Radio Specifications </t>
    </r>
    <r>
      <rPr>
        <b/>
        <sz val="11"/>
        <color theme="1"/>
        <rFont val="Arial"/>
        <family val="2"/>
      </rPr>
      <t>(5pts.)</t>
    </r>
  </si>
  <si>
    <r>
      <t xml:space="preserve">.-Tech selection, Network topology </t>
    </r>
    <r>
      <rPr>
        <b/>
        <sz val="11"/>
        <color theme="1"/>
        <rFont val="Arial"/>
        <family val="2"/>
      </rPr>
      <t>(5pts.)</t>
    </r>
    <r>
      <rPr>
        <sz val="11"/>
        <color theme="1"/>
        <rFont val="Arial"/>
        <family val="2"/>
      </rPr>
      <t xml:space="preserve">
.-Equipment Specifications </t>
    </r>
    <r>
      <rPr>
        <b/>
        <sz val="11"/>
        <color theme="1"/>
        <rFont val="Arial"/>
        <family val="2"/>
      </rPr>
      <t>(5pts.)</t>
    </r>
  </si>
  <si>
    <r>
      <t xml:space="preserve">.- Core architecture &amp; capacity </t>
    </r>
    <r>
      <rPr>
        <b/>
        <sz val="11"/>
        <color theme="1"/>
        <rFont val="Arial"/>
        <family val="2"/>
      </rPr>
      <t>(5pts.)</t>
    </r>
    <r>
      <rPr>
        <sz val="11"/>
        <color theme="1"/>
        <rFont val="Arial"/>
        <family val="2"/>
      </rPr>
      <t xml:space="preserve">
.-Equipment Specifications </t>
    </r>
    <r>
      <rPr>
        <b/>
        <sz val="11"/>
        <color theme="1"/>
        <rFont val="Arial"/>
        <family val="2"/>
      </rPr>
      <t>(5pts.)</t>
    </r>
  </si>
  <si>
    <r>
      <t xml:space="preserve">.- Systems specifications </t>
    </r>
    <r>
      <rPr>
        <b/>
        <sz val="11"/>
        <color theme="1"/>
        <rFont val="Arial"/>
        <family val="2"/>
      </rPr>
      <t>(5pts.)</t>
    </r>
    <r>
      <rPr>
        <sz val="11"/>
        <color theme="1"/>
        <rFont val="Arial"/>
        <family val="2"/>
      </rPr>
      <t xml:space="preserve">
.-Recomendations </t>
    </r>
    <r>
      <rPr>
        <b/>
        <sz val="11"/>
        <color theme="1"/>
        <rFont val="Arial"/>
        <family val="2"/>
      </rPr>
      <t>(5pts.)</t>
    </r>
  </si>
  <si>
    <r>
      <t xml:space="preserve">.- Site design </t>
    </r>
    <r>
      <rPr>
        <b/>
        <sz val="11"/>
        <color theme="1"/>
        <rFont val="Arial"/>
        <family val="2"/>
      </rPr>
      <t>(5pts.)</t>
    </r>
    <r>
      <rPr>
        <sz val="11"/>
        <color theme="1"/>
        <rFont val="Arial"/>
        <family val="2"/>
      </rPr>
      <t xml:space="preserve">
.-Configurations </t>
    </r>
    <r>
      <rPr>
        <b/>
        <sz val="11"/>
        <color theme="1"/>
        <rFont val="Arial"/>
        <family val="2"/>
      </rPr>
      <t>(5pts.)</t>
    </r>
  </si>
  <si>
    <r>
      <t xml:space="preserve">.-Project Plan . </t>
    </r>
    <r>
      <rPr>
        <b/>
        <sz val="11"/>
        <color theme="1"/>
        <rFont val="Arial"/>
        <family val="2"/>
      </rPr>
      <t>(4 pts.)</t>
    </r>
    <r>
      <rPr>
        <sz val="11"/>
        <color theme="1"/>
        <rFont val="Arial"/>
        <family val="2"/>
      </rPr>
      <t xml:space="preserve">
.-Vendor coordination and management </t>
    </r>
    <r>
      <rPr>
        <b/>
        <sz val="11"/>
        <color theme="1"/>
        <rFont val="Arial"/>
        <family val="2"/>
      </rPr>
      <t>(3pts.)</t>
    </r>
    <r>
      <rPr>
        <sz val="11"/>
        <color theme="1"/>
        <rFont val="Arial"/>
        <family val="2"/>
      </rPr>
      <t xml:space="preserve">
.-Project Status reports . </t>
    </r>
    <r>
      <rPr>
        <b/>
        <sz val="11"/>
        <color theme="1"/>
        <rFont val="Arial"/>
        <family val="2"/>
      </rPr>
      <t>(3 pts.)</t>
    </r>
  </si>
  <si>
    <r>
      <t>.-Project plan &amp;Mitigation plans</t>
    </r>
    <r>
      <rPr>
        <b/>
        <sz val="11"/>
        <color theme="1"/>
        <rFont val="Arial"/>
        <family val="2"/>
      </rPr>
      <t xml:space="preserve"> (5Pts.)</t>
    </r>
    <r>
      <rPr>
        <sz val="11"/>
        <color theme="1"/>
        <rFont val="Arial"/>
        <family val="2"/>
      </rPr>
      <t xml:space="preserve">
.-Reports </t>
    </r>
    <r>
      <rPr>
        <b/>
        <sz val="11"/>
        <color theme="1"/>
        <rFont val="Arial"/>
        <family val="2"/>
      </rPr>
      <t>(5Pts.)</t>
    </r>
  </si>
  <si>
    <r>
      <t>.-Acceptance criterias,</t>
    </r>
    <r>
      <rPr>
        <b/>
        <sz val="11"/>
        <color theme="1"/>
        <rFont val="Arial"/>
        <family val="2"/>
      </rPr>
      <t xml:space="preserve"> (5 pts.)</t>
    </r>
    <r>
      <rPr>
        <sz val="11"/>
        <color theme="1"/>
        <rFont val="Arial"/>
        <family val="2"/>
      </rPr>
      <t xml:space="preserve">
.-Validate and porform test reports </t>
    </r>
    <r>
      <rPr>
        <b/>
        <sz val="11"/>
        <color theme="1"/>
        <rFont val="Arial"/>
        <family val="2"/>
      </rPr>
      <t>(5 pts.)</t>
    </r>
  </si>
  <si>
    <t>2.3.1</t>
  </si>
  <si>
    <t>2.3.2</t>
  </si>
  <si>
    <t>2.4.1</t>
  </si>
  <si>
    <t>2.4.2</t>
  </si>
  <si>
    <t>2.5.1</t>
  </si>
  <si>
    <t>2.5.2</t>
  </si>
  <si>
    <t>2.6.1</t>
  </si>
  <si>
    <t>2.6.2</t>
  </si>
  <si>
    <t>2.7.1</t>
  </si>
  <si>
    <t>2.7.2</t>
  </si>
  <si>
    <t>2.8.1</t>
  </si>
  <si>
    <t>2.9.1</t>
  </si>
  <si>
    <t>2.9.2</t>
  </si>
  <si>
    <t>2.10.1</t>
  </si>
  <si>
    <t>2.10.2</t>
  </si>
  <si>
    <t>2.11.1</t>
  </si>
  <si>
    <t>2.11.2</t>
  </si>
  <si>
    <t>GRAND TOTAL</t>
  </si>
  <si>
    <t>Vendor1</t>
  </si>
  <si>
    <t>Vendor2</t>
  </si>
  <si>
    <t>Vendor3</t>
  </si>
  <si>
    <t>Vendor4</t>
  </si>
  <si>
    <t>Vendor5</t>
  </si>
  <si>
    <t>Cost Evaluation</t>
  </si>
  <si>
    <t>Total Score</t>
  </si>
  <si>
    <t>Pricing</t>
  </si>
  <si>
    <t>Vendor Evaluation tool</t>
  </si>
  <si>
    <t>Weighted Score</t>
  </si>
  <si>
    <t>Evaluation Summary</t>
  </si>
  <si>
    <r>
      <t xml:space="preserve">Adress in a satisfactory manner the scope, methodology and tools for:
</t>
    </r>
    <r>
      <rPr>
        <b/>
        <sz val="11"/>
        <color theme="1"/>
        <rFont val="Arial"/>
        <family val="2"/>
      </rPr>
      <t>.-</t>
    </r>
    <r>
      <rPr>
        <sz val="11"/>
        <color theme="1"/>
        <rFont val="Arial"/>
        <family val="2"/>
      </rPr>
      <t xml:space="preserve">RFP document preparation
</t>
    </r>
    <r>
      <rPr>
        <b/>
        <sz val="11"/>
        <color theme="1"/>
        <rFont val="Arial"/>
        <family val="2"/>
      </rPr>
      <t>.-</t>
    </r>
    <r>
      <rPr>
        <sz val="11"/>
        <color theme="1"/>
        <rFont val="Arial"/>
        <family val="2"/>
      </rPr>
      <t xml:space="preserve">RFP distribution to relevant vendors
</t>
    </r>
    <r>
      <rPr>
        <b/>
        <sz val="11"/>
        <color theme="1"/>
        <rFont val="Arial"/>
        <family val="2"/>
      </rPr>
      <t>.-</t>
    </r>
    <r>
      <rPr>
        <sz val="11"/>
        <color theme="1"/>
        <rFont val="Arial"/>
        <family val="2"/>
      </rPr>
      <t xml:space="preserve">Vendor evaluation and selection
</t>
    </r>
    <r>
      <rPr>
        <b/>
        <sz val="11"/>
        <color theme="1"/>
        <rFont val="Arial"/>
        <family val="2"/>
      </rPr>
      <t>.-</t>
    </r>
    <r>
      <rPr>
        <sz val="11"/>
        <color theme="1"/>
        <rFont val="Arial"/>
        <family val="2"/>
      </rPr>
      <t xml:space="preserve">Vendor negotiation &amp; contracting 
</t>
    </r>
    <r>
      <rPr>
        <b/>
        <sz val="11"/>
        <color theme="1"/>
        <rFont val="Arial"/>
        <family val="2"/>
      </rPr>
      <t>.-</t>
    </r>
    <r>
      <rPr>
        <sz val="11"/>
        <color theme="1"/>
        <rFont val="Arial"/>
        <family val="2"/>
      </rPr>
      <t>Purchase Order validation</t>
    </r>
  </si>
  <si>
    <r>
      <t xml:space="preserve">Adress in a satisfactory manner the scope, methodology and tools for the required tasks:	
</t>
    </r>
    <r>
      <rPr>
        <b/>
        <sz val="11"/>
        <color theme="1"/>
        <rFont val="Arial"/>
        <family val="2"/>
      </rPr>
      <t>.-</t>
    </r>
    <r>
      <rPr>
        <sz val="11"/>
        <color theme="1"/>
        <rFont val="Arial"/>
        <family val="2"/>
      </rPr>
      <t xml:space="preserve">Project Plan.
</t>
    </r>
    <r>
      <rPr>
        <b/>
        <sz val="11"/>
        <color theme="1"/>
        <rFont val="Arial"/>
        <family val="2"/>
      </rPr>
      <t>.-</t>
    </r>
    <r>
      <rPr>
        <sz val="11"/>
        <color theme="1"/>
        <rFont val="Arial"/>
        <family val="2"/>
      </rPr>
      <t xml:space="preserve">Vendor coordination and management 
</t>
    </r>
    <r>
      <rPr>
        <b/>
        <sz val="11"/>
        <color theme="1"/>
        <rFont val="Arial"/>
        <family val="2"/>
      </rPr>
      <t>.-</t>
    </r>
    <r>
      <rPr>
        <sz val="11"/>
        <color theme="1"/>
        <rFont val="Arial"/>
        <family val="2"/>
      </rPr>
      <t xml:space="preserve">Project Status reports periodically and on-demand </t>
    </r>
  </si>
  <si>
    <r>
      <t xml:space="preserve"> Adress in a satisfactory manner the scope, methodology and tools for the required tasks:	
</t>
    </r>
    <r>
      <rPr>
        <b/>
        <sz val="11"/>
        <color theme="1"/>
        <rFont val="Arial"/>
        <family val="2"/>
      </rPr>
      <t>.-</t>
    </r>
    <r>
      <rPr>
        <sz val="11"/>
        <color theme="1"/>
        <rFont val="Arial"/>
        <family val="2"/>
      </rPr>
      <t xml:space="preserve">Define acceptance criteria or acceptance test plans (ATP) 
</t>
    </r>
    <r>
      <rPr>
        <b/>
        <sz val="11"/>
        <color theme="1"/>
        <rFont val="Arial"/>
        <family val="2"/>
      </rPr>
      <t>.-</t>
    </r>
    <r>
      <rPr>
        <sz val="11"/>
        <color theme="1"/>
        <rFont val="Arial"/>
        <family val="2"/>
      </rPr>
      <t xml:space="preserve">Validate acceptance testing 
</t>
    </r>
  </si>
  <si>
    <r>
      <t xml:space="preserve">.-Define acceptance criteria or acceptance test plans (ATP) </t>
    </r>
    <r>
      <rPr>
        <b/>
        <sz val="11"/>
        <color theme="1"/>
        <rFont val="Arial"/>
        <family val="2"/>
      </rPr>
      <t>(5 pts.)</t>
    </r>
    <r>
      <rPr>
        <sz val="11"/>
        <color theme="1"/>
        <rFont val="Arial"/>
        <family val="2"/>
      </rPr>
      <t xml:space="preserve">
.-Validate acceptance testing </t>
    </r>
    <r>
      <rPr>
        <b/>
        <sz val="11"/>
        <color theme="1"/>
        <rFont val="Arial"/>
        <family val="2"/>
      </rPr>
      <t>(5 pts.)</t>
    </r>
    <r>
      <rPr>
        <sz val="11"/>
        <color theme="1"/>
        <rFont val="Arial"/>
        <family val="2"/>
      </rPr>
      <t xml:space="preserve">
</t>
    </r>
  </si>
  <si>
    <t>Vendor Background</t>
  </si>
  <si>
    <t xml:space="preserve">Weighting </t>
  </si>
  <si>
    <t>Vendor</t>
  </si>
  <si>
    <t>Service Proposal Evaluation</t>
  </si>
  <si>
    <t>Vendor Background Evaluation</t>
  </si>
  <si>
    <t>Pricing Score</t>
  </si>
  <si>
    <t>To see the information, just hover the mouse over that cell:</t>
  </si>
  <si>
    <t>Some cells have hints and additional information. These cells have an upper right indicator:</t>
  </si>
  <si>
    <t>while calculated values are shown in grey cells:</t>
  </si>
  <si>
    <t>Throughout the model, inputs from the user are captured in blue cells (and for certain sheets in white cells):</t>
  </si>
  <si>
    <t>Graphic Elements</t>
  </si>
  <si>
    <t>Instructions</t>
  </si>
  <si>
    <r>
      <rPr>
        <b/>
        <sz val="11"/>
        <color theme="1"/>
        <rFont val="Calibri"/>
        <family val="2"/>
        <scheme val="minor"/>
      </rPr>
      <t>Question Number:</t>
    </r>
    <r>
      <rPr>
        <sz val="11"/>
        <color theme="1"/>
        <rFont val="Calibri"/>
        <family val="2"/>
        <scheme val="minor"/>
      </rPr>
      <t xml:space="preserve"> is a reference number for the questions to be evaluated</t>
    </r>
  </si>
  <si>
    <r>
      <rPr>
        <b/>
        <sz val="11"/>
        <color theme="1"/>
        <rFont val="Calibri"/>
        <family val="2"/>
        <scheme val="minor"/>
      </rPr>
      <t>Response Evaluation Guideline:</t>
    </r>
    <r>
      <rPr>
        <sz val="11"/>
        <color theme="1"/>
        <rFont val="Calibri"/>
        <family val="2"/>
        <scheme val="minor"/>
      </rPr>
      <t xml:space="preserve"> is a reference method to evaluate the related question with points</t>
    </r>
  </si>
  <si>
    <r>
      <rPr>
        <b/>
        <sz val="11"/>
        <color theme="1"/>
        <rFont val="Calibri"/>
        <family val="2"/>
        <scheme val="minor"/>
      </rPr>
      <t>Points(Input from the user):</t>
    </r>
    <r>
      <rPr>
        <sz val="11"/>
        <color theme="1"/>
        <rFont val="Calibri"/>
        <family val="2"/>
        <scheme val="minor"/>
      </rPr>
      <t xml:space="preserve"> Are the points to evaluate the related question, taking as a reference the response evaluation guidelines</t>
    </r>
  </si>
  <si>
    <t>Criteria</t>
  </si>
  <si>
    <r>
      <rPr>
        <b/>
        <sz val="11"/>
        <color theme="1"/>
        <rFont val="Calibri"/>
        <family val="2"/>
        <scheme val="minor"/>
      </rPr>
      <t xml:space="preserve">Weighted Score: </t>
    </r>
    <r>
      <rPr>
        <sz val="11"/>
        <color theme="1"/>
        <rFont val="Calibri"/>
        <family val="2"/>
        <scheme val="minor"/>
      </rPr>
      <t>Consits of the score for each question taking as a reference the user weighting , points and overall weighting of each criteria</t>
    </r>
  </si>
  <si>
    <r>
      <rPr>
        <b/>
        <sz val="10"/>
        <color rgb="FF002060"/>
        <rFont val="Segoe UI"/>
        <family val="2"/>
      </rPr>
      <t>Overall Weighting (Input from the user):</t>
    </r>
    <r>
      <rPr>
        <sz val="10"/>
        <color rgb="FF002060"/>
        <rFont val="Segoe UI"/>
        <family val="2"/>
      </rPr>
      <t xml:space="preserve"> Adjust the Overall weighting of each  criteria to be evalueted, these values are percentages and should add 100%:</t>
    </r>
  </si>
  <si>
    <t>Criteria Evaluation</t>
  </si>
  <si>
    <t>Table tho evaluate each criteria with predefined questions</t>
  </si>
  <si>
    <t>Pricing Table</t>
  </si>
  <si>
    <r>
      <t xml:space="preserve">Criteria: </t>
    </r>
    <r>
      <rPr>
        <sz val="10"/>
        <color theme="1"/>
        <rFont val="Segoe UI"/>
        <family val="2"/>
      </rPr>
      <t>Factors that will be evaluated to select a vendor/consultant. According to their RFx responses</t>
    </r>
  </si>
  <si>
    <r>
      <rPr>
        <b/>
        <sz val="11"/>
        <color theme="1"/>
        <rFont val="Calibri"/>
        <family val="2"/>
        <scheme val="minor"/>
      </rPr>
      <t>Questions:</t>
    </r>
    <r>
      <rPr>
        <sz val="11"/>
        <color theme="1"/>
        <rFont val="Calibri"/>
        <family val="2"/>
        <scheme val="minor"/>
      </rPr>
      <t xml:space="preserve"> Predefined questions to evaluate the criteria with points.</t>
    </r>
  </si>
  <si>
    <t>Consultant Experience</t>
  </si>
  <si>
    <r>
      <t xml:space="preserve">Highly experiencied: </t>
    </r>
    <r>
      <rPr>
        <b/>
        <sz val="11"/>
        <color theme="1"/>
        <rFont val="Arial"/>
        <family val="2"/>
      </rPr>
      <t xml:space="preserve">5pts.
</t>
    </r>
    <r>
      <rPr>
        <sz val="11"/>
        <color theme="1"/>
        <rFont val="Arial"/>
        <family val="2"/>
      </rPr>
      <t xml:space="preserve">Suficiently experiencied: </t>
    </r>
    <r>
      <rPr>
        <b/>
        <sz val="11"/>
        <color theme="1"/>
        <rFont val="Arial"/>
        <family val="2"/>
      </rPr>
      <t>3pts.</t>
    </r>
    <r>
      <rPr>
        <sz val="11"/>
        <color theme="1"/>
        <rFont val="Arial"/>
        <family val="2"/>
      </rPr>
      <t xml:space="preserve">
Low experiencied: </t>
    </r>
    <r>
      <rPr>
        <b/>
        <sz val="11"/>
        <color theme="1"/>
        <rFont val="Arial"/>
        <family val="2"/>
      </rPr>
      <t>0 pts.</t>
    </r>
  </si>
  <si>
    <t>Table that shows the overall qualifications for each consultant, categorized by criterias</t>
  </si>
  <si>
    <r>
      <rPr>
        <b/>
        <sz val="10"/>
        <color rgb="FF002060"/>
        <rFont val="Segoe UI"/>
        <family val="2"/>
      </rPr>
      <t xml:space="preserve">Total Score: </t>
    </r>
    <r>
      <rPr>
        <sz val="10"/>
        <color rgb="FF002060"/>
        <rFont val="Segoe UI"/>
        <family val="2"/>
      </rPr>
      <t>The result of the evaluation of each criteria, represent the overall capability of each consultant to fullfil the scope</t>
    </r>
  </si>
  <si>
    <r>
      <rPr>
        <b/>
        <sz val="11"/>
        <color theme="1"/>
        <rFont val="Calibri"/>
        <family val="2"/>
        <scheme val="minor"/>
      </rPr>
      <t>User Weight (input from the user):</t>
    </r>
    <r>
      <rPr>
        <sz val="11"/>
        <color theme="1"/>
        <rFont val="Calibri"/>
        <family val="2"/>
        <scheme val="minor"/>
      </rPr>
      <t xml:space="preserve"> Evaluate consultant response within the criteria sub-category</t>
    </r>
  </si>
  <si>
    <t>Table used to evaluete the overall pricing of each Consultant</t>
  </si>
  <si>
    <r>
      <rPr>
        <b/>
        <sz val="11"/>
        <color theme="1"/>
        <rFont val="Calibri"/>
        <family val="2"/>
        <scheme val="minor"/>
      </rPr>
      <t>Grand total (Input from the user):</t>
    </r>
    <r>
      <rPr>
        <sz val="11"/>
        <color theme="1"/>
        <rFont val="Calibri"/>
        <family val="2"/>
        <scheme val="minor"/>
      </rPr>
      <t xml:space="preserve"> Total cost which each consultant charge for all the product and services that are able to provide.</t>
    </r>
  </si>
  <si>
    <r>
      <rPr>
        <b/>
        <sz val="11"/>
        <color theme="1"/>
        <rFont val="Calibri"/>
        <family val="2"/>
        <scheme val="minor"/>
      </rPr>
      <t xml:space="preserve">Pricing Score: </t>
    </r>
    <r>
      <rPr>
        <sz val="11"/>
        <color theme="1"/>
        <rFont val="Calibri"/>
        <family val="2"/>
        <scheme val="minor"/>
      </rPr>
      <t>Pricing Score taking as a reference the lower cost of all the evaluated consultants</t>
    </r>
  </si>
  <si>
    <t>This Tool is used to help the user to evaluate the consultants following the RFP process as is indicated in the RFx Module section 3.2. RFP for network consultants</t>
  </si>
  <si>
    <t>Consultant 1</t>
  </si>
  <si>
    <t>Consultant 2</t>
  </si>
  <si>
    <t>Consultant 3</t>
  </si>
  <si>
    <t>Consultant 4</t>
  </si>
  <si>
    <t>Consultant 5</t>
  </si>
  <si>
    <t>Weighting %</t>
  </si>
  <si>
    <t>Consultant Experience Evaluation</t>
  </si>
  <si>
    <r>
      <rPr>
        <b/>
        <sz val="11"/>
        <color theme="1"/>
        <rFont val="Arial"/>
        <family val="2"/>
      </rPr>
      <t>.-</t>
    </r>
    <r>
      <rPr>
        <sz val="11"/>
        <color theme="1"/>
        <rFont val="Arial"/>
        <family val="2"/>
      </rPr>
      <t>Highly Experienced</t>
    </r>
    <r>
      <rPr>
        <b/>
        <sz val="11"/>
        <color theme="1"/>
        <rFont val="Arial"/>
        <family val="2"/>
      </rPr>
      <t xml:space="preserve"> (5pt.)
.-</t>
    </r>
    <r>
      <rPr>
        <sz val="11"/>
        <color theme="1"/>
        <rFont val="Arial"/>
        <family val="2"/>
      </rPr>
      <t xml:space="preserve">Sufficiently experienced </t>
    </r>
    <r>
      <rPr>
        <b/>
        <sz val="11"/>
        <color theme="1"/>
        <rFont val="Arial"/>
        <family val="2"/>
      </rPr>
      <t>(3pt.)
.-</t>
    </r>
    <r>
      <rPr>
        <sz val="11"/>
        <color theme="1"/>
        <rFont val="Arial"/>
        <family val="2"/>
      </rPr>
      <t>Poorly experienced</t>
    </r>
    <r>
      <rPr>
        <b/>
        <sz val="11"/>
        <color theme="1"/>
        <rFont val="Arial"/>
        <family val="2"/>
      </rPr>
      <t xml:space="preserve"> (1pt.)
.-</t>
    </r>
    <r>
      <rPr>
        <sz val="11"/>
        <color theme="1"/>
        <rFont val="Arial"/>
        <family val="2"/>
      </rPr>
      <t>No experience</t>
    </r>
    <r>
      <rPr>
        <b/>
        <sz val="11"/>
        <color theme="1"/>
        <rFont val="Arial"/>
        <family val="2"/>
      </rPr>
      <t xml:space="preserve"> (0pt.)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</si>
</sst>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;;;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8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i/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8"/>
      <color rgb="FF0020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name val="Arial"/>
      <family val="2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16"/>
      <color theme="0"/>
      <name val="Calibri"/>
      <family val="2"/>
      <scheme val="minor"/>
    </font>
    <font>
      <sz val="10"/>
      <color theme="1"/>
      <name val="Segoe UI"/>
      <family val="2"/>
    </font>
    <font>
      <b/>
      <sz val="11"/>
      <name val="Calibri"/>
      <family val="2"/>
      <scheme val="minor"/>
    </font>
    <font>
      <sz val="11"/>
      <color theme="1"/>
      <name val="Segoe UI"/>
      <family val="2"/>
    </font>
    <font>
      <sz val="10"/>
      <color theme="3"/>
      <name val="Segoe UI"/>
      <family val="2"/>
    </font>
    <font>
      <sz val="10"/>
      <color rgb="FF002060"/>
      <name val="Segoe UI"/>
      <family val="2"/>
    </font>
    <font>
      <i/>
      <sz val="10"/>
      <color theme="1" tint="0.249977111117893"/>
      <name val="Segoe UI"/>
      <family val="2"/>
    </font>
    <font>
      <sz val="10"/>
      <color theme="1" tint="0.249977111117893"/>
      <name val="Segoe UI"/>
      <family val="2"/>
    </font>
    <font>
      <sz val="18"/>
      <color rgb="FF002060"/>
      <name val="Segoe UI"/>
      <family val="2"/>
    </font>
    <font>
      <b/>
      <sz val="10"/>
      <color theme="1" tint="0.249977111117893"/>
      <name val="Segoe UI"/>
      <family val="2"/>
    </font>
    <font>
      <b/>
      <sz val="10"/>
      <color rgb="FF002060"/>
      <name val="Segoe UI"/>
      <family val="2"/>
    </font>
    <font>
      <b/>
      <sz val="10"/>
      <color theme="1"/>
      <name val="Segoe UI"/>
      <family val="2"/>
    </font>
    <font>
      <b/>
      <i/>
      <sz val="12"/>
      <color rgb="FF002060"/>
      <name val="Segoe UI"/>
      <family val="2"/>
    </font>
    <font>
      <b/>
      <sz val="9"/>
      <color indexed="81"/>
      <name val="Tahoma"/>
      <family val="2"/>
    </font>
    <font>
      <b/>
      <sz val="12"/>
      <color rgb="FF0070C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2F2F2"/>
      </patternFill>
    </fill>
    <fill>
      <patternFill patternType="solid">
        <fgColor theme="1" tint="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hair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hair">
        <color indexed="18"/>
      </top>
      <bottom style="hair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hair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 style="dotted">
        <color theme="0" tint="-0.14999847407452621"/>
      </left>
      <right style="dotted">
        <color theme="0" tint="-0.14999847407452621"/>
      </right>
      <top/>
      <bottom style="dotted">
        <color theme="0" tint="-0.14999847407452621"/>
      </bottom>
      <diagonal/>
    </border>
    <border>
      <left style="dotted">
        <color theme="4" tint="0.59999389629810485"/>
      </left>
      <right style="dotted">
        <color theme="4" tint="0.59999389629810485"/>
      </right>
      <top style="dotted">
        <color theme="4" tint="0.59999389629810485"/>
      </top>
      <bottom style="dotted">
        <color theme="4" tint="0.59999389629810485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tted">
        <color theme="4" tint="0.59999389629810485"/>
      </left>
      <right style="dotted">
        <color theme="4" tint="0.59999389629810485"/>
      </right>
      <top style="dotted">
        <color theme="4" tint="0.59999389629810485"/>
      </top>
      <bottom/>
      <diagonal/>
    </border>
  </borders>
  <cellStyleXfs count="16">
    <xf numFmtId="0" fontId="0" fillId="0" borderId="0"/>
    <xf numFmtId="0" fontId="2" fillId="0" borderId="0"/>
    <xf numFmtId="0" fontId="2" fillId="0" borderId="2" applyNumberFormat="0" applyFill="0" applyProtection="0"/>
    <xf numFmtId="0" fontId="2" fillId="0" borderId="4" applyNumberFormat="0" applyFill="0" applyProtection="0"/>
    <xf numFmtId="0" fontId="2" fillId="0" borderId="1" applyNumberFormat="0" applyFill="0" applyProtection="0"/>
    <xf numFmtId="0" fontId="3" fillId="0" borderId="3" applyNumberFormat="0">
      <alignment horizontal="center" vertical="center" wrapText="1"/>
    </xf>
    <xf numFmtId="0" fontId="3" fillId="2" borderId="3" applyNumberFormat="0" applyProtection="0">
      <alignment horizontal="centerContinuous" vertical="center" wrapText="1"/>
    </xf>
    <xf numFmtId="0" fontId="1" fillId="0" borderId="3" applyNumberFormat="0" applyFill="0" applyAlignment="0" applyProtection="0"/>
    <xf numFmtId="0" fontId="3" fillId="0" borderId="3" applyNumberFormat="0" applyProtection="0">
      <alignment horizontal="left" vertical="center" wrapText="1"/>
    </xf>
    <xf numFmtId="0" fontId="2" fillId="3" borderId="2">
      <protection locked="0"/>
    </xf>
    <xf numFmtId="0" fontId="1" fillId="0" borderId="0"/>
    <xf numFmtId="0" fontId="12" fillId="0" borderId="0"/>
    <xf numFmtId="44" fontId="1" fillId="0" borderId="0" applyFont="0" applyFill="0" applyBorder="0" applyAlignment="0" applyProtection="0"/>
    <xf numFmtId="0" fontId="16" fillId="7" borderId="14" applyNumberFormat="0" applyAlignment="0" applyProtection="0"/>
    <xf numFmtId="0" fontId="17" fillId="7" borderId="13" applyNumberFormat="0" applyAlignment="0" applyProtection="0"/>
    <xf numFmtId="9" fontId="1" fillId="0" borderId="0" applyFont="0" applyFill="0" applyBorder="0" applyAlignment="0" applyProtection="0"/>
  </cellStyleXfs>
  <cellXfs count="13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4" fillId="5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4" fillId="5" borderId="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/>
    </xf>
    <xf numFmtId="0" fontId="5" fillId="0" borderId="5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10" fontId="5" fillId="0" borderId="0" xfId="0" applyNumberFormat="1" applyFont="1" applyAlignment="1">
      <alignment horizontal="center"/>
    </xf>
    <xf numFmtId="0" fontId="6" fillId="0" borderId="5" xfId="0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6" borderId="0" xfId="10" applyFont="1" applyFill="1"/>
    <xf numFmtId="0" fontId="1" fillId="0" borderId="0" xfId="10"/>
    <xf numFmtId="0" fontId="13" fillId="6" borderId="0" xfId="11" applyFont="1" applyFill="1" applyAlignment="1">
      <alignment horizontal="left" vertical="center"/>
    </xf>
    <xf numFmtId="17" fontId="14" fillId="6" borderId="0" xfId="10" quotePrefix="1" applyNumberFormat="1" applyFont="1" applyFill="1"/>
    <xf numFmtId="0" fontId="0" fillId="0" borderId="0" xfId="0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5" fillId="0" borderId="5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16" fillId="7" borderId="14" xfId="13" applyNumberFormat="1" applyAlignment="1">
      <alignment horizontal="center" vertical="center" wrapText="1"/>
    </xf>
    <xf numFmtId="0" fontId="20" fillId="7" borderId="14" xfId="13" applyNumberFormat="1" applyFont="1" applyAlignment="1">
      <alignment horizontal="left" vertical="center" wrapText="1"/>
    </xf>
    <xf numFmtId="0" fontId="5" fillId="5" borderId="5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 wrapText="1"/>
    </xf>
    <xf numFmtId="0" fontId="16" fillId="7" borderId="14" xfId="13" applyNumberFormat="1" applyFont="1" applyAlignment="1">
      <alignment horizontal="center" vertical="center" wrapText="1"/>
    </xf>
    <xf numFmtId="2" fontId="16" fillId="7" borderId="14" xfId="13" applyNumberFormat="1" applyFont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44" fontId="19" fillId="0" borderId="5" xfId="12" applyFont="1" applyBorder="1" applyAlignment="1">
      <alignment horizontal="center"/>
    </xf>
    <xf numFmtId="0" fontId="18" fillId="6" borderId="5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17" fillId="5" borderId="5" xfId="14" applyFill="1" applyBorder="1" applyAlignment="1">
      <alignment horizontal="center" vertical="center" wrapText="1"/>
    </xf>
    <xf numFmtId="0" fontId="16" fillId="7" borderId="14" xfId="13" applyAlignment="1">
      <alignment horizontal="center" vertical="center" wrapText="1"/>
    </xf>
    <xf numFmtId="164" fontId="5" fillId="0" borderId="0" xfId="0" applyNumberFormat="1" applyFont="1" applyAlignment="1" applyProtection="1">
      <alignment horizontal="center" vertical="center" wrapText="1"/>
      <protection hidden="1"/>
    </xf>
    <xf numFmtId="0" fontId="0" fillId="0" borderId="0" xfId="0" applyAlignment="1">
      <alignment vertical="center" wrapText="1"/>
    </xf>
    <xf numFmtId="0" fontId="0" fillId="0" borderId="0" xfId="0" applyBorder="1"/>
    <xf numFmtId="0" fontId="15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21" fillId="0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16" fillId="7" borderId="16" xfId="13" applyNumberFormat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16" fillId="7" borderId="17" xfId="13" applyNumberFormat="1" applyBorder="1" applyAlignment="1">
      <alignment horizontal="center" vertical="center" wrapText="1"/>
    </xf>
    <xf numFmtId="0" fontId="16" fillId="7" borderId="5" xfId="13" applyNumberForma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6" fillId="0" borderId="7" xfId="0" applyFont="1" applyBorder="1" applyAlignment="1">
      <alignment horizontal="right" vertical="center" wrapText="1"/>
    </xf>
    <xf numFmtId="0" fontId="0" fillId="0" borderId="8" xfId="0" applyBorder="1"/>
    <xf numFmtId="0" fontId="15" fillId="0" borderId="8" xfId="0" applyFont="1" applyBorder="1" applyAlignment="1">
      <alignment vertical="center"/>
    </xf>
    <xf numFmtId="0" fontId="0" fillId="0" borderId="8" xfId="0" applyBorder="1" applyAlignment="1">
      <alignment wrapText="1"/>
    </xf>
    <xf numFmtId="0" fontId="16" fillId="7" borderId="18" xfId="13" applyNumberFormat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44" fontId="19" fillId="0" borderId="5" xfId="12" applyFont="1" applyFill="1" applyBorder="1" applyAlignment="1">
      <alignment horizontal="center"/>
    </xf>
    <xf numFmtId="0" fontId="27" fillId="0" borderId="0" xfId="0" applyFont="1"/>
    <xf numFmtId="0" fontId="25" fillId="0" borderId="0" xfId="0" applyFont="1"/>
    <xf numFmtId="0" fontId="28" fillId="0" borderId="0" xfId="0" applyFont="1"/>
    <xf numFmtId="0" fontId="28" fillId="0" borderId="0" xfId="0" quotePrefix="1" applyFont="1" applyAlignment="1">
      <alignment wrapText="1"/>
    </xf>
    <xf numFmtId="0" fontId="0" fillId="0" borderId="0" xfId="0" applyAlignment="1">
      <alignment horizontal="left" wrapText="1"/>
    </xf>
    <xf numFmtId="0" fontId="28" fillId="0" borderId="0" xfId="0" applyFont="1" applyAlignment="1">
      <alignment horizontal="left"/>
    </xf>
    <xf numFmtId="0" fontId="28" fillId="0" borderId="0" xfId="0" quotePrefix="1" applyFont="1" applyAlignment="1">
      <alignment horizontal="left" wrapText="1"/>
    </xf>
    <xf numFmtId="0" fontId="29" fillId="0" borderId="0" xfId="0" applyFont="1"/>
    <xf numFmtId="0" fontId="29" fillId="0" borderId="0" xfId="0" quotePrefix="1" applyFont="1" applyAlignment="1">
      <alignment horizontal="left"/>
    </xf>
    <xf numFmtId="0" fontId="25" fillId="0" borderId="24" xfId="0" applyFont="1" applyBorder="1"/>
    <xf numFmtId="9" fontId="30" fillId="9" borderId="25" xfId="15" applyFont="1" applyFill="1" applyBorder="1" applyAlignment="1" applyProtection="1">
      <alignment horizontal="center"/>
    </xf>
    <xf numFmtId="0" fontId="31" fillId="10" borderId="26" xfId="15" applyNumberFormat="1" applyFont="1" applyFill="1" applyBorder="1" applyAlignment="1" applyProtection="1">
      <alignment horizontal="center"/>
      <protection locked="0"/>
    </xf>
    <xf numFmtId="0" fontId="27" fillId="0" borderId="0" xfId="0" applyFont="1" applyAlignment="1">
      <alignment vertical="top" wrapText="1"/>
    </xf>
    <xf numFmtId="0" fontId="28" fillId="0" borderId="0" xfId="0" quotePrefix="1" applyFont="1" applyAlignment="1">
      <alignment vertical="top" wrapText="1"/>
    </xf>
    <xf numFmtId="0" fontId="29" fillId="0" borderId="0" xfId="0" quotePrefix="1" applyFont="1" applyAlignment="1">
      <alignment vertical="top" wrapText="1"/>
    </xf>
    <xf numFmtId="0" fontId="27" fillId="0" borderId="12" xfId="0" applyFont="1" applyBorder="1"/>
    <xf numFmtId="0" fontId="32" fillId="0" borderId="12" xfId="0" applyFont="1" applyBorder="1" applyAlignment="1">
      <alignment vertical="center"/>
    </xf>
    <xf numFmtId="0" fontId="22" fillId="11" borderId="5" xfId="0" applyFont="1" applyFill="1" applyBorder="1" applyAlignment="1">
      <alignment horizontal="center" wrapText="1"/>
    </xf>
    <xf numFmtId="0" fontId="35" fillId="0" borderId="0" xfId="0" applyFont="1"/>
    <xf numFmtId="0" fontId="36" fillId="0" borderId="24" xfId="0" applyFont="1" applyBorder="1"/>
    <xf numFmtId="0" fontId="33" fillId="10" borderId="26" xfId="15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>
      <alignment vertical="center"/>
    </xf>
    <xf numFmtId="2" fontId="6" fillId="4" borderId="5" xfId="0" applyNumberFormat="1" applyFont="1" applyFill="1" applyBorder="1" applyAlignment="1">
      <alignment horizontal="center" vertical="center" wrapText="1"/>
    </xf>
    <xf numFmtId="0" fontId="33" fillId="10" borderId="5" xfId="15" applyNumberFormat="1" applyFont="1" applyFill="1" applyBorder="1" applyAlignment="1" applyProtection="1">
      <alignment horizontal="center"/>
      <protection locked="0"/>
    </xf>
    <xf numFmtId="0" fontId="20" fillId="7" borderId="27" xfId="13" applyNumberFormat="1" applyFont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left" vertical="center" wrapText="1"/>
    </xf>
    <xf numFmtId="0" fontId="16" fillId="7" borderId="28" xfId="13" applyNumberFormat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left" wrapText="1"/>
    </xf>
    <xf numFmtId="0" fontId="5" fillId="0" borderId="6" xfId="0" applyFont="1" applyFill="1" applyBorder="1" applyAlignment="1">
      <alignment horizontal="left" vertical="center" wrapText="1"/>
    </xf>
    <xf numFmtId="0" fontId="33" fillId="10" borderId="5" xfId="15" applyNumberFormat="1" applyFont="1" applyFill="1" applyBorder="1" applyAlignment="1" applyProtection="1">
      <alignment horizontal="center" vertical="center"/>
      <protection locked="0"/>
    </xf>
    <xf numFmtId="0" fontId="33" fillId="10" borderId="29" xfId="15" applyNumberFormat="1" applyFont="1" applyFill="1" applyBorder="1" applyAlignment="1" applyProtection="1">
      <alignment horizontal="center" vertical="center"/>
      <protection locked="0"/>
    </xf>
    <xf numFmtId="0" fontId="16" fillId="7" borderId="28" xfId="13" applyBorder="1" applyAlignment="1">
      <alignment horizontal="center" vertical="center" wrapText="1"/>
    </xf>
    <xf numFmtId="0" fontId="33" fillId="10" borderId="29" xfId="15" applyNumberFormat="1" applyFont="1" applyFill="1" applyBorder="1" applyAlignment="1" applyProtection="1">
      <alignment horizontal="center"/>
      <protection locked="0"/>
    </xf>
    <xf numFmtId="0" fontId="16" fillId="7" borderId="27" xfId="13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/>
    </xf>
    <xf numFmtId="0" fontId="17" fillId="5" borderId="19" xfId="14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16" fillId="7" borderId="5" xfId="13" applyBorder="1" applyAlignment="1">
      <alignment horizontal="center" vertical="center" wrapText="1"/>
    </xf>
    <xf numFmtId="2" fontId="38" fillId="0" borderId="5" xfId="0" applyNumberFormat="1" applyFont="1" applyFill="1" applyBorder="1" applyAlignment="1">
      <alignment horizontal="center" vertical="center" wrapText="1"/>
    </xf>
    <xf numFmtId="0" fontId="10" fillId="6" borderId="0" xfId="10" applyFont="1" applyFill="1" applyAlignment="1">
      <alignment horizontal="left"/>
    </xf>
    <xf numFmtId="0" fontId="11" fillId="6" borderId="0" xfId="10" applyFont="1" applyFill="1" applyAlignment="1">
      <alignment horizontal="left"/>
    </xf>
    <xf numFmtId="0" fontId="29" fillId="0" borderId="0" xfId="0" quotePrefix="1" applyFont="1" applyAlignment="1">
      <alignment vertical="top" wrapText="1"/>
    </xf>
    <xf numFmtId="0" fontId="29" fillId="0" borderId="0" xfId="0" applyFont="1"/>
    <xf numFmtId="0" fontId="0" fillId="0" borderId="0" xfId="0"/>
    <xf numFmtId="0" fontId="25" fillId="0" borderId="0" xfId="0" applyFont="1"/>
    <xf numFmtId="0" fontId="0" fillId="0" borderId="0" xfId="0" applyAlignment="1">
      <alignment horizontal="left" wrapText="1"/>
    </xf>
    <xf numFmtId="0" fontId="24" fillId="8" borderId="12" xfId="0" applyFont="1" applyFill="1" applyBorder="1" applyAlignment="1">
      <alignment horizont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4" fillId="8" borderId="12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 wrapText="1"/>
    </xf>
    <xf numFmtId="10" fontId="9" fillId="6" borderId="20" xfId="0" applyNumberFormat="1" applyFont="1" applyFill="1" applyBorder="1" applyAlignment="1">
      <alignment horizontal="center" vertical="center" wrapText="1"/>
    </xf>
    <xf numFmtId="10" fontId="9" fillId="6" borderId="12" xfId="0" applyNumberFormat="1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24" fillId="8" borderId="11" xfId="0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26" fillId="0" borderId="10" xfId="0" applyFont="1" applyBorder="1" applyAlignment="1">
      <alignment horizontal="center" wrapText="1"/>
    </xf>
    <xf numFmtId="0" fontId="26" fillId="0" borderId="6" xfId="0" applyFont="1" applyBorder="1" applyAlignment="1">
      <alignment horizontal="center" wrapText="1"/>
    </xf>
  </cellXfs>
  <cellStyles count="16">
    <cellStyle name="Bottom_Dot_Table" xfId="4" xr:uid="{00000000-0005-0000-0000-000000000000}"/>
    <cellStyle name="Calculation" xfId="14" builtinId="22"/>
    <cellStyle name="Currency" xfId="12" builtinId="4"/>
    <cellStyle name="Dot_Table" xfId="2" xr:uid="{00000000-0005-0000-0000-000001000000}"/>
    <cellStyle name="Full_Table" xfId="7" xr:uid="{00000000-0005-0000-0000-000002000000}"/>
    <cellStyle name="Merged_Table_Header" xfId="6" xr:uid="{00000000-0005-0000-0000-000003000000}"/>
    <cellStyle name="Normal" xfId="0" builtinId="0"/>
    <cellStyle name="Normal 2" xfId="1" xr:uid="{00000000-0005-0000-0000-000005000000}"/>
    <cellStyle name="Normal 2 2" xfId="10" xr:uid="{A308C859-8A0E-4711-8F60-2ACDF024BBFB}"/>
    <cellStyle name="Normal 2 2 2" xfId="11" xr:uid="{A4468970-5FDC-4DC4-A94A-327C7877BD5C}"/>
    <cellStyle name="Output" xfId="13" builtinId="21"/>
    <cellStyle name="Percent" xfId="15" builtinId="5"/>
    <cellStyle name="Subtotal" xfId="8" xr:uid="{00000000-0005-0000-0000-000007000000}"/>
    <cellStyle name="Table_Header" xfId="5" xr:uid="{00000000-0005-0000-0000-000008000000}"/>
    <cellStyle name="Top_Dot_Table" xfId="3" xr:uid="{00000000-0005-0000-0000-000009000000}"/>
    <cellStyle name="Yellow-shaded cell" xfId="9" xr:uid="{00000000-0005-0000-0000-00000A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BC03F"/>
      <color rgb="FFF0AB00"/>
      <color rgb="FFFFFFCC"/>
      <color rgb="FFFFFFFF"/>
      <color rgb="FFDCDCDC"/>
      <color rgb="FFA5A5A5"/>
      <color rgb="FFB7DEFF"/>
      <color rgb="FFA4A4A4"/>
      <color rgb="FFC3009E"/>
      <color rgb="FF0073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7</xdr:row>
      <xdr:rowOff>156593</xdr:rowOff>
    </xdr:from>
    <xdr:to>
      <xdr:col>8</xdr:col>
      <xdr:colOff>428625</xdr:colOff>
      <xdr:row>11</xdr:row>
      <xdr:rowOff>41621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631DE65-4E40-4CB5-9D3C-A82713691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70000" contrast="-70000"/>
        </a:blip>
        <a:stretch>
          <a:fillRect/>
        </a:stretch>
      </xdr:blipFill>
      <xdr:spPr>
        <a:xfrm>
          <a:off x="4162425" y="1632968"/>
          <a:ext cx="781050" cy="799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160866</xdr:colOff>
      <xdr:row>48</xdr:row>
      <xdr:rowOff>67732</xdr:rowOff>
    </xdr:from>
    <xdr:to>
      <xdr:col>7</xdr:col>
      <xdr:colOff>1081332</xdr:colOff>
      <xdr:row>56</xdr:row>
      <xdr:rowOff>62246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67556B3-8D46-44A1-8E6C-BD982E5EF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866" y="13224932"/>
          <a:ext cx="10733333" cy="1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8468</xdr:colOff>
      <xdr:row>71</xdr:row>
      <xdr:rowOff>110068</xdr:rowOff>
    </xdr:from>
    <xdr:to>
      <xdr:col>8</xdr:col>
      <xdr:colOff>377487</xdr:colOff>
      <xdr:row>76</xdr:row>
      <xdr:rowOff>12591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D6C6D7B-D35C-43DF-9FFB-BC06A985E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268" y="17178868"/>
          <a:ext cx="11180952" cy="876190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0</xdr:row>
      <xdr:rowOff>0</xdr:rowOff>
    </xdr:from>
    <xdr:ext cx="962025" cy="442727"/>
    <xdr:pic>
      <xdr:nvPicPr>
        <xdr:cNvPr id="15" name="Imagen 1">
          <a:extLst>
            <a:ext uri="{FF2B5EF4-FFF2-40B4-BE49-F238E27FC236}">
              <a16:creationId xmlns:a16="http://schemas.microsoft.com/office/drawing/2014/main" id="{17FD79BA-F897-42C1-A365-77D3E872E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36000" y="0"/>
          <a:ext cx="962025" cy="442727"/>
        </a:xfrm>
        <a:prstGeom prst="rect">
          <a:avLst/>
        </a:prstGeom>
      </xdr:spPr>
    </xdr:pic>
    <xdr:clientData/>
  </xdr:oneCellAnchor>
  <xdr:twoCellAnchor editAs="oneCell">
    <xdr:from>
      <xdr:col>2</xdr:col>
      <xdr:colOff>1693333</xdr:colOff>
      <xdr:row>13</xdr:row>
      <xdr:rowOff>118533</xdr:rowOff>
    </xdr:from>
    <xdr:to>
      <xdr:col>6</xdr:col>
      <xdr:colOff>531656</xdr:colOff>
      <xdr:row>19</xdr:row>
      <xdr:rowOff>169181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53748FB-35D7-4A9E-9666-AC0CAA49C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91466" y="5096933"/>
          <a:ext cx="5476190" cy="1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93133</xdr:colOff>
      <xdr:row>31</xdr:row>
      <xdr:rowOff>16933</xdr:rowOff>
    </xdr:from>
    <xdr:to>
      <xdr:col>7</xdr:col>
      <xdr:colOff>458066</xdr:colOff>
      <xdr:row>44</xdr:row>
      <xdr:rowOff>37781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46D46-6305-4EF6-80C0-AD36BD137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0933" y="6570133"/>
          <a:ext cx="10000000" cy="25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0</xdr:rowOff>
    </xdr:from>
    <xdr:ext cx="987199" cy="444221"/>
    <xdr:pic>
      <xdr:nvPicPr>
        <xdr:cNvPr id="2" name="Imagen 1">
          <a:extLst>
            <a:ext uri="{FF2B5EF4-FFF2-40B4-BE49-F238E27FC236}">
              <a16:creationId xmlns:a16="http://schemas.microsoft.com/office/drawing/2014/main" id="{996398B7-8D00-4B4B-97A4-63CD04115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54200" y="0"/>
          <a:ext cx="987199" cy="444221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gor\AppData\Local\Microsoft\Windows\INetCache\Content.Outlook\QKJP45PJ\20201126%20Tribal%20Lands%20FWA%20Financial%20Model_v0.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hamad.alsulaiman/AppData/Local/Microsoft/Windows/INetCache/Content.Outlook/RMNBZYE5/Technical%20Evaluation%20-%20Regional%20Strategies%20v.01%20(0000000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_Teleworx/Facebook/USCx/Tribal%20Playbook/RFx%20Process%20&amp;%20Vendor%20Selection/Vendor%20Evaluation%20tool%20draf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cweb.eei.ericsson.se/eeinorn2_view/rxi_dept/processes/CCR/CCR_Form_RXI8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8.85.107.243\att-design\awg\AWG%20GPRS\from%20ned-Peng-GPRS-SGSN\GPRS%204.0\gp40-sgsn-ciq-prelimin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shboard"/>
      <sheetName val="HLD"/>
      <sheetName val="CAPEX"/>
      <sheetName val="OPEX"/>
      <sheetName val="Site Configurations"/>
      <sheetName val="HLD Dictionary"/>
    </sheetNames>
    <sheetDataSet>
      <sheetData sheetId="0"/>
      <sheetData sheetId="1">
        <row r="4">
          <cell r="C4" t="str">
            <v>Full Network</v>
          </cell>
          <cell r="H4">
            <v>1350</v>
          </cell>
        </row>
        <row r="5">
          <cell r="H5">
            <v>6</v>
          </cell>
        </row>
        <row r="9">
          <cell r="C9" t="str">
            <v>Centralized</v>
          </cell>
        </row>
        <row r="10">
          <cell r="C10" t="str">
            <v>Cloud</v>
          </cell>
        </row>
        <row r="11">
          <cell r="C11" t="str">
            <v>Cloud</v>
          </cell>
        </row>
        <row r="12">
          <cell r="C12">
            <v>0</v>
          </cell>
        </row>
        <row r="31">
          <cell r="C31">
            <v>0.25</v>
          </cell>
        </row>
        <row r="32">
          <cell r="C32">
            <v>0.05</v>
          </cell>
        </row>
        <row r="33">
          <cell r="C33">
            <v>10</v>
          </cell>
        </row>
        <row r="34">
          <cell r="C34">
            <v>0.5</v>
          </cell>
        </row>
      </sheetData>
      <sheetData sheetId="2"/>
      <sheetData sheetId="3"/>
      <sheetData sheetId="4"/>
      <sheetData sheetId="5">
        <row r="8">
          <cell r="C8">
            <v>1</v>
          </cell>
        </row>
        <row r="17">
          <cell r="G17">
            <v>5450</v>
          </cell>
        </row>
        <row r="23">
          <cell r="C23">
            <v>3</v>
          </cell>
        </row>
        <row r="32">
          <cell r="G32">
            <v>15950</v>
          </cell>
        </row>
        <row r="38">
          <cell r="C38">
            <v>4</v>
          </cell>
        </row>
        <row r="47">
          <cell r="G47">
            <v>21200</v>
          </cell>
        </row>
        <row r="58">
          <cell r="F58">
            <v>3</v>
          </cell>
        </row>
        <row r="68">
          <cell r="G68">
            <v>6000</v>
          </cell>
        </row>
        <row r="76">
          <cell r="F76">
            <v>3</v>
          </cell>
        </row>
        <row r="86">
          <cell r="G86">
            <v>3900</v>
          </cell>
        </row>
        <row r="94">
          <cell r="F94">
            <v>1</v>
          </cell>
        </row>
        <row r="101">
          <cell r="G101">
            <v>450</v>
          </cell>
        </row>
        <row r="109">
          <cell r="F109">
            <v>2</v>
          </cell>
        </row>
        <row r="117">
          <cell r="G117">
            <v>3100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 Sheet"/>
      <sheetName val="Sheet3"/>
    </sheetNames>
    <sheetDataSet>
      <sheetData sheetId="0"/>
      <sheetData sheetId="1">
        <row r="4">
          <cell r="A4">
            <v>0</v>
          </cell>
        </row>
        <row r="5">
          <cell r="A5">
            <v>0.5</v>
          </cell>
        </row>
        <row r="6">
          <cell r="A6">
            <v>0.7</v>
          </cell>
        </row>
        <row r="7">
          <cell r="A7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sulting Services Evaluation"/>
    </sheetNames>
    <sheetDataSet>
      <sheetData sheetId="0"/>
      <sheetData sheetId="1">
        <row r="73">
          <cell r="G73">
            <v>39.549999999999997</v>
          </cell>
          <cell r="H73">
            <v>54.24</v>
          </cell>
          <cell r="I73">
            <v>47.46</v>
          </cell>
          <cell r="J73">
            <v>40.68</v>
          </cell>
          <cell r="K73">
            <v>33.9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Hardware"/>
      <sheetName val="IP Parameters"/>
      <sheetName val="Expansion"/>
      <sheetName val="ATM layer for Script"/>
      <sheetName val="ATM"/>
      <sheetName val="Network Synchronisation"/>
      <sheetName val="IPoATM"/>
      <sheetName val="Network Plan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SN CIQ Gprs4.0"/>
      <sheetName val="General Info"/>
      <sheetName val="HW&amp;SW"/>
      <sheetName val="Gb"/>
      <sheetName val="LAC-RAC"/>
      <sheetName val="LP-DCS"/>
      <sheetName val="IDs-IP@"/>
      <sheetName val="Param"/>
      <sheetName val="Example-Gb"/>
      <sheetName val="IDs_IP_"/>
      <sheetName val="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Efficio 2016">
      <a:dk1>
        <a:srgbClr val="0D2240"/>
      </a:dk1>
      <a:lt1>
        <a:sysClr val="window" lastClr="FFFFFF"/>
      </a:lt1>
      <a:dk2>
        <a:srgbClr val="5E6A71"/>
      </a:dk2>
      <a:lt2>
        <a:srgbClr val="E7E6E6"/>
      </a:lt2>
      <a:accent1>
        <a:srgbClr val="0D2240"/>
      </a:accent1>
      <a:accent2>
        <a:srgbClr val="0073CF"/>
      </a:accent2>
      <a:accent3>
        <a:srgbClr val="A5A5A5"/>
      </a:accent3>
      <a:accent4>
        <a:srgbClr val="00AE65"/>
      </a:accent4>
      <a:accent5>
        <a:srgbClr val="E00034"/>
      </a:accent5>
      <a:accent6>
        <a:srgbClr val="67B2E8"/>
      </a:accent6>
      <a:hlink>
        <a:srgbClr val="0D2240"/>
      </a:hlink>
      <a:folHlink>
        <a:srgbClr val="F0AB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CD5D9-AEBE-43EA-813D-237483B29109}">
  <dimension ref="A5:O12"/>
  <sheetViews>
    <sheetView showGridLines="0" topLeftCell="A2" workbookViewId="0">
      <selection activeCell="G17" sqref="G17"/>
    </sheetView>
  </sheetViews>
  <sheetFormatPr defaultColWidth="11.42578125" defaultRowHeight="15" x14ac:dyDescent="0.25"/>
  <cols>
    <col min="1" max="1" width="4.5703125" style="16" customWidth="1"/>
    <col min="2" max="2" width="10.85546875" style="16" bestFit="1" customWidth="1"/>
    <col min="3" max="46" width="8.7109375" style="16" customWidth="1"/>
    <col min="47" max="16384" width="11.42578125" style="16"/>
  </cols>
  <sheetData>
    <row r="5" spans="1:15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ht="26.25" x14ac:dyDescent="0.4">
      <c r="A6" s="15"/>
      <c r="B6" s="105" t="s">
        <v>89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5"/>
    </row>
    <row r="7" spans="1:15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ht="21" x14ac:dyDescent="0.25">
      <c r="A8" s="15"/>
      <c r="B8" s="1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ht="21" x14ac:dyDescent="0.35">
      <c r="A10" s="15"/>
      <c r="B10" s="18" t="s">
        <v>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</sheetData>
  <mergeCells count="1">
    <mergeCell ref="B6:N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6828-77E3-4A79-B3FF-EEE8354B0EA4}">
  <dimension ref="B1:BC102"/>
  <sheetViews>
    <sheetView showGridLines="0" zoomScale="90" zoomScaleNormal="90" workbookViewId="0">
      <pane ySplit="1" topLeftCell="A2" activePane="bottomLeft" state="frozen"/>
      <selection pane="bottomLeft" activeCell="C4" sqref="C4"/>
    </sheetView>
  </sheetViews>
  <sheetFormatPr defaultColWidth="11.42578125" defaultRowHeight="16.5" x14ac:dyDescent="0.3"/>
  <cols>
    <col min="1" max="1" width="2.5703125" style="63" customWidth="1"/>
    <col min="2" max="5" width="26.5703125" style="63" customWidth="1"/>
    <col min="6" max="31" width="17.140625" style="63" customWidth="1"/>
    <col min="32" max="16384" width="11.42578125" style="63"/>
  </cols>
  <sheetData>
    <row r="1" spans="2:52" s="78" customFormat="1" ht="38.25" customHeight="1" x14ac:dyDescent="0.3">
      <c r="B1" s="79" t="s">
        <v>107</v>
      </c>
    </row>
    <row r="2" spans="2:52" ht="15" customHeight="1" x14ac:dyDescent="0.3"/>
    <row r="3" spans="2:52" s="75" customFormat="1" ht="32.25" customHeight="1" x14ac:dyDescent="0.25">
      <c r="B3" s="107" t="s">
        <v>127</v>
      </c>
      <c r="C3" s="107"/>
      <c r="D3" s="107"/>
      <c r="E3" s="107"/>
      <c r="F3" s="107"/>
      <c r="G3" s="77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</row>
    <row r="4" spans="2:52" ht="15" customHeight="1" x14ac:dyDescent="0.3">
      <c r="B4" s="70"/>
      <c r="C4" s="70"/>
      <c r="D4" s="70"/>
      <c r="E4" s="70"/>
      <c r="F4" s="70"/>
      <c r="G4" s="70"/>
    </row>
    <row r="5" spans="2:52" ht="15" customHeight="1" x14ac:dyDescent="0.3">
      <c r="B5" s="70"/>
      <c r="C5" s="70"/>
      <c r="D5" s="70"/>
      <c r="E5" s="70"/>
      <c r="F5" s="70"/>
      <c r="G5" s="70"/>
    </row>
    <row r="6" spans="2:52" ht="15" customHeight="1" thickBot="1" x14ac:dyDescent="0.35">
      <c r="B6" s="82" t="s">
        <v>106</v>
      </c>
      <c r="C6" s="72"/>
      <c r="D6" s="72"/>
      <c r="E6" s="72"/>
      <c r="F6" s="72"/>
      <c r="G6" s="72"/>
    </row>
    <row r="7" spans="2:52" ht="15" customHeight="1" x14ac:dyDescent="0.3">
      <c r="B7" s="70"/>
      <c r="C7" s="70"/>
      <c r="D7" s="70"/>
      <c r="E7" s="70"/>
      <c r="F7" s="70"/>
      <c r="G7" s="70"/>
    </row>
    <row r="8" spans="2:52" ht="15" customHeight="1" x14ac:dyDescent="0.3">
      <c r="B8" s="70" t="s">
        <v>105</v>
      </c>
      <c r="C8" s="70"/>
      <c r="D8" s="70"/>
      <c r="E8" s="70"/>
      <c r="F8" s="70"/>
      <c r="G8" s="70"/>
    </row>
    <row r="9" spans="2:52" ht="15" customHeight="1" x14ac:dyDescent="0.3">
      <c r="B9" s="70"/>
      <c r="C9" s="74"/>
      <c r="D9" s="70"/>
      <c r="E9" s="70"/>
      <c r="F9" s="70"/>
      <c r="G9" s="70"/>
    </row>
    <row r="10" spans="2:52" ht="15" customHeight="1" x14ac:dyDescent="0.3">
      <c r="B10" s="70" t="s">
        <v>104</v>
      </c>
      <c r="C10" s="65"/>
      <c r="D10" s="70"/>
      <c r="E10" s="70"/>
      <c r="F10" s="70"/>
      <c r="G10" s="70"/>
    </row>
    <row r="11" spans="2:52" ht="15" customHeight="1" x14ac:dyDescent="0.3">
      <c r="B11" s="70"/>
      <c r="C11" s="73"/>
      <c r="D11" s="70"/>
      <c r="E11" s="70"/>
      <c r="F11" s="70"/>
      <c r="G11" s="70"/>
    </row>
    <row r="12" spans="2:52" ht="15" customHeight="1" x14ac:dyDescent="0.3">
      <c r="B12" s="70"/>
      <c r="C12" s="65"/>
      <c r="D12" s="70"/>
      <c r="E12" s="70"/>
      <c r="F12" s="70"/>
      <c r="G12" s="70"/>
    </row>
    <row r="13" spans="2:52" ht="15" customHeight="1" x14ac:dyDescent="0.3">
      <c r="B13" s="108" t="s">
        <v>103</v>
      </c>
      <c r="C13" s="108"/>
      <c r="D13" s="108"/>
      <c r="E13" s="108"/>
      <c r="F13" s="108"/>
      <c r="G13" s="70"/>
    </row>
    <row r="14" spans="2:52" ht="15" customHeight="1" x14ac:dyDescent="0.3">
      <c r="B14" s="70"/>
      <c r="C14" s="65"/>
      <c r="D14" s="70"/>
      <c r="E14" s="70"/>
      <c r="F14" s="70"/>
      <c r="G14" s="70"/>
    </row>
    <row r="15" spans="2:52" ht="15" customHeight="1" x14ac:dyDescent="0.3">
      <c r="B15" s="70"/>
      <c r="C15" s="65"/>
      <c r="D15" s="70"/>
      <c r="E15" s="70"/>
      <c r="F15" s="70"/>
      <c r="G15" s="70"/>
    </row>
    <row r="16" spans="2:52" ht="15" customHeight="1" x14ac:dyDescent="0.3">
      <c r="B16" s="70"/>
      <c r="C16" s="65"/>
      <c r="D16" s="70"/>
      <c r="E16" s="70"/>
      <c r="F16" s="70"/>
      <c r="G16" s="70"/>
    </row>
    <row r="17" spans="2:8" ht="15" customHeight="1" x14ac:dyDescent="0.3">
      <c r="B17" s="70" t="s">
        <v>102</v>
      </c>
      <c r="C17" s="65"/>
      <c r="D17" s="70"/>
      <c r="E17" s="70"/>
      <c r="F17" s="70"/>
      <c r="G17" s="70"/>
    </row>
    <row r="18" spans="2:8" ht="15" customHeight="1" x14ac:dyDescent="0.3">
      <c r="B18" s="70"/>
      <c r="C18" s="65"/>
      <c r="D18" s="70"/>
      <c r="E18" s="70"/>
      <c r="F18" s="70"/>
      <c r="G18" s="70"/>
    </row>
    <row r="19" spans="2:8" ht="15" customHeight="1" x14ac:dyDescent="0.3">
      <c r="B19" s="70"/>
      <c r="C19" s="65"/>
      <c r="D19" s="70"/>
      <c r="E19" s="70"/>
      <c r="F19" s="70"/>
      <c r="G19" s="70"/>
    </row>
    <row r="20" spans="2:8" ht="15" customHeight="1" x14ac:dyDescent="0.3">
      <c r="B20" s="70"/>
      <c r="C20" s="65"/>
      <c r="D20" s="70"/>
      <c r="E20" s="70"/>
      <c r="F20" s="70"/>
      <c r="G20" s="70"/>
    </row>
    <row r="21" spans="2:8" ht="15" customHeight="1" x14ac:dyDescent="0.3">
      <c r="B21" s="70"/>
      <c r="C21" s="65"/>
      <c r="D21" s="70"/>
      <c r="E21" s="70"/>
      <c r="F21" s="70"/>
      <c r="G21" s="70"/>
    </row>
    <row r="22" spans="2:8" ht="15" customHeight="1" x14ac:dyDescent="0.3">
      <c r="B22" s="70"/>
      <c r="C22" s="65"/>
      <c r="D22" s="70"/>
      <c r="E22" s="70"/>
      <c r="F22" s="70"/>
      <c r="G22" s="70"/>
    </row>
    <row r="23" spans="2:8" ht="15" customHeight="1" thickBot="1" x14ac:dyDescent="0.35">
      <c r="B23" s="82" t="s">
        <v>91</v>
      </c>
      <c r="C23" s="72"/>
      <c r="D23" s="72"/>
      <c r="E23" s="72"/>
      <c r="F23" s="72"/>
      <c r="G23" s="72"/>
    </row>
    <row r="24" spans="2:8" ht="15" customHeight="1" x14ac:dyDescent="0.3">
      <c r="B24" s="70" t="s">
        <v>121</v>
      </c>
      <c r="C24" s="65"/>
      <c r="D24" s="70"/>
      <c r="E24" s="70"/>
      <c r="F24" s="70"/>
      <c r="G24" s="70"/>
    </row>
    <row r="25" spans="2:8" ht="15" customHeight="1" x14ac:dyDescent="0.3">
      <c r="B25" s="71"/>
      <c r="C25" s="108"/>
      <c r="D25" s="108"/>
      <c r="E25" s="108"/>
      <c r="F25" s="108"/>
      <c r="G25" s="64"/>
      <c r="H25" s="64"/>
    </row>
    <row r="26" spans="2:8" x14ac:dyDescent="0.3">
      <c r="B26" s="81" t="s">
        <v>117</v>
      </c>
    </row>
    <row r="27" spans="2:8" ht="15" customHeight="1" x14ac:dyDescent="0.3">
      <c r="B27" s="71"/>
      <c r="C27" s="70"/>
      <c r="D27" s="70"/>
      <c r="E27" s="70"/>
      <c r="F27" s="70"/>
      <c r="G27" s="64"/>
      <c r="H27" s="64"/>
    </row>
    <row r="28" spans="2:8" ht="15" customHeight="1" x14ac:dyDescent="0.3">
      <c r="B28" s="71" t="s">
        <v>113</v>
      </c>
      <c r="C28" s="70"/>
      <c r="D28" s="70"/>
      <c r="E28" s="70"/>
      <c r="F28" s="70"/>
      <c r="G28" s="64"/>
      <c r="H28" s="64"/>
    </row>
    <row r="29" spans="2:8" ht="15" customHeight="1" x14ac:dyDescent="0.3">
      <c r="B29" s="71"/>
      <c r="C29" s="70"/>
      <c r="D29" s="70"/>
      <c r="E29" s="70"/>
      <c r="F29" s="70"/>
      <c r="G29" s="64"/>
      <c r="H29" s="64"/>
    </row>
    <row r="30" spans="2:8" ht="15" customHeight="1" x14ac:dyDescent="0.3">
      <c r="B30" s="71" t="s">
        <v>122</v>
      </c>
      <c r="C30" s="70"/>
      <c r="D30" s="70"/>
      <c r="E30" s="70"/>
      <c r="F30" s="70"/>
      <c r="G30" s="64"/>
      <c r="H30" s="64"/>
    </row>
    <row r="31" spans="2:8" ht="15" customHeight="1" x14ac:dyDescent="0.3">
      <c r="B31" s="71"/>
      <c r="C31" s="70"/>
      <c r="D31" s="70"/>
      <c r="E31" s="70"/>
      <c r="F31" s="70"/>
      <c r="G31" s="64"/>
      <c r="H31" s="64"/>
    </row>
    <row r="32" spans="2:8" ht="15" customHeight="1" x14ac:dyDescent="0.3">
      <c r="B32" s="71"/>
      <c r="C32" s="70"/>
      <c r="D32" s="70"/>
      <c r="E32" s="70"/>
      <c r="F32" s="70"/>
      <c r="G32" s="64"/>
      <c r="H32" s="64"/>
    </row>
    <row r="33" spans="2:8" ht="15" customHeight="1" x14ac:dyDescent="0.3">
      <c r="B33" s="71"/>
      <c r="C33" s="70"/>
      <c r="D33" s="70"/>
      <c r="E33" s="70"/>
      <c r="F33" s="70"/>
      <c r="G33" s="64"/>
      <c r="H33" s="64"/>
    </row>
    <row r="34" spans="2:8" ht="15" customHeight="1" x14ac:dyDescent="0.3">
      <c r="B34" s="71"/>
      <c r="C34" s="70"/>
      <c r="D34" s="70"/>
      <c r="E34" s="70"/>
      <c r="F34" s="70"/>
      <c r="G34" s="64"/>
      <c r="H34" s="64"/>
    </row>
    <row r="35" spans="2:8" ht="15" customHeight="1" x14ac:dyDescent="0.3">
      <c r="B35" s="71"/>
      <c r="C35" s="70"/>
      <c r="D35" s="70"/>
      <c r="E35" s="70"/>
      <c r="F35" s="70"/>
      <c r="G35" s="64"/>
      <c r="H35" s="64"/>
    </row>
    <row r="36" spans="2:8" ht="15" customHeight="1" x14ac:dyDescent="0.3">
      <c r="B36" s="71"/>
      <c r="C36" s="70"/>
      <c r="D36" s="70"/>
      <c r="E36" s="70"/>
      <c r="F36" s="70"/>
      <c r="G36" s="64"/>
      <c r="H36" s="64"/>
    </row>
    <row r="37" spans="2:8" ht="15" customHeight="1" x14ac:dyDescent="0.3">
      <c r="B37" s="71"/>
      <c r="C37" s="70"/>
      <c r="D37" s="70"/>
      <c r="E37" s="70"/>
      <c r="F37" s="70"/>
      <c r="G37" s="64"/>
      <c r="H37" s="64"/>
    </row>
    <row r="38" spans="2:8" ht="15" customHeight="1" x14ac:dyDescent="0.3">
      <c r="B38" s="71"/>
      <c r="C38" s="70"/>
      <c r="D38" s="70"/>
      <c r="E38" s="70"/>
      <c r="F38" s="70"/>
      <c r="G38" s="64"/>
      <c r="H38" s="64"/>
    </row>
    <row r="39" spans="2:8" ht="15" customHeight="1" x14ac:dyDescent="0.3">
      <c r="B39" s="71"/>
      <c r="C39" s="70"/>
      <c r="D39" s="70"/>
      <c r="E39" s="70"/>
      <c r="F39" s="70"/>
      <c r="G39" s="64"/>
      <c r="H39" s="64"/>
    </row>
    <row r="40" spans="2:8" ht="15" customHeight="1" x14ac:dyDescent="0.3">
      <c r="G40" s="64"/>
      <c r="H40" s="64"/>
    </row>
    <row r="41" spans="2:8" ht="15" customHeight="1" x14ac:dyDescent="0.3">
      <c r="G41" s="64"/>
      <c r="H41" s="64"/>
    </row>
    <row r="42" spans="2:8" ht="15" customHeight="1" x14ac:dyDescent="0.3">
      <c r="G42" s="64"/>
      <c r="H42" s="64"/>
    </row>
    <row r="43" spans="2:8" ht="15" customHeight="1" x14ac:dyDescent="0.3">
      <c r="G43" s="64"/>
      <c r="H43" s="64"/>
    </row>
    <row r="44" spans="2:8" ht="15" customHeight="1" x14ac:dyDescent="0.3">
      <c r="G44" s="64"/>
      <c r="H44" s="64"/>
    </row>
    <row r="47" spans="2:8" ht="15" customHeight="1" thickBot="1" x14ac:dyDescent="0.35">
      <c r="B47" s="82" t="s">
        <v>114</v>
      </c>
      <c r="C47" s="72"/>
      <c r="D47" s="72"/>
      <c r="E47" s="72"/>
      <c r="F47" s="72"/>
      <c r="G47" s="72"/>
    </row>
    <row r="48" spans="2:8" ht="15" customHeight="1" x14ac:dyDescent="0.3">
      <c r="B48" s="70" t="s">
        <v>115</v>
      </c>
      <c r="C48" s="65"/>
      <c r="D48" s="70"/>
      <c r="E48" s="70"/>
      <c r="F48" s="70"/>
      <c r="G48" s="70"/>
    </row>
    <row r="49" spans="2:55" ht="15" customHeight="1" x14ac:dyDescent="0.3">
      <c r="B49"/>
      <c r="C49"/>
      <c r="D49"/>
      <c r="E49"/>
      <c r="F49"/>
      <c r="G49" s="64"/>
      <c r="H49" s="64"/>
    </row>
    <row r="50" spans="2:55" ht="15" customHeight="1" x14ac:dyDescent="0.3">
      <c r="B50" s="109"/>
      <c r="C50" s="109"/>
      <c r="D50" s="109"/>
      <c r="E50" s="109"/>
      <c r="F50" s="109"/>
      <c r="G50" s="64"/>
      <c r="H50" s="64"/>
    </row>
    <row r="51" spans="2:55" ht="15" customHeight="1" x14ac:dyDescent="0.3"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</row>
    <row r="52" spans="2:55" ht="15" customHeight="1" x14ac:dyDescent="0.3"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9"/>
    </row>
    <row r="53" spans="2:55" ht="15" customHeight="1" x14ac:dyDescent="0.3"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8"/>
    </row>
    <row r="54" spans="2:55" ht="15" customHeight="1" x14ac:dyDescent="0.3"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8"/>
    </row>
    <row r="55" spans="2:55" ht="15" customHeight="1" x14ac:dyDescent="0.3"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8"/>
    </row>
    <row r="56" spans="2:55" ht="15" customHeight="1" x14ac:dyDescent="0.3"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8"/>
    </row>
    <row r="57" spans="2:55" ht="15" customHeight="1" x14ac:dyDescent="0.3"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8"/>
    </row>
    <row r="58" spans="2:55" ht="15" customHeight="1" x14ac:dyDescent="0.3">
      <c r="B58" s="109" t="s">
        <v>108</v>
      </c>
      <c r="C58" s="109"/>
      <c r="D58" s="109"/>
      <c r="E58" s="109"/>
      <c r="F58" s="109"/>
      <c r="G58" s="64"/>
      <c r="H58" s="64"/>
    </row>
    <row r="59" spans="2:55" ht="15" customHeight="1" x14ac:dyDescent="0.3">
      <c r="B59" s="109"/>
      <c r="C59" s="109"/>
      <c r="D59" s="109"/>
      <c r="E59" s="109"/>
      <c r="F59" s="109"/>
      <c r="G59" s="64"/>
      <c r="H59" s="64"/>
    </row>
    <row r="60" spans="2:55" ht="15" customHeight="1" x14ac:dyDescent="0.3">
      <c r="B60" s="109" t="s">
        <v>118</v>
      </c>
      <c r="C60" s="109"/>
      <c r="D60" s="109"/>
      <c r="E60" s="109"/>
      <c r="F60" s="109"/>
      <c r="G60" s="64"/>
      <c r="H60" s="64"/>
    </row>
    <row r="61" spans="2:55" ht="15" customHeight="1" x14ac:dyDescent="0.3">
      <c r="B61" s="111" t="s">
        <v>123</v>
      </c>
      <c r="C61" s="111"/>
      <c r="D61" s="111"/>
      <c r="E61" s="111"/>
      <c r="F61" s="111"/>
      <c r="G61" s="64"/>
      <c r="H61" s="64"/>
    </row>
    <row r="62" spans="2:55" ht="15" customHeight="1" x14ac:dyDescent="0.3">
      <c r="B62" s="111"/>
      <c r="C62" s="111"/>
      <c r="D62" s="111"/>
      <c r="E62" s="111"/>
      <c r="F62" s="111"/>
      <c r="G62" s="64"/>
      <c r="H62" s="64"/>
    </row>
    <row r="63" spans="2:55" ht="15" customHeight="1" x14ac:dyDescent="0.3">
      <c r="B63"/>
      <c r="C63"/>
      <c r="D63"/>
      <c r="E63"/>
      <c r="F63"/>
      <c r="G63" s="64"/>
      <c r="H63" s="64"/>
    </row>
    <row r="64" spans="2:55" ht="15" customHeight="1" x14ac:dyDescent="0.3">
      <c r="B64" s="109" t="s">
        <v>109</v>
      </c>
      <c r="C64" s="109"/>
      <c r="D64" s="109"/>
      <c r="E64" s="109"/>
      <c r="F64" s="109"/>
      <c r="G64" s="64"/>
      <c r="H64" s="64"/>
    </row>
    <row r="65" spans="2:55" ht="15" customHeight="1" x14ac:dyDescent="0.3">
      <c r="B65" s="111" t="s">
        <v>110</v>
      </c>
      <c r="C65" s="111"/>
      <c r="D65" s="111"/>
      <c r="E65" s="111"/>
      <c r="F65" s="111"/>
      <c r="G65" s="64"/>
      <c r="H65" s="64"/>
    </row>
    <row r="66" spans="2:55" ht="15" customHeight="1" x14ac:dyDescent="0.3">
      <c r="B66" s="111"/>
      <c r="C66" s="111"/>
      <c r="D66" s="111"/>
      <c r="E66" s="111"/>
      <c r="F66" s="111"/>
      <c r="G66" s="64"/>
      <c r="H66" s="64"/>
    </row>
    <row r="67" spans="2:55" ht="15" customHeight="1" x14ac:dyDescent="0.3">
      <c r="B67" s="67"/>
      <c r="C67" s="67"/>
      <c r="D67" s="67"/>
      <c r="E67" s="67"/>
      <c r="F67" s="67"/>
      <c r="G67" s="64"/>
      <c r="H67" s="64"/>
    </row>
    <row r="68" spans="2:55" ht="15" customHeight="1" x14ac:dyDescent="0.3">
      <c r="B68" s="109" t="s">
        <v>112</v>
      </c>
      <c r="C68" s="109"/>
      <c r="D68" s="109"/>
      <c r="E68" s="109"/>
      <c r="F68" s="109"/>
      <c r="G68" s="64"/>
      <c r="H68" s="64"/>
    </row>
    <row r="69" spans="2:55" ht="15" customHeight="1" x14ac:dyDescent="0.3">
      <c r="B69"/>
      <c r="C69"/>
      <c r="D69"/>
      <c r="E69"/>
      <c r="F69"/>
      <c r="G69" s="64"/>
      <c r="H69" s="64"/>
    </row>
    <row r="70" spans="2:55" ht="15" customHeight="1" thickBot="1" x14ac:dyDescent="0.35">
      <c r="B70" s="82" t="s">
        <v>116</v>
      </c>
      <c r="C70" s="72"/>
      <c r="D70" s="72"/>
      <c r="E70" s="72"/>
      <c r="F70" s="72"/>
      <c r="G70" s="72"/>
    </row>
    <row r="71" spans="2:55" ht="15" customHeight="1" x14ac:dyDescent="0.3">
      <c r="B71" s="70" t="s">
        <v>124</v>
      </c>
      <c r="C71" s="65"/>
      <c r="D71" s="70"/>
      <c r="E71" s="70"/>
      <c r="F71" s="70"/>
      <c r="G71" s="70"/>
    </row>
    <row r="72" spans="2:55" ht="15" customHeight="1" x14ac:dyDescent="0.3"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8"/>
    </row>
    <row r="73" spans="2:55" ht="15" customHeight="1" x14ac:dyDescent="0.3"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5"/>
    </row>
    <row r="74" spans="2:55" ht="15" customHeight="1" x14ac:dyDescent="0.3"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5"/>
    </row>
    <row r="75" spans="2:55" ht="15" customHeight="1" x14ac:dyDescent="0.3">
      <c r="G75" s="64"/>
      <c r="H75" s="64"/>
    </row>
    <row r="76" spans="2:55" ht="15" customHeight="1" x14ac:dyDescent="0.3">
      <c r="B76" s="64"/>
      <c r="C76" s="110"/>
      <c r="D76" s="110"/>
      <c r="E76" s="110"/>
      <c r="F76" s="110"/>
      <c r="G76" s="64"/>
      <c r="H76" s="64"/>
    </row>
    <row r="77" spans="2:55" ht="15" customHeight="1" x14ac:dyDescent="0.3">
      <c r="B77" s="64"/>
      <c r="C77" s="110"/>
      <c r="D77" s="110"/>
      <c r="E77" s="110"/>
      <c r="F77" s="110"/>
      <c r="G77" s="64"/>
      <c r="H77" s="64"/>
    </row>
    <row r="78" spans="2:55" ht="15" customHeight="1" x14ac:dyDescent="0.3">
      <c r="B78" s="109" t="s">
        <v>125</v>
      </c>
      <c r="C78" s="109"/>
      <c r="D78" s="109"/>
      <c r="E78" s="109"/>
      <c r="F78" s="109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8"/>
    </row>
    <row r="79" spans="2:55" ht="15" customHeight="1" x14ac:dyDescent="0.3">
      <c r="B79" s="109" t="s">
        <v>126</v>
      </c>
      <c r="C79" s="109"/>
      <c r="D79" s="109"/>
      <c r="E79" s="109"/>
      <c r="F79" s="109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8"/>
    </row>
    <row r="81" spans="2:8" ht="15" customHeight="1" x14ac:dyDescent="0.3">
      <c r="B81" s="64"/>
      <c r="C81" s="110"/>
      <c r="D81" s="110"/>
      <c r="E81" s="110"/>
      <c r="F81" s="110"/>
      <c r="G81" s="64"/>
      <c r="H81" s="64"/>
    </row>
    <row r="82" spans="2:8" ht="15" customHeight="1" x14ac:dyDescent="0.3">
      <c r="B82" s="64"/>
      <c r="C82" s="110"/>
      <c r="D82" s="110"/>
      <c r="E82" s="110"/>
      <c r="F82" s="110"/>
      <c r="G82" s="64"/>
      <c r="H82" s="64"/>
    </row>
    <row r="83" spans="2:8" ht="15" customHeight="1" x14ac:dyDescent="0.3">
      <c r="B83" s="64"/>
      <c r="C83" s="110"/>
      <c r="D83" s="110"/>
      <c r="E83" s="110"/>
      <c r="F83" s="110"/>
      <c r="G83" s="64"/>
      <c r="H83" s="64"/>
    </row>
    <row r="84" spans="2:8" x14ac:dyDescent="0.3">
      <c r="B84" s="64"/>
      <c r="C84" s="110"/>
      <c r="D84" s="110"/>
      <c r="E84" s="110"/>
      <c r="F84" s="110"/>
      <c r="G84" s="64"/>
      <c r="H84" s="64"/>
    </row>
    <row r="85" spans="2:8" x14ac:dyDescent="0.3">
      <c r="B85" s="64"/>
      <c r="C85" s="110"/>
      <c r="D85" s="110"/>
      <c r="E85" s="110"/>
      <c r="F85" s="110"/>
      <c r="G85" s="64"/>
      <c r="H85" s="64"/>
    </row>
    <row r="86" spans="2:8" x14ac:dyDescent="0.3">
      <c r="B86" s="64"/>
      <c r="C86" s="110"/>
      <c r="D86" s="110"/>
      <c r="E86" s="110"/>
      <c r="F86" s="110"/>
      <c r="G86" s="64"/>
      <c r="H86" s="64"/>
    </row>
    <row r="87" spans="2:8" x14ac:dyDescent="0.3">
      <c r="B87" s="64"/>
      <c r="C87" s="110"/>
      <c r="D87" s="110"/>
      <c r="E87" s="110"/>
      <c r="F87" s="110"/>
      <c r="G87" s="64"/>
      <c r="H87" s="64"/>
    </row>
    <row r="88" spans="2:8" x14ac:dyDescent="0.3">
      <c r="B88" s="64"/>
      <c r="C88" s="110"/>
      <c r="D88" s="110"/>
      <c r="E88" s="110"/>
      <c r="F88" s="110"/>
      <c r="G88" s="64"/>
      <c r="H88" s="64"/>
    </row>
    <row r="89" spans="2:8" x14ac:dyDescent="0.3">
      <c r="B89" s="64"/>
      <c r="C89" s="64"/>
      <c r="D89" s="64"/>
      <c r="E89" s="64"/>
      <c r="F89" s="64"/>
      <c r="G89" s="64"/>
      <c r="H89" s="64"/>
    </row>
    <row r="90" spans="2:8" x14ac:dyDescent="0.3">
      <c r="B90" s="64"/>
      <c r="C90" s="64"/>
      <c r="D90" s="64"/>
      <c r="E90" s="64"/>
      <c r="F90" s="64"/>
      <c r="G90" s="64"/>
      <c r="H90" s="64"/>
    </row>
    <row r="91" spans="2:8" x14ac:dyDescent="0.3">
      <c r="B91" s="64"/>
      <c r="C91" s="64"/>
      <c r="D91" s="64"/>
      <c r="E91" s="64"/>
      <c r="F91" s="64"/>
      <c r="G91" s="64"/>
      <c r="H91" s="64"/>
    </row>
    <row r="92" spans="2:8" x14ac:dyDescent="0.3">
      <c r="B92" s="64"/>
      <c r="C92" s="64"/>
      <c r="D92" s="64"/>
      <c r="E92" s="64"/>
      <c r="F92" s="64"/>
      <c r="G92" s="64"/>
      <c r="H92" s="64"/>
    </row>
    <row r="93" spans="2:8" x14ac:dyDescent="0.3">
      <c r="B93" s="64"/>
      <c r="C93" s="64"/>
      <c r="D93" s="64"/>
      <c r="E93" s="64"/>
      <c r="F93" s="64"/>
      <c r="G93" s="64"/>
      <c r="H93" s="64"/>
    </row>
    <row r="94" spans="2:8" x14ac:dyDescent="0.3">
      <c r="B94" s="64"/>
      <c r="C94" s="64"/>
      <c r="D94" s="64"/>
      <c r="E94" s="64"/>
      <c r="F94" s="64"/>
      <c r="G94" s="64"/>
      <c r="H94" s="64"/>
    </row>
    <row r="95" spans="2:8" x14ac:dyDescent="0.3">
      <c r="B95" s="64"/>
      <c r="C95" s="64"/>
      <c r="D95" s="64"/>
      <c r="E95" s="64"/>
      <c r="F95" s="64"/>
      <c r="G95" s="64"/>
      <c r="H95" s="64"/>
    </row>
    <row r="96" spans="2:8" x14ac:dyDescent="0.3">
      <c r="B96" s="64"/>
      <c r="C96" s="64"/>
      <c r="D96" s="64"/>
      <c r="E96" s="64"/>
      <c r="F96" s="64"/>
      <c r="G96" s="64"/>
      <c r="H96" s="64"/>
    </row>
    <row r="97" spans="2:8" x14ac:dyDescent="0.3">
      <c r="B97" s="64"/>
      <c r="C97" s="64"/>
      <c r="D97" s="64"/>
      <c r="E97" s="64"/>
      <c r="F97" s="64"/>
      <c r="G97" s="64"/>
      <c r="H97" s="64"/>
    </row>
    <row r="98" spans="2:8" x14ac:dyDescent="0.3">
      <c r="B98" s="64"/>
      <c r="C98" s="64"/>
      <c r="D98" s="64"/>
      <c r="E98" s="64"/>
      <c r="F98" s="64"/>
      <c r="G98" s="64"/>
      <c r="H98" s="64"/>
    </row>
    <row r="99" spans="2:8" x14ac:dyDescent="0.3">
      <c r="B99" s="64"/>
      <c r="C99" s="64"/>
      <c r="D99" s="64"/>
      <c r="E99" s="64"/>
      <c r="F99" s="64"/>
      <c r="G99" s="64"/>
      <c r="H99" s="64"/>
    </row>
    <row r="100" spans="2:8" x14ac:dyDescent="0.3">
      <c r="B100" s="64"/>
      <c r="C100" s="64"/>
      <c r="D100" s="64"/>
      <c r="E100" s="64"/>
      <c r="F100" s="64"/>
      <c r="G100" s="64"/>
      <c r="H100" s="64"/>
    </row>
    <row r="101" spans="2:8" x14ac:dyDescent="0.3">
      <c r="B101" s="64"/>
      <c r="C101" s="64"/>
      <c r="D101" s="64"/>
      <c r="E101" s="64"/>
      <c r="F101" s="64"/>
      <c r="G101" s="64"/>
      <c r="H101" s="64"/>
    </row>
    <row r="102" spans="2:8" x14ac:dyDescent="0.3">
      <c r="B102" s="64"/>
      <c r="C102" s="64"/>
      <c r="D102" s="64"/>
      <c r="E102" s="64"/>
      <c r="F102" s="64"/>
      <c r="G102" s="64"/>
      <c r="H102" s="64"/>
    </row>
  </sheetData>
  <mergeCells count="23">
    <mergeCell ref="B60:F60"/>
    <mergeCell ref="B58:F58"/>
    <mergeCell ref="B59:F59"/>
    <mergeCell ref="B64:F64"/>
    <mergeCell ref="B68:F68"/>
    <mergeCell ref="B61:F62"/>
    <mergeCell ref="B65:F66"/>
    <mergeCell ref="B3:F3"/>
    <mergeCell ref="B13:F13"/>
    <mergeCell ref="B50:F50"/>
    <mergeCell ref="C25:F25"/>
    <mergeCell ref="C88:F88"/>
    <mergeCell ref="C81:F81"/>
    <mergeCell ref="C82:F82"/>
    <mergeCell ref="C83:F83"/>
    <mergeCell ref="C84:F84"/>
    <mergeCell ref="C85:F85"/>
    <mergeCell ref="C86:F86"/>
    <mergeCell ref="C76:F76"/>
    <mergeCell ref="C77:F77"/>
    <mergeCell ref="C87:F87"/>
    <mergeCell ref="B78:F78"/>
    <mergeCell ref="B79:F7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247C-FAD6-4968-B581-54A1DD7FA60A}">
  <sheetPr>
    <pageSetUpPr fitToPage="1"/>
  </sheetPr>
  <dimension ref="B1:AJ78"/>
  <sheetViews>
    <sheetView tabSelected="1" topLeftCell="B6" zoomScale="63" zoomScaleNormal="50" workbookViewId="0">
      <selection activeCell="B22" sqref="B22:O22"/>
    </sheetView>
  </sheetViews>
  <sheetFormatPr defaultColWidth="8.7109375" defaultRowHeight="14.25" x14ac:dyDescent="0.2"/>
  <cols>
    <col min="1" max="1" width="2.42578125" style="1" customWidth="1"/>
    <col min="2" max="2" width="19.42578125" style="1" customWidth="1"/>
    <col min="3" max="3" width="34" style="26" customWidth="1"/>
    <col min="4" max="4" width="20.85546875" style="10" customWidth="1"/>
    <col min="5" max="5" width="36.7109375" style="2" customWidth="1"/>
    <col min="6" max="6" width="22" style="2" customWidth="1"/>
    <col min="7" max="17" width="24.7109375" style="12" customWidth="1"/>
    <col min="18" max="18" width="47.7109375" style="12" customWidth="1"/>
    <col min="19" max="16384" width="8.7109375" style="1"/>
  </cols>
  <sheetData>
    <row r="1" spans="2:36" s="57" customFormat="1" ht="38.25" customHeight="1" thickBot="1" x14ac:dyDescent="0.3">
      <c r="B1" s="58" t="s">
        <v>17</v>
      </c>
      <c r="C1" s="59"/>
    </row>
    <row r="2" spans="2:36" s="44" customFormat="1" ht="23.45" customHeight="1" x14ac:dyDescent="0.25">
      <c r="B2" s="45"/>
      <c r="C2" s="46"/>
    </row>
    <row r="3" spans="2:36" s="44" customFormat="1" ht="26.45" customHeight="1" x14ac:dyDescent="0.35">
      <c r="B3" s="112" t="s">
        <v>91</v>
      </c>
      <c r="C3" s="112"/>
      <c r="D3" s="112"/>
      <c r="E3" s="112"/>
      <c r="F3" s="112"/>
      <c r="G3" s="112"/>
      <c r="H3" s="112"/>
    </row>
    <row r="4" spans="2:36" s="44" customFormat="1" ht="19.149999999999999" customHeight="1" x14ac:dyDescent="0.3">
      <c r="B4" s="80" t="s">
        <v>111</v>
      </c>
      <c r="C4" s="80" t="s">
        <v>133</v>
      </c>
      <c r="D4" s="80" t="s">
        <v>128</v>
      </c>
      <c r="E4" s="80" t="s">
        <v>129</v>
      </c>
      <c r="F4" s="80" t="s">
        <v>130</v>
      </c>
      <c r="G4" s="80" t="s">
        <v>131</v>
      </c>
      <c r="H4" s="80" t="s">
        <v>132</v>
      </c>
    </row>
    <row r="5" spans="2:36" s="44" customFormat="1" ht="31.15" customHeight="1" x14ac:dyDescent="0.25">
      <c r="B5" s="56" t="s">
        <v>96</v>
      </c>
      <c r="C5" s="86">
        <v>10</v>
      </c>
      <c r="D5" s="104">
        <f>SUM(G16:G20)</f>
        <v>10</v>
      </c>
      <c r="E5" s="104">
        <f>SUM(I16:I20)</f>
        <v>10</v>
      </c>
      <c r="F5" s="104">
        <f>SUM(K16:K20)</f>
        <v>10</v>
      </c>
      <c r="G5" s="104">
        <f>SUM(M16:M20)</f>
        <v>10</v>
      </c>
      <c r="H5" s="104">
        <f>SUM(O16:O20)</f>
        <v>10</v>
      </c>
    </row>
    <row r="6" spans="2:36" s="44" customFormat="1" ht="57.6" customHeight="1" x14ac:dyDescent="0.25">
      <c r="B6" s="56" t="s">
        <v>99</v>
      </c>
      <c r="C6" s="86">
        <v>30</v>
      </c>
      <c r="D6" s="104">
        <f>SUM(G26:G52)</f>
        <v>29.999999999999996</v>
      </c>
      <c r="E6" s="104">
        <f>I26</f>
        <v>2.7272727272727271</v>
      </c>
      <c r="F6" s="104">
        <f>K26</f>
        <v>2.7272727272727271</v>
      </c>
      <c r="G6" s="104">
        <f>M26</f>
        <v>2.7272727272727271</v>
      </c>
      <c r="H6" s="104">
        <f>O26</f>
        <v>2.7272727272727271</v>
      </c>
    </row>
    <row r="7" spans="2:36" ht="47.45" customHeight="1" x14ac:dyDescent="0.25">
      <c r="B7" s="56" t="s">
        <v>134</v>
      </c>
      <c r="C7" s="86">
        <v>20</v>
      </c>
      <c r="D7" s="104">
        <f>SUM(G58:G72)</f>
        <v>19.157894736842103</v>
      </c>
      <c r="E7" s="104">
        <f>SUM(I28:I29)</f>
        <v>2.0454545454545454</v>
      </c>
      <c r="F7" s="104">
        <f>SUM(K28:K29)</f>
        <v>2.0454545454545454</v>
      </c>
      <c r="G7" s="104">
        <f>SUM(M28:M29)</f>
        <v>2.0454545454545454</v>
      </c>
      <c r="H7" s="104">
        <f>SUM(O28:O29)</f>
        <v>2.0454545454545454</v>
      </c>
      <c r="J7" s="1"/>
      <c r="K7" s="1"/>
      <c r="L7" s="1"/>
      <c r="M7" s="1"/>
      <c r="N7" s="1"/>
      <c r="O7" s="1"/>
      <c r="P7" s="1"/>
      <c r="Q7" s="1"/>
      <c r="R7" s="1"/>
    </row>
    <row r="8" spans="2:36" ht="16.899999999999999" customHeight="1" x14ac:dyDescent="0.25">
      <c r="B8" s="11" t="s">
        <v>86</v>
      </c>
      <c r="C8" s="86">
        <v>40</v>
      </c>
      <c r="D8" s="104">
        <f>lowp/Price1*$C$8</f>
        <v>40</v>
      </c>
      <c r="E8" s="104">
        <f>lowp/Price2*$C$8</f>
        <v>30</v>
      </c>
      <c r="F8" s="104">
        <f>lowp/Price3*$C$8</f>
        <v>26.666666666666664</v>
      </c>
      <c r="G8" s="104">
        <f>lowp/Price4*$C$8</f>
        <v>34.285714285714285</v>
      </c>
      <c r="H8" s="104">
        <f>lowp/Price5*$C$8</f>
        <v>32</v>
      </c>
      <c r="J8" s="1"/>
      <c r="K8" s="1"/>
      <c r="L8" s="1"/>
      <c r="M8" s="1"/>
      <c r="N8" s="1"/>
      <c r="O8" s="1"/>
      <c r="P8" s="1"/>
      <c r="Q8" s="1"/>
      <c r="R8" s="1"/>
    </row>
    <row r="9" spans="2:36" ht="26.25" customHeight="1" x14ac:dyDescent="0.2">
      <c r="B9" s="113" t="s">
        <v>87</v>
      </c>
      <c r="C9" s="114"/>
      <c r="D9" s="85">
        <f>SUM(D5:D8)</f>
        <v>99.15789473684211</v>
      </c>
      <c r="E9" s="85">
        <f>SUM(E5:E8)</f>
        <v>44.772727272727273</v>
      </c>
      <c r="F9" s="85">
        <f>SUM(F5:F8)</f>
        <v>41.439393939393938</v>
      </c>
      <c r="G9" s="85">
        <f>SUM(G5:G8)</f>
        <v>49.058441558441558</v>
      </c>
      <c r="H9" s="85">
        <f>SUM(H5:H8)</f>
        <v>46.772727272727273</v>
      </c>
      <c r="J9" s="1"/>
      <c r="K9" s="1"/>
      <c r="L9" s="1"/>
      <c r="M9" s="1"/>
      <c r="N9" s="1"/>
      <c r="O9" s="1"/>
      <c r="P9" s="1"/>
      <c r="Q9" s="1"/>
      <c r="R9" s="1"/>
    </row>
    <row r="10" spans="2:36" ht="15.75" x14ac:dyDescent="0.2">
      <c r="B10" s="113" t="s">
        <v>4</v>
      </c>
      <c r="C10" s="114"/>
      <c r="D10" s="48" t="str">
        <f>IF(D9&gt;70,"Qualified","Disqualified")</f>
        <v>Qualified</v>
      </c>
      <c r="E10" s="48" t="str">
        <f t="shared" ref="E10:H10" si="0">IF(E9&gt;70,"Qualified","Disqualified")</f>
        <v>Disqualified</v>
      </c>
      <c r="F10" s="48" t="str">
        <f t="shared" si="0"/>
        <v>Disqualified</v>
      </c>
      <c r="G10" s="48" t="str">
        <f t="shared" si="0"/>
        <v>Disqualified</v>
      </c>
      <c r="H10" s="48" t="str">
        <f t="shared" si="0"/>
        <v>Disqualified</v>
      </c>
      <c r="J10" s="1"/>
      <c r="K10" s="1"/>
      <c r="L10" s="1"/>
      <c r="M10" s="1"/>
      <c r="N10" s="1"/>
      <c r="O10" s="1"/>
      <c r="P10" s="1"/>
      <c r="Q10" s="1"/>
      <c r="R10" s="1"/>
    </row>
    <row r="11" spans="2:36" ht="15" x14ac:dyDescent="0.2">
      <c r="B11" s="5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2:36" customFormat="1" ht="21" x14ac:dyDescent="0.35">
      <c r="B12" s="115" t="s">
        <v>100</v>
      </c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</row>
    <row r="13" spans="2:36" s="2" customFormat="1" ht="27.6" customHeight="1" x14ac:dyDescent="0.2">
      <c r="B13" s="116" t="s">
        <v>1</v>
      </c>
      <c r="C13" s="118" t="s">
        <v>0</v>
      </c>
      <c r="D13" s="120" t="s">
        <v>97</v>
      </c>
      <c r="E13" s="122" t="s">
        <v>2</v>
      </c>
      <c r="F13" s="124" t="s">
        <v>128</v>
      </c>
      <c r="G13" s="125"/>
      <c r="H13" s="124" t="s">
        <v>129</v>
      </c>
      <c r="I13" s="125"/>
      <c r="J13" s="124" t="s">
        <v>130</v>
      </c>
      <c r="K13" s="125"/>
      <c r="L13" s="124" t="s">
        <v>131</v>
      </c>
      <c r="M13" s="125"/>
      <c r="N13" s="124" t="s">
        <v>132</v>
      </c>
      <c r="O13" s="125"/>
    </row>
    <row r="14" spans="2:36" s="2" customFormat="1" ht="15" x14ac:dyDescent="0.2">
      <c r="B14" s="117"/>
      <c r="C14" s="119"/>
      <c r="D14" s="121"/>
      <c r="E14" s="123"/>
      <c r="F14" s="39" t="s">
        <v>48</v>
      </c>
      <c r="G14" s="38" t="s">
        <v>90</v>
      </c>
      <c r="H14" s="39" t="s">
        <v>48</v>
      </c>
      <c r="I14" s="38" t="s">
        <v>90</v>
      </c>
      <c r="J14" s="39" t="s">
        <v>48</v>
      </c>
      <c r="K14" s="38" t="s">
        <v>90</v>
      </c>
      <c r="L14" s="39" t="s">
        <v>48</v>
      </c>
      <c r="M14" s="38" t="s">
        <v>90</v>
      </c>
      <c r="N14" s="39" t="s">
        <v>48</v>
      </c>
      <c r="O14" s="38" t="s">
        <v>90</v>
      </c>
    </row>
    <row r="15" spans="2:36" s="20" customFormat="1" ht="15.75" x14ac:dyDescent="0.2">
      <c r="B15" s="31">
        <v>1</v>
      </c>
      <c r="C15" s="28" t="s">
        <v>96</v>
      </c>
      <c r="D15" s="27"/>
      <c r="E15" s="27"/>
      <c r="F15" s="50"/>
      <c r="G15" s="27"/>
      <c r="H15" s="27"/>
      <c r="I15" s="27"/>
      <c r="J15" s="27"/>
      <c r="K15" s="27"/>
      <c r="L15" s="27"/>
      <c r="M15" s="27"/>
      <c r="N15" s="27"/>
      <c r="O15" s="27"/>
    </row>
    <row r="16" spans="2:36" ht="33.6" customHeight="1" x14ac:dyDescent="0.2">
      <c r="B16" s="14">
        <v>1.1000000000000001</v>
      </c>
      <c r="C16" s="7" t="s">
        <v>44</v>
      </c>
      <c r="D16" s="83">
        <v>10</v>
      </c>
      <c r="E16" s="4" t="s">
        <v>3</v>
      </c>
      <c r="F16" s="93">
        <v>1</v>
      </c>
      <c r="G16" s="95">
        <f>$C$5*F16*D16/SUM($D$16:$D$20)*1</f>
        <v>1</v>
      </c>
      <c r="H16" s="93">
        <v>1</v>
      </c>
      <c r="I16" s="41">
        <f>$C$5*H16*D16/SUM($D$16:$D$20)*1</f>
        <v>1</v>
      </c>
      <c r="J16" s="93">
        <v>1</v>
      </c>
      <c r="K16" s="41">
        <f>$C$5*J16*D16/SUM($D$16:$D$20)*1</f>
        <v>1</v>
      </c>
      <c r="L16" s="93">
        <v>1</v>
      </c>
      <c r="M16" s="41">
        <f>$C$5*L16*D16/SUM($D$16:$D$20)*1</f>
        <v>1</v>
      </c>
      <c r="N16" s="93">
        <v>1</v>
      </c>
      <c r="O16" s="41">
        <f>$C$5*N16*D16/SUM($D$16:$D$20)*1</f>
        <v>1</v>
      </c>
      <c r="P16" s="1"/>
      <c r="Q16" s="43"/>
      <c r="R16" s="43"/>
    </row>
    <row r="17" spans="2:18" ht="28.5" x14ac:dyDescent="0.2">
      <c r="B17" s="14">
        <v>1.2</v>
      </c>
      <c r="C17" s="7" t="s">
        <v>45</v>
      </c>
      <c r="D17" s="83">
        <v>20</v>
      </c>
      <c r="E17" s="4" t="s">
        <v>3</v>
      </c>
      <c r="F17" s="93">
        <v>1</v>
      </c>
      <c r="G17" s="95">
        <f>$C$5*F17*D17/SUM($D$16:$D$20)*1</f>
        <v>2</v>
      </c>
      <c r="H17" s="93">
        <v>1</v>
      </c>
      <c r="I17" s="41">
        <f>$C$5*H17*D17/SUM($D$16:$D$20)*1</f>
        <v>2</v>
      </c>
      <c r="J17" s="93">
        <v>1</v>
      </c>
      <c r="K17" s="41">
        <f>$C$5*J17*D17/SUM($D$16:$D$20)*1</f>
        <v>2</v>
      </c>
      <c r="L17" s="93">
        <v>1</v>
      </c>
      <c r="M17" s="41">
        <f>$C$5*L17*D17/SUM($D$16:$D$20)*1</f>
        <v>2</v>
      </c>
      <c r="N17" s="93">
        <v>1</v>
      </c>
      <c r="O17" s="41">
        <f>$C$5*N17*D17/SUM($D$16:$D$20)*1</f>
        <v>2</v>
      </c>
      <c r="P17" s="1"/>
      <c r="Q17" s="43"/>
      <c r="R17" s="43"/>
    </row>
    <row r="18" spans="2:18" ht="65.45" customHeight="1" x14ac:dyDescent="0.2">
      <c r="B18" s="14">
        <v>1.3</v>
      </c>
      <c r="C18" s="7" t="s">
        <v>46</v>
      </c>
      <c r="D18" s="83">
        <v>30</v>
      </c>
      <c r="E18" s="8" t="s">
        <v>120</v>
      </c>
      <c r="F18" s="93">
        <v>5</v>
      </c>
      <c r="G18" s="95">
        <f>$C$5*F18*D18/(SUM($D$16:$D$20)*5)</f>
        <v>3</v>
      </c>
      <c r="H18" s="93">
        <v>5</v>
      </c>
      <c r="I18" s="41">
        <f>$C$5*H18*D18/(SUM($D$16:$D$20)*5)</f>
        <v>3</v>
      </c>
      <c r="J18" s="93">
        <v>5</v>
      </c>
      <c r="K18" s="41">
        <f>$C$5*J18*D18/(SUM($D$16:$D$20)*5)</f>
        <v>3</v>
      </c>
      <c r="L18" s="93">
        <v>5</v>
      </c>
      <c r="M18" s="41">
        <f>$C$5*L18*D18/(SUM($D$16:$D$20)*5)</f>
        <v>3</v>
      </c>
      <c r="N18" s="93">
        <v>5</v>
      </c>
      <c r="O18" s="41">
        <f>$C$5*N18*D18/(SUM($D$16:$D$20)*5)</f>
        <v>3</v>
      </c>
      <c r="P18" s="1"/>
      <c r="Q18" s="43"/>
      <c r="R18" s="43"/>
    </row>
    <row r="19" spans="2:18" ht="15" x14ac:dyDescent="0.2">
      <c r="B19" s="14">
        <v>1.4</v>
      </c>
      <c r="C19" s="7" t="s">
        <v>43</v>
      </c>
      <c r="D19" s="83">
        <v>20</v>
      </c>
      <c r="E19" s="4" t="s">
        <v>3</v>
      </c>
      <c r="F19" s="93">
        <v>1</v>
      </c>
      <c r="G19" s="95">
        <f>$C$5*F19*D19/SUM($D$16:$D$20)*1</f>
        <v>2</v>
      </c>
      <c r="H19" s="93">
        <v>1</v>
      </c>
      <c r="I19" s="41">
        <f>$C$5*H19*D19/SUM($D$16:$D$20)*1</f>
        <v>2</v>
      </c>
      <c r="J19" s="93">
        <v>1</v>
      </c>
      <c r="K19" s="41">
        <f>$C$5*J19*D19/SUM($D$16:$D$20)*1</f>
        <v>2</v>
      </c>
      <c r="L19" s="93">
        <v>1</v>
      </c>
      <c r="M19" s="41">
        <f>$C$5*L19*D19/SUM($D$16:$D$20)*1</f>
        <v>2</v>
      </c>
      <c r="N19" s="93">
        <v>1</v>
      </c>
      <c r="O19" s="41">
        <f>$C$5*N19*D19/SUM($D$16:$D$20)*1</f>
        <v>2</v>
      </c>
      <c r="P19" s="1"/>
      <c r="Q19" s="43"/>
      <c r="R19" s="43"/>
    </row>
    <row r="20" spans="2:18" ht="42.75" x14ac:dyDescent="0.2">
      <c r="B20" s="14">
        <v>1.5</v>
      </c>
      <c r="C20" s="7" t="s">
        <v>42</v>
      </c>
      <c r="D20" s="83">
        <v>20</v>
      </c>
      <c r="E20" s="4" t="s">
        <v>3</v>
      </c>
      <c r="F20" s="93">
        <v>1</v>
      </c>
      <c r="G20" s="95">
        <f>$C$5*F20*D20/SUM($D$16:$D$20)*1</f>
        <v>2</v>
      </c>
      <c r="H20" s="93">
        <v>1</v>
      </c>
      <c r="I20" s="41">
        <f>$C$5*H20*D20/SUM($D$16:$D$20)*1</f>
        <v>2</v>
      </c>
      <c r="J20" s="93">
        <v>1</v>
      </c>
      <c r="K20" s="41">
        <f>$C$5*J20*D20/SUM($D$16:$D$20)*1</f>
        <v>2</v>
      </c>
      <c r="L20" s="93">
        <v>1</v>
      </c>
      <c r="M20" s="41">
        <f>$C$5*L20*D20/SUM($D$16:$D$20)*1</f>
        <v>2</v>
      </c>
      <c r="N20" s="93">
        <v>1</v>
      </c>
      <c r="O20" s="41">
        <f>$C$5*N20*D20/SUM($D$16:$D$20)*1</f>
        <v>2</v>
      </c>
      <c r="P20" s="1"/>
      <c r="Q20" s="43"/>
      <c r="R20" s="43"/>
    </row>
    <row r="21" spans="2:18" ht="15" x14ac:dyDescent="0.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"/>
      <c r="Q21" s="43"/>
      <c r="R21" s="43"/>
    </row>
    <row r="22" spans="2:18" customFormat="1" ht="21" x14ac:dyDescent="0.35">
      <c r="B22" s="115" t="s">
        <v>99</v>
      </c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</row>
    <row r="23" spans="2:18" s="2" customFormat="1" ht="27.6" customHeight="1" x14ac:dyDescent="0.2">
      <c r="B23" s="116" t="s">
        <v>1</v>
      </c>
      <c r="C23" s="118" t="s">
        <v>0</v>
      </c>
      <c r="D23" s="120" t="s">
        <v>97</v>
      </c>
      <c r="E23" s="122" t="s">
        <v>2</v>
      </c>
      <c r="F23" s="124" t="s">
        <v>128</v>
      </c>
      <c r="G23" s="125"/>
      <c r="H23" s="124" t="s">
        <v>129</v>
      </c>
      <c r="I23" s="125"/>
      <c r="J23" s="124" t="s">
        <v>130</v>
      </c>
      <c r="K23" s="125"/>
      <c r="L23" s="124" t="s">
        <v>131</v>
      </c>
      <c r="M23" s="125"/>
      <c r="N23" s="124" t="s">
        <v>132</v>
      </c>
      <c r="O23" s="125"/>
    </row>
    <row r="24" spans="2:18" s="2" customFormat="1" ht="15" x14ac:dyDescent="0.2">
      <c r="B24" s="117"/>
      <c r="C24" s="119"/>
      <c r="D24" s="121"/>
      <c r="E24" s="123"/>
      <c r="F24" s="39" t="s">
        <v>48</v>
      </c>
      <c r="G24" s="38" t="s">
        <v>90</v>
      </c>
      <c r="H24" s="39" t="s">
        <v>48</v>
      </c>
      <c r="I24" s="38" t="s">
        <v>90</v>
      </c>
      <c r="J24" s="39" t="s">
        <v>48</v>
      </c>
      <c r="K24" s="38" t="s">
        <v>90</v>
      </c>
      <c r="L24" s="39" t="s">
        <v>48</v>
      </c>
      <c r="M24" s="38" t="s">
        <v>90</v>
      </c>
      <c r="N24" s="39" t="s">
        <v>48</v>
      </c>
      <c r="O24" s="38" t="s">
        <v>90</v>
      </c>
    </row>
    <row r="25" spans="2:18" s="20" customFormat="1" ht="15" x14ac:dyDescent="0.2">
      <c r="B25" s="3">
        <v>2</v>
      </c>
      <c r="C25" s="5" t="s">
        <v>18</v>
      </c>
      <c r="D25" s="13"/>
      <c r="E25" s="6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2:18" s="20" customFormat="1" ht="181.15" customHeight="1" x14ac:dyDescent="0.2">
      <c r="B26" s="30">
        <v>2.2000000000000002</v>
      </c>
      <c r="C26" s="25" t="s">
        <v>47</v>
      </c>
      <c r="D26" s="93">
        <v>10</v>
      </c>
      <c r="E26" s="89" t="s">
        <v>49</v>
      </c>
      <c r="F26" s="83">
        <v>10</v>
      </c>
      <c r="G26" s="41">
        <f>$C$6*F26*D26/((SUM($D$26:$D$52)*10))</f>
        <v>2.7272727272727271</v>
      </c>
      <c r="H26" s="83">
        <v>10</v>
      </c>
      <c r="I26" s="41">
        <f>$C$6*H26*D26/((SUM($D$26:$D$52)*10))</f>
        <v>2.7272727272727271</v>
      </c>
      <c r="J26" s="83">
        <v>10</v>
      </c>
      <c r="K26" s="41">
        <f>$C$6*J26*D26/((SUM($D$26:$D$52)*10))</f>
        <v>2.7272727272727271</v>
      </c>
      <c r="L26" s="83">
        <v>10</v>
      </c>
      <c r="M26" s="41">
        <f>$C$6*L26*D26/((SUM($D$26:$D$52)*10))</f>
        <v>2.7272727272727271</v>
      </c>
      <c r="N26" s="83">
        <v>10</v>
      </c>
      <c r="O26" s="41">
        <f>$C$6*N26*D26/((SUM($D$26:$D$52)*10))</f>
        <v>2.7272727272727271</v>
      </c>
    </row>
    <row r="27" spans="2:18" s="20" customFormat="1" ht="31.5" x14ac:dyDescent="0.2">
      <c r="B27" s="31">
        <v>2.2999999999999998</v>
      </c>
      <c r="C27" s="87" t="s">
        <v>19</v>
      </c>
      <c r="D27" s="53"/>
      <c r="E27" s="90"/>
      <c r="F27" s="84"/>
      <c r="G27" s="41"/>
      <c r="H27" s="84"/>
      <c r="I27" s="41">
        <f t="shared" ref="I27:I52" si="1">$C$6*H27*D27/((SUM($D$26:$D$52)*10))</f>
        <v>0</v>
      </c>
      <c r="J27" s="84"/>
      <c r="K27" s="41"/>
      <c r="L27" s="84"/>
      <c r="M27" s="41"/>
      <c r="N27" s="84"/>
      <c r="O27" s="41"/>
    </row>
    <row r="28" spans="2:18" s="20" customFormat="1" ht="71.25" x14ac:dyDescent="0.2">
      <c r="B28" s="33" t="s">
        <v>63</v>
      </c>
      <c r="C28" s="25" t="s">
        <v>36</v>
      </c>
      <c r="D28" s="93">
        <v>10</v>
      </c>
      <c r="E28" s="89" t="s">
        <v>53</v>
      </c>
      <c r="F28" s="93">
        <v>10</v>
      </c>
      <c r="G28" s="41">
        <f t="shared" ref="G28:G52" si="2">$C$6*F28*D28/((SUM($D$26:$D$52)*10))</f>
        <v>2.7272727272727271</v>
      </c>
      <c r="H28" s="93">
        <v>5</v>
      </c>
      <c r="I28" s="41">
        <f t="shared" si="1"/>
        <v>1.3636363636363635</v>
      </c>
      <c r="J28" s="93">
        <v>5</v>
      </c>
      <c r="K28" s="41">
        <f t="shared" ref="K28:K52" si="3">$C$6*J28*D28/((SUM($D$26:$D$52)*10))</f>
        <v>1.3636363636363635</v>
      </c>
      <c r="L28" s="93">
        <v>5</v>
      </c>
      <c r="M28" s="41">
        <f t="shared" ref="M28:M52" si="4">$C$6*L28*D28/((SUM($D$26:$D$52)*10))</f>
        <v>1.3636363636363635</v>
      </c>
      <c r="N28" s="93">
        <v>5</v>
      </c>
      <c r="O28" s="41">
        <f t="shared" ref="O28:O52" si="5">$C$6*N28*D28/((SUM($D$26:$D$52)*10))</f>
        <v>1.3636363636363635</v>
      </c>
    </row>
    <row r="29" spans="2:18" s="20" customFormat="1" ht="57" x14ac:dyDescent="0.25">
      <c r="B29" s="33" t="s">
        <v>64</v>
      </c>
      <c r="C29" s="25" t="s">
        <v>28</v>
      </c>
      <c r="D29" s="93">
        <v>5</v>
      </c>
      <c r="E29" s="91" t="s">
        <v>54</v>
      </c>
      <c r="F29" s="93">
        <v>10</v>
      </c>
      <c r="G29" s="41">
        <f t="shared" si="2"/>
        <v>1.3636363636363635</v>
      </c>
      <c r="H29" s="93">
        <v>5</v>
      </c>
      <c r="I29" s="41">
        <f t="shared" si="1"/>
        <v>0.68181818181818177</v>
      </c>
      <c r="J29" s="93">
        <v>5</v>
      </c>
      <c r="K29" s="41">
        <f t="shared" si="3"/>
        <v>0.68181818181818177</v>
      </c>
      <c r="L29" s="93">
        <v>5</v>
      </c>
      <c r="M29" s="41">
        <f t="shared" si="4"/>
        <v>0.68181818181818177</v>
      </c>
      <c r="N29" s="93">
        <v>5</v>
      </c>
      <c r="O29" s="41">
        <f t="shared" si="5"/>
        <v>0.68181818181818177</v>
      </c>
    </row>
    <row r="30" spans="2:18" s="20" customFormat="1" ht="15.75" x14ac:dyDescent="0.2">
      <c r="B30" s="31">
        <v>2.4</v>
      </c>
      <c r="C30" s="87" t="s">
        <v>24</v>
      </c>
      <c r="D30" s="53"/>
      <c r="E30" s="90"/>
      <c r="F30" s="84"/>
      <c r="G30" s="41"/>
      <c r="H30" s="98"/>
      <c r="I30" s="41"/>
      <c r="J30" s="98"/>
      <c r="K30" s="41"/>
      <c r="L30" s="98"/>
      <c r="M30" s="41"/>
      <c r="N30" s="98"/>
      <c r="O30" s="41"/>
    </row>
    <row r="31" spans="2:18" s="20" customFormat="1" ht="45" x14ac:dyDescent="0.2">
      <c r="B31" s="33" t="s">
        <v>65</v>
      </c>
      <c r="C31" s="25" t="s">
        <v>37</v>
      </c>
      <c r="D31" s="93">
        <v>5</v>
      </c>
      <c r="E31" s="89" t="s">
        <v>53</v>
      </c>
      <c r="F31" s="93">
        <v>10</v>
      </c>
      <c r="G31" s="41">
        <f t="shared" si="2"/>
        <v>1.3636363636363635</v>
      </c>
      <c r="H31" s="93">
        <v>5</v>
      </c>
      <c r="I31" s="41">
        <f t="shared" si="1"/>
        <v>0.68181818181818177</v>
      </c>
      <c r="J31" s="93">
        <v>5</v>
      </c>
      <c r="K31" s="41">
        <f t="shared" si="3"/>
        <v>0.68181818181818177</v>
      </c>
      <c r="L31" s="93">
        <v>5</v>
      </c>
      <c r="M31" s="41">
        <f t="shared" si="4"/>
        <v>0.68181818181818177</v>
      </c>
      <c r="N31" s="93">
        <v>5</v>
      </c>
      <c r="O31" s="41">
        <f t="shared" si="5"/>
        <v>0.68181818181818177</v>
      </c>
    </row>
    <row r="32" spans="2:18" s="20" customFormat="1" ht="57" x14ac:dyDescent="0.25">
      <c r="B32" s="33" t="s">
        <v>66</v>
      </c>
      <c r="C32" s="25" t="s">
        <v>50</v>
      </c>
      <c r="D32" s="93">
        <v>5</v>
      </c>
      <c r="E32" s="91" t="s">
        <v>55</v>
      </c>
      <c r="F32" s="93">
        <v>10</v>
      </c>
      <c r="G32" s="41">
        <f t="shared" si="2"/>
        <v>1.3636363636363635</v>
      </c>
      <c r="H32" s="93">
        <v>5</v>
      </c>
      <c r="I32" s="41">
        <f t="shared" si="1"/>
        <v>0.68181818181818177</v>
      </c>
      <c r="J32" s="93">
        <v>5</v>
      </c>
      <c r="K32" s="41">
        <f t="shared" si="3"/>
        <v>0.68181818181818177</v>
      </c>
      <c r="L32" s="93">
        <v>5</v>
      </c>
      <c r="M32" s="41">
        <f t="shared" si="4"/>
        <v>0.68181818181818177</v>
      </c>
      <c r="N32" s="93">
        <v>5</v>
      </c>
      <c r="O32" s="41">
        <f t="shared" si="5"/>
        <v>0.68181818181818177</v>
      </c>
    </row>
    <row r="33" spans="2:15" s="20" customFormat="1" ht="15.75" x14ac:dyDescent="0.2">
      <c r="B33" s="31">
        <v>2.5</v>
      </c>
      <c r="C33" s="87" t="s">
        <v>25</v>
      </c>
      <c r="D33" s="53"/>
      <c r="E33" s="90"/>
      <c r="F33" s="84"/>
      <c r="G33" s="41"/>
      <c r="H33" s="98"/>
      <c r="I33" s="41"/>
      <c r="J33" s="98"/>
      <c r="K33" s="41"/>
      <c r="L33" s="98"/>
      <c r="M33" s="41"/>
      <c r="N33" s="98"/>
      <c r="O33" s="41"/>
    </row>
    <row r="34" spans="2:15" s="20" customFormat="1" ht="45" x14ac:dyDescent="0.2">
      <c r="B34" s="33" t="s">
        <v>67</v>
      </c>
      <c r="C34" s="25" t="s">
        <v>37</v>
      </c>
      <c r="D34" s="93">
        <v>5</v>
      </c>
      <c r="E34" s="89" t="s">
        <v>53</v>
      </c>
      <c r="F34" s="83">
        <v>10</v>
      </c>
      <c r="G34" s="41">
        <f t="shared" si="2"/>
        <v>1.3636363636363635</v>
      </c>
      <c r="H34" s="93">
        <v>5</v>
      </c>
      <c r="I34" s="41">
        <f t="shared" si="1"/>
        <v>0.68181818181818177</v>
      </c>
      <c r="J34" s="93">
        <v>5</v>
      </c>
      <c r="K34" s="41">
        <f t="shared" si="3"/>
        <v>0.68181818181818177</v>
      </c>
      <c r="L34" s="93">
        <v>5</v>
      </c>
      <c r="M34" s="41">
        <f t="shared" si="4"/>
        <v>0.68181818181818177</v>
      </c>
      <c r="N34" s="93">
        <v>5</v>
      </c>
      <c r="O34" s="41">
        <f t="shared" si="5"/>
        <v>0.68181818181818177</v>
      </c>
    </row>
    <row r="35" spans="2:15" s="20" customFormat="1" ht="89.45" customHeight="1" x14ac:dyDescent="0.25">
      <c r="B35" s="33" t="s">
        <v>68</v>
      </c>
      <c r="C35" s="25" t="s">
        <v>30</v>
      </c>
      <c r="D35" s="93">
        <v>5</v>
      </c>
      <c r="E35" s="91" t="s">
        <v>56</v>
      </c>
      <c r="F35" s="83">
        <v>10</v>
      </c>
      <c r="G35" s="41">
        <f t="shared" si="2"/>
        <v>1.3636363636363635</v>
      </c>
      <c r="H35" s="93">
        <v>5</v>
      </c>
      <c r="I35" s="41">
        <f t="shared" si="1"/>
        <v>0.68181818181818177</v>
      </c>
      <c r="J35" s="93">
        <v>5</v>
      </c>
      <c r="K35" s="41">
        <f t="shared" si="3"/>
        <v>0.68181818181818177</v>
      </c>
      <c r="L35" s="93">
        <v>5</v>
      </c>
      <c r="M35" s="41">
        <f t="shared" si="4"/>
        <v>0.68181818181818177</v>
      </c>
      <c r="N35" s="93">
        <v>5</v>
      </c>
      <c r="O35" s="41">
        <f t="shared" si="5"/>
        <v>0.68181818181818177</v>
      </c>
    </row>
    <row r="36" spans="2:15" s="20" customFormat="1" ht="15.75" x14ac:dyDescent="0.2">
      <c r="B36" s="31">
        <v>2.6</v>
      </c>
      <c r="C36" s="87" t="s">
        <v>26</v>
      </c>
      <c r="D36" s="53"/>
      <c r="E36" s="90"/>
      <c r="F36" s="84"/>
      <c r="G36" s="41"/>
      <c r="H36" s="98"/>
      <c r="I36" s="41"/>
      <c r="J36" s="98"/>
      <c r="K36" s="41"/>
      <c r="L36" s="98"/>
      <c r="M36" s="41"/>
      <c r="N36" s="98"/>
      <c r="O36" s="41"/>
    </row>
    <row r="37" spans="2:15" s="20" customFormat="1" ht="45" x14ac:dyDescent="0.2">
      <c r="B37" s="33" t="s">
        <v>69</v>
      </c>
      <c r="C37" s="25" t="s">
        <v>37</v>
      </c>
      <c r="D37" s="93">
        <v>5</v>
      </c>
      <c r="E37" s="89" t="s">
        <v>53</v>
      </c>
      <c r="F37" s="83">
        <v>10</v>
      </c>
      <c r="G37" s="41">
        <f t="shared" si="2"/>
        <v>1.3636363636363635</v>
      </c>
      <c r="H37" s="93">
        <v>5</v>
      </c>
      <c r="I37" s="41">
        <f t="shared" si="1"/>
        <v>0.68181818181818177</v>
      </c>
      <c r="J37" s="93">
        <v>5</v>
      </c>
      <c r="K37" s="41">
        <f t="shared" si="3"/>
        <v>0.68181818181818177</v>
      </c>
      <c r="L37" s="93">
        <v>5</v>
      </c>
      <c r="M37" s="41">
        <f t="shared" si="4"/>
        <v>0.68181818181818177</v>
      </c>
      <c r="N37" s="93">
        <v>5</v>
      </c>
      <c r="O37" s="41">
        <f t="shared" si="5"/>
        <v>0.68181818181818177</v>
      </c>
    </row>
    <row r="38" spans="2:15" s="24" customFormat="1" ht="70.150000000000006" customHeight="1" x14ac:dyDescent="0.25">
      <c r="B38" s="33" t="s">
        <v>70</v>
      </c>
      <c r="C38" s="25" t="s">
        <v>29</v>
      </c>
      <c r="D38" s="93">
        <v>5</v>
      </c>
      <c r="E38" s="91" t="s">
        <v>57</v>
      </c>
      <c r="F38" s="83">
        <v>10</v>
      </c>
      <c r="G38" s="41">
        <f t="shared" si="2"/>
        <v>1.3636363636363635</v>
      </c>
      <c r="H38" s="93">
        <v>5</v>
      </c>
      <c r="I38" s="41">
        <f t="shared" si="1"/>
        <v>0.68181818181818177</v>
      </c>
      <c r="J38" s="93">
        <v>5</v>
      </c>
      <c r="K38" s="41">
        <f t="shared" si="3"/>
        <v>0.68181818181818177</v>
      </c>
      <c r="L38" s="93">
        <v>5</v>
      </c>
      <c r="M38" s="41">
        <f t="shared" si="4"/>
        <v>0.68181818181818177</v>
      </c>
      <c r="N38" s="93">
        <v>5</v>
      </c>
      <c r="O38" s="41">
        <f t="shared" si="5"/>
        <v>0.68181818181818177</v>
      </c>
    </row>
    <row r="39" spans="2:15" s="20" customFormat="1" ht="15.75" x14ac:dyDescent="0.2">
      <c r="B39" s="31">
        <v>2.7</v>
      </c>
      <c r="C39" s="87" t="s">
        <v>27</v>
      </c>
      <c r="D39" s="53"/>
      <c r="E39" s="90"/>
      <c r="F39" s="84"/>
      <c r="G39" s="41"/>
      <c r="H39" s="98"/>
      <c r="I39" s="41"/>
      <c r="J39" s="98"/>
      <c r="K39" s="41"/>
      <c r="L39" s="98"/>
      <c r="M39" s="41"/>
      <c r="N39" s="98"/>
      <c r="O39" s="41"/>
    </row>
    <row r="40" spans="2:15" s="20" customFormat="1" ht="45" x14ac:dyDescent="0.2">
      <c r="B40" s="33" t="s">
        <v>71</v>
      </c>
      <c r="C40" s="25" t="s">
        <v>37</v>
      </c>
      <c r="D40" s="93">
        <v>5</v>
      </c>
      <c r="E40" s="89" t="s">
        <v>53</v>
      </c>
      <c r="F40" s="93">
        <v>10</v>
      </c>
      <c r="G40" s="41">
        <f t="shared" si="2"/>
        <v>1.3636363636363635</v>
      </c>
      <c r="H40" s="93">
        <v>5</v>
      </c>
      <c r="I40" s="41">
        <f t="shared" si="1"/>
        <v>0.68181818181818177</v>
      </c>
      <c r="J40" s="93">
        <v>5</v>
      </c>
      <c r="K40" s="41">
        <f t="shared" si="3"/>
        <v>0.68181818181818177</v>
      </c>
      <c r="L40" s="93">
        <v>5</v>
      </c>
      <c r="M40" s="41">
        <f t="shared" si="4"/>
        <v>0.68181818181818177</v>
      </c>
      <c r="N40" s="93">
        <v>5</v>
      </c>
      <c r="O40" s="41">
        <f t="shared" si="5"/>
        <v>0.68181818181818177</v>
      </c>
    </row>
    <row r="41" spans="2:15" s="20" customFormat="1" ht="91.15" customHeight="1" x14ac:dyDescent="0.25">
      <c r="B41" s="33" t="s">
        <v>72</v>
      </c>
      <c r="C41" s="25" t="s">
        <v>38</v>
      </c>
      <c r="D41" s="93">
        <v>5</v>
      </c>
      <c r="E41" s="91" t="s">
        <v>58</v>
      </c>
      <c r="F41" s="93">
        <v>10</v>
      </c>
      <c r="G41" s="41">
        <f t="shared" si="2"/>
        <v>1.3636363636363635</v>
      </c>
      <c r="H41" s="93">
        <v>5</v>
      </c>
      <c r="I41" s="41">
        <f t="shared" si="1"/>
        <v>0.68181818181818177</v>
      </c>
      <c r="J41" s="93">
        <v>5</v>
      </c>
      <c r="K41" s="41">
        <f t="shared" si="3"/>
        <v>0.68181818181818177</v>
      </c>
      <c r="L41" s="93">
        <v>5</v>
      </c>
      <c r="M41" s="41">
        <f t="shared" si="4"/>
        <v>0.68181818181818177</v>
      </c>
      <c r="N41" s="93">
        <v>5</v>
      </c>
      <c r="O41" s="41">
        <f t="shared" si="5"/>
        <v>0.68181818181818177</v>
      </c>
    </row>
    <row r="42" spans="2:15" s="20" customFormat="1" ht="47.25" x14ac:dyDescent="0.2">
      <c r="B42" s="31">
        <v>2.8</v>
      </c>
      <c r="C42" s="87" t="s">
        <v>20</v>
      </c>
      <c r="D42" s="53"/>
      <c r="E42" s="90"/>
      <c r="F42" s="52"/>
      <c r="G42" s="41"/>
      <c r="H42" s="53"/>
      <c r="I42" s="41"/>
      <c r="J42" s="53"/>
      <c r="K42" s="41"/>
      <c r="L42" s="53"/>
      <c r="M42" s="41"/>
      <c r="N42" s="53"/>
      <c r="O42" s="41"/>
    </row>
    <row r="43" spans="2:15" s="20" customFormat="1" ht="132" x14ac:dyDescent="0.2">
      <c r="B43" s="33" t="s">
        <v>73</v>
      </c>
      <c r="C43" s="25" t="s">
        <v>92</v>
      </c>
      <c r="D43" s="93">
        <v>10</v>
      </c>
      <c r="E43" s="89" t="s">
        <v>51</v>
      </c>
      <c r="F43" s="83">
        <v>10</v>
      </c>
      <c r="G43" s="41">
        <f t="shared" si="2"/>
        <v>2.7272727272727271</v>
      </c>
      <c r="H43" s="93">
        <v>5</v>
      </c>
      <c r="I43" s="41">
        <f t="shared" si="1"/>
        <v>1.3636363636363635</v>
      </c>
      <c r="J43" s="93">
        <v>5</v>
      </c>
      <c r="K43" s="41">
        <f t="shared" si="3"/>
        <v>1.3636363636363635</v>
      </c>
      <c r="L43" s="93">
        <v>5</v>
      </c>
      <c r="M43" s="41">
        <f t="shared" si="4"/>
        <v>1.3636363636363635</v>
      </c>
      <c r="N43" s="93">
        <v>5</v>
      </c>
      <c r="O43" s="41">
        <f t="shared" si="5"/>
        <v>1.3636363636363635</v>
      </c>
    </row>
    <row r="44" spans="2:15" s="24" customFormat="1" ht="47.25" x14ac:dyDescent="0.2">
      <c r="B44" s="31">
        <v>2.9</v>
      </c>
      <c r="C44" s="87" t="s">
        <v>21</v>
      </c>
      <c r="D44" s="53"/>
      <c r="E44" s="90"/>
      <c r="F44" s="27"/>
      <c r="G44" s="41"/>
      <c r="H44" s="53"/>
      <c r="I44" s="41"/>
      <c r="J44" s="53"/>
      <c r="K44" s="41"/>
      <c r="L44" s="53"/>
      <c r="M44" s="41"/>
      <c r="N44" s="53"/>
      <c r="O44" s="41"/>
    </row>
    <row r="45" spans="2:15" s="20" customFormat="1" ht="57" x14ac:dyDescent="0.2">
      <c r="B45" s="33" t="s">
        <v>74</v>
      </c>
      <c r="C45" s="25" t="s">
        <v>39</v>
      </c>
      <c r="D45" s="93">
        <v>5</v>
      </c>
      <c r="E45" s="89" t="s">
        <v>53</v>
      </c>
      <c r="F45" s="83">
        <v>10</v>
      </c>
      <c r="G45" s="41">
        <f t="shared" si="2"/>
        <v>1.3636363636363635</v>
      </c>
      <c r="H45" s="93">
        <v>10</v>
      </c>
      <c r="I45" s="41">
        <f t="shared" si="1"/>
        <v>1.3636363636363635</v>
      </c>
      <c r="J45" s="93">
        <v>10</v>
      </c>
      <c r="K45" s="41">
        <f t="shared" si="3"/>
        <v>1.3636363636363635</v>
      </c>
      <c r="L45" s="93">
        <v>10</v>
      </c>
      <c r="M45" s="41">
        <f t="shared" si="4"/>
        <v>1.3636363636363635</v>
      </c>
      <c r="N45" s="93">
        <v>10</v>
      </c>
      <c r="O45" s="41">
        <f t="shared" si="5"/>
        <v>1.3636363636363635</v>
      </c>
    </row>
    <row r="46" spans="2:15" s="20" customFormat="1" ht="71.25" x14ac:dyDescent="0.25">
      <c r="B46" s="33" t="s">
        <v>75</v>
      </c>
      <c r="C46" s="25" t="s">
        <v>40</v>
      </c>
      <c r="D46" s="93">
        <v>5</v>
      </c>
      <c r="E46" s="91" t="s">
        <v>59</v>
      </c>
      <c r="F46" s="83">
        <v>10</v>
      </c>
      <c r="G46" s="41">
        <f t="shared" si="2"/>
        <v>1.3636363636363635</v>
      </c>
      <c r="H46" s="93">
        <v>5</v>
      </c>
      <c r="I46" s="41">
        <f t="shared" si="1"/>
        <v>0.68181818181818177</v>
      </c>
      <c r="J46" s="93">
        <v>5</v>
      </c>
      <c r="K46" s="41">
        <f t="shared" si="3"/>
        <v>0.68181818181818177</v>
      </c>
      <c r="L46" s="93">
        <v>5</v>
      </c>
      <c r="M46" s="41">
        <f t="shared" si="4"/>
        <v>0.68181818181818177</v>
      </c>
      <c r="N46" s="93">
        <v>5</v>
      </c>
      <c r="O46" s="41">
        <f t="shared" si="5"/>
        <v>0.68181818181818177</v>
      </c>
    </row>
    <row r="47" spans="2:15" s="20" customFormat="1" ht="15.75" x14ac:dyDescent="0.2">
      <c r="B47" s="32">
        <v>2.1</v>
      </c>
      <c r="C47" s="87" t="s">
        <v>22</v>
      </c>
      <c r="D47" s="53"/>
      <c r="E47" s="90"/>
      <c r="F47" s="50"/>
      <c r="G47" s="41"/>
      <c r="H47" s="53"/>
      <c r="I47" s="41"/>
      <c r="J47" s="53"/>
      <c r="K47" s="41"/>
      <c r="L47" s="53"/>
      <c r="M47" s="41"/>
      <c r="N47" s="53"/>
      <c r="O47" s="41"/>
    </row>
    <row r="48" spans="2:15" s="20" customFormat="1" ht="118.15" customHeight="1" x14ac:dyDescent="0.2">
      <c r="B48" s="33" t="s">
        <v>76</v>
      </c>
      <c r="C48" s="25" t="s">
        <v>93</v>
      </c>
      <c r="D48" s="93">
        <v>10</v>
      </c>
      <c r="E48" s="89" t="s">
        <v>60</v>
      </c>
      <c r="F48" s="93">
        <v>10</v>
      </c>
      <c r="G48" s="41">
        <f t="shared" si="2"/>
        <v>2.7272727272727271</v>
      </c>
      <c r="H48" s="93">
        <v>5</v>
      </c>
      <c r="I48" s="41">
        <f t="shared" si="1"/>
        <v>1.3636363636363635</v>
      </c>
      <c r="J48" s="93">
        <v>5</v>
      </c>
      <c r="K48" s="41">
        <f t="shared" si="3"/>
        <v>1.3636363636363635</v>
      </c>
      <c r="L48" s="93">
        <v>5</v>
      </c>
      <c r="M48" s="41">
        <f t="shared" si="4"/>
        <v>1.3636363636363635</v>
      </c>
      <c r="N48" s="93">
        <v>5</v>
      </c>
      <c r="O48" s="41">
        <f t="shared" si="5"/>
        <v>1.3636363636363635</v>
      </c>
    </row>
    <row r="49" spans="2:18" s="20" customFormat="1" ht="45" x14ac:dyDescent="0.2">
      <c r="B49" s="33" t="s">
        <v>77</v>
      </c>
      <c r="C49" s="25" t="s">
        <v>41</v>
      </c>
      <c r="D49" s="93">
        <v>5</v>
      </c>
      <c r="E49" s="89" t="s">
        <v>61</v>
      </c>
      <c r="F49" s="93">
        <v>10</v>
      </c>
      <c r="G49" s="41">
        <f t="shared" si="2"/>
        <v>1.3636363636363635</v>
      </c>
      <c r="H49" s="93">
        <v>5</v>
      </c>
      <c r="I49" s="41">
        <f t="shared" si="1"/>
        <v>0.68181818181818177</v>
      </c>
      <c r="J49" s="93">
        <v>5</v>
      </c>
      <c r="K49" s="41">
        <f t="shared" si="3"/>
        <v>0.68181818181818177</v>
      </c>
      <c r="L49" s="93">
        <v>5</v>
      </c>
      <c r="M49" s="41">
        <f t="shared" si="4"/>
        <v>0.68181818181818177</v>
      </c>
      <c r="N49" s="93">
        <v>5</v>
      </c>
      <c r="O49" s="41">
        <f t="shared" si="5"/>
        <v>0.68181818181818177</v>
      </c>
    </row>
    <row r="50" spans="2:18" s="20" customFormat="1" ht="15.75" x14ac:dyDescent="0.2">
      <c r="B50" s="31">
        <v>2.11</v>
      </c>
      <c r="C50" s="87" t="s">
        <v>23</v>
      </c>
      <c r="D50" s="53"/>
      <c r="E50" s="90"/>
      <c r="F50" s="60"/>
      <c r="G50" s="41"/>
      <c r="H50" s="53"/>
      <c r="I50" s="41"/>
      <c r="J50" s="53"/>
      <c r="K50" s="41"/>
      <c r="L50" s="53"/>
      <c r="M50" s="41"/>
      <c r="N50" s="53"/>
      <c r="O50" s="41"/>
    </row>
    <row r="51" spans="2:18" s="20" customFormat="1" ht="94.15" customHeight="1" x14ac:dyDescent="0.2">
      <c r="B51" s="49" t="s">
        <v>78</v>
      </c>
      <c r="C51" s="25" t="s">
        <v>94</v>
      </c>
      <c r="D51" s="93">
        <v>5</v>
      </c>
      <c r="E51" s="89" t="s">
        <v>95</v>
      </c>
      <c r="F51" s="93">
        <v>10</v>
      </c>
      <c r="G51" s="41">
        <f t="shared" si="2"/>
        <v>1.3636363636363635</v>
      </c>
      <c r="H51" s="93">
        <v>10</v>
      </c>
      <c r="I51" s="41">
        <f t="shared" si="1"/>
        <v>1.3636363636363635</v>
      </c>
      <c r="J51" s="93">
        <v>10</v>
      </c>
      <c r="K51" s="41">
        <f t="shared" si="3"/>
        <v>1.3636363636363635</v>
      </c>
      <c r="L51" s="93">
        <v>10</v>
      </c>
      <c r="M51" s="41">
        <f t="shared" si="4"/>
        <v>1.3636363636363635</v>
      </c>
      <c r="N51" s="93">
        <v>10</v>
      </c>
      <c r="O51" s="41">
        <f t="shared" si="5"/>
        <v>1.3636363636363635</v>
      </c>
    </row>
    <row r="52" spans="2:18" s="20" customFormat="1" ht="57" x14ac:dyDescent="0.2">
      <c r="B52" s="33" t="s">
        <v>79</v>
      </c>
      <c r="C52" s="88" t="s">
        <v>52</v>
      </c>
      <c r="D52" s="93">
        <v>5</v>
      </c>
      <c r="E52" s="92" t="s">
        <v>62</v>
      </c>
      <c r="F52" s="93">
        <v>10</v>
      </c>
      <c r="G52" s="41">
        <f t="shared" si="2"/>
        <v>1.3636363636363635</v>
      </c>
      <c r="H52" s="93">
        <v>5</v>
      </c>
      <c r="I52" s="41">
        <f t="shared" si="1"/>
        <v>0.68181818181818177</v>
      </c>
      <c r="J52" s="93">
        <v>5</v>
      </c>
      <c r="K52" s="41">
        <f t="shared" si="3"/>
        <v>0.68181818181818177</v>
      </c>
      <c r="L52" s="93">
        <v>5</v>
      </c>
      <c r="M52" s="41">
        <f t="shared" si="4"/>
        <v>0.68181818181818177</v>
      </c>
      <c r="N52" s="93">
        <v>5</v>
      </c>
      <c r="O52" s="41">
        <f t="shared" si="5"/>
        <v>0.68181818181818177</v>
      </c>
    </row>
    <row r="53" spans="2:18" s="20" customFormat="1" ht="15" x14ac:dyDescent="0.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8" customFormat="1" ht="21" x14ac:dyDescent="0.35">
      <c r="B54" s="126" t="s">
        <v>119</v>
      </c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</row>
    <row r="55" spans="2:18" s="2" customFormat="1" ht="27.6" customHeight="1" x14ac:dyDescent="0.2">
      <c r="B55" s="116" t="s">
        <v>1</v>
      </c>
      <c r="C55" s="118" t="s">
        <v>0</v>
      </c>
      <c r="D55" s="120" t="s">
        <v>97</v>
      </c>
      <c r="E55" s="122" t="s">
        <v>2</v>
      </c>
      <c r="F55" s="124" t="s">
        <v>128</v>
      </c>
      <c r="G55" s="125"/>
      <c r="H55" s="124" t="s">
        <v>129</v>
      </c>
      <c r="I55" s="125"/>
      <c r="J55" s="124" t="s">
        <v>130</v>
      </c>
      <c r="K55" s="125"/>
      <c r="L55" s="124" t="s">
        <v>131</v>
      </c>
      <c r="M55" s="125"/>
      <c r="N55" s="124" t="s">
        <v>132</v>
      </c>
      <c r="O55" s="125"/>
    </row>
    <row r="56" spans="2:18" s="2" customFormat="1" ht="15" x14ac:dyDescent="0.2">
      <c r="B56" s="117"/>
      <c r="C56" s="119"/>
      <c r="D56" s="121"/>
      <c r="E56" s="123"/>
      <c r="F56" s="39" t="s">
        <v>48</v>
      </c>
      <c r="G56" s="38" t="s">
        <v>90</v>
      </c>
      <c r="H56" s="39" t="s">
        <v>48</v>
      </c>
      <c r="I56" s="38" t="s">
        <v>90</v>
      </c>
      <c r="J56" s="39" t="s">
        <v>48</v>
      </c>
      <c r="K56" s="38" t="s">
        <v>90</v>
      </c>
      <c r="L56" s="39" t="s">
        <v>48</v>
      </c>
      <c r="M56" s="38" t="s">
        <v>90</v>
      </c>
      <c r="N56" s="39" t="s">
        <v>48</v>
      </c>
      <c r="O56" s="38" t="s">
        <v>90</v>
      </c>
    </row>
    <row r="57" spans="2:18" ht="15" x14ac:dyDescent="0.2">
      <c r="B57" s="3">
        <v>3</v>
      </c>
      <c r="C57" s="3" t="s">
        <v>10</v>
      </c>
      <c r="D57" s="6"/>
      <c r="E57" s="6"/>
      <c r="F57" s="29"/>
      <c r="G57" s="40"/>
      <c r="H57" s="40"/>
      <c r="I57" s="40"/>
      <c r="J57" s="40"/>
      <c r="K57" s="40"/>
      <c r="L57" s="40"/>
      <c r="M57" s="40"/>
      <c r="N57" s="40"/>
      <c r="O57" s="40"/>
      <c r="P57" s="1"/>
      <c r="Q57" s="1"/>
      <c r="R57" s="1"/>
    </row>
    <row r="58" spans="2:18" ht="67.900000000000006" customHeight="1" x14ac:dyDescent="0.25">
      <c r="B58" s="51">
        <v>3.1</v>
      </c>
      <c r="C58" s="54" t="s">
        <v>35</v>
      </c>
      <c r="D58" s="94">
        <v>1</v>
      </c>
      <c r="E58" s="102" t="s">
        <v>135</v>
      </c>
      <c r="F58" s="96">
        <v>5</v>
      </c>
      <c r="G58" s="97">
        <f>$C$7*F58*D58/((SUM($D$58:$D$72))*5)</f>
        <v>1.0526315789473684</v>
      </c>
      <c r="H58" s="86">
        <v>5</v>
      </c>
      <c r="I58" s="97">
        <f>$C$7*H58*D58/((SUM($D$58:$D$72))*5)</f>
        <v>1.0526315789473684</v>
      </c>
      <c r="J58" s="86">
        <v>5</v>
      </c>
      <c r="K58" s="97">
        <f>$C$7*J58*D58/((SUM($D$58:$D$72))*5)</f>
        <v>1.0526315789473684</v>
      </c>
      <c r="L58" s="86">
        <v>5</v>
      </c>
      <c r="M58" s="97">
        <f>$C$7*L58*D58/((SUM($D$58:$D$72))*5)</f>
        <v>1.0526315789473684</v>
      </c>
      <c r="N58" s="86">
        <v>5</v>
      </c>
      <c r="O58" s="103">
        <f>$C$7*N58*D58/((SUM($D$58:$D$72))*5)</f>
        <v>1.0526315789473684</v>
      </c>
      <c r="P58" s="1"/>
      <c r="Q58" s="1"/>
      <c r="R58" s="1"/>
    </row>
    <row r="59" spans="2:18" ht="60" x14ac:dyDescent="0.25">
      <c r="B59" s="34">
        <v>3.2</v>
      </c>
      <c r="C59" s="7" t="s">
        <v>6</v>
      </c>
      <c r="D59" s="93">
        <v>2</v>
      </c>
      <c r="E59" s="102" t="s">
        <v>135</v>
      </c>
      <c r="F59" s="86">
        <v>3</v>
      </c>
      <c r="G59" s="97">
        <f t="shared" ref="G59:G72" si="6">$C$7*F59*D59/((SUM($D$58:$D$72))*5)</f>
        <v>1.263157894736842</v>
      </c>
      <c r="H59" s="86">
        <v>3</v>
      </c>
      <c r="I59" s="97">
        <f t="shared" ref="I59:I72" si="7">$C$7*H59*D59/((SUM($D$58:$D$72))*5)</f>
        <v>1.263157894736842</v>
      </c>
      <c r="J59" s="86">
        <v>3</v>
      </c>
      <c r="K59" s="97">
        <f t="shared" ref="K59:K72" si="8">$C$7*J59*D59/((SUM($D$58:$D$72))*5)</f>
        <v>1.263157894736842</v>
      </c>
      <c r="L59" s="86">
        <v>3</v>
      </c>
      <c r="M59" s="97">
        <f t="shared" ref="M59:M72" si="9">$C$7*L59*D59/((SUM($D$58:$D$72))*5)</f>
        <v>1.263157894736842</v>
      </c>
      <c r="N59" s="86">
        <v>3</v>
      </c>
      <c r="O59" s="103">
        <f t="shared" ref="O59:O72" si="10">$C$7*N59*D59/((SUM($D$58:$D$72))*5)</f>
        <v>1.263157894736842</v>
      </c>
      <c r="P59" s="1"/>
      <c r="Q59" s="1"/>
      <c r="R59" s="1"/>
    </row>
    <row r="60" spans="2:18" ht="60" x14ac:dyDescent="0.25">
      <c r="B60" s="34">
        <v>3.3</v>
      </c>
      <c r="C60" s="7" t="s">
        <v>7</v>
      </c>
      <c r="D60" s="93">
        <v>1</v>
      </c>
      <c r="E60" s="102" t="s">
        <v>135</v>
      </c>
      <c r="F60" s="86">
        <v>5</v>
      </c>
      <c r="G60" s="97">
        <f t="shared" si="6"/>
        <v>1.0526315789473684</v>
      </c>
      <c r="H60" s="86">
        <v>3</v>
      </c>
      <c r="I60" s="97">
        <f t="shared" si="7"/>
        <v>0.63157894736842102</v>
      </c>
      <c r="J60" s="86">
        <v>3</v>
      </c>
      <c r="K60" s="97">
        <f t="shared" si="8"/>
        <v>0.63157894736842102</v>
      </c>
      <c r="L60" s="86">
        <v>3</v>
      </c>
      <c r="M60" s="97">
        <f t="shared" si="9"/>
        <v>0.63157894736842102</v>
      </c>
      <c r="N60" s="86">
        <v>3</v>
      </c>
      <c r="O60" s="103">
        <f t="shared" si="10"/>
        <v>0.63157894736842102</v>
      </c>
      <c r="P60" s="1"/>
      <c r="Q60" s="1"/>
      <c r="R60" s="1"/>
    </row>
    <row r="61" spans="2:18" ht="60" x14ac:dyDescent="0.25">
      <c r="B61" s="34">
        <v>3.4</v>
      </c>
      <c r="C61" s="7" t="s">
        <v>8</v>
      </c>
      <c r="D61" s="93">
        <v>2</v>
      </c>
      <c r="E61" s="102" t="s">
        <v>135</v>
      </c>
      <c r="F61" s="86">
        <v>5</v>
      </c>
      <c r="G61" s="97">
        <f t="shared" si="6"/>
        <v>2.1052631578947367</v>
      </c>
      <c r="H61" s="86">
        <v>1</v>
      </c>
      <c r="I61" s="97">
        <f t="shared" si="7"/>
        <v>0.42105263157894735</v>
      </c>
      <c r="J61" s="86">
        <v>1</v>
      </c>
      <c r="K61" s="97">
        <f t="shared" si="8"/>
        <v>0.42105263157894735</v>
      </c>
      <c r="L61" s="86">
        <v>1</v>
      </c>
      <c r="M61" s="97">
        <f t="shared" si="9"/>
        <v>0.42105263157894735</v>
      </c>
      <c r="N61" s="86">
        <v>1</v>
      </c>
      <c r="O61" s="103">
        <f t="shared" si="10"/>
        <v>0.42105263157894735</v>
      </c>
      <c r="P61" s="1"/>
      <c r="Q61" s="1"/>
      <c r="R61" s="1"/>
    </row>
    <row r="62" spans="2:18" ht="60" x14ac:dyDescent="0.25">
      <c r="B62" s="34">
        <v>3.5</v>
      </c>
      <c r="C62" s="7" t="s">
        <v>9</v>
      </c>
      <c r="D62" s="93">
        <v>1</v>
      </c>
      <c r="E62" s="102" t="s">
        <v>135</v>
      </c>
      <c r="F62" s="86">
        <v>5</v>
      </c>
      <c r="G62" s="97">
        <f t="shared" si="6"/>
        <v>1.0526315789473684</v>
      </c>
      <c r="H62" s="86">
        <v>1</v>
      </c>
      <c r="I62" s="97">
        <f t="shared" si="7"/>
        <v>0.21052631578947367</v>
      </c>
      <c r="J62" s="86">
        <v>1</v>
      </c>
      <c r="K62" s="97">
        <f t="shared" si="8"/>
        <v>0.21052631578947367</v>
      </c>
      <c r="L62" s="86">
        <v>1</v>
      </c>
      <c r="M62" s="97">
        <f t="shared" si="9"/>
        <v>0.21052631578947367</v>
      </c>
      <c r="N62" s="86">
        <v>1</v>
      </c>
      <c r="O62" s="103">
        <f t="shared" si="10"/>
        <v>0.21052631578947367</v>
      </c>
      <c r="P62" s="1"/>
      <c r="Q62" s="1"/>
      <c r="R62" s="1"/>
    </row>
    <row r="63" spans="2:18" ht="60" x14ac:dyDescent="0.25">
      <c r="B63" s="34">
        <v>3.6</v>
      </c>
      <c r="C63" s="9" t="s">
        <v>11</v>
      </c>
      <c r="D63" s="93">
        <v>2</v>
      </c>
      <c r="E63" s="102" t="s">
        <v>135</v>
      </c>
      <c r="F63" s="86">
        <v>5</v>
      </c>
      <c r="G63" s="97">
        <f t="shared" si="6"/>
        <v>2.1052631578947367</v>
      </c>
      <c r="H63" s="86">
        <v>1</v>
      </c>
      <c r="I63" s="97">
        <f t="shared" si="7"/>
        <v>0.42105263157894735</v>
      </c>
      <c r="J63" s="86">
        <v>1</v>
      </c>
      <c r="K63" s="97">
        <f t="shared" si="8"/>
        <v>0.42105263157894735</v>
      </c>
      <c r="L63" s="86">
        <v>1</v>
      </c>
      <c r="M63" s="97">
        <f t="shared" si="9"/>
        <v>0.42105263157894735</v>
      </c>
      <c r="N63" s="86">
        <v>1</v>
      </c>
      <c r="O63" s="103">
        <f t="shared" si="10"/>
        <v>0.42105263157894735</v>
      </c>
      <c r="P63" s="1"/>
      <c r="Q63" s="1"/>
      <c r="R63" s="1"/>
    </row>
    <row r="64" spans="2:18" ht="15" x14ac:dyDescent="0.2">
      <c r="B64" s="35">
        <v>4</v>
      </c>
      <c r="C64" s="5" t="s">
        <v>12</v>
      </c>
      <c r="D64" s="6"/>
      <c r="E64" s="6"/>
      <c r="F64" s="29"/>
      <c r="G64" s="97"/>
      <c r="H64" s="99"/>
      <c r="I64" s="97"/>
      <c r="J64" s="99"/>
      <c r="K64" s="97"/>
      <c r="L64" s="99"/>
      <c r="M64" s="97"/>
      <c r="N64" s="99"/>
      <c r="O64" s="103"/>
      <c r="P64" s="1"/>
      <c r="Q64" s="1"/>
      <c r="R64" s="1"/>
    </row>
    <row r="65" spans="2:18" ht="60" x14ac:dyDescent="0.25">
      <c r="B65" s="34">
        <v>4.0999999999999996</v>
      </c>
      <c r="C65" s="7" t="s">
        <v>31</v>
      </c>
      <c r="D65" s="93">
        <v>1</v>
      </c>
      <c r="E65" s="102" t="s">
        <v>135</v>
      </c>
      <c r="F65" s="86">
        <v>5</v>
      </c>
      <c r="G65" s="97">
        <f t="shared" si="6"/>
        <v>1.0526315789473684</v>
      </c>
      <c r="H65" s="86">
        <v>1</v>
      </c>
      <c r="I65" s="97">
        <f t="shared" si="7"/>
        <v>0.21052631578947367</v>
      </c>
      <c r="J65" s="86">
        <v>1</v>
      </c>
      <c r="K65" s="97">
        <f t="shared" si="8"/>
        <v>0.21052631578947367</v>
      </c>
      <c r="L65" s="86">
        <v>1</v>
      </c>
      <c r="M65" s="97">
        <f t="shared" si="9"/>
        <v>0.21052631578947367</v>
      </c>
      <c r="N65" s="86">
        <v>1</v>
      </c>
      <c r="O65" s="103">
        <f t="shared" si="10"/>
        <v>0.21052631578947367</v>
      </c>
      <c r="P65" s="1"/>
      <c r="Q65" s="1"/>
      <c r="R65" s="1"/>
    </row>
    <row r="66" spans="2:18" ht="60" x14ac:dyDescent="0.25">
      <c r="B66" s="34">
        <v>4.2</v>
      </c>
      <c r="C66" s="7" t="s">
        <v>32</v>
      </c>
      <c r="D66" s="93">
        <v>2</v>
      </c>
      <c r="E66" s="102" t="s">
        <v>135</v>
      </c>
      <c r="F66" s="86">
        <v>5</v>
      </c>
      <c r="G66" s="97">
        <f t="shared" si="6"/>
        <v>2.1052631578947367</v>
      </c>
      <c r="H66" s="86">
        <v>1</v>
      </c>
      <c r="I66" s="97">
        <f t="shared" si="7"/>
        <v>0.42105263157894735</v>
      </c>
      <c r="J66" s="86">
        <v>1</v>
      </c>
      <c r="K66" s="97">
        <f t="shared" si="8"/>
        <v>0.42105263157894735</v>
      </c>
      <c r="L66" s="86">
        <v>1</v>
      </c>
      <c r="M66" s="97">
        <f t="shared" si="9"/>
        <v>0.42105263157894735</v>
      </c>
      <c r="N66" s="86">
        <v>1</v>
      </c>
      <c r="O66" s="103">
        <f t="shared" si="10"/>
        <v>0.42105263157894735</v>
      </c>
      <c r="P66" s="1"/>
      <c r="Q66" s="1"/>
      <c r="R66" s="1"/>
    </row>
    <row r="67" spans="2:18" ht="60" x14ac:dyDescent="0.25">
      <c r="B67" s="34">
        <v>4.3</v>
      </c>
      <c r="C67" s="7" t="s">
        <v>33</v>
      </c>
      <c r="D67" s="93">
        <v>1</v>
      </c>
      <c r="E67" s="102" t="s">
        <v>135</v>
      </c>
      <c r="F67" s="86">
        <v>5</v>
      </c>
      <c r="G67" s="97">
        <f t="shared" si="6"/>
        <v>1.0526315789473684</v>
      </c>
      <c r="H67" s="86">
        <v>1</v>
      </c>
      <c r="I67" s="97">
        <f t="shared" si="7"/>
        <v>0.21052631578947367</v>
      </c>
      <c r="J67" s="86">
        <v>1</v>
      </c>
      <c r="K67" s="97">
        <f t="shared" si="8"/>
        <v>0.21052631578947367</v>
      </c>
      <c r="L67" s="86">
        <v>1</v>
      </c>
      <c r="M67" s="97">
        <f t="shared" si="9"/>
        <v>0.21052631578947367</v>
      </c>
      <c r="N67" s="86">
        <v>1</v>
      </c>
      <c r="O67" s="103">
        <f t="shared" si="10"/>
        <v>0.21052631578947367</v>
      </c>
      <c r="P67" s="1"/>
      <c r="Q67" s="1"/>
      <c r="R67" s="1"/>
    </row>
    <row r="68" spans="2:18" ht="60" x14ac:dyDescent="0.25">
      <c r="B68" s="34">
        <v>4.4000000000000004</v>
      </c>
      <c r="C68" s="7" t="s">
        <v>34</v>
      </c>
      <c r="D68" s="93">
        <v>2</v>
      </c>
      <c r="E68" s="102" t="s">
        <v>135</v>
      </c>
      <c r="F68" s="86">
        <v>5</v>
      </c>
      <c r="G68" s="97">
        <f t="shared" si="6"/>
        <v>2.1052631578947367</v>
      </c>
      <c r="H68" s="86">
        <v>1</v>
      </c>
      <c r="I68" s="97">
        <f t="shared" si="7"/>
        <v>0.42105263157894735</v>
      </c>
      <c r="J68" s="86">
        <v>1</v>
      </c>
      <c r="K68" s="97">
        <f t="shared" si="8"/>
        <v>0.42105263157894735</v>
      </c>
      <c r="L68" s="86">
        <v>1</v>
      </c>
      <c r="M68" s="97">
        <f t="shared" si="9"/>
        <v>0.42105263157894735</v>
      </c>
      <c r="N68" s="86">
        <v>1</v>
      </c>
      <c r="O68" s="103">
        <f t="shared" si="10"/>
        <v>0.42105263157894735</v>
      </c>
      <c r="P68" s="1"/>
      <c r="Q68" s="1"/>
      <c r="R68" s="1"/>
    </row>
    <row r="69" spans="2:18" ht="30.6" customHeight="1" x14ac:dyDescent="0.2">
      <c r="B69" s="35">
        <v>5</v>
      </c>
      <c r="C69" s="5" t="s">
        <v>14</v>
      </c>
      <c r="D69" s="6"/>
      <c r="E69" s="6"/>
      <c r="F69" s="29"/>
      <c r="G69" s="97"/>
      <c r="H69" s="40"/>
      <c r="I69" s="97"/>
      <c r="J69" s="40"/>
      <c r="K69" s="97"/>
      <c r="L69" s="40"/>
      <c r="M69" s="97"/>
      <c r="N69" s="40"/>
      <c r="O69" s="103"/>
      <c r="P69" s="1"/>
      <c r="Q69" s="1"/>
      <c r="R69" s="1"/>
    </row>
    <row r="70" spans="2:18" s="21" customFormat="1" ht="60" x14ac:dyDescent="0.25">
      <c r="B70" s="33">
        <v>5.0999999999999996</v>
      </c>
      <c r="C70" s="23" t="s">
        <v>13</v>
      </c>
      <c r="D70" s="93">
        <v>1</v>
      </c>
      <c r="E70" s="102" t="s">
        <v>135</v>
      </c>
      <c r="F70" s="86">
        <v>5</v>
      </c>
      <c r="G70" s="97">
        <f t="shared" si="6"/>
        <v>1.0526315789473684</v>
      </c>
      <c r="H70" s="86">
        <v>3</v>
      </c>
      <c r="I70" s="97">
        <f t="shared" si="7"/>
        <v>0.63157894736842102</v>
      </c>
      <c r="J70" s="86">
        <v>3</v>
      </c>
      <c r="K70" s="97">
        <f t="shared" si="8"/>
        <v>0.63157894736842102</v>
      </c>
      <c r="L70" s="86">
        <v>3</v>
      </c>
      <c r="M70" s="97">
        <f t="shared" si="9"/>
        <v>0.63157894736842102</v>
      </c>
      <c r="N70" s="86">
        <v>3</v>
      </c>
      <c r="O70" s="103">
        <f t="shared" si="10"/>
        <v>0.63157894736842102</v>
      </c>
    </row>
    <row r="71" spans="2:18" s="21" customFormat="1" ht="60" x14ac:dyDescent="0.25">
      <c r="B71" s="49">
        <v>5.2</v>
      </c>
      <c r="C71" s="23" t="s">
        <v>16</v>
      </c>
      <c r="D71" s="93">
        <v>2</v>
      </c>
      <c r="E71" s="102" t="s">
        <v>135</v>
      </c>
      <c r="F71" s="86">
        <v>5</v>
      </c>
      <c r="G71" s="97">
        <f t="shared" si="6"/>
        <v>2.1052631578947367</v>
      </c>
      <c r="H71" s="86">
        <v>3</v>
      </c>
      <c r="I71" s="97">
        <f t="shared" si="7"/>
        <v>1.263157894736842</v>
      </c>
      <c r="J71" s="86">
        <v>3</v>
      </c>
      <c r="K71" s="97">
        <f t="shared" si="8"/>
        <v>1.263157894736842</v>
      </c>
      <c r="L71" s="86">
        <v>3</v>
      </c>
      <c r="M71" s="97">
        <f t="shared" si="9"/>
        <v>1.263157894736842</v>
      </c>
      <c r="N71" s="86">
        <v>3</v>
      </c>
      <c r="O71" s="103">
        <f t="shared" si="10"/>
        <v>1.263157894736842</v>
      </c>
    </row>
    <row r="72" spans="2:18" s="21" customFormat="1" ht="60" x14ac:dyDescent="0.25">
      <c r="B72" s="33">
        <v>5.3</v>
      </c>
      <c r="C72" s="22" t="s">
        <v>15</v>
      </c>
      <c r="D72" s="93">
        <v>1</v>
      </c>
      <c r="E72" s="102" t="s">
        <v>135</v>
      </c>
      <c r="F72" s="86">
        <v>5</v>
      </c>
      <c r="G72" s="97">
        <f t="shared" si="6"/>
        <v>1.0526315789473684</v>
      </c>
      <c r="H72" s="86">
        <v>3</v>
      </c>
      <c r="I72" s="97">
        <f t="shared" si="7"/>
        <v>0.63157894736842102</v>
      </c>
      <c r="J72" s="86">
        <v>3</v>
      </c>
      <c r="K72" s="97">
        <f t="shared" si="8"/>
        <v>0.63157894736842102</v>
      </c>
      <c r="L72" s="86">
        <v>3</v>
      </c>
      <c r="M72" s="97">
        <f t="shared" si="9"/>
        <v>0.63157894736842102</v>
      </c>
      <c r="N72" s="86">
        <v>3</v>
      </c>
      <c r="O72" s="103">
        <f t="shared" si="10"/>
        <v>0.63157894736842102</v>
      </c>
    </row>
    <row r="73" spans="2:18" x14ac:dyDescent="0.2">
      <c r="P73" s="1"/>
      <c r="Q73" s="1"/>
      <c r="R73" s="1"/>
    </row>
    <row r="74" spans="2:18" ht="15" x14ac:dyDescent="0.25">
      <c r="B74" s="129" t="s">
        <v>88</v>
      </c>
      <c r="C74" s="129"/>
      <c r="D74" s="129"/>
      <c r="E74" s="129"/>
      <c r="F74" s="129"/>
      <c r="G74" s="129"/>
      <c r="H74" s="129"/>
      <c r="P74" s="1"/>
      <c r="Q74" s="1"/>
      <c r="R74" s="1"/>
    </row>
    <row r="75" spans="2:18" ht="15" x14ac:dyDescent="0.25">
      <c r="B75" s="130" t="s">
        <v>98</v>
      </c>
      <c r="C75" s="131"/>
      <c r="D75" s="37" t="s">
        <v>81</v>
      </c>
      <c r="E75" s="37" t="s">
        <v>82</v>
      </c>
      <c r="F75" s="37" t="s">
        <v>83</v>
      </c>
      <c r="G75" s="37" t="s">
        <v>84</v>
      </c>
      <c r="H75" s="37" t="s">
        <v>85</v>
      </c>
      <c r="O75" s="1"/>
    </row>
    <row r="76" spans="2:18" ht="15" x14ac:dyDescent="0.25">
      <c r="B76" s="127" t="s">
        <v>80</v>
      </c>
      <c r="C76" s="128"/>
      <c r="D76" s="62">
        <v>600</v>
      </c>
      <c r="E76" s="36">
        <v>800</v>
      </c>
      <c r="F76" s="36">
        <v>900</v>
      </c>
      <c r="G76" s="36">
        <v>700</v>
      </c>
      <c r="H76" s="36">
        <v>750</v>
      </c>
      <c r="L76" s="42">
        <f>MIN(D76:H76)</f>
        <v>600</v>
      </c>
      <c r="O76" s="1"/>
    </row>
    <row r="77" spans="2:18" ht="15.75" x14ac:dyDescent="0.25">
      <c r="B77" s="127" t="s">
        <v>101</v>
      </c>
      <c r="C77" s="128"/>
      <c r="D77" s="47">
        <f>lowp/Price1*$C$8</f>
        <v>40</v>
      </c>
      <c r="E77" s="47">
        <f>lowp/Price2*$C$8</f>
        <v>30</v>
      </c>
      <c r="F77" s="47">
        <f>lowp/Price3*$C$8</f>
        <v>26.666666666666664</v>
      </c>
      <c r="G77" s="47">
        <f>lowp/Price4*$C$8</f>
        <v>34.285714285714285</v>
      </c>
      <c r="H77" s="47">
        <f>lowp/Price5*$C$8</f>
        <v>32</v>
      </c>
    </row>
    <row r="78" spans="2:18" x14ac:dyDescent="0.2">
      <c r="C78" s="61"/>
    </row>
  </sheetData>
  <mergeCells count="37">
    <mergeCell ref="B77:C77"/>
    <mergeCell ref="J55:K55"/>
    <mergeCell ref="L55:M55"/>
    <mergeCell ref="N55:O55"/>
    <mergeCell ref="B74:H74"/>
    <mergeCell ref="B75:C75"/>
    <mergeCell ref="B76:C76"/>
    <mergeCell ref="B54:O54"/>
    <mergeCell ref="B55:B56"/>
    <mergeCell ref="C55:C56"/>
    <mergeCell ref="D55:D56"/>
    <mergeCell ref="E55:E56"/>
    <mergeCell ref="F55:G55"/>
    <mergeCell ref="H55:I55"/>
    <mergeCell ref="B22:O22"/>
    <mergeCell ref="B23:B24"/>
    <mergeCell ref="C23:C24"/>
    <mergeCell ref="D23:D24"/>
    <mergeCell ref="E23:E24"/>
    <mergeCell ref="F23:G23"/>
    <mergeCell ref="H23:I23"/>
    <mergeCell ref="J23:K23"/>
    <mergeCell ref="L23:M23"/>
    <mergeCell ref="N23:O23"/>
    <mergeCell ref="B3:H3"/>
    <mergeCell ref="B9:C9"/>
    <mergeCell ref="B10:C10"/>
    <mergeCell ref="B12:O12"/>
    <mergeCell ref="B13:B14"/>
    <mergeCell ref="C13:C14"/>
    <mergeCell ref="D13:D14"/>
    <mergeCell ref="E13:E14"/>
    <mergeCell ref="F13:G13"/>
    <mergeCell ref="H13:I13"/>
    <mergeCell ref="J13:K13"/>
    <mergeCell ref="L13:M13"/>
    <mergeCell ref="N13:O13"/>
  </mergeCells>
  <conditionalFormatting sqref="D76:H76">
    <cfRule type="top10" dxfId="0" priority="1" percent="1" bottom="1" rank="1"/>
  </conditionalFormatting>
  <pageMargins left="0.7" right="0.7" top="0.75" bottom="0.75" header="0.3" footer="0.3"/>
  <pageSetup scale="49" fitToHeight="0" orientation="landscape" r:id="rId1"/>
  <ignoredErrors>
    <ignoredError sqref="G18 I18 K18 M18 O1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Cover</vt:lpstr>
      <vt:lpstr>Instructions</vt:lpstr>
      <vt:lpstr>E2E Consultant</vt:lpstr>
      <vt:lpstr>'E2E Consultant'!lowp</vt:lpstr>
      <vt:lpstr>'E2E Consultant'!Price1</vt:lpstr>
      <vt:lpstr>'E2E Consultant'!Price2</vt:lpstr>
      <vt:lpstr>'E2E Consultant'!Price3</vt:lpstr>
      <vt:lpstr>'E2E Consultant'!Price4</vt:lpstr>
      <vt:lpstr>'E2E Consultant'!Price5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Korpas, Erik</dc:creator>
  <cp:lastModifiedBy>Help</cp:lastModifiedBy>
  <cp:lastPrinted>2020-03-09T15:08:44Z</cp:lastPrinted>
  <dcterms:created xsi:type="dcterms:W3CDTF">2016-07-25T10:12:31Z</dcterms:created>
  <dcterms:modified xsi:type="dcterms:W3CDTF">2020-12-22T03:13:18Z</dcterms:modified>
</cp:coreProperties>
</file>