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it365-my.sharepoint.com/personal/giuseppe_melis_telit_com/Documents/back_up/ApplicationEngineering/OneEDGE/docs/UG/use cases/time-series/"/>
    </mc:Choice>
  </mc:AlternateContent>
  <xr:revisionPtr revIDLastSave="131" documentId="8_{E9FC3A96-ABD6-46A6-BE03-12B2EBEDC15A}" xr6:coauthVersionLast="47" xr6:coauthVersionMax="47" xr10:uidLastSave="{F7562033-9E2F-4AE2-972C-27D59CDA393D}"/>
  <bookViews>
    <workbookView xWindow="-120" yWindow="-120" windowWidth="29040" windowHeight="15840" xr2:uid="{7149B08E-1754-45B0-B1AA-BC0A33A1DE36}"/>
  </bookViews>
  <sheets>
    <sheet name="Scenario Always ON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3" l="1"/>
  <c r="D5" i="3"/>
  <c r="L38" i="3" s="1"/>
  <c r="D9" i="3"/>
  <c r="P38" i="3"/>
  <c r="H40" i="3"/>
  <c r="D40" i="3"/>
  <c r="G40" i="3" s="1"/>
  <c r="Q42" i="3"/>
  <c r="P42" i="3"/>
  <c r="Q41" i="3"/>
  <c r="P39" i="3"/>
  <c r="P40" i="3"/>
  <c r="D15" i="3"/>
  <c r="M42" i="3"/>
  <c r="N42" i="3" s="1"/>
  <c r="D29" i="3"/>
  <c r="L39" i="3" s="1"/>
  <c r="B39" i="3"/>
  <c r="M39" i="3" l="1"/>
  <c r="N39" i="3" s="1"/>
  <c r="I40" i="3"/>
  <c r="L40" i="3" s="1"/>
  <c r="M38" i="3"/>
  <c r="N38" i="3" s="1"/>
  <c r="Q43" i="3"/>
  <c r="P43" i="3"/>
  <c r="B40" i="3"/>
  <c r="J40" i="3" l="1"/>
  <c r="L43" i="3"/>
  <c r="M40" i="3" l="1"/>
  <c r="N40" i="3" s="1"/>
  <c r="N43" i="3" s="1"/>
  <c r="M43" i="3" l="1"/>
</calcChain>
</file>

<file path=xl/sharedStrings.xml><?xml version="1.0" encoding="utf-8"?>
<sst xmlns="http://schemas.openxmlformats.org/spreadsheetml/2006/main" count="64" uniqueCount="44">
  <si>
    <t>action</t>
  </si>
  <si>
    <t>OBSERVE on “Uplink” resource</t>
  </si>
  <si>
    <t>Module to server data:</t>
  </si>
  <si>
    <t>Time series data</t>
  </si>
  <si>
    <t>Server to server:</t>
  </si>
  <si>
    <t>HTTP data upload (Push)</t>
  </si>
  <si>
    <t>Pull historical data</t>
  </si>
  <si>
    <t>On-demand remote setting:</t>
  </si>
  <si>
    <t>Sending remote parameter from User to device</t>
  </si>
  <si>
    <t>DM - Periodic actions:</t>
  </si>
  <si>
    <t>HTTP push data to external server</t>
  </si>
  <si>
    <t>On-Demand setting</t>
  </si>
  <si>
    <t>Total</t>
  </si>
  <si>
    <t>opaque/day</t>
  </si>
  <si>
    <t>API/month
server-server</t>
  </si>
  <si>
    <t>(series or actions)/day</t>
  </si>
  <si>
    <t>opaque messages needed for a serie</t>
  </si>
  <si>
    <t>*serie=sending of all collected sample sets</t>
  </si>
  <si>
    <t>Time-series data use case</t>
  </si>
  <si>
    <t xml:space="preserve">Registration (once the LwM2M client is started) </t>
  </si>
  <si>
    <t>Registration (once at every modem power up)</t>
  </si>
  <si>
    <t>messages/month
device-portal</t>
  </si>
  <si>
    <t>bytes amount</t>
  </si>
  <si>
    <t>Default Management objects</t>
  </si>
  <si>
    <t>bytes/day</t>
  </si>
  <si>
    <t>Total [bytes]</t>
  </si>
  <si>
    <t>Sending opaque buffer (without payload, which is in the table below)</t>
  </si>
  <si>
    <t>KB/day</t>
  </si>
  <si>
    <t>KB/month</t>
  </si>
  <si>
    <t>working days/month</t>
  </si>
  <si>
    <t>LwM2M messages</t>
  </si>
  <si>
    <t>APIs</t>
  </si>
  <si>
    <t>DTLS Resume HandShake</t>
  </si>
  <si>
    <t>DTLS Full HandShake</t>
  </si>
  <si>
    <t>Registration update</t>
  </si>
  <si>
    <t>Registration</t>
  </si>
  <si>
    <t>interval between series [minutes]</t>
  </si>
  <si>
    <t>(Optional) READ “Device” object</t>
  </si>
  <si>
    <t>(Optional) READ “Conn Monitoring” object</t>
  </si>
  <si>
    <t>sample set dimension [Bytes]</t>
  </si>
  <si>
    <t>sample sets/serie</t>
  </si>
  <si>
    <t>samples sets/opaque</t>
  </si>
  <si>
    <t>interval between sample sets [minutes]</t>
  </si>
  <si>
    <t>Scenario:
Device always ON, LwM2M registration once in the life (and every day);
observation active on Uplink resource;
data sent through notifies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</si>
</sst>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62626"/>
      <name val="DIN-Regular"/>
    </font>
    <font>
      <b/>
      <sz val="12"/>
      <color rgb="FF262626"/>
      <name val="DIN-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7" xfId="0" applyBorder="1"/>
    <xf numFmtId="0" fontId="2" fillId="0" borderId="0" xfId="0" applyFont="1" applyBorder="1" applyAlignment="1">
      <alignment horizontal="justify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1" fontId="0" fillId="0" borderId="11" xfId="0" applyNumberFormat="1" applyBorder="1"/>
    <xf numFmtId="0" fontId="0" fillId="0" borderId="0" xfId="0" applyAlignment="1">
      <alignment wrapText="1"/>
    </xf>
    <xf numFmtId="0" fontId="0" fillId="0" borderId="7" xfId="0" applyFont="1" applyFill="1" applyBorder="1"/>
    <xf numFmtId="0" fontId="0" fillId="0" borderId="7" xfId="0" applyFill="1" applyBorder="1"/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20" xfId="0" applyFont="1" applyBorder="1" applyAlignment="1">
      <alignment horizontal="justify" vertical="center" wrapText="1"/>
    </xf>
    <xf numFmtId="0" fontId="2" fillId="0" borderId="16" xfId="0" applyFont="1" applyFill="1" applyBorder="1" applyAlignment="1">
      <alignment horizontal="justify" vertical="center" wrapText="1"/>
    </xf>
    <xf numFmtId="0" fontId="2" fillId="0" borderId="21" xfId="0" applyFont="1" applyBorder="1" applyAlignment="1">
      <alignment horizontal="justify" vertical="center" wrapText="1"/>
    </xf>
    <xf numFmtId="0" fontId="2" fillId="0" borderId="22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0" fillId="0" borderId="27" xfId="0" applyBorder="1"/>
    <xf numFmtId="0" fontId="0" fillId="0" borderId="28" xfId="0" applyBorder="1"/>
    <xf numFmtId="0" fontId="0" fillId="2" borderId="14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1" xfId="0" applyFont="1" applyFill="1" applyBorder="1"/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0" fillId="0" borderId="26" xfId="0" applyFill="1" applyBorder="1"/>
    <xf numFmtId="0" fontId="0" fillId="2" borderId="15" xfId="0" applyFill="1" applyBorder="1"/>
    <xf numFmtId="164" fontId="0" fillId="0" borderId="26" xfId="0" applyNumberFormat="1" applyFill="1" applyBorder="1"/>
    <xf numFmtId="164" fontId="0" fillId="0" borderId="2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32" xfId="0" applyNumberFormat="1" applyBorder="1"/>
    <xf numFmtId="164" fontId="0" fillId="0" borderId="33" xfId="0" applyNumberFormat="1" applyBorder="1"/>
    <xf numFmtId="164" fontId="0" fillId="0" borderId="24" xfId="0" applyNumberFormat="1" applyBorder="1"/>
    <xf numFmtId="0" fontId="0" fillId="0" borderId="32" xfId="0" applyBorder="1"/>
    <xf numFmtId="0" fontId="0" fillId="0" borderId="33" xfId="0" applyBorder="1"/>
    <xf numFmtId="0" fontId="0" fillId="0" borderId="24" xfId="0" applyBorder="1"/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17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19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23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2" borderId="7" xfId="0" applyFill="1" applyBorder="1"/>
    <xf numFmtId="0" fontId="2" fillId="0" borderId="3" xfId="0" applyFont="1" applyBorder="1" applyAlignment="1">
      <alignment horizontal="justify" vertical="center" wrapText="1"/>
    </xf>
    <xf numFmtId="0" fontId="0" fillId="0" borderId="7" xfId="0" applyFill="1" applyBorder="1"/>
    <xf numFmtId="0" fontId="0" fillId="2" borderId="14" xfId="0" applyFill="1" applyBorder="1"/>
    <xf numFmtId="0" fontId="2" fillId="0" borderId="6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center"/>
    </xf>
    <xf numFmtId="0" fontId="0" fillId="0" borderId="0" xfId="0" applyFill="1" applyBorder="1"/>
    <xf numFmtId="0" fontId="0" fillId="0" borderId="7" xfId="0" applyBorder="1" applyAlignment="1">
      <alignment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C844-D27E-4D69-9F86-1CFA691DB4C6}">
  <dimension ref="B1:Q45"/>
  <sheetViews>
    <sheetView tabSelected="1" topLeftCell="A13" zoomScale="80" zoomScaleNormal="80" workbookViewId="0">
      <selection activeCell="G40" sqref="G40"/>
    </sheetView>
  </sheetViews>
  <sheetFormatPr defaultColWidth="68" defaultRowHeight="15" x14ac:dyDescent="0.25"/>
  <cols>
    <col min="1" max="1" width="4" customWidth="1"/>
    <col min="2" max="2" width="56.140625" customWidth="1"/>
    <col min="3" max="3" width="12.85546875" customWidth="1"/>
    <col min="4" max="4" width="16.42578125" bestFit="1" customWidth="1"/>
    <col min="5" max="5" width="16.7109375" customWidth="1"/>
    <col min="6" max="6" width="17.28515625" customWidth="1"/>
    <col min="7" max="7" width="16.140625" customWidth="1"/>
    <col min="8" max="8" width="14.5703125" customWidth="1"/>
    <col min="9" max="9" width="19" customWidth="1"/>
    <col min="10" max="10" width="14.42578125" customWidth="1"/>
    <col min="11" max="11" width="3.42578125" customWidth="1"/>
    <col min="12" max="13" width="14.28515625" customWidth="1"/>
    <col min="14" max="14" width="14.7109375" customWidth="1"/>
    <col min="15" max="15" width="3.140625" customWidth="1"/>
    <col min="16" max="16" width="16.5703125" customWidth="1"/>
    <col min="17" max="17" width="18.42578125" customWidth="1"/>
  </cols>
  <sheetData>
    <row r="1" spans="2:6" s="77" customFormat="1" ht="75.75" thickBot="1" x14ac:dyDescent="0.3">
      <c r="B1" s="101" t="s">
        <v>43</v>
      </c>
    </row>
    <row r="2" spans="2:6" ht="15.75" thickBot="1" x14ac:dyDescent="0.3"/>
    <row r="3" spans="2:6" ht="15.75" thickBot="1" x14ac:dyDescent="0.3">
      <c r="B3" s="73" t="s">
        <v>19</v>
      </c>
      <c r="C3" s="74"/>
      <c r="D3" s="74"/>
      <c r="E3" s="74"/>
      <c r="F3" s="75"/>
    </row>
    <row r="4" spans="2:6" ht="32.25" thickBot="1" x14ac:dyDescent="0.3">
      <c r="B4" s="13" t="s">
        <v>0</v>
      </c>
      <c r="C4" s="14" t="s">
        <v>22</v>
      </c>
      <c r="D4" s="14" t="s">
        <v>25</v>
      </c>
      <c r="E4" s="14" t="s">
        <v>30</v>
      </c>
      <c r="F4" s="14" t="s">
        <v>31</v>
      </c>
    </row>
    <row r="5" spans="2:6" ht="15.75" x14ac:dyDescent="0.25">
      <c r="B5" s="28" t="s">
        <v>33</v>
      </c>
      <c r="C5" s="32">
        <v>747</v>
      </c>
      <c r="D5" s="71">
        <f>SUM(C5:C8)</f>
        <v>2005</v>
      </c>
      <c r="E5" s="43">
        <v>0</v>
      </c>
      <c r="F5" s="71">
        <v>0</v>
      </c>
    </row>
    <row r="6" spans="2:6" ht="15.75" x14ac:dyDescent="0.25">
      <c r="B6" s="28" t="s">
        <v>35</v>
      </c>
      <c r="C6" s="30">
        <v>398</v>
      </c>
      <c r="D6" s="76"/>
      <c r="E6" s="55">
        <v>1</v>
      </c>
      <c r="F6" s="76"/>
    </row>
    <row r="7" spans="2:6" ht="15.75" x14ac:dyDescent="0.25">
      <c r="B7" s="28" t="s">
        <v>23</v>
      </c>
      <c r="C7" s="30">
        <v>536</v>
      </c>
      <c r="D7" s="76"/>
      <c r="E7" s="55">
        <v>0</v>
      </c>
      <c r="F7" s="76"/>
    </row>
    <row r="8" spans="2:6" ht="16.5" thickBot="1" x14ac:dyDescent="0.3">
      <c r="B8" s="29" t="s">
        <v>1</v>
      </c>
      <c r="C8" s="31">
        <v>324</v>
      </c>
      <c r="D8" s="72"/>
      <c r="E8" s="44">
        <v>2</v>
      </c>
      <c r="F8" s="72"/>
    </row>
    <row r="9" spans="2:6" s="77" customFormat="1" ht="15.75" x14ac:dyDescent="0.25">
      <c r="B9" s="82" t="s">
        <v>37</v>
      </c>
      <c r="C9" s="61">
        <v>372</v>
      </c>
      <c r="D9" s="95">
        <f>SUM(C9:C10)</f>
        <v>636</v>
      </c>
      <c r="E9" s="96">
        <v>1</v>
      </c>
      <c r="F9" s="71">
        <v>0</v>
      </c>
    </row>
    <row r="10" spans="2:6" s="77" customFormat="1" ht="16.5" thickBot="1" x14ac:dyDescent="0.3">
      <c r="B10" s="79" t="s">
        <v>38</v>
      </c>
      <c r="C10" s="31">
        <v>264</v>
      </c>
      <c r="D10" s="97"/>
      <c r="E10" s="98">
        <v>1</v>
      </c>
      <c r="F10" s="72"/>
    </row>
    <row r="11" spans="2:6" ht="16.5" thickBot="1" x14ac:dyDescent="0.3">
      <c r="B11" s="1"/>
    </row>
    <row r="12" spans="2:6" x14ac:dyDescent="0.25">
      <c r="B12" s="65" t="s">
        <v>2</v>
      </c>
      <c r="C12" s="66"/>
      <c r="D12" s="66"/>
      <c r="E12" s="66"/>
      <c r="F12" s="67"/>
    </row>
    <row r="13" spans="2:6" ht="15.75" thickBot="1" x14ac:dyDescent="0.3">
      <c r="B13" s="68" t="s">
        <v>3</v>
      </c>
      <c r="C13" s="69"/>
      <c r="D13" s="69"/>
      <c r="E13" s="69"/>
      <c r="F13" s="70"/>
    </row>
    <row r="14" spans="2:6" ht="32.25" thickBot="1" x14ac:dyDescent="0.3">
      <c r="B14" s="13" t="s">
        <v>0</v>
      </c>
      <c r="C14" s="14" t="s">
        <v>22</v>
      </c>
      <c r="D14" s="14" t="s">
        <v>25</v>
      </c>
      <c r="E14" s="14" t="s">
        <v>30</v>
      </c>
      <c r="F14" s="14" t="s">
        <v>31</v>
      </c>
    </row>
    <row r="15" spans="2:6" ht="15.75" x14ac:dyDescent="0.25">
      <c r="B15" s="28" t="s">
        <v>32</v>
      </c>
      <c r="C15" s="27">
        <v>442</v>
      </c>
      <c r="D15" s="71">
        <f>SUM(C15:C16)</f>
        <v>592</v>
      </c>
      <c r="E15" s="43">
        <v>0</v>
      </c>
      <c r="F15" s="71">
        <v>0</v>
      </c>
    </row>
    <row r="16" spans="2:6" ht="32.25" thickBot="1" x14ac:dyDescent="0.3">
      <c r="B16" s="29" t="s">
        <v>26</v>
      </c>
      <c r="C16" s="29">
        <v>150</v>
      </c>
      <c r="D16" s="72"/>
      <c r="E16" s="44">
        <v>1</v>
      </c>
      <c r="F16" s="72"/>
    </row>
    <row r="17" spans="2:6" ht="16.5" thickBot="1" x14ac:dyDescent="0.3">
      <c r="B17" s="1"/>
    </row>
    <row r="18" spans="2:6" ht="16.5" thickBot="1" x14ac:dyDescent="0.3">
      <c r="B18" s="62" t="s">
        <v>4</v>
      </c>
      <c r="C18" s="63"/>
      <c r="D18" s="63"/>
      <c r="E18" s="63"/>
      <c r="F18" s="64"/>
    </row>
    <row r="19" spans="2:6" ht="32.25" thickBot="1" x14ac:dyDescent="0.3">
      <c r="B19" s="13" t="s">
        <v>0</v>
      </c>
      <c r="C19" s="14" t="s">
        <v>22</v>
      </c>
      <c r="D19" s="14"/>
      <c r="E19" s="14" t="s">
        <v>30</v>
      </c>
      <c r="F19" s="14" t="s">
        <v>31</v>
      </c>
    </row>
    <row r="20" spans="2:6" ht="15.75" x14ac:dyDescent="0.25">
      <c r="B20" s="15" t="s">
        <v>5</v>
      </c>
      <c r="C20" s="16">
        <v>0</v>
      </c>
      <c r="D20" s="16"/>
      <c r="E20" s="56">
        <v>0</v>
      </c>
      <c r="F20" s="56">
        <v>1</v>
      </c>
    </row>
    <row r="21" spans="2:6" ht="16.5" thickBot="1" x14ac:dyDescent="0.3">
      <c r="B21" s="17" t="s">
        <v>6</v>
      </c>
      <c r="C21" s="18">
        <v>0</v>
      </c>
      <c r="D21" s="18"/>
      <c r="E21" s="57">
        <v>0</v>
      </c>
      <c r="F21" s="57">
        <v>1</v>
      </c>
    </row>
    <row r="22" spans="2:6" ht="16.5" thickBot="1" x14ac:dyDescent="0.3">
      <c r="B22" s="1"/>
    </row>
    <row r="23" spans="2:6" ht="15.75" thickBot="1" x14ac:dyDescent="0.3">
      <c r="B23" s="73" t="s">
        <v>7</v>
      </c>
      <c r="C23" s="74"/>
      <c r="D23" s="74"/>
      <c r="E23" s="74"/>
      <c r="F23" s="75"/>
    </row>
    <row r="24" spans="2:6" ht="32.25" thickBot="1" x14ac:dyDescent="0.3">
      <c r="B24" s="13" t="s">
        <v>0</v>
      </c>
      <c r="C24" s="14" t="s">
        <v>22</v>
      </c>
      <c r="D24" s="14"/>
      <c r="E24" s="14" t="s">
        <v>30</v>
      </c>
      <c r="F24" s="14" t="s">
        <v>31</v>
      </c>
    </row>
    <row r="25" spans="2:6" ht="15.75" x14ac:dyDescent="0.25">
      <c r="B25" s="15" t="s">
        <v>8</v>
      </c>
      <c r="C25" s="19">
        <v>162</v>
      </c>
      <c r="D25" s="19">
        <v>162</v>
      </c>
      <c r="E25" s="58">
        <v>1</v>
      </c>
      <c r="F25" s="58">
        <v>1</v>
      </c>
    </row>
    <row r="26" spans="2:6" ht="16.5" thickBot="1" x14ac:dyDescent="0.3">
      <c r="B26" s="3"/>
      <c r="C26" s="3"/>
      <c r="D26" s="3"/>
      <c r="E26" s="3"/>
    </row>
    <row r="27" spans="2:6" ht="16.5" thickBot="1" x14ac:dyDescent="0.3">
      <c r="B27" s="62" t="s">
        <v>9</v>
      </c>
      <c r="C27" s="63"/>
      <c r="D27" s="63"/>
      <c r="E27" s="63"/>
      <c r="F27" s="64"/>
    </row>
    <row r="28" spans="2:6" ht="32.25" thickBot="1" x14ac:dyDescent="0.3">
      <c r="B28" s="13" t="s">
        <v>0</v>
      </c>
      <c r="C28" s="14" t="s">
        <v>22</v>
      </c>
      <c r="D28" s="14"/>
      <c r="E28" s="14" t="s">
        <v>30</v>
      </c>
      <c r="F28" s="14" t="s">
        <v>31</v>
      </c>
    </row>
    <row r="29" spans="2:6" ht="15.75" x14ac:dyDescent="0.25">
      <c r="B29" s="27" t="s">
        <v>32</v>
      </c>
      <c r="C29" s="33">
        <v>442</v>
      </c>
      <c r="D29" s="71">
        <f>C29+C30</f>
        <v>579</v>
      </c>
      <c r="E29" s="47">
        <v>0</v>
      </c>
      <c r="F29" s="71">
        <v>0</v>
      </c>
    </row>
    <row r="30" spans="2:6" ht="16.5" thickBot="1" x14ac:dyDescent="0.3">
      <c r="B30" s="29" t="s">
        <v>34</v>
      </c>
      <c r="C30" s="34">
        <v>137</v>
      </c>
      <c r="D30" s="72"/>
      <c r="E30" s="48">
        <v>1</v>
      </c>
      <c r="F30" s="72"/>
    </row>
    <row r="31" spans="2:6" ht="15.75" x14ac:dyDescent="0.25">
      <c r="B31" s="45" t="s">
        <v>37</v>
      </c>
      <c r="C31" s="61">
        <v>372</v>
      </c>
      <c r="D31" s="99">
        <v>372</v>
      </c>
      <c r="E31" s="96">
        <v>1</v>
      </c>
      <c r="F31" s="76">
        <v>0</v>
      </c>
    </row>
    <row r="32" spans="2:6" ht="16.5" thickBot="1" x14ac:dyDescent="0.3">
      <c r="B32" s="46" t="s">
        <v>38</v>
      </c>
      <c r="C32" s="31">
        <v>264</v>
      </c>
      <c r="D32" s="100">
        <v>264</v>
      </c>
      <c r="E32" s="98">
        <v>1</v>
      </c>
      <c r="F32" s="72"/>
    </row>
    <row r="33" spans="2:17" ht="15.75" x14ac:dyDescent="0.25">
      <c r="B33" s="3"/>
      <c r="C33" s="59"/>
      <c r="D33" s="60"/>
      <c r="E33" s="60"/>
      <c r="F33" s="60"/>
    </row>
    <row r="34" spans="2:17" ht="30" x14ac:dyDescent="0.25">
      <c r="B34" s="92"/>
      <c r="C34" s="93"/>
      <c r="M34" s="94" t="s">
        <v>29</v>
      </c>
      <c r="N34" s="78">
        <v>30</v>
      </c>
    </row>
    <row r="35" spans="2:17" ht="15.75" x14ac:dyDescent="0.25">
      <c r="B35" s="3"/>
      <c r="C35" s="3"/>
    </row>
    <row r="36" spans="2:17" ht="15.75" thickBot="1" x14ac:dyDescent="0.3"/>
    <row r="37" spans="2:17" s="10" customFormat="1" ht="45.75" thickBot="1" x14ac:dyDescent="0.3">
      <c r="B37" s="83" t="s">
        <v>18</v>
      </c>
      <c r="C37" s="84" t="s">
        <v>15</v>
      </c>
      <c r="D37" s="85" t="s">
        <v>36</v>
      </c>
      <c r="E37" s="85" t="s">
        <v>39</v>
      </c>
      <c r="F37" s="85" t="s">
        <v>42</v>
      </c>
      <c r="G37" s="85" t="s">
        <v>40</v>
      </c>
      <c r="H37" s="85" t="s">
        <v>41</v>
      </c>
      <c r="I37" s="86" t="s">
        <v>16</v>
      </c>
      <c r="J37" s="87" t="s">
        <v>13</v>
      </c>
      <c r="K37" s="88"/>
      <c r="L37" s="89" t="s">
        <v>24</v>
      </c>
      <c r="M37" s="89" t="s">
        <v>27</v>
      </c>
      <c r="N37" s="83" t="s">
        <v>28</v>
      </c>
      <c r="O37" s="90"/>
      <c r="P37" s="89" t="s">
        <v>21</v>
      </c>
      <c r="Q37" s="91" t="s">
        <v>14</v>
      </c>
    </row>
    <row r="38" spans="2:17" x14ac:dyDescent="0.25">
      <c r="B38" s="24" t="s">
        <v>20</v>
      </c>
      <c r="C38" s="36">
        <v>1</v>
      </c>
      <c r="D38" s="20"/>
      <c r="E38" s="20"/>
      <c r="F38" s="20"/>
      <c r="G38" s="20"/>
      <c r="H38" s="20"/>
      <c r="I38" s="20"/>
      <c r="J38" s="21"/>
      <c r="K38" s="52"/>
      <c r="L38" s="35">
        <f>D5*C38</f>
        <v>2005</v>
      </c>
      <c r="M38" s="37">
        <f>L38/1024</f>
        <v>1.9580078125</v>
      </c>
      <c r="N38" s="38">
        <f>M38*N34</f>
        <v>58.740234375</v>
      </c>
      <c r="O38" s="49"/>
      <c r="P38" s="35">
        <f>SUM(E5:E8)*C38*N34</f>
        <v>90</v>
      </c>
      <c r="Q38" s="21"/>
    </row>
    <row r="39" spans="2:17" x14ac:dyDescent="0.25">
      <c r="B39" s="25" t="str">
        <f>_xlfn.CONCAT("DM management - keepalive every ",24/C39," hours")</f>
        <v>DM management - keepalive every 24 hours</v>
      </c>
      <c r="C39" s="22">
        <v>1</v>
      </c>
      <c r="D39" s="2"/>
      <c r="E39" s="2"/>
      <c r="F39" s="2"/>
      <c r="G39" s="2"/>
      <c r="H39" s="2"/>
      <c r="I39" s="2"/>
      <c r="J39" s="5"/>
      <c r="K39" s="53"/>
      <c r="L39" s="4">
        <f>D29*C39</f>
        <v>579</v>
      </c>
      <c r="M39" s="39">
        <f>L39/1024</f>
        <v>0.5654296875</v>
      </c>
      <c r="N39" s="40">
        <f>M39*N34</f>
        <v>16.962890625</v>
      </c>
      <c r="O39" s="50"/>
      <c r="P39" s="4">
        <f>SUM(E29:E30)*C39*N34</f>
        <v>30</v>
      </c>
      <c r="Q39" s="5"/>
    </row>
    <row r="40" spans="2:17" x14ac:dyDescent="0.25">
      <c r="B40" s="25" t="str">
        <f>_xlfn.CONCAT("Opaque sending of ", G40, " samples into a serie (", C40, " series/day)")</f>
        <v>Opaque sending of 6 samples into a serie (24 series/day)</v>
      </c>
      <c r="C40" s="81">
        <v>24</v>
      </c>
      <c r="D40" s="80">
        <f>24*60/C40</f>
        <v>60</v>
      </c>
      <c r="E40" s="78">
        <v>14</v>
      </c>
      <c r="F40" s="78">
        <v>10</v>
      </c>
      <c r="G40" s="12">
        <f>D40/F40</f>
        <v>6</v>
      </c>
      <c r="H40" s="11">
        <f>ROUNDDOWN(1020/E40,0)</f>
        <v>72</v>
      </c>
      <c r="I40" s="2">
        <f>ROUNDUP(G40/H40,0)</f>
        <v>1</v>
      </c>
      <c r="J40" s="5">
        <f>ROUNDUP(I40,0)*C40</f>
        <v>24</v>
      </c>
      <c r="K40" s="53"/>
      <c r="L40" s="4">
        <f>(C15+(I40*C16)+(E40*G40))*C40</f>
        <v>16224</v>
      </c>
      <c r="M40" s="39">
        <f>L40/1024</f>
        <v>15.84375</v>
      </c>
      <c r="N40" s="40">
        <f>M40*N34</f>
        <v>475.3125</v>
      </c>
      <c r="O40" s="50"/>
      <c r="P40" s="4">
        <f>E16*C40*N34</f>
        <v>720</v>
      </c>
      <c r="Q40" s="5"/>
    </row>
    <row r="41" spans="2:17" x14ac:dyDescent="0.25">
      <c r="B41" s="25" t="s">
        <v>10</v>
      </c>
      <c r="C41" s="22">
        <v>0</v>
      </c>
      <c r="D41" s="2"/>
      <c r="E41" s="2"/>
      <c r="F41" s="2"/>
      <c r="G41" s="2"/>
      <c r="H41" s="2"/>
      <c r="I41" s="2"/>
      <c r="J41" s="5"/>
      <c r="K41" s="53"/>
      <c r="L41" s="4"/>
      <c r="M41" s="39"/>
      <c r="N41" s="40"/>
      <c r="O41" s="50"/>
      <c r="P41" s="4"/>
      <c r="Q41" s="5">
        <f>F20*C41*N34</f>
        <v>0</v>
      </c>
    </row>
    <row r="42" spans="2:17" ht="15.75" thickBot="1" x14ac:dyDescent="0.3">
      <c r="B42" s="25" t="s">
        <v>11</v>
      </c>
      <c r="C42" s="22">
        <v>0</v>
      </c>
      <c r="D42" s="2"/>
      <c r="E42" s="2"/>
      <c r="F42" s="2"/>
      <c r="G42" s="2"/>
      <c r="H42" s="2"/>
      <c r="I42" s="2"/>
      <c r="J42" s="5"/>
      <c r="K42" s="53"/>
      <c r="L42" s="4">
        <f>C25*C42</f>
        <v>0</v>
      </c>
      <c r="M42" s="39">
        <f>L42/1024</f>
        <v>0</v>
      </c>
      <c r="N42" s="40">
        <f>M42*N34</f>
        <v>0</v>
      </c>
      <c r="O42" s="50"/>
      <c r="P42" s="4">
        <f>E25*C42*N34</f>
        <v>0</v>
      </c>
      <c r="Q42" s="5">
        <f>F25*C42*N34</f>
        <v>0</v>
      </c>
    </row>
    <row r="43" spans="2:17" ht="15.75" thickBot="1" x14ac:dyDescent="0.3">
      <c r="B43" s="26" t="s">
        <v>12</v>
      </c>
      <c r="C43" s="23"/>
      <c r="D43" s="9"/>
      <c r="E43" s="9"/>
      <c r="F43" s="9"/>
      <c r="G43" s="9"/>
      <c r="H43" s="9"/>
      <c r="I43" s="6"/>
      <c r="J43" s="7"/>
      <c r="K43" s="54"/>
      <c r="L43" s="8">
        <f>SUM(L38:L42)</f>
        <v>18808</v>
      </c>
      <c r="M43" s="41">
        <f>SUM(M38:M42)</f>
        <v>18.3671875</v>
      </c>
      <c r="N43" s="42">
        <f>SUM(N38:N42)</f>
        <v>551.015625</v>
      </c>
      <c r="O43" s="51"/>
      <c r="P43" s="8">
        <f>SUM(P38:P42)</f>
        <v>840</v>
      </c>
      <c r="Q43" s="7">
        <f>SUM(Q38:Q42)</f>
        <v>0</v>
      </c>
    </row>
    <row r="45" spans="2:17" x14ac:dyDescent="0.25">
      <c r="B45" t="s">
        <v>17</v>
      </c>
    </row>
  </sheetData>
  <mergeCells count="15">
    <mergeCell ref="B23:F23"/>
    <mergeCell ref="B27:F27"/>
    <mergeCell ref="F5:F8"/>
    <mergeCell ref="D29:D30"/>
    <mergeCell ref="D5:D8"/>
    <mergeCell ref="D15:D16"/>
    <mergeCell ref="D9:D10"/>
    <mergeCell ref="F9:F10"/>
    <mergeCell ref="F29:F30"/>
    <mergeCell ref="F31:F32"/>
    <mergeCell ref="B18:F18"/>
    <mergeCell ref="B3:F3"/>
    <mergeCell ref="B12:F12"/>
    <mergeCell ref="B13:F13"/>
    <mergeCell ref="F15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Always 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Giuseppe Melis</dc:creator>
  <cp:keywords/>
  <dc:description/>
  <cp:lastModifiedBy>Giuseppe Melis</cp:lastModifiedBy>
  <cp:revision/>
  <dcterms:created xsi:type="dcterms:W3CDTF">2021-05-03T15:51:50Z</dcterms:created>
  <dcterms:modified xsi:type="dcterms:W3CDTF">2022-05-03T12:35:36Z</dcterms:modified>
  <cp:category/>
  <cp:contentStatus/>
</cp:coreProperties>
</file>