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Initiating" sheetId="2" r:id="rId5"/>
    <sheet state="visible" name="Planning" sheetId="3" r:id="rId6"/>
    <sheet state="visible" name="Executing" sheetId="4" r:id="rId7"/>
    <sheet state="visible" name="Closing" sheetId="5" r:id="rId8"/>
  </sheets>
  <definedNames/>
  <calcPr/>
  <extLst>
    <ext uri="GoogleSheetsCustomDataVersion2">
      <go:sheetsCustomData xmlns:go="http://customooxmlschemas.google.com/" r:id="rId9" roundtripDataChecksum="mbpbSHLiUup2RAk0LuUuAtjAJyO6M7tWRM3yXYSYUZw="/>
    </ext>
  </extLst>
</workbook>
</file>

<file path=xl/sharedStrings.xml><?xml version="1.0" encoding="utf-8"?>
<sst xmlns="http://schemas.openxmlformats.org/spreadsheetml/2006/main" count="229" uniqueCount="113">
  <si>
    <t xml:space="preserve">         </t>
  </si>
  <si>
    <t xml:space="preserve">Phase-Exit Review </t>
  </si>
  <si>
    <t>Organisation / Department:</t>
  </si>
  <si>
    <t>UPF Gestió de projectes</t>
  </si>
  <si>
    <t>Project Name:</t>
  </si>
  <si>
    <t>EPEAK</t>
  </si>
  <si>
    <t>Project Owner:</t>
  </si>
  <si>
    <t>Elena Díaz</t>
  </si>
  <si>
    <t>Project Core Team Number:</t>
  </si>
  <si>
    <t>102.G</t>
  </si>
  <si>
    <t xml:space="preserve">Project Core Team members: </t>
  </si>
  <si>
    <t>Elena Barrio, Judit Viladecans, Paula Ceprián, Eric Berenguer, Telmo Maximlian Linacisoro</t>
  </si>
  <si>
    <t>Reviewer Name:</t>
  </si>
  <si>
    <t>Miquel Oliver</t>
  </si>
  <si>
    <t>Overall Compliance (%)</t>
  </si>
  <si>
    <t>Overall Phase-Exit Status:</t>
  </si>
  <si>
    <t>Area</t>
  </si>
  <si>
    <t>Phase-Exit Status</t>
  </si>
  <si>
    <t>% of Phase Compliance</t>
  </si>
  <si>
    <t>Date</t>
  </si>
  <si>
    <t>Already performed?</t>
  </si>
  <si>
    <t xml:space="preserve"> </t>
  </si>
  <si>
    <t>Initiating</t>
  </si>
  <si>
    <t>Planning</t>
  </si>
  <si>
    <t>Executing</t>
  </si>
  <si>
    <t>Closing</t>
  </si>
  <si>
    <t>Assessment Key:</t>
  </si>
  <si>
    <t>Major key activities for the phase(s) weren't performed (50% of the key activities or more are still to be completed).</t>
  </si>
  <si>
    <t>Some key activities are still to be completed before the phase(s) can be closed (% of compliance between 51% and 80%).</t>
  </si>
  <si>
    <t>Nearly all the key activities for the phase(s) are complete (more than 80% of the key activities). The decision to move to another phase should be taken considering the relevance / adequacy of the remaining activities to the project and its specificities.</t>
  </si>
  <si>
    <t>Yes</t>
  </si>
  <si>
    <t>No</t>
  </si>
  <si>
    <t>Initiating Phase-Exit Checks</t>
  </si>
  <si>
    <t>Date:</t>
  </si>
  <si>
    <t>#</t>
  </si>
  <si>
    <t>Description</t>
  </si>
  <si>
    <t>Answer</t>
  </si>
  <si>
    <t>Score</t>
  </si>
  <si>
    <t>Comments</t>
  </si>
  <si>
    <t xml:space="preserve">Has a Project Initiation Request been documented and approved? </t>
  </si>
  <si>
    <t>It has been approved</t>
  </si>
  <si>
    <t>Are the project context, scope, deliverables and expected outcomes documented?</t>
  </si>
  <si>
    <t>Has a Project Owner (PO) been identified?</t>
  </si>
  <si>
    <t>Has the project theme been agreed with the challenge mentor?</t>
  </si>
  <si>
    <t>Are success criteria documented?</t>
  </si>
  <si>
    <t>Are the success criteria SMART?</t>
  </si>
  <si>
    <t>Yes, Partially</t>
  </si>
  <si>
    <t>Have all the key project stakeholders been identified?</t>
  </si>
  <si>
    <t>Are all the initial roles and responsibilities defined?</t>
  </si>
  <si>
    <t>N/A</t>
  </si>
  <si>
    <t>Are major assumptions and constraints identified?</t>
  </si>
  <si>
    <t>Have the major risks been identified?</t>
  </si>
  <si>
    <t>Is there a Project Manager (PM) assigned to the project?</t>
  </si>
  <si>
    <t>Has the PCT decided whether to change the Project Manager (PM) rol?</t>
  </si>
  <si>
    <t>We have decided not to change it</t>
  </si>
  <si>
    <t>Has a Project Charter been documented by the Project Core Team (PCT)?</t>
  </si>
  <si>
    <t>Has a Project Charter video link been delivered?</t>
  </si>
  <si>
    <t>Has the Project Charter been approved by the Power Steering Commitee (PSC)?</t>
  </si>
  <si>
    <t>Have all deliverables been placed in the project repository Google Drive?</t>
  </si>
  <si>
    <t>Have all deliverables followed the configuration plan?</t>
  </si>
  <si>
    <t>Is the project ready to proceed to the Planning Phase?</t>
  </si>
  <si>
    <t>Total score for compliance</t>
  </si>
  <si>
    <t>Planning Phase-Exit Checks</t>
  </si>
  <si>
    <t>Is the Stakeholder Matrix complete with all the relevant stakeholders' names and contact details?</t>
  </si>
  <si>
    <t>Are all project roles and responsibilities detailed?</t>
  </si>
  <si>
    <t xml:space="preserve">Is the project scope broken-down in manageable components that allow accurate estimation of resources, work effort and duration? </t>
  </si>
  <si>
    <t>Is the project work breakdown structure completed ?</t>
  </si>
  <si>
    <t>Has the product scope been agreed with the challenge expert or mentor?</t>
  </si>
  <si>
    <t>Is the Project Work Plan baselined and approved by the Project Steering Committee (PSC)?</t>
  </si>
  <si>
    <t>Are all the communication items (e.g. meetings and reports) defined as well as their frequency?</t>
  </si>
  <si>
    <t>Is a Risk Management Plan documented as a separate document?</t>
  </si>
  <si>
    <t>Has a configuration management procedure been documented?</t>
  </si>
  <si>
    <t>Is there a Project Handbook documented?</t>
  </si>
  <si>
    <t>Are all the major deviations from the Project Charter approved by the Project Steering Committee (PSC)?</t>
  </si>
  <si>
    <t>Is the project currently delivering to schedule?</t>
  </si>
  <si>
    <t>Are all resources available for the executing phase?</t>
  </si>
  <si>
    <t>Is the project ready to proceed to the Executing Phase?</t>
  </si>
  <si>
    <t>Executing Phase-Exit Checks</t>
  </si>
  <si>
    <t xml:space="preserve">Have user stories and/or deliverables been performed as defined and scheduled in the work breakdown structure? </t>
  </si>
  <si>
    <t>Were artefacts produced, updated and revised as planned?</t>
  </si>
  <si>
    <t>Was the work breakdown structure refined at each sprint?</t>
  </si>
  <si>
    <t>Was the iteration work defined at the beggining of each iteration?</t>
  </si>
  <si>
    <t>Were the quality assurance and control activities performed as planned?</t>
  </si>
  <si>
    <t>Are all major risks mitigated?</t>
  </si>
  <si>
    <t>Have the products deliverables been agreed with the challenge expert or mentor?</t>
  </si>
  <si>
    <t>Have all the approved changes been implemented?</t>
  </si>
  <si>
    <t>Are deliverables in line with requestor needs and expectations?</t>
  </si>
  <si>
    <t>Are all the project issues and corrective actions resolved / closed?</t>
  </si>
  <si>
    <t>Are all product deliverables ready to be approved by the Project Owner (PO)?</t>
  </si>
  <si>
    <t>Are all project artifacts ready to be approved by the Solution Provider (SP)?</t>
  </si>
  <si>
    <t>Were the relevant stakeholders informed about the delivery of projects outputs?</t>
  </si>
  <si>
    <t>Were project performance indicators and metrics captured and assessed?</t>
  </si>
  <si>
    <t>We have assessed the performance of all developed models by looking at the results and comparing it to previous historical values.</t>
  </si>
  <si>
    <t>Have all the communication items (meetings, reports,…) been implemented as planned?</t>
  </si>
  <si>
    <t>Did a Executing Kick-Off Meeting take place?</t>
  </si>
  <si>
    <t>Have all deliverables  been placed in the project repository Google Drive?</t>
  </si>
  <si>
    <t>Is the project ready to proceed to the Closing Phase?</t>
  </si>
  <si>
    <t>Closing Phase-Exit Checks</t>
  </si>
  <si>
    <t>dd/mm/yyyy</t>
  </si>
  <si>
    <t>Did a Project-End Review Meeting take place?</t>
  </si>
  <si>
    <t>&lt;Add here the justification for the answer given.&gt;</t>
  </si>
  <si>
    <t>Has the product backlog been completed?</t>
  </si>
  <si>
    <t>Did the Appropriate Governance Board (AGB) formally approve deliverables (Challenge Final Report)?</t>
  </si>
  <si>
    <t>Were final project performance indicators and metrics assessed and compared to project baselines?</t>
  </si>
  <si>
    <t>Are project benefits and unachieved goals assessed and remaining benefits forecasted?</t>
  </si>
  <si>
    <t xml:space="preserve">Was client / requestor satisfaction assessed? </t>
  </si>
  <si>
    <t>In case some risks or issues couldn't be closed, are they re-assessed and follow-up actions recommended?</t>
  </si>
  <si>
    <t>Did all the relevant stakeholders give feedback on the overall project experience?</t>
  </si>
  <si>
    <t>Were lessons learned and post-project recommendations captured?</t>
  </si>
  <si>
    <t>Is the Project-End Report documented and delivered to the relevant stakeholders?</t>
  </si>
  <si>
    <t>Was the project formally accepted by the Project Steering Commitee (PSC), project-end report?</t>
  </si>
  <si>
    <t>Have project team members performance been assessed?</t>
  </si>
  <si>
    <t>Is the project ready to be closed?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</si>
</sst>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_)"/>
    <numFmt numFmtId="165" formatCode="dd/MM/yyyy"/>
  </numFmts>
  <fonts count="22">
    <font>
      <sz val="10.0"/>
      <color rgb="FF000000"/>
      <name val="Arial"/>
      <scheme val="minor"/>
    </font>
    <font>
      <sz val="10.0"/>
      <color theme="1"/>
      <name val="Calibri"/>
    </font>
    <font>
      <i/>
      <sz val="10.0"/>
      <color rgb="FF1B6FB5"/>
      <name val="Calibri"/>
    </font>
    <font/>
    <font>
      <b/>
      <sz val="16.0"/>
      <color theme="1"/>
      <name val="Calibri"/>
    </font>
    <font>
      <sz val="10.0"/>
      <color rgb="FF0000FF"/>
      <name val="Calibri"/>
    </font>
    <font>
      <b/>
      <sz val="12.0"/>
      <color theme="1"/>
      <name val="Calibri"/>
    </font>
    <font>
      <sz val="10.0"/>
      <color rgb="FF974806"/>
      <name val="Calibri"/>
    </font>
    <font>
      <sz val="12.0"/>
      <color theme="1"/>
      <name val="Calibri"/>
    </font>
    <font>
      <b/>
      <sz val="14.0"/>
      <color theme="1"/>
      <name val="Calibri"/>
    </font>
    <font>
      <b/>
      <sz val="24.0"/>
      <color rgb="FF0000FF"/>
      <name val="Calibri"/>
    </font>
    <font>
      <i/>
      <sz val="16.0"/>
      <color rgb="FF974806"/>
      <name val="Calibri"/>
    </font>
    <font>
      <i/>
      <sz val="10.0"/>
      <color theme="1"/>
      <name val="Calibri"/>
    </font>
    <font>
      <b/>
      <sz val="10.0"/>
      <color theme="1"/>
      <name val="Calibri"/>
    </font>
    <font>
      <b/>
      <sz val="20.0"/>
      <color rgb="FFFFFFFF"/>
      <name val="Calibri"/>
    </font>
    <font>
      <sz val="11.0"/>
      <color theme="1"/>
      <name val="Calibri"/>
    </font>
    <font>
      <b/>
      <sz val="20.0"/>
      <color theme="1"/>
      <name val="Calibri"/>
    </font>
    <font>
      <b/>
      <sz val="11.0"/>
      <color theme="0"/>
      <name val="Calibri"/>
    </font>
    <font>
      <sz val="10.0"/>
      <color theme="1"/>
      <name val="Arial"/>
    </font>
    <font>
      <b/>
      <sz val="11.0"/>
      <color theme="1"/>
      <name val="Calibri"/>
    </font>
    <font>
      <b/>
      <sz val="11.0"/>
      <color rgb="FFFFFFFF"/>
      <name val="Calibri"/>
    </font>
    <font>
      <i/>
      <sz val="12.0"/>
      <color rgb="FF974806"/>
      <name val="Calibri"/>
    </font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FFE2A7"/>
        <bgColor rgb="FFFFE2A7"/>
      </patternFill>
    </fill>
    <fill>
      <patternFill patternType="solid">
        <fgColor rgb="FFA5A5A5"/>
        <bgColor rgb="FFA5A5A5"/>
      </patternFill>
    </fill>
    <fill>
      <patternFill patternType="solid">
        <fgColor rgb="FFEEECE1"/>
        <bgColor rgb="FFEEECE1"/>
      </patternFill>
    </fill>
    <fill>
      <patternFill patternType="solid">
        <fgColor rgb="FFFBD6B7"/>
        <bgColor rgb="FFFBD6B7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C2D69B"/>
        <bgColor rgb="FFC2D69B"/>
      </patternFill>
    </fill>
  </fills>
  <borders count="65">
    <border/>
    <border>
      <left/>
      <right/>
      <top/>
      <bottom/>
    </border>
    <border>
      <left/>
      <top/>
      <bottom/>
    </border>
    <border>
      <top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/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left style="hair">
        <color rgb="FF000000"/>
      </left>
    </border>
    <border>
      <right/>
      <top/>
      <bottom/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left" shrinkToFit="0" vertical="center" wrapText="1"/>
    </xf>
    <xf borderId="3" fillId="0" fontId="3" numFmtId="0" xfId="0" applyBorder="1" applyFont="1"/>
    <xf borderId="4" fillId="3" fontId="4" numFmtId="0" xfId="0" applyAlignment="1" applyBorder="1" applyFill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1" fillId="2" fontId="5" numFmtId="0" xfId="0" applyBorder="1" applyFont="1"/>
    <xf borderId="7" fillId="2" fontId="6" numFmtId="0" xfId="0" applyAlignment="1" applyBorder="1" applyFont="1">
      <alignment horizontal="right"/>
    </xf>
    <xf borderId="8" fillId="2" fontId="7" numFmtId="0" xfId="0" applyAlignment="1" applyBorder="1" applyFont="1">
      <alignment horizontal="center" shrinkToFit="0" vertical="center" wrapText="1"/>
    </xf>
    <xf borderId="9" fillId="0" fontId="3" numFmtId="0" xfId="0" applyBorder="1" applyFont="1"/>
    <xf borderId="10" fillId="0" fontId="3" numFmtId="0" xfId="0" applyBorder="1" applyFont="1"/>
    <xf borderId="7" fillId="4" fontId="6" numFmtId="0" xfId="0" applyAlignment="1" applyBorder="1" applyFill="1" applyFont="1">
      <alignment horizontal="right"/>
    </xf>
    <xf borderId="8" fillId="4" fontId="8" numFmtId="0" xfId="0" applyAlignment="1" applyBorder="1" applyFont="1">
      <alignment horizontal="center" shrinkToFit="0" vertical="center" wrapText="1"/>
    </xf>
    <xf borderId="11" fillId="2" fontId="7" numFmtId="0" xfId="0" applyAlignment="1" applyBorder="1" applyFont="1">
      <alignment horizontal="center" shrinkToFit="0" vertical="center" wrapText="1"/>
    </xf>
    <xf borderId="12" fillId="2" fontId="7" numFmtId="0" xfId="0" applyAlignment="1" applyBorder="1" applyFont="1">
      <alignment horizontal="center" shrinkToFit="0" vertical="center" wrapText="1"/>
    </xf>
    <xf borderId="13" fillId="2" fontId="7" numFmtId="0" xfId="0" applyAlignment="1" applyBorder="1" applyFont="1">
      <alignment horizontal="center" shrinkToFit="0" vertical="center" wrapText="1"/>
    </xf>
    <xf borderId="8" fillId="4" fontId="7" numFmtId="0" xfId="0" applyAlignment="1" applyBorder="1" applyFont="1">
      <alignment horizontal="center" shrinkToFit="0" vertical="center" wrapText="1"/>
    </xf>
    <xf borderId="1" fillId="2" fontId="1" numFmtId="164" xfId="0" applyBorder="1" applyFont="1" applyNumberFormat="1"/>
    <xf borderId="8" fillId="2" fontId="7" numFmtId="0" xfId="0" applyAlignment="1" applyBorder="1" applyFont="1">
      <alignment horizontal="center" readingOrder="0" shrinkToFit="0" vertical="center" wrapText="1"/>
    </xf>
    <xf borderId="14" fillId="2" fontId="9" numFmtId="0" xfId="0" applyAlignment="1" applyBorder="1" applyFont="1">
      <alignment horizontal="right" shrinkToFit="0" wrapText="1"/>
    </xf>
    <xf borderId="8" fillId="2" fontId="9" numFmtId="9" xfId="0" applyAlignment="1" applyBorder="1" applyFont="1" applyNumberFormat="1">
      <alignment horizontal="center" shrinkToFit="0" vertical="center" wrapText="1"/>
    </xf>
    <xf borderId="1" fillId="2" fontId="8" numFmtId="0" xfId="0" applyBorder="1" applyFont="1"/>
    <xf borderId="15" fillId="2" fontId="9" numFmtId="0" xfId="0" applyAlignment="1" applyBorder="1" applyFont="1">
      <alignment horizontal="right" shrinkToFit="0" wrapText="1"/>
    </xf>
    <xf borderId="16" fillId="2" fontId="10" numFmtId="2" xfId="0" applyAlignment="1" applyBorder="1" applyFont="1" applyNumberFormat="1">
      <alignment horizontal="center" vertical="center"/>
    </xf>
    <xf borderId="17" fillId="0" fontId="3" numFmtId="0" xfId="0" applyBorder="1" applyFont="1"/>
    <xf borderId="18" fillId="0" fontId="3" numFmtId="0" xfId="0" applyBorder="1" applyFont="1"/>
    <xf borderId="1" fillId="2" fontId="6" numFmtId="0" xfId="0" applyBorder="1" applyFont="1"/>
    <xf borderId="19" fillId="4" fontId="6" numFmtId="0" xfId="0" applyAlignment="1" applyBorder="1" applyFont="1">
      <alignment horizontal="center" shrinkToFit="0" vertical="center" wrapText="1"/>
    </xf>
    <xf borderId="20" fillId="4" fontId="6" numFmtId="0" xfId="0" applyAlignment="1" applyBorder="1" applyFont="1">
      <alignment horizontal="center" shrinkToFit="0" vertical="center" wrapText="1"/>
    </xf>
    <xf borderId="21" fillId="4" fontId="6" numFmtId="0" xfId="0" applyAlignment="1" applyBorder="1" applyFont="1">
      <alignment horizontal="center" shrinkToFit="0" vertical="center" wrapText="1"/>
    </xf>
    <xf borderId="22" fillId="4" fontId="6" numFmtId="0" xfId="0" applyAlignment="1" applyBorder="1" applyFont="1">
      <alignment horizontal="center" shrinkToFit="0" vertical="center" wrapText="1"/>
    </xf>
    <xf borderId="23" fillId="2" fontId="6" numFmtId="0" xfId="0" applyAlignment="1" applyBorder="1" applyFont="1">
      <alignment horizontal="left" shrinkToFit="0" vertical="center" wrapText="1"/>
    </xf>
    <xf borderId="11" fillId="2" fontId="11" numFmtId="9" xfId="0" applyAlignment="1" applyBorder="1" applyFont="1" applyNumberFormat="1">
      <alignment horizontal="center" vertical="center"/>
    </xf>
    <xf borderId="24" fillId="2" fontId="6" numFmtId="9" xfId="0" applyAlignment="1" applyBorder="1" applyFont="1" applyNumberFormat="1">
      <alignment horizontal="center" shrinkToFit="0" vertical="center" wrapText="1"/>
    </xf>
    <xf borderId="12" fillId="2" fontId="6" numFmtId="165" xfId="0" applyAlignment="1" applyBorder="1" applyFont="1" applyNumberFormat="1">
      <alignment horizontal="center" shrinkToFit="0" vertical="center" wrapText="1"/>
    </xf>
    <xf borderId="13" fillId="2" fontId="6" numFmtId="0" xfId="0" applyAlignment="1" applyBorder="1" applyFont="1">
      <alignment horizontal="center" shrinkToFit="0" vertical="center" wrapText="1"/>
    </xf>
    <xf borderId="1" fillId="2" fontId="12" numFmtId="0" xfId="0" applyBorder="1" applyFont="1"/>
    <xf borderId="11" fillId="2" fontId="6" numFmtId="9" xfId="0" applyAlignment="1" applyBorder="1" applyFont="1" applyNumberFormat="1">
      <alignment horizontal="center" shrinkToFit="0" vertical="center" wrapText="1"/>
    </xf>
    <xf borderId="25" fillId="2" fontId="6" numFmtId="0" xfId="0" applyAlignment="1" applyBorder="1" applyFont="1">
      <alignment horizontal="left" shrinkToFit="0" vertical="center" wrapText="1"/>
    </xf>
    <xf borderId="26" fillId="2" fontId="11" numFmtId="9" xfId="0" applyAlignment="1" applyBorder="1" applyFont="1" applyNumberFormat="1">
      <alignment horizontal="center" vertical="center"/>
    </xf>
    <xf borderId="26" fillId="2" fontId="6" numFmtId="9" xfId="0" applyAlignment="1" applyBorder="1" applyFont="1" applyNumberFormat="1">
      <alignment horizontal="center" shrinkToFit="0" vertical="center" wrapText="1"/>
    </xf>
    <xf borderId="27" fillId="2" fontId="6" numFmtId="14" xfId="0" applyAlignment="1" applyBorder="1" applyFont="1" applyNumberFormat="1">
      <alignment horizontal="center" shrinkToFit="0" vertical="center" wrapText="1"/>
    </xf>
    <xf borderId="28" fillId="2" fontId="6" numFmtId="0" xfId="0" applyAlignment="1" applyBorder="1" applyFont="1">
      <alignment horizontal="center" shrinkToFit="0" vertical="center" wrapText="1"/>
    </xf>
    <xf borderId="19" fillId="2" fontId="13" numFmtId="0" xfId="0" applyBorder="1" applyFont="1"/>
    <xf borderId="29" fillId="2" fontId="1" numFmtId="0" xfId="0" applyAlignment="1" applyBorder="1" applyFont="1">
      <alignment shrinkToFit="0" wrapText="1"/>
    </xf>
    <xf borderId="30" fillId="0" fontId="3" numFmtId="0" xfId="0" applyBorder="1" applyFont="1"/>
    <xf borderId="31" fillId="0" fontId="3" numFmtId="0" xfId="0" applyBorder="1" applyFont="1"/>
    <xf borderId="1" fillId="2" fontId="13" numFmtId="0" xfId="0" applyAlignment="1" applyBorder="1" applyFont="1">
      <alignment horizontal="center"/>
    </xf>
    <xf borderId="7" fillId="2" fontId="14" numFmtId="0" xfId="0" applyAlignment="1" applyBorder="1" applyFont="1">
      <alignment horizontal="center" vertical="center"/>
    </xf>
    <xf borderId="8" fillId="2" fontId="15" numFmtId="0" xfId="0" applyAlignment="1" applyBorder="1" applyFont="1">
      <alignment shrinkToFit="0" vertical="center" wrapText="1"/>
    </xf>
    <xf borderId="7" fillId="2" fontId="16" numFmtId="0" xfId="0" applyAlignment="1" applyBorder="1" applyFont="1">
      <alignment horizontal="center" vertical="center"/>
    </xf>
    <xf borderId="15" fillId="2" fontId="16" numFmtId="0" xfId="0" applyAlignment="1" applyBorder="1" applyFont="1">
      <alignment horizontal="center" vertical="center"/>
    </xf>
    <xf borderId="16" fillId="2" fontId="15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shrinkToFit="0" wrapText="1"/>
    </xf>
    <xf borderId="2" fillId="2" fontId="13" numFmtId="0" xfId="0" applyAlignment="1" applyBorder="1" applyFont="1">
      <alignment shrinkToFit="0" wrapText="1"/>
    </xf>
    <xf borderId="32" fillId="5" fontId="6" numFmtId="0" xfId="0" applyAlignment="1" applyBorder="1" applyFill="1" applyFont="1">
      <alignment horizontal="center" vertical="center"/>
    </xf>
    <xf borderId="33" fillId="5" fontId="6" numFmtId="0" xfId="0" applyAlignment="1" applyBorder="1" applyFont="1">
      <alignment horizontal="center" vertical="center"/>
    </xf>
    <xf borderId="33" fillId="5" fontId="6" numFmtId="0" xfId="0" applyAlignment="1" applyBorder="1" applyFont="1">
      <alignment horizontal="right" vertical="center"/>
    </xf>
    <xf borderId="34" fillId="6" fontId="17" numFmtId="165" xfId="0" applyAlignment="1" applyBorder="1" applyFill="1" applyFont="1" applyNumberFormat="1">
      <alignment horizontal="center" vertical="center"/>
    </xf>
    <xf borderId="35" fillId="5" fontId="6" numFmtId="0" xfId="0" applyAlignment="1" applyBorder="1" applyFont="1">
      <alignment horizontal="right" vertical="center"/>
    </xf>
    <xf borderId="36" fillId="0" fontId="3" numFmtId="0" xfId="0" applyBorder="1" applyFont="1"/>
    <xf borderId="33" fillId="5" fontId="6" numFmtId="9" xfId="0" applyAlignment="1" applyBorder="1" applyFont="1" applyNumberFormat="1">
      <alignment horizontal="center" vertical="center"/>
    </xf>
    <xf borderId="37" fillId="5" fontId="11" numFmtId="9" xfId="0" applyAlignment="1" applyBorder="1" applyFont="1" applyNumberFormat="1">
      <alignment horizontal="center" vertical="center"/>
    </xf>
    <xf borderId="32" fillId="7" fontId="6" numFmtId="0" xfId="0" applyAlignment="1" applyBorder="1" applyFill="1" applyFont="1">
      <alignment horizontal="center" vertical="center"/>
    </xf>
    <xf borderId="38" fillId="7" fontId="6" numFmtId="0" xfId="0" applyAlignment="1" applyBorder="1" applyFont="1">
      <alignment horizontal="center" vertical="center"/>
    </xf>
    <xf borderId="33" fillId="7" fontId="6" numFmtId="0" xfId="0" applyAlignment="1" applyBorder="1" applyFont="1">
      <alignment horizontal="center" vertical="center"/>
    </xf>
    <xf borderId="39" fillId="7" fontId="6" numFmtId="0" xfId="0" applyAlignment="1" applyBorder="1" applyFont="1">
      <alignment horizontal="center" vertical="center"/>
    </xf>
    <xf borderId="40" fillId="2" fontId="15" numFmtId="0" xfId="0" applyAlignment="1" applyBorder="1" applyFont="1">
      <alignment horizontal="center" shrinkToFit="0" vertical="center" wrapText="1"/>
    </xf>
    <xf borderId="41" fillId="2" fontId="15" numFmtId="0" xfId="0" applyAlignment="1" applyBorder="1" applyFont="1">
      <alignment horizontal="left" shrinkToFit="0" vertical="center" wrapText="1"/>
    </xf>
    <xf borderId="42" fillId="2" fontId="15" numFmtId="0" xfId="0" applyAlignment="1" applyBorder="1" applyFont="1">
      <alignment horizontal="center" shrinkToFit="0" vertical="center" wrapText="1"/>
    </xf>
    <xf borderId="43" fillId="2" fontId="15" numFmtId="0" xfId="0" applyAlignment="1" applyBorder="1" applyFont="1">
      <alignment horizontal="center" shrinkToFit="0" vertical="center" wrapText="1"/>
    </xf>
    <xf borderId="44" fillId="2" fontId="2" numFmtId="0" xfId="0" applyAlignment="1" applyBorder="1" applyFont="1">
      <alignment horizontal="left" shrinkToFit="0" wrapText="1"/>
    </xf>
    <xf borderId="45" fillId="2" fontId="15" numFmtId="0" xfId="0" applyAlignment="1" applyBorder="1" applyFont="1">
      <alignment horizontal="center" shrinkToFit="0" vertical="center" wrapText="1"/>
    </xf>
    <xf borderId="46" fillId="2" fontId="15" numFmtId="0" xfId="0" applyAlignment="1" applyBorder="1" applyFont="1">
      <alignment horizontal="left" shrinkToFit="0" vertical="center" wrapText="1"/>
    </xf>
    <xf borderId="47" fillId="2" fontId="15" numFmtId="0" xfId="0" applyAlignment="1" applyBorder="1" applyFont="1">
      <alignment horizontal="center" shrinkToFit="0" vertical="center" wrapText="1"/>
    </xf>
    <xf borderId="47" fillId="2" fontId="15" numFmtId="0" xfId="0" applyAlignment="1" applyBorder="1" applyFont="1">
      <alignment horizontal="center" readingOrder="0" shrinkToFit="0" vertical="center" wrapText="1"/>
    </xf>
    <xf borderId="43" fillId="2" fontId="15" numFmtId="0" xfId="0" applyAlignment="1" applyBorder="1" applyFont="1">
      <alignment horizontal="center" readingOrder="0" shrinkToFit="0" vertical="center" wrapText="1"/>
    </xf>
    <xf borderId="1" fillId="2" fontId="18" numFmtId="0" xfId="0" applyBorder="1" applyFont="1"/>
    <xf borderId="48" fillId="2" fontId="15" numFmtId="0" xfId="0" applyAlignment="1" applyBorder="1" applyFont="1">
      <alignment horizontal="left" shrinkToFit="0" vertical="center" wrapText="1"/>
    </xf>
    <xf borderId="32" fillId="5" fontId="19" numFmtId="0" xfId="0" applyAlignment="1" applyBorder="1" applyFont="1">
      <alignment horizontal="center" shrinkToFit="0" vertical="center" wrapText="1"/>
    </xf>
    <xf borderId="33" fillId="5" fontId="19" numFmtId="0" xfId="0" applyAlignment="1" applyBorder="1" applyFont="1">
      <alignment horizontal="left" shrinkToFit="0" vertical="center" wrapText="1"/>
    </xf>
    <xf borderId="33" fillId="5" fontId="19" numFmtId="0" xfId="0" applyAlignment="1" applyBorder="1" applyFont="1">
      <alignment horizontal="center" vertical="center"/>
    </xf>
    <xf borderId="33" fillId="5" fontId="19" numFmtId="0" xfId="0" applyAlignment="1" applyBorder="1" applyFont="1">
      <alignment horizontal="center" shrinkToFit="0" vertical="center" wrapText="1"/>
    </xf>
    <xf borderId="39" fillId="5" fontId="19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32" fillId="8" fontId="6" numFmtId="0" xfId="0" applyAlignment="1" applyBorder="1" applyFill="1" applyFont="1">
      <alignment horizontal="center" vertical="center"/>
    </xf>
    <xf borderId="33" fillId="8" fontId="6" numFmtId="0" xfId="0" applyAlignment="1" applyBorder="1" applyFont="1">
      <alignment horizontal="center" vertical="center"/>
    </xf>
    <xf borderId="33" fillId="8" fontId="6" numFmtId="0" xfId="0" applyAlignment="1" applyBorder="1" applyFont="1">
      <alignment horizontal="right" vertical="center"/>
    </xf>
    <xf borderId="34" fillId="6" fontId="20" numFmtId="165" xfId="0" applyAlignment="1" applyBorder="1" applyFont="1" applyNumberFormat="1">
      <alignment horizontal="center" vertical="center"/>
    </xf>
    <xf borderId="35" fillId="8" fontId="6" numFmtId="0" xfId="0" applyAlignment="1" applyBorder="1" applyFont="1">
      <alignment horizontal="right" vertical="center"/>
    </xf>
    <xf borderId="33" fillId="8" fontId="6" numFmtId="9" xfId="0" applyAlignment="1" applyBorder="1" applyFont="1" applyNumberFormat="1">
      <alignment horizontal="center" vertical="center"/>
    </xf>
    <xf borderId="39" fillId="8" fontId="11" numFmtId="9" xfId="0" applyAlignment="1" applyBorder="1" applyFont="1" applyNumberFormat="1">
      <alignment horizontal="center" vertical="center"/>
    </xf>
    <xf borderId="49" fillId="2" fontId="15" numFmtId="0" xfId="0" applyAlignment="1" applyBorder="1" applyFont="1">
      <alignment horizontal="center" shrinkToFit="0" vertical="center" wrapText="1"/>
    </xf>
    <xf borderId="50" fillId="2" fontId="15" numFmtId="0" xfId="0" applyAlignment="1" applyBorder="1" applyFont="1">
      <alignment horizontal="center" shrinkToFit="0" vertical="center" wrapText="1"/>
    </xf>
    <xf borderId="51" fillId="2" fontId="15" numFmtId="0" xfId="0" applyAlignment="1" applyBorder="1" applyFont="1">
      <alignment horizontal="center" shrinkToFit="0" vertical="center" wrapText="1"/>
    </xf>
    <xf borderId="52" fillId="2" fontId="15" numFmtId="0" xfId="0" applyAlignment="1" applyBorder="1" applyFont="1">
      <alignment horizontal="center" shrinkToFit="0" vertical="center" wrapText="1"/>
    </xf>
    <xf borderId="53" fillId="2" fontId="15" numFmtId="0" xfId="0" applyAlignment="1" applyBorder="1" applyFont="1">
      <alignment horizontal="center" shrinkToFit="0" vertical="center" wrapText="1"/>
    </xf>
    <xf borderId="54" fillId="2" fontId="1" numFmtId="0" xfId="0" applyBorder="1" applyFont="1"/>
    <xf borderId="51" fillId="2" fontId="2" numFmtId="0" xfId="0" applyAlignment="1" applyBorder="1" applyFont="1">
      <alignment horizontal="left" shrinkToFit="0" wrapText="1"/>
    </xf>
    <xf borderId="55" fillId="2" fontId="15" numFmtId="0" xfId="0" applyAlignment="1" applyBorder="1" applyFont="1">
      <alignment horizontal="center" shrinkToFit="0" vertical="center" wrapText="1"/>
    </xf>
    <xf borderId="56" fillId="2" fontId="15" numFmtId="0" xfId="0" applyAlignment="1" applyBorder="1" applyFont="1">
      <alignment horizontal="center" shrinkToFit="0" vertical="center" wrapText="1"/>
    </xf>
    <xf borderId="57" fillId="2" fontId="15" numFmtId="0" xfId="0" applyAlignment="1" applyBorder="1" applyFont="1">
      <alignment horizontal="center" shrinkToFit="0" vertical="center" wrapText="1"/>
    </xf>
    <xf borderId="58" fillId="2" fontId="15" numFmtId="0" xfId="0" applyAlignment="1" applyBorder="1" applyFont="1">
      <alignment horizontal="center" shrinkToFit="0" vertical="center" wrapText="1"/>
    </xf>
    <xf borderId="32" fillId="8" fontId="19" numFmtId="0" xfId="0" applyAlignment="1" applyBorder="1" applyFont="1">
      <alignment horizontal="center" shrinkToFit="0" vertical="center" wrapText="1"/>
    </xf>
    <xf borderId="33" fillId="8" fontId="19" numFmtId="0" xfId="0" applyAlignment="1" applyBorder="1" applyFont="1">
      <alignment horizontal="left" shrinkToFit="0" vertical="center" wrapText="1"/>
    </xf>
    <xf borderId="33" fillId="8" fontId="19" numFmtId="0" xfId="0" applyAlignment="1" applyBorder="1" applyFont="1">
      <alignment horizontal="center" shrinkToFit="0" vertical="center" wrapText="1"/>
    </xf>
    <xf borderId="39" fillId="8" fontId="19" numFmtId="0" xfId="0" applyAlignment="1" applyBorder="1" applyFont="1">
      <alignment horizontal="center" shrinkToFit="0" vertical="center" wrapText="1"/>
    </xf>
    <xf borderId="32" fillId="9" fontId="6" numFmtId="0" xfId="0" applyAlignment="1" applyBorder="1" applyFill="1" applyFont="1">
      <alignment horizontal="center" vertical="center"/>
    </xf>
    <xf borderId="33" fillId="9" fontId="6" numFmtId="0" xfId="0" applyAlignment="1" applyBorder="1" applyFont="1">
      <alignment horizontal="center" vertical="center"/>
    </xf>
    <xf borderId="33" fillId="9" fontId="6" numFmtId="0" xfId="0" applyAlignment="1" applyBorder="1" applyFont="1">
      <alignment horizontal="right" vertical="center"/>
    </xf>
    <xf borderId="34" fillId="6" fontId="20" numFmtId="165" xfId="0" applyAlignment="1" applyBorder="1" applyFont="1" applyNumberFormat="1">
      <alignment horizontal="center" readingOrder="0" vertical="center"/>
    </xf>
    <xf borderId="35" fillId="9" fontId="6" numFmtId="0" xfId="0" applyAlignment="1" applyBorder="1" applyFont="1">
      <alignment horizontal="right" vertical="center"/>
    </xf>
    <xf borderId="33" fillId="9" fontId="6" numFmtId="9" xfId="0" applyAlignment="1" applyBorder="1" applyFont="1" applyNumberFormat="1">
      <alignment horizontal="center" vertical="center"/>
    </xf>
    <xf borderId="39" fillId="9" fontId="21" numFmtId="9" xfId="0" applyAlignment="1" applyBorder="1" applyFont="1" applyNumberFormat="1">
      <alignment horizontal="center" vertical="center"/>
    </xf>
    <xf borderId="46" fillId="2" fontId="15" numFmtId="0" xfId="0" applyAlignment="1" applyBorder="1" applyFont="1">
      <alignment horizontal="left" shrinkToFit="0" wrapText="1"/>
    </xf>
    <xf borderId="42" fillId="2" fontId="15" numFmtId="0" xfId="0" applyAlignment="1" applyBorder="1" applyFont="1">
      <alignment horizontal="center" readingOrder="0" shrinkToFit="0" vertical="center" wrapText="1"/>
    </xf>
    <xf borderId="59" fillId="2" fontId="2" numFmtId="0" xfId="0" applyAlignment="1" applyBorder="1" applyFont="1">
      <alignment horizontal="left" shrinkToFit="0" vertical="center" wrapText="1"/>
    </xf>
    <xf borderId="46" fillId="2" fontId="15" numFmtId="0" xfId="0" applyBorder="1" applyFont="1"/>
    <xf borderId="59" fillId="2" fontId="2" numFmtId="0" xfId="0" applyAlignment="1" applyBorder="1" applyFont="1">
      <alignment horizontal="left" readingOrder="0" shrinkToFit="0" vertical="center" wrapText="1"/>
    </xf>
    <xf borderId="56" fillId="2" fontId="15" numFmtId="0" xfId="0" applyAlignment="1" applyBorder="1" applyFont="1">
      <alignment horizontal="center" readingOrder="0" shrinkToFit="0" vertical="center" wrapText="1"/>
    </xf>
    <xf borderId="60" fillId="2" fontId="15" numFmtId="0" xfId="0" applyAlignment="1" applyBorder="1" applyFont="1">
      <alignment horizontal="center" shrinkToFit="0" vertical="center" wrapText="1"/>
    </xf>
    <xf borderId="32" fillId="10" fontId="19" numFmtId="0" xfId="0" applyAlignment="1" applyBorder="1" applyFill="1" applyFont="1">
      <alignment horizontal="center" shrinkToFit="0" vertical="center" wrapText="1"/>
    </xf>
    <xf borderId="33" fillId="10" fontId="19" numFmtId="0" xfId="0" applyAlignment="1" applyBorder="1" applyFont="1">
      <alignment horizontal="left" shrinkToFit="0" vertical="center" wrapText="1"/>
    </xf>
    <xf borderId="33" fillId="10" fontId="19" numFmtId="0" xfId="0" applyAlignment="1" applyBorder="1" applyFont="1">
      <alignment horizontal="center" shrinkToFit="0" vertical="center" wrapText="1"/>
    </xf>
    <xf borderId="39" fillId="10" fontId="19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/>
    </xf>
    <xf borderId="32" fillId="11" fontId="6" numFmtId="0" xfId="0" applyAlignment="1" applyBorder="1" applyFill="1" applyFont="1">
      <alignment horizontal="center" vertical="center"/>
    </xf>
    <xf borderId="33" fillId="11" fontId="6" numFmtId="0" xfId="0" applyAlignment="1" applyBorder="1" applyFont="1">
      <alignment horizontal="center" vertical="center"/>
    </xf>
    <xf borderId="33" fillId="11" fontId="6" numFmtId="0" xfId="0" applyAlignment="1" applyBorder="1" applyFont="1">
      <alignment horizontal="right" vertical="center"/>
    </xf>
    <xf borderId="34" fillId="6" fontId="17" numFmtId="14" xfId="0" applyAlignment="1" applyBorder="1" applyFont="1" applyNumberFormat="1">
      <alignment horizontal="center" vertical="center"/>
    </xf>
    <xf borderId="35" fillId="11" fontId="6" numFmtId="0" xfId="0" applyAlignment="1" applyBorder="1" applyFont="1">
      <alignment horizontal="right" vertical="center"/>
    </xf>
    <xf borderId="33" fillId="11" fontId="6" numFmtId="9" xfId="0" applyAlignment="1" applyBorder="1" applyFont="1" applyNumberFormat="1">
      <alignment horizontal="center" vertical="center"/>
    </xf>
    <xf borderId="39" fillId="11" fontId="11" numFmtId="9" xfId="0" applyAlignment="1" applyBorder="1" applyFont="1" applyNumberFormat="1">
      <alignment horizontal="center" vertical="center"/>
    </xf>
    <xf borderId="61" fillId="2" fontId="15" numFmtId="0" xfId="0" applyAlignment="1" applyBorder="1" applyFont="1">
      <alignment horizontal="left" shrinkToFit="0" vertical="center" wrapText="1"/>
    </xf>
    <xf borderId="62" fillId="2" fontId="2" numFmtId="0" xfId="0" applyAlignment="1" applyBorder="1" applyFont="1">
      <alignment horizontal="left" shrinkToFit="0" wrapText="1"/>
    </xf>
    <xf borderId="63" fillId="2" fontId="15" numFmtId="0" xfId="0" applyAlignment="1" applyBorder="1" applyFont="1">
      <alignment horizontal="center" shrinkToFit="0" vertical="center" wrapText="1"/>
    </xf>
    <xf borderId="64" fillId="2" fontId="15" numFmtId="0" xfId="0" applyAlignment="1" applyBorder="1" applyFont="1">
      <alignment horizontal="left" shrinkToFit="0" vertical="center" wrapText="1"/>
    </xf>
    <xf borderId="32" fillId="11" fontId="19" numFmtId="0" xfId="0" applyAlignment="1" applyBorder="1" applyFont="1">
      <alignment horizontal="center" shrinkToFit="0" vertical="center" wrapText="1"/>
    </xf>
    <xf borderId="33" fillId="11" fontId="19" numFmtId="0" xfId="0" applyAlignment="1" applyBorder="1" applyFont="1">
      <alignment horizontal="left" shrinkToFit="0" vertical="center" wrapText="1"/>
    </xf>
    <xf borderId="33" fillId="11" fontId="19" numFmtId="0" xfId="0" applyAlignment="1" applyBorder="1" applyFont="1">
      <alignment horizontal="center" shrinkToFit="0" vertical="center" wrapText="1"/>
    </xf>
    <xf borderId="39" fillId="11" fontId="19" numFmtId="0" xfId="0" applyAlignment="1" applyBorder="1" applyFont="1">
      <alignment horizontal="center" shrinkToFit="0" vertical="center" wrapText="1"/>
    </xf>
    <xf borderId="38" fillId="2" fontId="1" numFmtId="0" xfId="0" applyAlignment="1" applyBorder="1" applyFont="1">
      <alignment horizontal="center" shrinkToFit="0" wrapText="1"/>
    </xf>
    <xf borderId="38" fillId="2" fontId="1" numFmtId="0" xfId="0" applyBorder="1" applyFont="1"/>
    <xf borderId="38" fillId="2" fontId="1" numFmtId="0" xfId="0" applyAlignment="1" applyBorder="1" applyFont="1">
      <alignment horizontal="center" shrinkToFit="0" vertical="center" wrapText="1"/>
    </xf>
    <xf borderId="38" fillId="2" fontId="1" numFmtId="0" xfId="0" applyAlignment="1" applyBorder="1" applyFont="1">
      <alignment horizontal="left" shrinkToFit="0" wrapText="1"/>
    </xf>
    <xf borderId="1" fillId="2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left" shrinkToFit="0" wrapText="1"/>
    </xf>
    <xf borderId="1" fillId="2" fontId="6" numFmtId="0" xfId="0" applyAlignment="1" applyBorder="1" applyFont="1">
      <alignment horizontal="center" vertical="center"/>
    </xf>
    <xf borderId="1" fillId="2" fontId="13" numFmtId="0" xfId="0" applyAlignment="1" applyBorder="1" applyFont="1">
      <alignment horizontal="center" shrinkToFit="0" vertical="center" wrapText="1"/>
    </xf>
    <xf borderId="1" fillId="2" fontId="13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400">
                <a:solidFill>
                  <a:srgbClr val="757575"/>
                </a:solidFill>
                <a:latin typeface="+mn-lt"/>
              </a:defRPr>
            </a:pPr>
            <a:r>
              <a:rPr b="1" i="0" sz="2400">
                <a:solidFill>
                  <a:srgbClr val="757575"/>
                </a:solidFill>
                <a:latin typeface="+mn-lt"/>
              </a:rPr>
              <a:t>Phase-Exit Status </a:t>
            </a:r>
          </a:p>
        </c:rich>
      </c:tx>
      <c:layout>
        <c:manualLayout>
          <c:xMode val="edge"/>
          <c:yMode val="edge"/>
          <c:x val="0.2600711753136121"/>
          <c:y val="0.13082540055627376"/>
        </c:manualLayout>
      </c:layout>
      <c:overlay val="0"/>
    </c:title>
    <c:plotArea>
      <c:layout>
        <c:manualLayout>
          <c:xMode val="edge"/>
          <c:yMode val="edge"/>
          <c:x val="0.24288425047438333"/>
          <c:y val="0.2803037215507654"/>
          <c:w val="0.4686907020872866"/>
          <c:h val="0.6237389119192708"/>
        </c:manualLayout>
      </c:layout>
      <c:barChart>
        <c:barDir val="bar"/>
        <c:ser>
          <c:idx val="0"/>
          <c:order val="0"/>
          <c:tx>
            <c:v>% of phase completion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CC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5750B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5399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92D05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Summary!$B$19:$B$22</c:f>
            </c:strRef>
          </c:cat>
          <c:val>
            <c:numRef>
              <c:f>Summary!$D$19:$D$22</c:f>
              <c:numCache/>
            </c:numRef>
          </c:val>
        </c:ser>
        <c:axId val="944505964"/>
        <c:axId val="1220705850"/>
      </c:barChart>
      <c:catAx>
        <c:axId val="9445059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Project Phases</a:t>
                </a:r>
              </a:p>
            </c:rich>
          </c:tx>
          <c:layout>
            <c:manualLayout>
              <c:xMode val="edge"/>
              <c:yMode val="edge"/>
              <c:x val="0.09260263519691618"/>
              <c:y val="0.5261183844556744"/>
            </c:manualLayout>
          </c:layout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</a:p>
        </c:txPr>
        <c:crossAx val="1220705850"/>
      </c:catAx>
      <c:valAx>
        <c:axId val="1220705850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% of Phase Compliance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 rot="0"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</a:p>
        </c:txPr>
        <c:crossAx val="944505964"/>
        <c:crosses val="max"/>
        <c:majorUnit val="1.0"/>
        <c:minorUnit val="0.1"/>
      </c:valAx>
      <c:spPr>
        <a:solidFill>
          <a:schemeClr val="accent6"/>
        </a:solidFill>
      </c:spPr>
    </c:plotArea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171450</xdr:colOff>
      <xdr:row>2</xdr:row>
      <xdr:rowOff>95250</xdr:rowOff>
    </xdr:from>
    <xdr:ext cx="8172450" cy="5010150"/>
    <xdr:graphicFrame>
      <xdr:nvGraphicFramePr>
        <xdr:cNvPr id="154879340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8CCE4"/>
    <pageSetUpPr fitToPage="1"/>
  </sheetPr>
  <sheetViews>
    <sheetView workbookViewId="0"/>
  </sheetViews>
  <sheetFormatPr customHeight="1" defaultColWidth="12.63" defaultRowHeight="15.0"/>
  <cols>
    <col customWidth="1" min="1" max="1" width="4.0"/>
    <col customWidth="1" min="2" max="2" width="35.5"/>
    <col customWidth="1" min="3" max="3" width="27.5"/>
    <col customWidth="1" min="4" max="4" width="12.5"/>
    <col customWidth="1" min="5" max="5" width="13.75"/>
    <col customWidth="1" min="6" max="6" width="15.5"/>
    <col customWidth="1" min="7" max="7" width="9.25"/>
    <col customWidth="1" min="8" max="8" width="7.5"/>
    <col customWidth="1" min="9" max="10" width="12.5"/>
    <col customWidth="1" min="11" max="11" width="10.5"/>
    <col customWidth="1" min="12" max="15" width="9.25"/>
    <col customWidth="1" min="16" max="16" width="14.0"/>
    <col customWidth="1" min="17" max="26" width="9.2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4.75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1"/>
      <c r="T2" s="1"/>
      <c r="U2" s="1"/>
      <c r="V2" s="1"/>
      <c r="W2" s="1"/>
      <c r="X2" s="1"/>
      <c r="Y2" s="1"/>
      <c r="Z2" s="1"/>
    </row>
    <row r="3" ht="21.0" customHeight="1">
      <c r="A3" s="1"/>
      <c r="B3" s="4" t="s">
        <v>1</v>
      </c>
      <c r="C3" s="5"/>
      <c r="D3" s="5"/>
      <c r="E3" s="5"/>
      <c r="F3" s="6"/>
      <c r="G3" s="7"/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8" t="s">
        <v>2</v>
      </c>
      <c r="C4" s="9" t="s">
        <v>3</v>
      </c>
      <c r="D4" s="10"/>
      <c r="E4" s="10"/>
      <c r="F4" s="1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8" t="s">
        <v>4</v>
      </c>
      <c r="C5" s="9" t="s">
        <v>5</v>
      </c>
      <c r="D5" s="10"/>
      <c r="E5" s="10"/>
      <c r="F5" s="1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4.5" customHeight="1">
      <c r="A6" s="1"/>
      <c r="B6" s="12"/>
      <c r="C6" s="13"/>
      <c r="D6" s="10"/>
      <c r="E6" s="10"/>
      <c r="F6" s="1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8" t="s">
        <v>6</v>
      </c>
      <c r="C7" s="9" t="s">
        <v>7</v>
      </c>
      <c r="D7" s="10"/>
      <c r="E7" s="10"/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.25" customHeight="1">
      <c r="A8" s="1"/>
      <c r="B8" s="8"/>
      <c r="C8" s="14"/>
      <c r="D8" s="14"/>
      <c r="E8" s="15"/>
      <c r="F8" s="1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8" t="s">
        <v>8</v>
      </c>
      <c r="C9" s="9" t="s">
        <v>9</v>
      </c>
      <c r="D9" s="10"/>
      <c r="E9" s="10"/>
      <c r="F9" s="1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.25" customHeight="1">
      <c r="A10" s="1"/>
      <c r="B10" s="8"/>
      <c r="C10" s="9"/>
      <c r="D10" s="10"/>
      <c r="E10" s="10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8" t="s">
        <v>10</v>
      </c>
      <c r="C11" s="9" t="s">
        <v>11</v>
      </c>
      <c r="D11" s="10"/>
      <c r="E11" s="10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5.25" customHeight="1">
      <c r="A12" s="1"/>
      <c r="B12" s="12"/>
      <c r="C12" s="17"/>
      <c r="D12" s="10"/>
      <c r="E12" s="10"/>
      <c r="F12" s="11"/>
      <c r="G12" s="1"/>
      <c r="H12" s="1"/>
      <c r="I12" s="1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8" t="s">
        <v>12</v>
      </c>
      <c r="C13" s="19" t="s">
        <v>13</v>
      </c>
      <c r="D13" s="10"/>
      <c r="E13" s="10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5.25" customHeight="1">
      <c r="A14" s="1"/>
      <c r="B14" s="12"/>
      <c r="C14" s="13"/>
      <c r="D14" s="10"/>
      <c r="E14" s="10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20" t="s">
        <v>14</v>
      </c>
      <c r="C15" s="21">
        <f>AVERAGE(D19,D20,D21,D22)</f>
        <v>0.7184210526</v>
      </c>
      <c r="D15" s="10"/>
      <c r="E15" s="10"/>
      <c r="F15" s="1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6.75" customHeight="1">
      <c r="A16" s="22"/>
      <c r="B16" s="23" t="s">
        <v>15</v>
      </c>
      <c r="C16" s="24">
        <f>C15</f>
        <v>0.7184210526</v>
      </c>
      <c r="D16" s="25"/>
      <c r="E16" s="25"/>
      <c r="F16" s="2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2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28" t="s">
        <v>16</v>
      </c>
      <c r="C18" s="29" t="s">
        <v>17</v>
      </c>
      <c r="D18" s="30" t="s">
        <v>18</v>
      </c>
      <c r="E18" s="30" t="s">
        <v>19</v>
      </c>
      <c r="F18" s="31" t="s">
        <v>20</v>
      </c>
      <c r="G18" s="7" t="s">
        <v>21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"/>
      <c r="B19" s="32" t="s">
        <v>22</v>
      </c>
      <c r="C19" s="33">
        <f>Initiating!F3</f>
        <v>1</v>
      </c>
      <c r="D19" s="34">
        <f>Initiating!E3</f>
        <v>1</v>
      </c>
      <c r="E19" s="35">
        <f>Initiating!F2</f>
        <v>45571</v>
      </c>
      <c r="F19" s="36" t="str">
        <f t="shared" ref="F19:F22" si="1">IF(D19=0,"No","Yes")</f>
        <v>Yes</v>
      </c>
      <c r="G19" s="7"/>
      <c r="H19" s="1"/>
      <c r="I19" s="37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"/>
      <c r="B20" s="32" t="s">
        <v>23</v>
      </c>
      <c r="C20" s="33">
        <f>Planning!F3</f>
        <v>0.9</v>
      </c>
      <c r="D20" s="38">
        <f>Planning!E3</f>
        <v>0.9</v>
      </c>
      <c r="E20" s="35">
        <f>Planning!F2</f>
        <v>45585</v>
      </c>
      <c r="F20" s="36" t="str">
        <f t="shared" si="1"/>
        <v>Yes</v>
      </c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"/>
      <c r="B21" s="32" t="s">
        <v>24</v>
      </c>
      <c r="C21" s="33">
        <f>Executing!F3</f>
        <v>0.9736842105</v>
      </c>
      <c r="D21" s="38">
        <f>Executing!E3</f>
        <v>0.9736842105</v>
      </c>
      <c r="E21" s="35">
        <f>Executing!F2</f>
        <v>45627</v>
      </c>
      <c r="F21" s="36" t="str">
        <f t="shared" si="1"/>
        <v>Yes</v>
      </c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"/>
      <c r="B22" s="39" t="s">
        <v>25</v>
      </c>
      <c r="C22" s="40">
        <f>Closing!F3</f>
        <v>0</v>
      </c>
      <c r="D22" s="41">
        <f>Closing!E3</f>
        <v>0</v>
      </c>
      <c r="E22" s="42" t="str">
        <f>Closing!F2</f>
        <v>dd/mm/yyyy</v>
      </c>
      <c r="F22" s="43" t="str">
        <f t="shared" si="1"/>
        <v>No</v>
      </c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44" t="s">
        <v>26</v>
      </c>
      <c r="C24" s="45"/>
      <c r="D24" s="46"/>
      <c r="E24" s="46"/>
      <c r="F24" s="4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9.75" customHeight="1">
      <c r="A25" s="48"/>
      <c r="B25" s="49">
        <v>0.3</v>
      </c>
      <c r="C25" s="50" t="s">
        <v>27</v>
      </c>
      <c r="D25" s="10"/>
      <c r="E25" s="10"/>
      <c r="F25" s="1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45.75" customHeight="1">
      <c r="A26" s="48"/>
      <c r="B26" s="51">
        <v>0.7</v>
      </c>
      <c r="C26" s="50" t="s">
        <v>28</v>
      </c>
      <c r="D26" s="10"/>
      <c r="E26" s="10"/>
      <c r="F26" s="1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59.25" customHeight="1">
      <c r="A27" s="48"/>
      <c r="B27" s="52">
        <v>0.9</v>
      </c>
      <c r="C27" s="53" t="s">
        <v>29</v>
      </c>
      <c r="D27" s="25"/>
      <c r="E27" s="25"/>
      <c r="F27" s="26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48"/>
      <c r="B28" s="54"/>
      <c r="C28" s="3"/>
      <c r="D28" s="3"/>
      <c r="E28" s="3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48"/>
      <c r="B29" s="54"/>
      <c r="C29" s="3"/>
      <c r="D29" s="3"/>
      <c r="E29" s="3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55"/>
      <c r="C30" s="3"/>
      <c r="D30" s="3"/>
      <c r="E30" s="3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 t="s">
        <v>30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 t="s">
        <v>31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1">
    <mergeCell ref="B2:R2"/>
    <mergeCell ref="B3:F3"/>
    <mergeCell ref="C4:F4"/>
    <mergeCell ref="C5:F5"/>
    <mergeCell ref="C6:F6"/>
    <mergeCell ref="C7:F7"/>
    <mergeCell ref="C9:F9"/>
    <mergeCell ref="C24:F24"/>
    <mergeCell ref="C25:F25"/>
    <mergeCell ref="C26:F26"/>
    <mergeCell ref="C27:F27"/>
    <mergeCell ref="B28:F28"/>
    <mergeCell ref="B29:F29"/>
    <mergeCell ref="B30:F30"/>
    <mergeCell ref="C10:F10"/>
    <mergeCell ref="C11:F11"/>
    <mergeCell ref="C12:F12"/>
    <mergeCell ref="C13:F13"/>
    <mergeCell ref="C14:F14"/>
    <mergeCell ref="C15:F15"/>
    <mergeCell ref="C16:F16"/>
  </mergeCells>
  <conditionalFormatting sqref="E19">
    <cfRule type="notContainsBlanks" dxfId="0" priority="1">
      <formula>LEN(TRIM(E19))&gt;0</formula>
    </cfRule>
  </conditionalFormatting>
  <printOptions/>
  <pageMargins bottom="0.75" footer="0.0" header="0.0" left="0.7" right="0.7" top="1.03125"/>
  <pageSetup fitToHeight="0" paperSize="9" orientation="landscape"/>
  <headerFooter>
    <oddHeader>&amp;L00-004&amp;CGP2022 Phase-Exit Review Checklist 09-020 09-038&lt;Project Name&gt;</oddHeader>
    <oddFooter>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A8F"/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7.25"/>
    <col customWidth="1" min="3" max="3" width="95.75"/>
    <col customWidth="1" min="4" max="5" width="14.25"/>
    <col customWidth="1" min="6" max="6" width="31.25"/>
    <col customWidth="1" min="7" max="11" width="4.5"/>
    <col customWidth="1" hidden="1" min="12" max="12" width="4.5"/>
    <col customWidth="1" min="13" max="26" width="4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56"/>
      <c r="C2" s="57" t="s">
        <v>32</v>
      </c>
      <c r="D2" s="57"/>
      <c r="E2" s="58" t="s">
        <v>33</v>
      </c>
      <c r="F2" s="59">
        <v>45571.0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60" t="s">
        <v>18</v>
      </c>
      <c r="C3" s="61"/>
      <c r="D3" s="61"/>
      <c r="E3" s="62">
        <f>E23/(180-D23*10)</f>
        <v>1</v>
      </c>
      <c r="F3" s="63">
        <f>E3</f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64" t="s">
        <v>34</v>
      </c>
      <c r="C4" s="64" t="s">
        <v>35</v>
      </c>
      <c r="D4" s="65" t="s">
        <v>36</v>
      </c>
      <c r="E4" s="66" t="s">
        <v>37</v>
      </c>
      <c r="F4" s="67" t="s">
        <v>38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68">
        <v>1.0</v>
      </c>
      <c r="C5" s="69" t="s">
        <v>39</v>
      </c>
      <c r="D5" s="70" t="s">
        <v>30</v>
      </c>
      <c r="E5" s="71">
        <f t="shared" ref="E5:E6" si="1">IF(D5="Yes",10,IF(D5="Yes, Partially",5,IF(D5="No",0,"-")))</f>
        <v>10</v>
      </c>
      <c r="F5" s="72" t="s">
        <v>40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73">
        <f t="shared" ref="B6:B22" si="2">B5+1</f>
        <v>2</v>
      </c>
      <c r="C6" s="74" t="s">
        <v>41</v>
      </c>
      <c r="D6" s="75" t="s">
        <v>30</v>
      </c>
      <c r="E6" s="71">
        <f t="shared" si="1"/>
        <v>10</v>
      </c>
      <c r="F6" s="7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73">
        <f t="shared" si="2"/>
        <v>3</v>
      </c>
      <c r="C7" s="74" t="s">
        <v>42</v>
      </c>
      <c r="D7" s="75" t="s">
        <v>30</v>
      </c>
      <c r="E7" s="71">
        <v>10.0</v>
      </c>
      <c r="F7" s="72" t="s">
        <v>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73">
        <f t="shared" si="2"/>
        <v>4</v>
      </c>
      <c r="C8" s="74" t="s">
        <v>43</v>
      </c>
      <c r="D8" s="76" t="s">
        <v>30</v>
      </c>
      <c r="E8" s="77">
        <v>10.0</v>
      </c>
      <c r="F8" s="7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73">
        <f t="shared" si="2"/>
        <v>5</v>
      </c>
      <c r="C9" s="74" t="s">
        <v>44</v>
      </c>
      <c r="D9" s="75" t="s">
        <v>30</v>
      </c>
      <c r="E9" s="71">
        <f t="shared" ref="E9:E22" si="3">IF(D9="Yes",10,IF(D9="Yes, Partially",5,IF(D9="No",0,"-")))</f>
        <v>10</v>
      </c>
      <c r="F9" s="72"/>
      <c r="G9" s="1"/>
      <c r="H9" s="1"/>
      <c r="I9" s="1"/>
      <c r="J9" s="1"/>
      <c r="K9" s="1"/>
      <c r="L9" s="1" t="s">
        <v>30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73">
        <f t="shared" si="2"/>
        <v>6</v>
      </c>
      <c r="C10" s="74" t="s">
        <v>45</v>
      </c>
      <c r="D10" s="75" t="s">
        <v>30</v>
      </c>
      <c r="E10" s="71">
        <f t="shared" si="3"/>
        <v>10</v>
      </c>
      <c r="F10" s="72"/>
      <c r="G10" s="1"/>
      <c r="H10" s="1"/>
      <c r="I10" s="1"/>
      <c r="J10" s="1"/>
      <c r="K10" s="1"/>
      <c r="L10" s="78" t="s">
        <v>46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73">
        <f t="shared" si="2"/>
        <v>7</v>
      </c>
      <c r="C11" s="74" t="s">
        <v>47</v>
      </c>
      <c r="D11" s="75" t="s">
        <v>30</v>
      </c>
      <c r="E11" s="71">
        <f t="shared" si="3"/>
        <v>10</v>
      </c>
      <c r="F11" s="72"/>
      <c r="G11" s="1"/>
      <c r="H11" s="1"/>
      <c r="I11" s="1"/>
      <c r="J11" s="1"/>
      <c r="K11" s="1"/>
      <c r="L11" s="1" t="s">
        <v>31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73">
        <f t="shared" si="2"/>
        <v>8</v>
      </c>
      <c r="C12" s="74" t="s">
        <v>48</v>
      </c>
      <c r="D12" s="75" t="s">
        <v>30</v>
      </c>
      <c r="E12" s="71">
        <f t="shared" si="3"/>
        <v>10</v>
      </c>
      <c r="F12" s="72"/>
      <c r="G12" s="1"/>
      <c r="H12" s="1"/>
      <c r="I12" s="1"/>
      <c r="J12" s="1"/>
      <c r="K12" s="1"/>
      <c r="L12" s="1" t="s">
        <v>49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73">
        <f t="shared" si="2"/>
        <v>9</v>
      </c>
      <c r="C13" s="74" t="s">
        <v>50</v>
      </c>
      <c r="D13" s="75" t="s">
        <v>30</v>
      </c>
      <c r="E13" s="71">
        <f t="shared" si="3"/>
        <v>10</v>
      </c>
      <c r="F13" s="7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73">
        <f t="shared" si="2"/>
        <v>10</v>
      </c>
      <c r="C14" s="74" t="s">
        <v>51</v>
      </c>
      <c r="D14" s="75" t="s">
        <v>30</v>
      </c>
      <c r="E14" s="71">
        <f t="shared" si="3"/>
        <v>10</v>
      </c>
      <c r="F14" s="7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73">
        <f t="shared" si="2"/>
        <v>11</v>
      </c>
      <c r="C15" s="74" t="s">
        <v>52</v>
      </c>
      <c r="D15" s="75" t="s">
        <v>30</v>
      </c>
      <c r="E15" s="71">
        <f t="shared" si="3"/>
        <v>10</v>
      </c>
      <c r="F15" s="7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73">
        <f t="shared" si="2"/>
        <v>12</v>
      </c>
      <c r="C16" s="74" t="s">
        <v>53</v>
      </c>
      <c r="D16" s="75" t="s">
        <v>30</v>
      </c>
      <c r="E16" s="71">
        <f t="shared" si="3"/>
        <v>10</v>
      </c>
      <c r="F16" s="72" t="s">
        <v>54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73">
        <f t="shared" si="2"/>
        <v>13</v>
      </c>
      <c r="C17" s="74" t="s">
        <v>55</v>
      </c>
      <c r="D17" s="75" t="s">
        <v>30</v>
      </c>
      <c r="E17" s="71">
        <f t="shared" si="3"/>
        <v>10</v>
      </c>
      <c r="F17" s="7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73">
        <f t="shared" si="2"/>
        <v>14</v>
      </c>
      <c r="C18" s="74" t="s">
        <v>56</v>
      </c>
      <c r="D18" s="75" t="s">
        <v>30</v>
      </c>
      <c r="E18" s="71">
        <f t="shared" si="3"/>
        <v>10</v>
      </c>
      <c r="F18" s="7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73">
        <f t="shared" si="2"/>
        <v>15</v>
      </c>
      <c r="C19" s="74" t="s">
        <v>57</v>
      </c>
      <c r="D19" s="75" t="s">
        <v>30</v>
      </c>
      <c r="E19" s="71">
        <f t="shared" si="3"/>
        <v>10</v>
      </c>
      <c r="F19" s="7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73">
        <f t="shared" si="2"/>
        <v>16</v>
      </c>
      <c r="C20" s="74" t="s">
        <v>58</v>
      </c>
      <c r="D20" s="75" t="s">
        <v>30</v>
      </c>
      <c r="E20" s="71">
        <f t="shared" si="3"/>
        <v>10</v>
      </c>
      <c r="F20" s="7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73">
        <f t="shared" si="2"/>
        <v>17</v>
      </c>
      <c r="C21" s="74" t="s">
        <v>59</v>
      </c>
      <c r="D21" s="75" t="s">
        <v>30</v>
      </c>
      <c r="E21" s="71">
        <f t="shared" si="3"/>
        <v>10</v>
      </c>
      <c r="F21" s="7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73">
        <f t="shared" si="2"/>
        <v>18</v>
      </c>
      <c r="C22" s="79" t="s">
        <v>60</v>
      </c>
      <c r="D22" s="75" t="s">
        <v>30</v>
      </c>
      <c r="E22" s="71">
        <f t="shared" si="3"/>
        <v>10</v>
      </c>
      <c r="F22" s="7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80"/>
      <c r="C23" s="81" t="s">
        <v>61</v>
      </c>
      <c r="D23" s="82">
        <f>COUNTIF(D5:D22,"N/A")</f>
        <v>0</v>
      </c>
      <c r="E23" s="83">
        <f>SUM(E5:E22)</f>
        <v>180</v>
      </c>
      <c r="F23" s="8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85"/>
      <c r="C24" s="86"/>
      <c r="D24" s="85"/>
      <c r="E24" s="85"/>
      <c r="F24" s="85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85"/>
      <c r="C25" s="86"/>
      <c r="D25" s="85"/>
      <c r="E25" s="85"/>
      <c r="F25" s="85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85"/>
      <c r="C26" s="86"/>
      <c r="D26" s="85"/>
      <c r="E26" s="85"/>
      <c r="F26" s="85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85"/>
      <c r="C27" s="86"/>
      <c r="D27" s="85"/>
      <c r="E27" s="85"/>
      <c r="F27" s="85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85"/>
      <c r="C28" s="86"/>
      <c r="D28" s="85"/>
      <c r="E28" s="85"/>
      <c r="F28" s="8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85"/>
      <c r="C29" s="86"/>
      <c r="D29" s="85"/>
      <c r="E29" s="85"/>
      <c r="F29" s="8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85"/>
      <c r="C30" s="86"/>
      <c r="D30" s="85"/>
      <c r="E30" s="85"/>
      <c r="F30" s="85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85"/>
      <c r="C31" s="86"/>
      <c r="D31" s="85"/>
      <c r="E31" s="85"/>
      <c r="F31" s="85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85"/>
      <c r="C32" s="86"/>
      <c r="D32" s="85"/>
      <c r="E32" s="85"/>
      <c r="F32" s="8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85"/>
      <c r="C33" s="86"/>
      <c r="D33" s="85"/>
      <c r="E33" s="85"/>
      <c r="F33" s="85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85"/>
      <c r="C34" s="86"/>
      <c r="D34" s="85"/>
      <c r="E34" s="85"/>
      <c r="F34" s="85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85"/>
      <c r="C35" s="86"/>
      <c r="D35" s="85"/>
      <c r="E35" s="85"/>
      <c r="F35" s="85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85"/>
      <c r="C36" s="86"/>
      <c r="D36" s="85"/>
      <c r="E36" s="85"/>
      <c r="F36" s="85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85"/>
      <c r="C37" s="86"/>
      <c r="D37" s="85"/>
      <c r="E37" s="85"/>
      <c r="F37" s="85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85"/>
      <c r="C38" s="86"/>
      <c r="D38" s="85"/>
      <c r="E38" s="85"/>
      <c r="F38" s="85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85"/>
      <c r="C39" s="86"/>
      <c r="D39" s="85"/>
      <c r="E39" s="85"/>
      <c r="F39" s="85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85"/>
      <c r="C40" s="86"/>
      <c r="D40" s="85"/>
      <c r="E40" s="85"/>
      <c r="F40" s="85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85"/>
      <c r="C41" s="86"/>
      <c r="D41" s="85"/>
      <c r="E41" s="85"/>
      <c r="F41" s="85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85"/>
      <c r="C42" s="86"/>
      <c r="D42" s="85"/>
      <c r="E42" s="85"/>
      <c r="F42" s="85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85"/>
      <c r="C43" s="86"/>
      <c r="D43" s="85"/>
      <c r="E43" s="85"/>
      <c r="F43" s="85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85"/>
      <c r="C44" s="86"/>
      <c r="D44" s="85"/>
      <c r="E44" s="85"/>
      <c r="F44" s="85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85"/>
      <c r="C45" s="86"/>
      <c r="D45" s="85"/>
      <c r="E45" s="85"/>
      <c r="F45" s="85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85"/>
      <c r="C46" s="86"/>
      <c r="D46" s="85"/>
      <c r="E46" s="85"/>
      <c r="F46" s="8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D3"/>
  </mergeCells>
  <dataValidations>
    <dataValidation type="list" allowBlank="1" showErrorMessage="1" sqref="D5:D22 D24:D46">
      <formula1>$L$9:$L$12</formula1>
    </dataValidation>
  </dataValidations>
  <printOptions/>
  <pageMargins bottom="0.75" footer="0.0" header="0.0" left="0.7" right="0.7" top="1.03125"/>
  <pageSetup paperSize="9" scale="56" orientation="landscape"/>
  <headerFooter>
    <oddHeader>&amp;L00-004&amp;CGP2002 Phase-Exit Review Checklist 09-020 09-038&lt;Project Name&gt;</oddHeader>
    <oddFooter>&amp;R&amp;P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9B67F"/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7.25"/>
    <col customWidth="1" min="3" max="3" width="110.5"/>
    <col customWidth="1" min="4" max="4" width="14.25"/>
    <col customWidth="1" min="5" max="5" width="11.5"/>
    <col customWidth="1" min="6" max="6" width="35.75"/>
    <col customWidth="1" min="7" max="11" width="4.5"/>
    <col customWidth="1" hidden="1" min="12" max="12" width="4.5"/>
    <col customWidth="1" min="13" max="26" width="4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87"/>
      <c r="C2" s="88" t="s">
        <v>62</v>
      </c>
      <c r="D2" s="88"/>
      <c r="E2" s="89" t="s">
        <v>33</v>
      </c>
      <c r="F2" s="90">
        <v>45585.0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91" t="s">
        <v>18</v>
      </c>
      <c r="C3" s="61"/>
      <c r="D3" s="61"/>
      <c r="E3" s="92">
        <f>E23/(200-D23*10)</f>
        <v>0.9</v>
      </c>
      <c r="F3" s="93">
        <f>E3</f>
        <v>0.9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64" t="s">
        <v>34</v>
      </c>
      <c r="C4" s="64" t="s">
        <v>35</v>
      </c>
      <c r="D4" s="65" t="s">
        <v>36</v>
      </c>
      <c r="E4" s="66" t="s">
        <v>37</v>
      </c>
      <c r="F4" s="67" t="s">
        <v>38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73">
        <v>1.0</v>
      </c>
      <c r="C5" s="69" t="s">
        <v>63</v>
      </c>
      <c r="D5" s="70" t="s">
        <v>30</v>
      </c>
      <c r="E5" s="94">
        <f t="shared" ref="E5:E22" si="1">IF(D5="Yes",10,IF(D5="Yes, Partially",5,IF(D5="No",0,"-")))</f>
        <v>10</v>
      </c>
      <c r="F5" s="7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73">
        <f t="shared" ref="B6:B22" si="2">B5+1</f>
        <v>2</v>
      </c>
      <c r="C6" s="74" t="s">
        <v>64</v>
      </c>
      <c r="D6" s="75" t="s">
        <v>30</v>
      </c>
      <c r="E6" s="95">
        <f t="shared" si="1"/>
        <v>10</v>
      </c>
      <c r="F6" s="9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73">
        <f t="shared" si="2"/>
        <v>3</v>
      </c>
      <c r="C7" s="74" t="s">
        <v>65</v>
      </c>
      <c r="D7" s="75" t="s">
        <v>30</v>
      </c>
      <c r="E7" s="95">
        <f t="shared" si="1"/>
        <v>10</v>
      </c>
      <c r="F7" s="97"/>
      <c r="G7" s="1"/>
      <c r="H7" s="1"/>
      <c r="I7" s="1"/>
      <c r="J7" s="1"/>
      <c r="K7" s="1"/>
      <c r="L7" s="1" t="s">
        <v>30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73">
        <f t="shared" si="2"/>
        <v>4</v>
      </c>
      <c r="C8" s="74" t="s">
        <v>66</v>
      </c>
      <c r="D8" s="75" t="s">
        <v>30</v>
      </c>
      <c r="E8" s="98">
        <f t="shared" si="1"/>
        <v>10</v>
      </c>
      <c r="F8" s="96"/>
      <c r="G8" s="99"/>
      <c r="H8" s="1"/>
      <c r="I8" s="1"/>
      <c r="J8" s="1"/>
      <c r="K8" s="1"/>
      <c r="L8" s="1" t="s">
        <v>46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73">
        <f t="shared" si="2"/>
        <v>5</v>
      </c>
      <c r="C9" s="74" t="s">
        <v>67</v>
      </c>
      <c r="D9" s="76" t="s">
        <v>30</v>
      </c>
      <c r="E9" s="98">
        <f t="shared" si="1"/>
        <v>10</v>
      </c>
      <c r="F9" s="100"/>
      <c r="G9" s="9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73">
        <f t="shared" si="2"/>
        <v>6</v>
      </c>
      <c r="C10" s="74" t="s">
        <v>68</v>
      </c>
      <c r="D10" s="76" t="s">
        <v>30</v>
      </c>
      <c r="E10" s="98">
        <f t="shared" si="1"/>
        <v>10</v>
      </c>
      <c r="F10" s="100"/>
      <c r="G10" s="99"/>
      <c r="H10" s="1"/>
      <c r="I10" s="1"/>
      <c r="J10" s="1"/>
      <c r="K10" s="1"/>
      <c r="L10" s="1" t="s">
        <v>49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73">
        <f t="shared" si="2"/>
        <v>7</v>
      </c>
      <c r="C11" s="74" t="s">
        <v>69</v>
      </c>
      <c r="D11" s="75" t="s">
        <v>30</v>
      </c>
      <c r="E11" s="95">
        <f t="shared" si="1"/>
        <v>10</v>
      </c>
      <c r="F11" s="10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73">
        <f t="shared" si="2"/>
        <v>8</v>
      </c>
      <c r="C12" s="74" t="s">
        <v>70</v>
      </c>
      <c r="D12" s="75" t="s">
        <v>30</v>
      </c>
      <c r="E12" s="95">
        <f t="shared" si="1"/>
        <v>10</v>
      </c>
      <c r="F12" s="9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73">
        <f t="shared" si="2"/>
        <v>9</v>
      </c>
      <c r="C13" s="74" t="s">
        <v>71</v>
      </c>
      <c r="D13" s="75" t="s">
        <v>30</v>
      </c>
      <c r="E13" s="95">
        <f t="shared" si="1"/>
        <v>10</v>
      </c>
      <c r="F13" s="9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73">
        <f t="shared" si="2"/>
        <v>10</v>
      </c>
      <c r="C14" s="74" t="s">
        <v>72</v>
      </c>
      <c r="D14" s="75" t="s">
        <v>30</v>
      </c>
      <c r="E14" s="95">
        <f t="shared" si="1"/>
        <v>10</v>
      </c>
      <c r="F14" s="9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73">
        <f t="shared" si="2"/>
        <v>11</v>
      </c>
      <c r="C15" s="74" t="s">
        <v>73</v>
      </c>
      <c r="D15" s="75" t="s">
        <v>30</v>
      </c>
      <c r="E15" s="95">
        <f t="shared" si="1"/>
        <v>10</v>
      </c>
      <c r="F15" s="9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73">
        <f t="shared" si="2"/>
        <v>12</v>
      </c>
      <c r="C16" s="74" t="s">
        <v>74</v>
      </c>
      <c r="D16" s="75" t="s">
        <v>30</v>
      </c>
      <c r="E16" s="95">
        <f t="shared" si="1"/>
        <v>10</v>
      </c>
      <c r="F16" s="9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73">
        <f t="shared" si="2"/>
        <v>13</v>
      </c>
      <c r="C17" s="74" t="s">
        <v>75</v>
      </c>
      <c r="D17" s="76" t="s">
        <v>30</v>
      </c>
      <c r="E17" s="95">
        <f t="shared" si="1"/>
        <v>10</v>
      </c>
      <c r="F17" s="10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73">
        <f t="shared" si="2"/>
        <v>14</v>
      </c>
      <c r="C18" s="74" t="s">
        <v>74</v>
      </c>
      <c r="D18" s="75" t="s">
        <v>30</v>
      </c>
      <c r="E18" s="95">
        <f t="shared" si="1"/>
        <v>10</v>
      </c>
      <c r="F18" s="9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73">
        <f t="shared" si="2"/>
        <v>15</v>
      </c>
      <c r="C19" s="74" t="s">
        <v>75</v>
      </c>
      <c r="D19" s="76" t="s">
        <v>30</v>
      </c>
      <c r="E19" s="95">
        <f t="shared" si="1"/>
        <v>10</v>
      </c>
      <c r="F19" s="96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73">
        <f t="shared" si="2"/>
        <v>16</v>
      </c>
      <c r="C20" s="74" t="s">
        <v>58</v>
      </c>
      <c r="D20" s="75" t="s">
        <v>30</v>
      </c>
      <c r="E20" s="95">
        <f t="shared" si="1"/>
        <v>10</v>
      </c>
      <c r="F20" s="96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73">
        <f t="shared" si="2"/>
        <v>17</v>
      </c>
      <c r="C21" s="74" t="s">
        <v>59</v>
      </c>
      <c r="D21" s="75" t="s">
        <v>30</v>
      </c>
      <c r="E21" s="95">
        <f t="shared" si="1"/>
        <v>10</v>
      </c>
      <c r="F21" s="9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73">
        <f t="shared" si="2"/>
        <v>18</v>
      </c>
      <c r="C22" s="79" t="s">
        <v>76</v>
      </c>
      <c r="D22" s="102" t="s">
        <v>30</v>
      </c>
      <c r="E22" s="103">
        <f t="shared" si="1"/>
        <v>10</v>
      </c>
      <c r="F22" s="10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05"/>
      <c r="C23" s="106" t="s">
        <v>61</v>
      </c>
      <c r="D23" s="107">
        <f>COUNTIF(D5:D22,"N/A")</f>
        <v>0</v>
      </c>
      <c r="E23" s="107">
        <f>SUM(E5:E22)</f>
        <v>180</v>
      </c>
      <c r="F23" s="10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85"/>
      <c r="C24" s="86"/>
      <c r="D24" s="85"/>
      <c r="E24" s="85"/>
      <c r="F24" s="85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85"/>
      <c r="C25" s="86"/>
      <c r="D25" s="85"/>
      <c r="E25" s="85"/>
      <c r="F25" s="85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85"/>
      <c r="C26" s="86"/>
      <c r="D26" s="85"/>
      <c r="E26" s="85"/>
      <c r="F26" s="85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85"/>
      <c r="C27" s="86"/>
      <c r="D27" s="85"/>
      <c r="E27" s="85"/>
      <c r="F27" s="85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85"/>
      <c r="C28" s="1"/>
      <c r="D28" s="85"/>
      <c r="E28" s="85"/>
      <c r="F28" s="8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85"/>
      <c r="C29" s="86"/>
      <c r="D29" s="85"/>
      <c r="E29" s="85"/>
      <c r="F29" s="8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85"/>
      <c r="C30" s="86"/>
      <c r="D30" s="85"/>
      <c r="E30" s="85"/>
      <c r="F30" s="85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85"/>
      <c r="C31" s="86"/>
      <c r="D31" s="85"/>
      <c r="E31" s="85"/>
      <c r="F31" s="85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85"/>
      <c r="C32" s="86"/>
      <c r="D32" s="85"/>
      <c r="E32" s="85"/>
      <c r="F32" s="8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85"/>
      <c r="C33" s="86"/>
      <c r="D33" s="85"/>
      <c r="E33" s="85"/>
      <c r="F33" s="85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85"/>
      <c r="C34" s="86"/>
      <c r="D34" s="85"/>
      <c r="E34" s="85"/>
      <c r="F34" s="85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85"/>
      <c r="C35" s="86"/>
      <c r="D35" s="85"/>
      <c r="E35" s="85"/>
      <c r="F35" s="85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85"/>
      <c r="C36" s="86"/>
      <c r="D36" s="85"/>
      <c r="E36" s="85"/>
      <c r="F36" s="85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85"/>
      <c r="C37" s="86"/>
      <c r="D37" s="85"/>
      <c r="E37" s="85"/>
      <c r="F37" s="85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85"/>
      <c r="C38" s="86"/>
      <c r="D38" s="85"/>
      <c r="E38" s="85"/>
      <c r="F38" s="85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85"/>
      <c r="C39" s="86"/>
      <c r="D39" s="85"/>
      <c r="E39" s="85"/>
      <c r="F39" s="85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85"/>
      <c r="C40" s="86"/>
      <c r="D40" s="85"/>
      <c r="E40" s="85"/>
      <c r="F40" s="85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85"/>
      <c r="C41" s="86"/>
      <c r="D41" s="85"/>
      <c r="E41" s="85"/>
      <c r="F41" s="85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85"/>
      <c r="C42" s="86"/>
      <c r="D42" s="85"/>
      <c r="E42" s="85"/>
      <c r="F42" s="85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85"/>
      <c r="C43" s="86"/>
      <c r="D43" s="85"/>
      <c r="E43" s="85"/>
      <c r="F43" s="85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85"/>
      <c r="C44" s="86"/>
      <c r="D44" s="85"/>
      <c r="E44" s="85"/>
      <c r="F44" s="85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85"/>
      <c r="C45" s="86"/>
      <c r="D45" s="85"/>
      <c r="E45" s="85"/>
      <c r="F45" s="85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85"/>
      <c r="C46" s="86"/>
      <c r="D46" s="85"/>
      <c r="E46" s="85"/>
      <c r="F46" s="8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1">
    <mergeCell ref="B3:D3"/>
  </mergeCells>
  <dataValidations>
    <dataValidation type="list" allowBlank="1" showErrorMessage="1" sqref="D5:D22 D25:D46">
      <formula1>$L$7:$L$10</formula1>
    </dataValidation>
  </dataValidations>
  <printOptions/>
  <pageMargins bottom="0.75" footer="0.0" header="0.0" left="0.7" right="0.7" top="1.03125"/>
  <pageSetup paperSize="9" scale="56" orientation="landscape"/>
  <headerFooter>
    <oddHeader>&amp;L00-003&amp;CGP2022 Phase-Exit Review Checklist 09-019 09-037&lt;Project Name&gt;</oddHeader>
    <oddFooter>&amp;R&amp;P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9594"/>
    <pageSetUpPr/>
  </sheetPr>
  <sheetViews>
    <sheetView workbookViewId="0"/>
  </sheetViews>
  <sheetFormatPr customHeight="1" defaultColWidth="12.63" defaultRowHeight="15.0"/>
  <cols>
    <col customWidth="1" min="1" max="1" width="1.75"/>
    <col customWidth="1" min="2" max="2" width="4.5"/>
    <col customWidth="1" min="3" max="3" width="109.25"/>
    <col customWidth="1" min="4" max="5" width="14.75"/>
    <col customWidth="1" min="6" max="6" width="49.25"/>
    <col customWidth="1" min="7" max="9" width="9.25"/>
    <col customWidth="1" hidden="1" min="10" max="11" width="9.25"/>
    <col customWidth="1" min="12" max="26" width="9.2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109"/>
      <c r="C2" s="110" t="s">
        <v>77</v>
      </c>
      <c r="D2" s="110"/>
      <c r="E2" s="111" t="s">
        <v>33</v>
      </c>
      <c r="F2" s="112">
        <v>45627.0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113" t="s">
        <v>18</v>
      </c>
      <c r="C3" s="61"/>
      <c r="D3" s="61"/>
      <c r="E3" s="114">
        <f>E24/(190-D24*10)</f>
        <v>0.9736842105</v>
      </c>
      <c r="F3" s="115">
        <f>E3</f>
        <v>0.9736842105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64" t="s">
        <v>34</v>
      </c>
      <c r="C4" s="64" t="s">
        <v>35</v>
      </c>
      <c r="D4" s="65" t="s">
        <v>36</v>
      </c>
      <c r="E4" s="66" t="s">
        <v>37</v>
      </c>
      <c r="F4" s="67" t="s">
        <v>38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68">
        <v>1.0</v>
      </c>
      <c r="C5" s="116" t="s">
        <v>78</v>
      </c>
      <c r="D5" s="117" t="s">
        <v>30</v>
      </c>
      <c r="E5" s="70">
        <f t="shared" ref="E5:E23" si="1">IF(D5="Yes",10,IF(D5="Yes, Partially",5,IF(D5="No",0,"-")))</f>
        <v>10</v>
      </c>
      <c r="F5" s="118"/>
      <c r="G5" s="1"/>
      <c r="H5" s="1"/>
      <c r="I5" s="1"/>
      <c r="J5" s="1"/>
      <c r="K5" s="1" t="s">
        <v>30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73">
        <f t="shared" ref="B6:B23" si="2">B5+1</f>
        <v>2</v>
      </c>
      <c r="C6" s="119" t="s">
        <v>79</v>
      </c>
      <c r="D6" s="76" t="s">
        <v>30</v>
      </c>
      <c r="E6" s="71">
        <f t="shared" si="1"/>
        <v>10</v>
      </c>
      <c r="F6" s="118"/>
      <c r="G6" s="1"/>
      <c r="H6" s="1"/>
      <c r="I6" s="1"/>
      <c r="J6" s="1"/>
      <c r="K6" s="1" t="s">
        <v>46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73">
        <f t="shared" si="2"/>
        <v>3</v>
      </c>
      <c r="C7" s="119" t="s">
        <v>80</v>
      </c>
      <c r="D7" s="76" t="s">
        <v>30</v>
      </c>
      <c r="E7" s="71">
        <f t="shared" si="1"/>
        <v>10</v>
      </c>
      <c r="F7" s="118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73">
        <f t="shared" si="2"/>
        <v>4</v>
      </c>
      <c r="C8" s="119" t="s">
        <v>81</v>
      </c>
      <c r="D8" s="76" t="s">
        <v>30</v>
      </c>
      <c r="E8" s="71">
        <f t="shared" si="1"/>
        <v>10</v>
      </c>
      <c r="F8" s="11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73">
        <f t="shared" si="2"/>
        <v>5</v>
      </c>
      <c r="C9" s="116" t="s">
        <v>82</v>
      </c>
      <c r="D9" s="76" t="s">
        <v>30</v>
      </c>
      <c r="E9" s="71">
        <f t="shared" si="1"/>
        <v>10</v>
      </c>
      <c r="F9" s="118"/>
      <c r="G9" s="1"/>
      <c r="H9" s="1"/>
      <c r="I9" s="1"/>
      <c r="J9" s="1"/>
      <c r="K9" s="1" t="s">
        <v>31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73">
        <f t="shared" si="2"/>
        <v>6</v>
      </c>
      <c r="C10" s="116" t="s">
        <v>83</v>
      </c>
      <c r="D10" s="76" t="s">
        <v>30</v>
      </c>
      <c r="E10" s="71">
        <f t="shared" si="1"/>
        <v>10</v>
      </c>
      <c r="F10" s="118"/>
      <c r="G10" s="1"/>
      <c r="H10" s="1"/>
      <c r="I10" s="1"/>
      <c r="J10" s="1"/>
      <c r="K10" s="1" t="s">
        <v>49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73">
        <f t="shared" si="2"/>
        <v>7</v>
      </c>
      <c r="C11" s="116" t="s">
        <v>84</v>
      </c>
      <c r="D11" s="76" t="s">
        <v>30</v>
      </c>
      <c r="E11" s="71">
        <f t="shared" si="1"/>
        <v>10</v>
      </c>
      <c r="F11" s="118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73">
        <f t="shared" si="2"/>
        <v>8</v>
      </c>
      <c r="C12" s="116" t="s">
        <v>85</v>
      </c>
      <c r="D12" s="76" t="s">
        <v>30</v>
      </c>
      <c r="E12" s="71">
        <f t="shared" si="1"/>
        <v>10</v>
      </c>
      <c r="F12" s="11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73">
        <f t="shared" si="2"/>
        <v>9</v>
      </c>
      <c r="C13" s="119" t="s">
        <v>86</v>
      </c>
      <c r="D13" s="76" t="s">
        <v>30</v>
      </c>
      <c r="E13" s="71">
        <f t="shared" si="1"/>
        <v>10</v>
      </c>
      <c r="F13" s="118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73">
        <f t="shared" si="2"/>
        <v>10</v>
      </c>
      <c r="C14" s="116" t="s">
        <v>87</v>
      </c>
      <c r="D14" s="76" t="s">
        <v>30</v>
      </c>
      <c r="E14" s="71">
        <f t="shared" si="1"/>
        <v>10</v>
      </c>
      <c r="F14" s="118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73">
        <f t="shared" si="2"/>
        <v>11</v>
      </c>
      <c r="C15" s="116" t="s">
        <v>88</v>
      </c>
      <c r="D15" s="76" t="s">
        <v>30</v>
      </c>
      <c r="E15" s="71">
        <f t="shared" si="1"/>
        <v>10</v>
      </c>
      <c r="F15" s="11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73">
        <f t="shared" si="2"/>
        <v>12</v>
      </c>
      <c r="C16" s="116" t="s">
        <v>89</v>
      </c>
      <c r="D16" s="76" t="s">
        <v>30</v>
      </c>
      <c r="E16" s="71">
        <f t="shared" si="1"/>
        <v>10</v>
      </c>
      <c r="F16" s="118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73">
        <f t="shared" si="2"/>
        <v>13</v>
      </c>
      <c r="C17" s="116" t="s">
        <v>90</v>
      </c>
      <c r="D17" s="76" t="s">
        <v>30</v>
      </c>
      <c r="E17" s="71">
        <f t="shared" si="1"/>
        <v>10</v>
      </c>
      <c r="F17" s="11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75" customHeight="1">
      <c r="A18" s="1"/>
      <c r="B18" s="73">
        <f t="shared" si="2"/>
        <v>14</v>
      </c>
      <c r="C18" s="116" t="s">
        <v>91</v>
      </c>
      <c r="D18" s="76" t="s">
        <v>46</v>
      </c>
      <c r="E18" s="71">
        <f t="shared" si="1"/>
        <v>5</v>
      </c>
      <c r="F18" s="120" t="s">
        <v>92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73">
        <f t="shared" si="2"/>
        <v>15</v>
      </c>
      <c r="C19" s="116" t="s">
        <v>93</v>
      </c>
      <c r="D19" s="76" t="s">
        <v>30</v>
      </c>
      <c r="E19" s="71">
        <f t="shared" si="1"/>
        <v>10</v>
      </c>
      <c r="F19" s="118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73">
        <f t="shared" si="2"/>
        <v>16</v>
      </c>
      <c r="C20" s="74" t="s">
        <v>94</v>
      </c>
      <c r="D20" s="76" t="s">
        <v>30</v>
      </c>
      <c r="E20" s="71">
        <f t="shared" si="1"/>
        <v>10</v>
      </c>
      <c r="F20" s="118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73">
        <f t="shared" si="2"/>
        <v>17</v>
      </c>
      <c r="C21" s="116" t="s">
        <v>95</v>
      </c>
      <c r="D21" s="76" t="s">
        <v>30</v>
      </c>
      <c r="E21" s="71">
        <f t="shared" si="1"/>
        <v>10</v>
      </c>
      <c r="F21" s="118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73">
        <f t="shared" si="2"/>
        <v>18</v>
      </c>
      <c r="C22" s="74" t="s">
        <v>59</v>
      </c>
      <c r="D22" s="76" t="s">
        <v>30</v>
      </c>
      <c r="E22" s="71">
        <f t="shared" si="1"/>
        <v>10</v>
      </c>
      <c r="F22" s="11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"/>
      <c r="B23" s="73">
        <f t="shared" si="2"/>
        <v>19</v>
      </c>
      <c r="C23" s="79" t="s">
        <v>96</v>
      </c>
      <c r="D23" s="121" t="s">
        <v>30</v>
      </c>
      <c r="E23" s="122">
        <f t="shared" si="1"/>
        <v>10</v>
      </c>
      <c r="F23" s="1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"/>
      <c r="B24" s="123"/>
      <c r="C24" s="124" t="s">
        <v>61</v>
      </c>
      <c r="D24" s="125">
        <f>COUNTIF(D5:D23,"N/A")</f>
        <v>0</v>
      </c>
      <c r="E24" s="125">
        <f>SUM(E5:E23)</f>
        <v>185</v>
      </c>
      <c r="F24" s="12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"/>
      <c r="B25" s="127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27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2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27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2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2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2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2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27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2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27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27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2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2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2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2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2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2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27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2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27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2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2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2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27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2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27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27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2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2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27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27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27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27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27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27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27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27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27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27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27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27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27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27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27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27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27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27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27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27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27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27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27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27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27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27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2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27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27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27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27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27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27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27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27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27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27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27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27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27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27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27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27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27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27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27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27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27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27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27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27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27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27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27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2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27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27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27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27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27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27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27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27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27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27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27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27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27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27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27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27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27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27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27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27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27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27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27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27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27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27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27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27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27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27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27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27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27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27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27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27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27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27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27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27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27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27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27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27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27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27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27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27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27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27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27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27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27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27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27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27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27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27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27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27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27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27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27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27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27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27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27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27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27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27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27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27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27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27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27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27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27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27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27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27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27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27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27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27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27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27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27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27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27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27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27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27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27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27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27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27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27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27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27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27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27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27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27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27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27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27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27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27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27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27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27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27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27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27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27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27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27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27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27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27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27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27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27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27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27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27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27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27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27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27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27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27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27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27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27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27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27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27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27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27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27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27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27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27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27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27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27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27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27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27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27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27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27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27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27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27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27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27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27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27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27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27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27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27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27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27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27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27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27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27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27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27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27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27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27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27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27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27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27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27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27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27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27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27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27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27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27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27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27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27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27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27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27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27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27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27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27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27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27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27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27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27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27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27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27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27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27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27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27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27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27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27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27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27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27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27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27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27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27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27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27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27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27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27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27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27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27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27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27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27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27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27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27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27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27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27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27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27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27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27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27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27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27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27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27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27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27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27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27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27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27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27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27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27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27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27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27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27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27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27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27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27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27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27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27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27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27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27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27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27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27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27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27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27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27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27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27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27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27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27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27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27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27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27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27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27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27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27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27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27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27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27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27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27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27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27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27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27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27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27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27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27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27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27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27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27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27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27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27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27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27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27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27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27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27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27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27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27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27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27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27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27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27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27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27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27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27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27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27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27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27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27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27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27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27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27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27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27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27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27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27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27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27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27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27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27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27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27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27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27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27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27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27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27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27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27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27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27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27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27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27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27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27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27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27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27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27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27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27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27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27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27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27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27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27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27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27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27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27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27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27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27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27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27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27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27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27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27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27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27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27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27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27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27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27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27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27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27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27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27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27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27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27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27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27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27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27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27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27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27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27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27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27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27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27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27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27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27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27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27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27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27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27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27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27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27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27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27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27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27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27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27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27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27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27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27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27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27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27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27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27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27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27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27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27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27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27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27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27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27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27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27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27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27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27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27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27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27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27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27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27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27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27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27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27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27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27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27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27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27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27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27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27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27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27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27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27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27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27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27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27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27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27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27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27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27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27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27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27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27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27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27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27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27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27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27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27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27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27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27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27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27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27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27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27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27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27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27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27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27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27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27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27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27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27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27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27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27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27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27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27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27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27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27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27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27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27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27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27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27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27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27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27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27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27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27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27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27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27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27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27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27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27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27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27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27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27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27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27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27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27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27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27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27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27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27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27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27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27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27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27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27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27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27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27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27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27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27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27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27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27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27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27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27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27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27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27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27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27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27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27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27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27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27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27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27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27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27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27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27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27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27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27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27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27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27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27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27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27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27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27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27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27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27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27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27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27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27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27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27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27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27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27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27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27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27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27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27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27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27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27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27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27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27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27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27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27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27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27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27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27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27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27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27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27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27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27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27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27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27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27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27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27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27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27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27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27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27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27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27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27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27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27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27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27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27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27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27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27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27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27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27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27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27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27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27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27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27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27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27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27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27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27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27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27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27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27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27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27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27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27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27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27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27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27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27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27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27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27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27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27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27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27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27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27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27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27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27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27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27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27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27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27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27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27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27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27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27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27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27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27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27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27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27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27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27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27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27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27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27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27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27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27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27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27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27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27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27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27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27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27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27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27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27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27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27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27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27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27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27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27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27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27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27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27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27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27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27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27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27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27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27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27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27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27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27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27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27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27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27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27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27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27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27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27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27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27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27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27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27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27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27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27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27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27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27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27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27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27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27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27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27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27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27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27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27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27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27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27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27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27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27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27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27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27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27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27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27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27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27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27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27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27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27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27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27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27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27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27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27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27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27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27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27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27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27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27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27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27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27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27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27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27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27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27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27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27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27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27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27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27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27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27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27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27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27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27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27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27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27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27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27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27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27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27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27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27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27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27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27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27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27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27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27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27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27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27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27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27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27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27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27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27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27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27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27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27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27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27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27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27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27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27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27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27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27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27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27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27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27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27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27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27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27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27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27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27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27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27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27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27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D3"/>
  </mergeCells>
  <dataValidations>
    <dataValidation type="list" allowBlank="1" showErrorMessage="1" sqref="D5:D23">
      <formula1>$K$5:$K$10</formula1>
    </dataValidation>
  </dataValidations>
  <printOptions/>
  <pageMargins bottom="0.75" footer="0.0" header="0.0" left="0.7" right="0.7" top="1.03125"/>
  <pageSetup paperSize="9" scale="56" orientation="landscape"/>
  <headerFooter>
    <oddHeader>&amp;L00+000&amp;CGP2022 Phase-Exit Review Checklist 09-015 09-033&lt;Project Name&gt;</oddHeader>
    <oddFooter>&amp;R&amp;P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6"/>
    <pageSetUpPr/>
  </sheetPr>
  <sheetViews>
    <sheetView workbookViewId="0"/>
  </sheetViews>
  <sheetFormatPr customHeight="1" defaultColWidth="12.63" defaultRowHeight="15.0"/>
  <cols>
    <col customWidth="1" min="1" max="1" width="1.75"/>
    <col customWidth="1" min="2" max="2" width="4.5"/>
    <col customWidth="1" min="3" max="3" width="100.25"/>
    <col customWidth="1" min="4" max="5" width="14.75"/>
    <col customWidth="1" min="6" max="6" width="49.25"/>
    <col customWidth="1" min="7" max="9" width="9.25"/>
    <col customWidth="1" hidden="1" min="10" max="11" width="9.25"/>
    <col customWidth="1" min="12" max="26" width="9.2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128"/>
      <c r="C2" s="129" t="s">
        <v>97</v>
      </c>
      <c r="D2" s="129"/>
      <c r="E2" s="130" t="s">
        <v>33</v>
      </c>
      <c r="F2" s="131" t="s">
        <v>98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132" t="s">
        <v>18</v>
      </c>
      <c r="C3" s="61"/>
      <c r="D3" s="61"/>
      <c r="E3" s="133">
        <f>E20/(150-D20*10)</f>
        <v>0</v>
      </c>
      <c r="F3" s="134">
        <f>E3</f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64" t="s">
        <v>34</v>
      </c>
      <c r="C4" s="64" t="s">
        <v>35</v>
      </c>
      <c r="D4" s="65" t="s">
        <v>36</v>
      </c>
      <c r="E4" s="66" t="s">
        <v>37</v>
      </c>
      <c r="F4" s="67" t="s">
        <v>38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73">
        <v>1.0</v>
      </c>
      <c r="C5" s="135" t="s">
        <v>99</v>
      </c>
      <c r="D5" s="70" t="s">
        <v>31</v>
      </c>
      <c r="E5" s="71">
        <f t="shared" ref="E5:E19" si="1">IF(D5="Yes",10,IF(D5="Yes, Partially",5,IF(D5="No",0,"-")))</f>
        <v>0</v>
      </c>
      <c r="F5" s="72" t="s">
        <v>100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73">
        <f t="shared" ref="B6:B7" si="2">+B5+1</f>
        <v>2</v>
      </c>
      <c r="C6" s="74" t="s">
        <v>101</v>
      </c>
      <c r="D6" s="75" t="s">
        <v>31</v>
      </c>
      <c r="E6" s="71">
        <f t="shared" si="1"/>
        <v>0</v>
      </c>
      <c r="F6" s="13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73">
        <f t="shared" si="2"/>
        <v>3</v>
      </c>
      <c r="C7" s="74" t="s">
        <v>102</v>
      </c>
      <c r="D7" s="75" t="s">
        <v>31</v>
      </c>
      <c r="E7" s="71">
        <f t="shared" si="1"/>
        <v>0</v>
      </c>
      <c r="F7" s="13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73">
        <f t="shared" ref="B8:B19" si="3">B7+1</f>
        <v>4</v>
      </c>
      <c r="C8" s="74" t="s">
        <v>103</v>
      </c>
      <c r="D8" s="75" t="s">
        <v>31</v>
      </c>
      <c r="E8" s="71">
        <f t="shared" si="1"/>
        <v>0</v>
      </c>
      <c r="F8" s="137"/>
      <c r="G8" s="1"/>
      <c r="H8" s="1"/>
      <c r="I8" s="1"/>
      <c r="J8" s="1"/>
      <c r="K8" s="1" t="s">
        <v>30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73">
        <f t="shared" si="3"/>
        <v>5</v>
      </c>
      <c r="C9" s="74" t="s">
        <v>104</v>
      </c>
      <c r="D9" s="75" t="s">
        <v>31</v>
      </c>
      <c r="E9" s="71">
        <f t="shared" si="1"/>
        <v>0</v>
      </c>
      <c r="F9" s="137"/>
      <c r="G9" s="1"/>
      <c r="H9" s="1"/>
      <c r="I9" s="1"/>
      <c r="J9" s="1"/>
      <c r="K9" s="1" t="s">
        <v>46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73">
        <f t="shared" si="3"/>
        <v>6</v>
      </c>
      <c r="C10" s="74" t="s">
        <v>105</v>
      </c>
      <c r="D10" s="75" t="s">
        <v>31</v>
      </c>
      <c r="E10" s="71">
        <f t="shared" si="1"/>
        <v>0</v>
      </c>
      <c r="F10" s="137"/>
      <c r="G10" s="1"/>
      <c r="H10" s="1"/>
      <c r="I10" s="1"/>
      <c r="J10" s="1"/>
      <c r="K10" s="1" t="s">
        <v>31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73">
        <f t="shared" si="3"/>
        <v>7</v>
      </c>
      <c r="C11" s="74" t="s">
        <v>106</v>
      </c>
      <c r="D11" s="75" t="s">
        <v>31</v>
      </c>
      <c r="E11" s="71">
        <f t="shared" si="1"/>
        <v>0</v>
      </c>
      <c r="F11" s="137"/>
      <c r="G11" s="1"/>
      <c r="H11" s="1"/>
      <c r="I11" s="1"/>
      <c r="J11" s="1"/>
      <c r="K11" s="1" t="s">
        <v>49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73">
        <f t="shared" si="3"/>
        <v>8</v>
      </c>
      <c r="C12" s="74" t="s">
        <v>107</v>
      </c>
      <c r="D12" s="75" t="s">
        <v>31</v>
      </c>
      <c r="E12" s="71">
        <f t="shared" si="1"/>
        <v>0</v>
      </c>
      <c r="F12" s="13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73">
        <f t="shared" si="3"/>
        <v>9</v>
      </c>
      <c r="C13" s="74" t="s">
        <v>108</v>
      </c>
      <c r="D13" s="75" t="s">
        <v>31</v>
      </c>
      <c r="E13" s="71">
        <f t="shared" si="1"/>
        <v>0</v>
      </c>
      <c r="F13" s="13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73">
        <f t="shared" si="3"/>
        <v>10</v>
      </c>
      <c r="C14" s="74" t="s">
        <v>109</v>
      </c>
      <c r="D14" s="75" t="s">
        <v>31</v>
      </c>
      <c r="E14" s="71">
        <f t="shared" si="1"/>
        <v>0</v>
      </c>
      <c r="F14" s="13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73">
        <f t="shared" si="3"/>
        <v>11</v>
      </c>
      <c r="C15" s="74" t="s">
        <v>95</v>
      </c>
      <c r="D15" s="75" t="s">
        <v>31</v>
      </c>
      <c r="E15" s="71">
        <f t="shared" si="1"/>
        <v>0</v>
      </c>
      <c r="F15" s="13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73">
        <f t="shared" si="3"/>
        <v>12</v>
      </c>
      <c r="C16" s="74" t="s">
        <v>59</v>
      </c>
      <c r="D16" s="75" t="s">
        <v>31</v>
      </c>
      <c r="E16" s="71">
        <f t="shared" si="1"/>
        <v>0</v>
      </c>
      <c r="F16" s="1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73">
        <f t="shared" si="3"/>
        <v>13</v>
      </c>
      <c r="C17" s="74" t="s">
        <v>110</v>
      </c>
      <c r="D17" s="75" t="s">
        <v>31</v>
      </c>
      <c r="E17" s="71">
        <f t="shared" si="1"/>
        <v>0</v>
      </c>
      <c r="F17" s="13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73">
        <f t="shared" si="3"/>
        <v>14</v>
      </c>
      <c r="C18" s="138" t="s">
        <v>111</v>
      </c>
      <c r="D18" s="75" t="s">
        <v>31</v>
      </c>
      <c r="E18" s="71">
        <f t="shared" si="1"/>
        <v>0</v>
      </c>
      <c r="F18" s="13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73">
        <f t="shared" si="3"/>
        <v>15</v>
      </c>
      <c r="C19" s="138" t="s">
        <v>112</v>
      </c>
      <c r="D19" s="102" t="s">
        <v>31</v>
      </c>
      <c r="E19" s="71">
        <f t="shared" si="1"/>
        <v>0</v>
      </c>
      <c r="F19" s="13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39"/>
      <c r="C20" s="140" t="s">
        <v>61</v>
      </c>
      <c r="D20" s="141">
        <f>COUNTIF(D5:D19,"N/A")</f>
        <v>0</v>
      </c>
      <c r="E20" s="141">
        <f>SUM(E5:E19)</f>
        <v>0</v>
      </c>
      <c r="F20" s="14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43"/>
      <c r="C21" s="144"/>
      <c r="D21" s="145"/>
      <c r="E21" s="143"/>
      <c r="F21" s="14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47"/>
      <c r="C22" s="86"/>
      <c r="D22" s="85"/>
      <c r="E22" s="147"/>
      <c r="F22" s="14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47"/>
      <c r="C23" s="86"/>
      <c r="D23" s="85"/>
      <c r="E23" s="147"/>
      <c r="F23" s="14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47"/>
      <c r="C24" s="86"/>
      <c r="D24" s="85"/>
      <c r="E24" s="147"/>
      <c r="F24" s="14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47"/>
      <c r="C25" s="86"/>
      <c r="D25" s="85"/>
      <c r="E25" s="147"/>
      <c r="F25" s="14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47"/>
      <c r="C26" s="86"/>
      <c r="D26" s="85"/>
      <c r="E26" s="147"/>
      <c r="F26" s="14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47"/>
      <c r="C27" s="1"/>
      <c r="D27" s="85"/>
      <c r="E27" s="147"/>
      <c r="F27" s="14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47"/>
      <c r="C28" s="86"/>
      <c r="D28" s="85"/>
      <c r="E28" s="147"/>
      <c r="F28" s="14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47"/>
      <c r="C29" s="86"/>
      <c r="D29" s="85"/>
      <c r="E29" s="147"/>
      <c r="F29" s="148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47"/>
      <c r="C30" s="86"/>
      <c r="D30" s="85"/>
      <c r="E30" s="147"/>
      <c r="F30" s="148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47"/>
      <c r="C31" s="86"/>
      <c r="D31" s="85"/>
      <c r="E31" s="147"/>
      <c r="F31" s="148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47"/>
      <c r="C32" s="1"/>
      <c r="D32" s="85"/>
      <c r="E32" s="147"/>
      <c r="F32" s="148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47"/>
      <c r="C33" s="148"/>
      <c r="D33" s="85"/>
      <c r="E33" s="147"/>
      <c r="F33" s="148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47"/>
      <c r="C34" s="148"/>
      <c r="D34" s="85"/>
      <c r="E34" s="147"/>
      <c r="F34" s="14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47"/>
      <c r="C35" s="148"/>
      <c r="D35" s="85"/>
      <c r="E35" s="147"/>
      <c r="F35" s="14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47"/>
      <c r="C36" s="148"/>
      <c r="D36" s="85"/>
      <c r="E36" s="147"/>
      <c r="F36" s="14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47"/>
      <c r="C37" s="148"/>
      <c r="D37" s="85"/>
      <c r="E37" s="147"/>
      <c r="F37" s="14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47"/>
      <c r="C38" s="1"/>
      <c r="D38" s="85"/>
      <c r="E38" s="147"/>
      <c r="F38" s="14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49"/>
      <c r="C39" s="149"/>
      <c r="D39" s="149"/>
      <c r="E39" s="149"/>
      <c r="F39" s="14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49"/>
      <c r="C40" s="149"/>
      <c r="D40" s="149"/>
      <c r="E40" s="149"/>
      <c r="F40" s="14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47"/>
      <c r="C41" s="148"/>
      <c r="D41" s="85"/>
      <c r="E41" s="147"/>
      <c r="F41" s="14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47"/>
      <c r="C42" s="148"/>
      <c r="D42" s="85"/>
      <c r="E42" s="147"/>
      <c r="F42" s="14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47"/>
      <c r="C43" s="148"/>
      <c r="D43" s="85"/>
      <c r="E43" s="147"/>
      <c r="F43" s="14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47"/>
      <c r="C44" s="148"/>
      <c r="D44" s="85"/>
      <c r="E44" s="147"/>
      <c r="F44" s="14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47"/>
      <c r="C45" s="148"/>
      <c r="D45" s="85"/>
      <c r="E45" s="147"/>
      <c r="F45" s="14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47"/>
      <c r="C46" s="148"/>
      <c r="D46" s="85"/>
      <c r="E46" s="147"/>
      <c r="F46" s="14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47"/>
      <c r="C47" s="148"/>
      <c r="D47" s="85"/>
      <c r="E47" s="147"/>
      <c r="F47" s="14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47"/>
      <c r="C48" s="148"/>
      <c r="D48" s="85"/>
      <c r="E48" s="147"/>
      <c r="F48" s="14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49"/>
      <c r="C49" s="149"/>
      <c r="D49" s="149"/>
      <c r="E49" s="149"/>
      <c r="F49" s="149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49"/>
      <c r="C50" s="149"/>
      <c r="D50" s="149"/>
      <c r="E50" s="149"/>
      <c r="F50" s="149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47"/>
      <c r="C51" s="86"/>
      <c r="D51" s="85"/>
      <c r="E51" s="85"/>
      <c r="F51" s="14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47"/>
      <c r="C52" s="86"/>
      <c r="D52" s="85"/>
      <c r="E52" s="85"/>
      <c r="F52" s="14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47"/>
      <c r="C53" s="86"/>
      <c r="D53" s="85"/>
      <c r="E53" s="85"/>
      <c r="F53" s="14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47"/>
      <c r="C54" s="1"/>
      <c r="D54" s="85"/>
      <c r="E54" s="85"/>
      <c r="F54" s="14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47"/>
      <c r="C55" s="86"/>
      <c r="D55" s="85"/>
      <c r="E55" s="85"/>
      <c r="F55" s="14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47"/>
      <c r="C56" s="1"/>
      <c r="D56" s="85"/>
      <c r="E56" s="85"/>
      <c r="F56" s="14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47"/>
      <c r="C57" s="148"/>
      <c r="D57" s="85"/>
      <c r="E57" s="85"/>
      <c r="F57" s="14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47"/>
      <c r="C58" s="148"/>
      <c r="D58" s="85"/>
      <c r="E58" s="85"/>
      <c r="F58" s="14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47"/>
      <c r="C59" s="1"/>
      <c r="D59" s="85"/>
      <c r="E59" s="85"/>
      <c r="F59" s="14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47"/>
      <c r="C60" s="86"/>
      <c r="D60" s="85"/>
      <c r="E60" s="85"/>
      <c r="F60" s="148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47"/>
      <c r="C61" s="148"/>
      <c r="D61" s="85"/>
      <c r="E61" s="85"/>
      <c r="F61" s="148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50"/>
      <c r="C62" s="151"/>
      <c r="D62" s="150"/>
      <c r="E62" s="150"/>
      <c r="F62" s="15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27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27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27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27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27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27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27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27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27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27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27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27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27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27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27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27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27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27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2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27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27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27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27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27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27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27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27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27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27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27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27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27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27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27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27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27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27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27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27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27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27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27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27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27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27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27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2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27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27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27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27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27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27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27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27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27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27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27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27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27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27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27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27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27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27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27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27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27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27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27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27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27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27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27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27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27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27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27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27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27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27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27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27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27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27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27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27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27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27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27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27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27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27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27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27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27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27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27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27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27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27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27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27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27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27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27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27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27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27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27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27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27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27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27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27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27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27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27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27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27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27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27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27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27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27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27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27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27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27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27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27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27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27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27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27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27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27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27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27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27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27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27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27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27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27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27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27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27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27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27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27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27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27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27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27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27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27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27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27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27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27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27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27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27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27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27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27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27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27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27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27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27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27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27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27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27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27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27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27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27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27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27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27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27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27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27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27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27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27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27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27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27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27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27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27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27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27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27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27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27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27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27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27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27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27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27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27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27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27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27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27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27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27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27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27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27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27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27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27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27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27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27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27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27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27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27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27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27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27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27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27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27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27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27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27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27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27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27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27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27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27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27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27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27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27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27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27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27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27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27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27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27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27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27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27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27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27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27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27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27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27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27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27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27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27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27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27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27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27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27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27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27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27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27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27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27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27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27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27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27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27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27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27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27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27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27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27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27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27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27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27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27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27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27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27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27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27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27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27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27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27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27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27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27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27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27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27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27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27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27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27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27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27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27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27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27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27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27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27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27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27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27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27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27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27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27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27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27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27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27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27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27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27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27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27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27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27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27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27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27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27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27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27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27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27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27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27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27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27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27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27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27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27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27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27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27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27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27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27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27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27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27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27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27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27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27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27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27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27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27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27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27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27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27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27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27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27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27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27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27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27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27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27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27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27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27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27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27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27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27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27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27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27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27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27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27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27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27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27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27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27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27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27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27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27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27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27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27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27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27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27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27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27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27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27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27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27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27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27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27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27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27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27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27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27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27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27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27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27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27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27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27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27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27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27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27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27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27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27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27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27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27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27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27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27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27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27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27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27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27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27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27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27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27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27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27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27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27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27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27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27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27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27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27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27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27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27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27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27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27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27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27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27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27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27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27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27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27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27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27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27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27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27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27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27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27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27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27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27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27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27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27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27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27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27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27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27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27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27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27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27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27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27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27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27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27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27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27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27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27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27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27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27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27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27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27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27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27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27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27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27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27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27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27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27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27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27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27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27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27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27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27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27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27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27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27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27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27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27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27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27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27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27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27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27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27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27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27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27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27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27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27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27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27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27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27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27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27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27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27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27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27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27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27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27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27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27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27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27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27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27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27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27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27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27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27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27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27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27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27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27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27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27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27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27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27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27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27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27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27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27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27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27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27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27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27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27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27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27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27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27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27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27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27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27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27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27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27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27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27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27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27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27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27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27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27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27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27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27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27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27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27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27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27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27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27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27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27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27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27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27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27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27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27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27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27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27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27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27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27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27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27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27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27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27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27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27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27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27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27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27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27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27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27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27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27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27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27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27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27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27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27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27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27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27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27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27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27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27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27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27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27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27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27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27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27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27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27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27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27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27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27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27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27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27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27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27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27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27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27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27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27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27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27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27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27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27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27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27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27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27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27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27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27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27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27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27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27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27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27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27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27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27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27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27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27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27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27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27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27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27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27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27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27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27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27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27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27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27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27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27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27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27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27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27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27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27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27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27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27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27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27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27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27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27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27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27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27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27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27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27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27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27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27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27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27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27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27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27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27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27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27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27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27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27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27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27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27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27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27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27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27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27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27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27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27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27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27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27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27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27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27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27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27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27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27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27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27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27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27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27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27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27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27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27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27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27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27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27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27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27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27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27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27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27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27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27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27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27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27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27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27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27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27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27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27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27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27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27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27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27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27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27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27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27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27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27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27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27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27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27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27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27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27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27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27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27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27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27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27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27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27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27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27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27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27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27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27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27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27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27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27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27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27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27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27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27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27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27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27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27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27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27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27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27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27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27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27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27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27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27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27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27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27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27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27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27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27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27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27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27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27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27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27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27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27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27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27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27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27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27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27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27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27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27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27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27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27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27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27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27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27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27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27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27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27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27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27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27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27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27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27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27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27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27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27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27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27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27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27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27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27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27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27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27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27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27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27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27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27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27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27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27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27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27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27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27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27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D3"/>
  </mergeCells>
  <dataValidations>
    <dataValidation type="list" allowBlank="1" showErrorMessage="1" sqref="D5:D19">
      <formula1>$K$8:$K$11</formula1>
    </dataValidation>
    <dataValidation type="list" allowBlank="1" showErrorMessage="1" sqref="D21:D38 D41:D48 D51:D61">
      <formula1>$K$8:$K$10</formula1>
    </dataValidation>
    <dataValidation type="list" allowBlank="1" showErrorMessage="1" sqref="D62">
      <formula1>$L$8:$L$10</formula1>
    </dataValidation>
  </dataValidations>
  <printOptions/>
  <pageMargins bottom="0.75" footer="0.0" header="0.0" left="0.7" right="0.7" top="1.03125"/>
  <pageSetup paperSize="9" scale="56" orientation="landscape"/>
  <headerFooter>
    <oddHeader>&amp;L00-004&amp;CGP2022 Phase-Exit Review Checklist 09-020 09-038&lt;Project Name&gt;</oddHeader>
    <oddFooter>&amp;R&amp;P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2007-09-24T08:19:53Z</dcterms:created>
  <dc:creator>Elisabet Duocastella i Pla</dc:creator>
</cp:coreProperties>
</file>