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1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21" i="1"/>
  <c r="F122" i="1"/>
  <c r="E95" i="1" l="1"/>
  <c r="E96" i="1"/>
  <c r="E97" i="1"/>
  <c r="E98" i="1"/>
  <c r="E99" i="1"/>
  <c r="E100" i="1"/>
  <c r="E101" i="1"/>
  <c r="E102" i="1"/>
  <c r="E103" i="1"/>
  <c r="E104" i="1"/>
  <c r="E105" i="1"/>
  <c r="E106" i="1"/>
  <c r="E107" i="1"/>
  <c r="E70" i="1"/>
  <c r="E71" i="1"/>
  <c r="E72" i="1"/>
  <c r="E73" i="1"/>
  <c r="E94" i="1"/>
  <c r="E93" i="1"/>
  <c r="G92" i="1"/>
  <c r="E92" i="1"/>
  <c r="G91" i="1"/>
  <c r="E91" i="1"/>
  <c r="G90" i="1"/>
  <c r="E90" i="1"/>
  <c r="G89" i="1"/>
  <c r="E89" i="1"/>
  <c r="G88" i="1"/>
  <c r="E88" i="1"/>
  <c r="E87" i="1"/>
  <c r="E86" i="1"/>
  <c r="E85" i="1"/>
  <c r="E84" i="1"/>
  <c r="E83" i="1"/>
  <c r="E75" i="1"/>
  <c r="E69" i="1"/>
  <c r="E68" i="1"/>
  <c r="E67" i="1"/>
  <c r="E66" i="1"/>
  <c r="E65" i="1"/>
  <c r="E64" i="1"/>
  <c r="E63" i="1"/>
  <c r="E62" i="1"/>
  <c r="E61" i="1"/>
  <c r="E60" i="1"/>
  <c r="C60" i="1"/>
  <c r="E59" i="1"/>
  <c r="E58" i="1"/>
  <c r="E57" i="1"/>
  <c r="E56" i="1"/>
  <c r="E55" i="1"/>
  <c r="E54" i="1"/>
  <c r="E53" i="1"/>
  <c r="E52" i="1"/>
  <c r="E51" i="1"/>
  <c r="E50" i="1"/>
  <c r="E49" i="1"/>
  <c r="F48" i="1"/>
  <c r="F47" i="1"/>
  <c r="F46" i="1"/>
  <c r="F45" i="1"/>
  <c r="E45" i="1"/>
  <c r="E44" i="1"/>
  <c r="E43" i="1"/>
  <c r="E42" i="1"/>
  <c r="E41" i="1"/>
  <c r="E40" i="1"/>
  <c r="E39" i="1"/>
  <c r="E38" i="1"/>
  <c r="E37" i="1"/>
  <c r="E36" i="1"/>
  <c r="E35" i="1"/>
  <c r="F34" i="1"/>
  <c r="E34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24" i="1"/>
  <c r="E23" i="1"/>
  <c r="E22" i="1"/>
  <c r="E21" i="1"/>
  <c r="E20" i="1"/>
  <c r="E19" i="1"/>
  <c r="E18" i="1"/>
  <c r="F10" i="1"/>
  <c r="F9" i="1"/>
  <c r="F8" i="1"/>
  <c r="E7" i="1"/>
  <c r="E6" i="1"/>
  <c r="E5" i="1"/>
  <c r="E4" i="1"/>
  <c r="E3" i="1"/>
  <c r="C3" i="1"/>
  <c r="E2" i="1"/>
  <c r="C2" i="1"/>
</calcChain>
</file>

<file path=xl/sharedStrings.xml><?xml version="1.0" encoding="utf-8"?>
<sst xmlns="http://schemas.openxmlformats.org/spreadsheetml/2006/main" count="7" uniqueCount="7">
  <si>
    <t>PH</t>
  </si>
  <si>
    <t>CaCl₂ (mol/L)</t>
  </si>
  <si>
    <t>Soaking Time (days)</t>
  </si>
  <si>
    <t>Converted Enzyme Conc (g/L)</t>
  </si>
  <si>
    <t>Water Absorption reduction (%)</t>
  </si>
  <si>
    <t>Urea Conc (g/L)</t>
  </si>
  <si>
    <t>Temprature(℃)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</si>
</sst>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4" fillId="0" borderId="0" xfId="0" applyFont="1"/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Normal="100" workbookViewId="0">
      <pane ySplit="1" topLeftCell="A131" activePane="bottomLeft" state="frozen"/>
      <selection pane="bottomLeft" activeCell="C5" sqref="C5"/>
    </sheetView>
  </sheetViews>
  <sheetFormatPr defaultColWidth="9.109375" defaultRowHeight="14.4" x14ac:dyDescent="0.3"/>
  <cols>
    <col min="1" max="2" width="9.109375" style="1"/>
    <col min="3" max="3" width="10.109375" style="1" customWidth="1"/>
    <col min="4" max="4" width="12" style="1" customWidth="1"/>
    <col min="5" max="5" width="12.88671875" style="4" customWidth="1"/>
    <col min="6" max="6" width="10.88671875" style="1" customWidth="1"/>
    <col min="7" max="7" width="16.44140625" style="1" customWidth="1"/>
    <col min="8" max="16384" width="9.109375" style="1"/>
  </cols>
  <sheetData>
    <row r="1" spans="1:8" ht="56.25" customHeight="1" x14ac:dyDescent="0.4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4</v>
      </c>
      <c r="H1" s="5"/>
    </row>
    <row r="2" spans="1:8" ht="15.75" x14ac:dyDescent="0.25">
      <c r="A2" s="3">
        <v>35</v>
      </c>
      <c r="B2" s="3">
        <v>9.5</v>
      </c>
      <c r="C2" s="7">
        <f>16.2/110</f>
        <v>0.14727272727272728</v>
      </c>
      <c r="D2" s="3">
        <v>3</v>
      </c>
      <c r="E2" s="2">
        <f>4.243*(LOG10(1)+8)</f>
        <v>33.944000000000003</v>
      </c>
      <c r="F2" s="3">
        <v>20</v>
      </c>
      <c r="G2" s="3">
        <v>15</v>
      </c>
    </row>
    <row r="3" spans="1:8" ht="15.75" x14ac:dyDescent="0.25">
      <c r="A3" s="3">
        <v>25</v>
      </c>
      <c r="B3" s="3">
        <v>8.1999999999999993</v>
      </c>
      <c r="C3" s="7">
        <f>5.6/110</f>
        <v>5.0909090909090904E-2</v>
      </c>
      <c r="D3" s="3">
        <v>3</v>
      </c>
      <c r="E3" s="2">
        <f>4.243*(LOG10(1)+6)</f>
        <v>25.458000000000002</v>
      </c>
      <c r="F3" s="3">
        <v>20</v>
      </c>
      <c r="G3" s="3">
        <v>8</v>
      </c>
    </row>
    <row r="4" spans="1:8" ht="15.75" x14ac:dyDescent="0.25">
      <c r="A4" s="3">
        <v>30</v>
      </c>
      <c r="B4" s="3">
        <v>9.5</v>
      </c>
      <c r="C4" s="3">
        <v>0.55000000000000004</v>
      </c>
      <c r="D4" s="3">
        <v>3</v>
      </c>
      <c r="E4" s="2">
        <f t="shared" ref="E4:E7" si="0">4.243*(LOG10(1)+8)</f>
        <v>33.944000000000003</v>
      </c>
      <c r="F4" s="3">
        <v>20</v>
      </c>
      <c r="G4" s="3">
        <v>22</v>
      </c>
    </row>
    <row r="5" spans="1:8" ht="15.75" x14ac:dyDescent="0.25">
      <c r="A5" s="3">
        <v>30</v>
      </c>
      <c r="B5" s="3">
        <v>9.5</v>
      </c>
      <c r="C5" s="3">
        <v>0.55000000000000004</v>
      </c>
      <c r="D5" s="3">
        <v>7</v>
      </c>
      <c r="E5" s="2">
        <f t="shared" si="0"/>
        <v>33.944000000000003</v>
      </c>
      <c r="F5" s="3">
        <v>20</v>
      </c>
      <c r="G5" s="3">
        <v>27.3</v>
      </c>
    </row>
    <row r="6" spans="1:8" ht="15.75" x14ac:dyDescent="0.25">
      <c r="A6" s="3">
        <v>30</v>
      </c>
      <c r="B6" s="3">
        <v>9.5</v>
      </c>
      <c r="C6" s="3">
        <v>0.55000000000000004</v>
      </c>
      <c r="D6" s="3">
        <v>10</v>
      </c>
      <c r="E6" s="2">
        <f t="shared" si="0"/>
        <v>33.944000000000003</v>
      </c>
      <c r="F6" s="3">
        <v>20</v>
      </c>
      <c r="G6" s="3">
        <v>28.6</v>
      </c>
    </row>
    <row r="7" spans="1:8" ht="15.75" x14ac:dyDescent="0.25">
      <c r="A7" s="3">
        <v>30</v>
      </c>
      <c r="B7" s="3">
        <v>9.5</v>
      </c>
      <c r="C7" s="3">
        <v>0.55000000000000004</v>
      </c>
      <c r="D7" s="3">
        <v>14</v>
      </c>
      <c r="E7" s="2">
        <f t="shared" si="0"/>
        <v>33.944000000000003</v>
      </c>
      <c r="F7" s="3">
        <v>20</v>
      </c>
      <c r="G7" s="3">
        <v>31.4</v>
      </c>
    </row>
    <row r="8" spans="1:8" ht="15" x14ac:dyDescent="0.25">
      <c r="A8" s="3">
        <v>25</v>
      </c>
      <c r="B8" s="3">
        <v>8</v>
      </c>
      <c r="C8" s="3">
        <v>0.5</v>
      </c>
      <c r="D8" s="3">
        <v>1</v>
      </c>
      <c r="E8" s="3">
        <v>40</v>
      </c>
      <c r="F8" s="3">
        <f>1.11*60</f>
        <v>66.600000000000009</v>
      </c>
      <c r="G8" s="3">
        <v>62.3</v>
      </c>
    </row>
    <row r="9" spans="1:8" ht="15" x14ac:dyDescent="0.25">
      <c r="A9" s="3">
        <v>25</v>
      </c>
      <c r="B9" s="3">
        <v>8</v>
      </c>
      <c r="C9" s="3">
        <v>1</v>
      </c>
      <c r="D9" s="3">
        <v>1</v>
      </c>
      <c r="E9" s="3">
        <v>40</v>
      </c>
      <c r="F9" s="3">
        <f t="shared" ref="F9:F10" si="1">1.11*60</f>
        <v>66.600000000000009</v>
      </c>
      <c r="G9" s="3">
        <v>52.2</v>
      </c>
    </row>
    <row r="10" spans="1:8" ht="15" x14ac:dyDescent="0.25">
      <c r="A10" s="3">
        <v>25</v>
      </c>
      <c r="B10" s="3">
        <v>8</v>
      </c>
      <c r="C10" s="3">
        <v>1.5</v>
      </c>
      <c r="D10" s="3">
        <v>1</v>
      </c>
      <c r="E10" s="3">
        <v>40</v>
      </c>
      <c r="F10" s="3">
        <f t="shared" si="1"/>
        <v>66.600000000000009</v>
      </c>
      <c r="G10" s="3">
        <v>53.1</v>
      </c>
    </row>
    <row r="11" spans="1:8" ht="15" x14ac:dyDescent="0.25">
      <c r="A11" s="3">
        <v>25</v>
      </c>
      <c r="B11" s="3">
        <v>7</v>
      </c>
      <c r="C11" s="3">
        <v>0.1</v>
      </c>
      <c r="D11" s="3">
        <v>1</v>
      </c>
      <c r="E11" s="3">
        <v>50</v>
      </c>
      <c r="F11" s="3">
        <v>20</v>
      </c>
      <c r="G11" s="3">
        <v>19.3</v>
      </c>
    </row>
    <row r="12" spans="1:8" ht="15" x14ac:dyDescent="0.25">
      <c r="A12" s="3">
        <v>25</v>
      </c>
      <c r="B12" s="3">
        <v>7</v>
      </c>
      <c r="C12" s="3">
        <v>0.2</v>
      </c>
      <c r="D12" s="3">
        <v>1</v>
      </c>
      <c r="E12" s="3">
        <v>50</v>
      </c>
      <c r="F12" s="3">
        <v>20</v>
      </c>
      <c r="G12" s="3">
        <v>22.5</v>
      </c>
    </row>
    <row r="13" spans="1:8" ht="15" x14ac:dyDescent="0.25">
      <c r="A13" s="3">
        <v>25</v>
      </c>
      <c r="B13" s="3">
        <v>7</v>
      </c>
      <c r="C13" s="3">
        <v>0.3</v>
      </c>
      <c r="D13" s="3">
        <v>1</v>
      </c>
      <c r="E13" s="3">
        <v>50</v>
      </c>
      <c r="F13" s="3">
        <v>20</v>
      </c>
      <c r="G13" s="3">
        <v>25.1</v>
      </c>
    </row>
    <row r="14" spans="1:8" ht="15" x14ac:dyDescent="0.25">
      <c r="A14" s="3">
        <v>25</v>
      </c>
      <c r="B14" s="3">
        <v>7</v>
      </c>
      <c r="C14" s="3">
        <v>0.4</v>
      </c>
      <c r="D14" s="3">
        <v>1</v>
      </c>
      <c r="E14" s="3">
        <v>50</v>
      </c>
      <c r="F14" s="3">
        <v>20</v>
      </c>
      <c r="G14" s="3">
        <v>27.3</v>
      </c>
    </row>
    <row r="15" spans="1:8" ht="15" x14ac:dyDescent="0.25">
      <c r="A15" s="3">
        <v>25</v>
      </c>
      <c r="B15" s="3">
        <v>7</v>
      </c>
      <c r="C15" s="3">
        <v>0.5</v>
      </c>
      <c r="D15" s="3">
        <v>1</v>
      </c>
      <c r="E15" s="3">
        <v>50</v>
      </c>
      <c r="F15" s="3">
        <v>20</v>
      </c>
      <c r="G15" s="3">
        <v>29.2</v>
      </c>
    </row>
    <row r="16" spans="1:8" ht="15" x14ac:dyDescent="0.25">
      <c r="A16" s="3">
        <v>25</v>
      </c>
      <c r="B16" s="3">
        <v>7</v>
      </c>
      <c r="C16" s="3">
        <v>0.6</v>
      </c>
      <c r="D16" s="3">
        <v>1</v>
      </c>
      <c r="E16" s="3">
        <v>50</v>
      </c>
      <c r="F16" s="3">
        <v>20</v>
      </c>
      <c r="G16" s="3">
        <v>28.3</v>
      </c>
    </row>
    <row r="17" spans="1:7" ht="15" x14ac:dyDescent="0.25">
      <c r="A17" s="3">
        <v>25</v>
      </c>
      <c r="B17" s="3">
        <v>7</v>
      </c>
      <c r="C17" s="3">
        <v>0.7</v>
      </c>
      <c r="D17" s="3">
        <v>1</v>
      </c>
      <c r="E17" s="3">
        <v>50</v>
      </c>
      <c r="F17" s="3">
        <v>20</v>
      </c>
      <c r="G17" s="3">
        <v>27.5</v>
      </c>
    </row>
    <row r="18" spans="1:7" ht="15.75" x14ac:dyDescent="0.25">
      <c r="A18" s="3">
        <v>25</v>
      </c>
      <c r="B18" s="3">
        <v>7</v>
      </c>
      <c r="C18" s="3">
        <v>0.1</v>
      </c>
      <c r="D18" s="3">
        <v>1</v>
      </c>
      <c r="E18" s="2">
        <f>4.243*(LOG10(0.6)+8)</f>
        <v>33.0026957553778</v>
      </c>
      <c r="F18" s="3">
        <v>20</v>
      </c>
      <c r="G18" s="3">
        <v>7.6</v>
      </c>
    </row>
    <row r="19" spans="1:7" ht="15.75" x14ac:dyDescent="0.25">
      <c r="A19" s="3">
        <v>25</v>
      </c>
      <c r="B19" s="3">
        <v>7</v>
      </c>
      <c r="C19" s="3">
        <v>0.2</v>
      </c>
      <c r="D19" s="3">
        <v>1</v>
      </c>
      <c r="E19" s="2">
        <f t="shared" ref="E19:E24" si="2">4.243*(LOG10(0.6)+8)</f>
        <v>33.0026957553778</v>
      </c>
      <c r="F19" s="3">
        <v>20</v>
      </c>
      <c r="G19" s="3">
        <v>8.5</v>
      </c>
    </row>
    <row r="20" spans="1:7" ht="15.75" x14ac:dyDescent="0.25">
      <c r="A20" s="3">
        <v>25</v>
      </c>
      <c r="B20" s="3">
        <v>7</v>
      </c>
      <c r="C20" s="3">
        <v>0.3</v>
      </c>
      <c r="D20" s="3">
        <v>1</v>
      </c>
      <c r="E20" s="2">
        <f t="shared" si="2"/>
        <v>33.0026957553778</v>
      </c>
      <c r="F20" s="3">
        <v>20</v>
      </c>
      <c r="G20" s="3">
        <v>8.9</v>
      </c>
    </row>
    <row r="21" spans="1:7" ht="15.75" x14ac:dyDescent="0.25">
      <c r="A21" s="3">
        <v>25</v>
      </c>
      <c r="B21" s="3">
        <v>7</v>
      </c>
      <c r="C21" s="3">
        <v>0.4</v>
      </c>
      <c r="D21" s="3">
        <v>1</v>
      </c>
      <c r="E21" s="2">
        <f t="shared" si="2"/>
        <v>33.0026957553778</v>
      </c>
      <c r="F21" s="3">
        <v>20</v>
      </c>
      <c r="G21" s="3">
        <v>8.5</v>
      </c>
    </row>
    <row r="22" spans="1:7" ht="15.75" x14ac:dyDescent="0.25">
      <c r="A22" s="3">
        <v>25</v>
      </c>
      <c r="B22" s="3">
        <v>7</v>
      </c>
      <c r="C22" s="3">
        <v>0.5</v>
      </c>
      <c r="D22" s="3">
        <v>1</v>
      </c>
      <c r="E22" s="2">
        <f t="shared" si="2"/>
        <v>33.0026957553778</v>
      </c>
      <c r="F22" s="3">
        <v>20</v>
      </c>
      <c r="G22" s="3">
        <v>8.3000000000000007</v>
      </c>
    </row>
    <row r="23" spans="1:7" ht="15.75" x14ac:dyDescent="0.25">
      <c r="A23" s="3">
        <v>25</v>
      </c>
      <c r="B23" s="3">
        <v>7</v>
      </c>
      <c r="C23" s="3">
        <v>0.6</v>
      </c>
      <c r="D23" s="3">
        <v>1</v>
      </c>
      <c r="E23" s="2">
        <f t="shared" si="2"/>
        <v>33.0026957553778</v>
      </c>
      <c r="F23" s="3">
        <v>20</v>
      </c>
      <c r="G23" s="3">
        <v>8.4</v>
      </c>
    </row>
    <row r="24" spans="1:7" ht="15.75" x14ac:dyDescent="0.25">
      <c r="A24" s="3">
        <v>25</v>
      </c>
      <c r="B24" s="3">
        <v>7</v>
      </c>
      <c r="C24" s="3">
        <v>0.7</v>
      </c>
      <c r="D24" s="3">
        <v>1</v>
      </c>
      <c r="E24" s="2">
        <f t="shared" si="2"/>
        <v>33.0026957553778</v>
      </c>
      <c r="F24" s="3">
        <v>20</v>
      </c>
      <c r="G24" s="3">
        <v>8.8000000000000007</v>
      </c>
    </row>
    <row r="25" spans="1:7" ht="15.75" x14ac:dyDescent="0.25">
      <c r="A25" s="3">
        <v>35</v>
      </c>
      <c r="B25" s="3">
        <v>9</v>
      </c>
      <c r="C25" s="3">
        <v>0.5</v>
      </c>
      <c r="D25" s="3">
        <v>7</v>
      </c>
      <c r="E25" s="2">
        <f>4.243*(LOG10(0.24)+8)</f>
        <v>31.314236298582347</v>
      </c>
      <c r="F25" s="3">
        <f>0.5*60</f>
        <v>30</v>
      </c>
      <c r="G25" s="3">
        <v>2.2000000000000002</v>
      </c>
    </row>
    <row r="26" spans="1:7" ht="15.75" x14ac:dyDescent="0.25">
      <c r="A26" s="3">
        <v>35</v>
      </c>
      <c r="B26" s="3">
        <v>9</v>
      </c>
      <c r="C26" s="3">
        <v>0.5</v>
      </c>
      <c r="D26" s="3">
        <v>7</v>
      </c>
      <c r="E26" s="2">
        <f>4.243*(LOG10(0.72)+8)</f>
        <v>33.338661782357875</v>
      </c>
      <c r="F26" s="3">
        <f t="shared" ref="F26:F29" si="3">0.5*60</f>
        <v>30</v>
      </c>
      <c r="G26" s="3">
        <v>4.5999999999999996</v>
      </c>
    </row>
    <row r="27" spans="1:7" ht="15.75" x14ac:dyDescent="0.25">
      <c r="A27" s="3">
        <v>35</v>
      </c>
      <c r="B27" s="3">
        <v>9</v>
      </c>
      <c r="C27" s="3">
        <v>0.5</v>
      </c>
      <c r="D27" s="3">
        <v>7</v>
      </c>
      <c r="E27" s="2">
        <f>4.243*(LOG10(1.2)+8)</f>
        <v>34.279966026980077</v>
      </c>
      <c r="F27" s="3">
        <f t="shared" si="3"/>
        <v>30</v>
      </c>
      <c r="G27" s="3">
        <v>6.51</v>
      </c>
    </row>
    <row r="28" spans="1:7" ht="15.75" x14ac:dyDescent="0.25">
      <c r="A28" s="3">
        <v>35</v>
      </c>
      <c r="B28" s="3">
        <v>9</v>
      </c>
      <c r="C28" s="3">
        <v>0.5</v>
      </c>
      <c r="D28" s="3">
        <v>7</v>
      </c>
      <c r="E28" s="2">
        <f>4.243*(LOG10(1.68)+8)</f>
        <v>34.899987282362844</v>
      </c>
      <c r="F28" s="3">
        <f t="shared" si="3"/>
        <v>30</v>
      </c>
      <c r="G28" s="3">
        <v>9.9</v>
      </c>
    </row>
    <row r="29" spans="1:7" ht="15.75" x14ac:dyDescent="0.25">
      <c r="A29" s="3">
        <v>35</v>
      </c>
      <c r="B29" s="3">
        <v>9</v>
      </c>
      <c r="C29" s="3">
        <v>0.5</v>
      </c>
      <c r="D29" s="3">
        <v>7</v>
      </c>
      <c r="E29" s="2">
        <f>4.243*(LOG10(2.16)+8)</f>
        <v>35.363087266133405</v>
      </c>
      <c r="F29" s="3">
        <f t="shared" si="3"/>
        <v>30</v>
      </c>
      <c r="G29" s="3">
        <v>3.7</v>
      </c>
    </row>
    <row r="30" spans="1:7" ht="15.75" x14ac:dyDescent="0.25">
      <c r="A30" s="3">
        <v>35</v>
      </c>
      <c r="B30" s="3">
        <v>9</v>
      </c>
      <c r="C30" s="3">
        <v>0.5</v>
      </c>
      <c r="D30" s="3">
        <v>7</v>
      </c>
      <c r="E30" s="2">
        <f>4.243*(LOG10(1.68)+8)</f>
        <v>34.899987282362844</v>
      </c>
      <c r="F30" s="3">
        <f>0.25*60</f>
        <v>15</v>
      </c>
      <c r="G30" s="3">
        <v>5.29</v>
      </c>
    </row>
    <row r="31" spans="1:7" ht="15.75" x14ac:dyDescent="0.25">
      <c r="A31" s="3">
        <v>35</v>
      </c>
      <c r="B31" s="3">
        <v>9</v>
      </c>
      <c r="C31" s="3">
        <v>0.5</v>
      </c>
      <c r="D31" s="3">
        <v>7</v>
      </c>
      <c r="E31" s="2">
        <f t="shared" ref="E31:E34" si="4">4.243*(LOG10(1.68)+8)</f>
        <v>34.899987282362844</v>
      </c>
      <c r="F31" s="3">
        <f>60*0.5</f>
        <v>30</v>
      </c>
      <c r="G31" s="3">
        <v>8.34</v>
      </c>
    </row>
    <row r="32" spans="1:7" ht="15.75" x14ac:dyDescent="0.25">
      <c r="A32" s="3">
        <v>35</v>
      </c>
      <c r="B32" s="3">
        <v>9</v>
      </c>
      <c r="C32" s="3">
        <v>0.5</v>
      </c>
      <c r="D32" s="3">
        <v>7</v>
      </c>
      <c r="E32" s="2">
        <f t="shared" si="4"/>
        <v>34.899987282362844</v>
      </c>
      <c r="F32" s="3">
        <f>0.75*60</f>
        <v>45</v>
      </c>
      <c r="G32" s="3">
        <v>11.23</v>
      </c>
    </row>
    <row r="33" spans="1:7" ht="15.75" x14ac:dyDescent="0.25">
      <c r="A33" s="3">
        <v>35</v>
      </c>
      <c r="B33" s="3">
        <v>9</v>
      </c>
      <c r="C33" s="3">
        <v>0.5</v>
      </c>
      <c r="D33" s="3">
        <v>7</v>
      </c>
      <c r="E33" s="2">
        <f t="shared" si="4"/>
        <v>34.899987282362844</v>
      </c>
      <c r="F33" s="3">
        <v>60</v>
      </c>
      <c r="G33" s="3">
        <v>13.68</v>
      </c>
    </row>
    <row r="34" spans="1:7" ht="15.75" x14ac:dyDescent="0.25">
      <c r="A34" s="3">
        <v>35</v>
      </c>
      <c r="B34" s="3">
        <v>9</v>
      </c>
      <c r="C34" s="3">
        <v>0.5</v>
      </c>
      <c r="D34" s="3">
        <v>7</v>
      </c>
      <c r="E34" s="2">
        <f t="shared" si="4"/>
        <v>34.899987282362844</v>
      </c>
      <c r="F34" s="3">
        <f>1.25*60</f>
        <v>75</v>
      </c>
      <c r="G34" s="3">
        <v>14.36</v>
      </c>
    </row>
    <row r="35" spans="1:7" ht="15.75" x14ac:dyDescent="0.25">
      <c r="A35" s="3">
        <v>35</v>
      </c>
      <c r="B35" s="3">
        <v>9</v>
      </c>
      <c r="C35" s="3">
        <v>0.25</v>
      </c>
      <c r="D35" s="3">
        <v>7</v>
      </c>
      <c r="E35" s="2">
        <f>4.243*(LOG10(0.72)+8)</f>
        <v>33.338661782357875</v>
      </c>
      <c r="F35" s="3">
        <v>30</v>
      </c>
      <c r="G35" s="3">
        <v>7.3</v>
      </c>
    </row>
    <row r="36" spans="1:7" ht="15.75" x14ac:dyDescent="0.25">
      <c r="A36" s="3">
        <v>35</v>
      </c>
      <c r="B36" s="3">
        <v>9</v>
      </c>
      <c r="C36" s="3">
        <v>0.5</v>
      </c>
      <c r="D36" s="3">
        <v>7</v>
      </c>
      <c r="E36" s="2">
        <f t="shared" ref="E36:E38" si="5">4.243*(LOG10(0.72)+8)</f>
        <v>33.338661782357875</v>
      </c>
      <c r="F36" s="3">
        <v>30</v>
      </c>
      <c r="G36" s="3">
        <v>11.87</v>
      </c>
    </row>
    <row r="37" spans="1:7" ht="15.75" x14ac:dyDescent="0.25">
      <c r="A37" s="3">
        <v>35</v>
      </c>
      <c r="B37" s="3">
        <v>9</v>
      </c>
      <c r="C37" s="3">
        <v>0.75</v>
      </c>
      <c r="D37" s="3">
        <v>7</v>
      </c>
      <c r="E37" s="2">
        <f t="shared" si="5"/>
        <v>33.338661782357875</v>
      </c>
      <c r="F37" s="3">
        <v>30</v>
      </c>
      <c r="G37" s="3">
        <v>9.56</v>
      </c>
    </row>
    <row r="38" spans="1:7" ht="15.75" x14ac:dyDescent="0.25">
      <c r="A38" s="3">
        <v>35</v>
      </c>
      <c r="B38" s="3">
        <v>9</v>
      </c>
      <c r="C38" s="3">
        <v>1</v>
      </c>
      <c r="D38" s="3">
        <v>7</v>
      </c>
      <c r="E38" s="2">
        <f t="shared" si="5"/>
        <v>33.338661782357875</v>
      </c>
      <c r="F38" s="3">
        <v>30</v>
      </c>
      <c r="G38" s="3">
        <v>5.71</v>
      </c>
    </row>
    <row r="39" spans="1:7" ht="15.75" x14ac:dyDescent="0.25">
      <c r="A39" s="3">
        <v>35</v>
      </c>
      <c r="B39" s="3">
        <v>9</v>
      </c>
      <c r="C39" s="3">
        <v>1.25</v>
      </c>
      <c r="D39" s="3">
        <v>7</v>
      </c>
      <c r="E39" s="2">
        <f>4.243*(LOG10(0.72)+8)</f>
        <v>33.338661782357875</v>
      </c>
      <c r="F39" s="3">
        <v>30</v>
      </c>
      <c r="G39" s="3">
        <v>2.97</v>
      </c>
    </row>
    <row r="40" spans="1:7" ht="15.6" x14ac:dyDescent="0.3">
      <c r="A40" s="3">
        <v>35</v>
      </c>
      <c r="B40" s="3">
        <v>9</v>
      </c>
      <c r="C40" s="3">
        <v>1</v>
      </c>
      <c r="D40" s="3">
        <v>7</v>
      </c>
      <c r="E40" s="2">
        <f>4.243*(LOG10(1.68)+8)</f>
        <v>34.899987282362844</v>
      </c>
      <c r="F40" s="3">
        <v>60</v>
      </c>
      <c r="G40" s="3">
        <v>16.07</v>
      </c>
    </row>
    <row r="41" spans="1:7" ht="15.6" x14ac:dyDescent="0.3">
      <c r="A41" s="3">
        <v>35</v>
      </c>
      <c r="B41" s="3">
        <v>9</v>
      </c>
      <c r="C41" s="3">
        <v>1</v>
      </c>
      <c r="D41" s="3">
        <v>14</v>
      </c>
      <c r="E41" s="2">
        <f t="shared" ref="E41:E42" si="6">4.243*(LOG10(1.68)+8)</f>
        <v>34.899987282362844</v>
      </c>
      <c r="F41" s="3">
        <v>60</v>
      </c>
      <c r="G41" s="3">
        <v>13.68</v>
      </c>
    </row>
    <row r="42" spans="1:7" ht="15.6" x14ac:dyDescent="0.3">
      <c r="A42" s="3">
        <v>35</v>
      </c>
      <c r="B42" s="3">
        <v>9</v>
      </c>
      <c r="C42" s="3">
        <v>1</v>
      </c>
      <c r="D42" s="3">
        <v>21</v>
      </c>
      <c r="E42" s="2">
        <f t="shared" si="6"/>
        <v>34.899987282362844</v>
      </c>
      <c r="F42" s="3">
        <v>60</v>
      </c>
      <c r="G42" s="3">
        <v>11.23</v>
      </c>
    </row>
    <row r="43" spans="1:7" ht="15.6" x14ac:dyDescent="0.3">
      <c r="A43" s="3">
        <v>30</v>
      </c>
      <c r="B43" s="3">
        <v>9.5</v>
      </c>
      <c r="C43" s="3">
        <v>0.55000000000000004</v>
      </c>
      <c r="D43" s="3">
        <v>7</v>
      </c>
      <c r="E43" s="2">
        <f>4.243*(LOG10(1)+8)</f>
        <v>33.944000000000003</v>
      </c>
      <c r="F43" s="3">
        <v>20</v>
      </c>
      <c r="G43" s="3">
        <v>27.85</v>
      </c>
    </row>
    <row r="44" spans="1:7" ht="15.6" x14ac:dyDescent="0.3">
      <c r="A44" s="3">
        <v>30</v>
      </c>
      <c r="B44" s="3">
        <v>9.5</v>
      </c>
      <c r="C44" s="3">
        <v>0.55000000000000004</v>
      </c>
      <c r="D44" s="3">
        <v>7</v>
      </c>
      <c r="E44" s="2">
        <f>4.243*(LOG10(1)+8)</f>
        <v>33.944000000000003</v>
      </c>
      <c r="F44" s="3">
        <v>20</v>
      </c>
      <c r="G44" s="3">
        <v>10.1</v>
      </c>
    </row>
    <row r="45" spans="1:7" ht="15.6" x14ac:dyDescent="0.3">
      <c r="A45" s="3">
        <v>26</v>
      </c>
      <c r="B45" s="3">
        <v>7</v>
      </c>
      <c r="C45" s="3">
        <v>0.3</v>
      </c>
      <c r="D45" s="3">
        <v>5</v>
      </c>
      <c r="E45" s="2">
        <f>4.243*(LOG10(9)+6)</f>
        <v>29.50685096755106</v>
      </c>
      <c r="F45" s="3">
        <f>0.3*60</f>
        <v>18</v>
      </c>
      <c r="G45" s="3">
        <v>14.55</v>
      </c>
    </row>
    <row r="46" spans="1:7" x14ac:dyDescent="0.3">
      <c r="A46" s="3">
        <v>25</v>
      </c>
      <c r="B46" s="3">
        <v>8</v>
      </c>
      <c r="C46" s="3">
        <v>0.5</v>
      </c>
      <c r="D46" s="3">
        <v>1</v>
      </c>
      <c r="E46" s="3">
        <v>38</v>
      </c>
      <c r="F46" s="3">
        <f>1*60</f>
        <v>60</v>
      </c>
      <c r="G46" s="3">
        <v>58.23</v>
      </c>
    </row>
    <row r="47" spans="1:7" x14ac:dyDescent="0.3">
      <c r="A47" s="3">
        <v>25</v>
      </c>
      <c r="B47" s="3">
        <v>8</v>
      </c>
      <c r="C47" s="3">
        <v>1</v>
      </c>
      <c r="D47" s="3">
        <v>1</v>
      </c>
      <c r="E47" s="3">
        <v>38</v>
      </c>
      <c r="F47" s="3">
        <f t="shared" ref="F47:F48" si="7">1*60</f>
        <v>60</v>
      </c>
      <c r="G47" s="3">
        <v>54.1</v>
      </c>
    </row>
    <row r="48" spans="1:7" x14ac:dyDescent="0.3">
      <c r="A48" s="3">
        <v>25</v>
      </c>
      <c r="B48" s="3">
        <v>8</v>
      </c>
      <c r="C48" s="3">
        <v>1.5</v>
      </c>
      <c r="D48" s="3">
        <v>1</v>
      </c>
      <c r="E48" s="3">
        <v>38</v>
      </c>
      <c r="F48" s="3">
        <f t="shared" si="7"/>
        <v>60</v>
      </c>
      <c r="G48" s="3">
        <v>55.3</v>
      </c>
    </row>
    <row r="49" spans="1:7" ht="15.6" x14ac:dyDescent="0.3">
      <c r="A49" s="3">
        <v>30</v>
      </c>
      <c r="B49" s="3">
        <v>9</v>
      </c>
      <c r="C49" s="3">
        <v>1</v>
      </c>
      <c r="D49" s="3">
        <v>3</v>
      </c>
      <c r="E49" s="2">
        <f>4.243*(LOG10(2.36)+9)</f>
        <v>39.76926562860217</v>
      </c>
      <c r="F49" s="3">
        <v>20</v>
      </c>
      <c r="G49" s="3">
        <v>9.14</v>
      </c>
    </row>
    <row r="50" spans="1:7" ht="15.6" x14ac:dyDescent="0.3">
      <c r="A50" s="3">
        <v>30</v>
      </c>
      <c r="B50" s="3">
        <v>9</v>
      </c>
      <c r="C50" s="3">
        <v>1</v>
      </c>
      <c r="D50" s="3">
        <v>7</v>
      </c>
      <c r="E50" s="2">
        <f t="shared" ref="E50:E51" si="8">4.243*(LOG10(2.36)+9)</f>
        <v>39.76926562860217</v>
      </c>
      <c r="F50" s="3">
        <v>20</v>
      </c>
      <c r="G50" s="3">
        <v>19.29</v>
      </c>
    </row>
    <row r="51" spans="1:7" ht="15.6" x14ac:dyDescent="0.3">
      <c r="A51" s="3">
        <v>30</v>
      </c>
      <c r="B51" s="3">
        <v>9</v>
      </c>
      <c r="C51" s="3">
        <v>1</v>
      </c>
      <c r="D51" s="3">
        <v>14</v>
      </c>
      <c r="E51" s="2">
        <f t="shared" si="8"/>
        <v>39.76926562860217</v>
      </c>
      <c r="F51" s="3">
        <v>20</v>
      </c>
      <c r="G51" s="3">
        <v>19.21</v>
      </c>
    </row>
    <row r="52" spans="1:7" ht="15.6" x14ac:dyDescent="0.3">
      <c r="A52" s="3">
        <v>30</v>
      </c>
      <c r="B52" s="3">
        <v>9</v>
      </c>
      <c r="C52" s="3">
        <v>1</v>
      </c>
      <c r="D52" s="3">
        <v>7</v>
      </c>
      <c r="E52" s="2">
        <f>4.243*(LOG10(2.4)+7)</f>
        <v>31.314236298582347</v>
      </c>
      <c r="F52" s="3">
        <v>20</v>
      </c>
      <c r="G52" s="3">
        <v>27.51</v>
      </c>
    </row>
    <row r="53" spans="1:7" ht="15.6" x14ac:dyDescent="0.3">
      <c r="A53" s="3">
        <v>30</v>
      </c>
      <c r="B53" s="3">
        <v>9</v>
      </c>
      <c r="C53" s="3">
        <v>1</v>
      </c>
      <c r="D53" s="3">
        <v>7</v>
      </c>
      <c r="E53" s="2">
        <f>4.243*(LOG10(9.3)+7)</f>
        <v>33.810273150714345</v>
      </c>
      <c r="F53" s="3">
        <v>20</v>
      </c>
      <c r="G53" s="3">
        <v>26.26</v>
      </c>
    </row>
    <row r="54" spans="1:7" ht="15.6" x14ac:dyDescent="0.3">
      <c r="A54" s="3">
        <v>30</v>
      </c>
      <c r="B54" s="3">
        <v>9</v>
      </c>
      <c r="C54" s="3">
        <v>1</v>
      </c>
      <c r="D54" s="3">
        <v>7</v>
      </c>
      <c r="E54" s="2">
        <f>4.243*(LOG10(2.49)+8)</f>
        <v>35.625073829727214</v>
      </c>
      <c r="F54" s="3">
        <v>20</v>
      </c>
      <c r="G54" s="3">
        <v>19.989999999999998</v>
      </c>
    </row>
    <row r="55" spans="1:7" ht="15.6" x14ac:dyDescent="0.3">
      <c r="A55" s="3">
        <v>30</v>
      </c>
      <c r="B55" s="3">
        <v>9</v>
      </c>
      <c r="C55" s="3">
        <v>1</v>
      </c>
      <c r="D55" s="3">
        <v>7</v>
      </c>
      <c r="E55" s="2">
        <f>4.243*(LOG10(2.36)+9)</f>
        <v>39.76926562860217</v>
      </c>
      <c r="F55" s="3">
        <v>20</v>
      </c>
      <c r="G55" s="3">
        <v>19.29</v>
      </c>
    </row>
    <row r="56" spans="1:7" ht="15.6" x14ac:dyDescent="0.3">
      <c r="A56" s="3">
        <v>20</v>
      </c>
      <c r="B56" s="3">
        <v>7</v>
      </c>
      <c r="C56" s="3">
        <v>0.5</v>
      </c>
      <c r="D56" s="3">
        <v>4</v>
      </c>
      <c r="E56" s="2">
        <f>4.243*(LOG10(3)+8)</f>
        <v>35.968425483775533</v>
      </c>
      <c r="F56" s="3">
        <v>30</v>
      </c>
      <c r="G56" s="3">
        <v>10</v>
      </c>
    </row>
    <row r="57" spans="1:7" ht="15.6" x14ac:dyDescent="0.3">
      <c r="A57" s="3">
        <v>20</v>
      </c>
      <c r="B57" s="3">
        <v>7</v>
      </c>
      <c r="C57" s="3">
        <v>0.5</v>
      </c>
      <c r="D57" s="3">
        <v>4</v>
      </c>
      <c r="E57" s="2">
        <f>4.243*(LOG10(1)+9)</f>
        <v>38.187000000000005</v>
      </c>
      <c r="F57" s="3">
        <v>30</v>
      </c>
      <c r="G57" s="3">
        <v>9.1</v>
      </c>
    </row>
    <row r="58" spans="1:7" ht="15.6" x14ac:dyDescent="0.3">
      <c r="A58" s="3">
        <v>20</v>
      </c>
      <c r="B58" s="3">
        <v>7</v>
      </c>
      <c r="C58" s="3">
        <v>0.5</v>
      </c>
      <c r="D58" s="3">
        <v>8</v>
      </c>
      <c r="E58" s="2">
        <f>4.243*(LOG10(3)+8)</f>
        <v>35.968425483775533</v>
      </c>
      <c r="F58" s="3">
        <v>30</v>
      </c>
      <c r="G58" s="3">
        <v>9</v>
      </c>
    </row>
    <row r="59" spans="1:7" ht="15.6" x14ac:dyDescent="0.3">
      <c r="A59" s="3">
        <v>26</v>
      </c>
      <c r="B59" s="3">
        <v>7</v>
      </c>
      <c r="C59" s="3">
        <v>0.3</v>
      </c>
      <c r="D59" s="3">
        <v>7</v>
      </c>
      <c r="E59" s="2">
        <f>4.243*(LOG10(1)+8)</f>
        <v>33.944000000000003</v>
      </c>
      <c r="F59" s="3">
        <v>20</v>
      </c>
      <c r="G59" s="3">
        <v>13</v>
      </c>
    </row>
    <row r="60" spans="1:7" ht="15.6" x14ac:dyDescent="0.3">
      <c r="A60" s="3">
        <v>20</v>
      </c>
      <c r="B60" s="3">
        <v>7</v>
      </c>
      <c r="C60" s="7">
        <f>47/110</f>
        <v>0.42727272727272725</v>
      </c>
      <c r="D60" s="3">
        <v>4</v>
      </c>
      <c r="E60" s="2">
        <f t="shared" ref="E60:E62" si="9">4.243*(LOG10(1)+8)</f>
        <v>33.944000000000003</v>
      </c>
      <c r="F60" s="3">
        <v>12</v>
      </c>
      <c r="G60" s="3">
        <v>18</v>
      </c>
    </row>
    <row r="61" spans="1:7" ht="15.6" x14ac:dyDescent="0.3">
      <c r="A61" s="3">
        <v>26</v>
      </c>
      <c r="B61" s="3">
        <v>7</v>
      </c>
      <c r="C61" s="7">
        <v>0.03</v>
      </c>
      <c r="D61" s="3">
        <v>20</v>
      </c>
      <c r="E61" s="2">
        <f t="shared" si="9"/>
        <v>33.944000000000003</v>
      </c>
      <c r="F61" s="3">
        <v>20</v>
      </c>
      <c r="G61" s="3">
        <v>23</v>
      </c>
    </row>
    <row r="62" spans="1:7" ht="15.6" x14ac:dyDescent="0.3">
      <c r="A62" s="3">
        <v>25</v>
      </c>
      <c r="B62" s="3">
        <v>7</v>
      </c>
      <c r="C62" s="3">
        <v>0.03</v>
      </c>
      <c r="D62" s="3">
        <v>20</v>
      </c>
      <c r="E62" s="2">
        <f t="shared" si="9"/>
        <v>33.944000000000003</v>
      </c>
      <c r="F62" s="3">
        <v>20</v>
      </c>
      <c r="G62" s="3">
        <v>28</v>
      </c>
    </row>
    <row r="63" spans="1:7" ht="15.6" x14ac:dyDescent="0.3">
      <c r="A63" s="3">
        <v>33</v>
      </c>
      <c r="B63" s="3">
        <v>7</v>
      </c>
      <c r="C63" s="8">
        <v>0.1</v>
      </c>
      <c r="D63" s="3">
        <v>21</v>
      </c>
      <c r="E63" s="2">
        <f>4.243*(LOG10(1)+5)</f>
        <v>21.215000000000003</v>
      </c>
      <c r="F63" s="3">
        <v>20</v>
      </c>
      <c r="G63" s="3">
        <v>10.4</v>
      </c>
    </row>
    <row r="64" spans="1:7" ht="15.6" x14ac:dyDescent="0.3">
      <c r="A64" s="3">
        <v>25</v>
      </c>
      <c r="B64" s="3">
        <v>9</v>
      </c>
      <c r="C64" s="8">
        <v>0.1</v>
      </c>
      <c r="D64" s="3">
        <v>7</v>
      </c>
      <c r="E64" s="2">
        <f>4.243*(LOG10(1)+7)</f>
        <v>29.701000000000001</v>
      </c>
      <c r="F64" s="3">
        <v>20</v>
      </c>
      <c r="G64" s="3">
        <v>13.64</v>
      </c>
    </row>
    <row r="65" spans="1:7" ht="15.6" x14ac:dyDescent="0.3">
      <c r="A65" s="3">
        <v>25</v>
      </c>
      <c r="B65" s="3">
        <v>9</v>
      </c>
      <c r="C65" s="8">
        <v>0.1</v>
      </c>
      <c r="D65" s="3">
        <v>14</v>
      </c>
      <c r="E65" s="2">
        <f t="shared" ref="E65:E69" si="10">4.243*(LOG10(1)+7)</f>
        <v>29.701000000000001</v>
      </c>
      <c r="F65" s="3">
        <v>20</v>
      </c>
      <c r="G65" s="3">
        <v>14.1</v>
      </c>
    </row>
    <row r="66" spans="1:7" ht="15.6" x14ac:dyDescent="0.3">
      <c r="A66" s="3">
        <v>30</v>
      </c>
      <c r="B66" s="3">
        <v>11</v>
      </c>
      <c r="C66" s="8">
        <v>0.1</v>
      </c>
      <c r="D66" s="3">
        <v>7</v>
      </c>
      <c r="E66" s="2">
        <f t="shared" si="10"/>
        <v>29.701000000000001</v>
      </c>
      <c r="F66" s="3">
        <v>20</v>
      </c>
      <c r="G66" s="3">
        <v>1.5</v>
      </c>
    </row>
    <row r="67" spans="1:7" ht="15.6" x14ac:dyDescent="0.3">
      <c r="A67" s="3">
        <v>30</v>
      </c>
      <c r="B67" s="3">
        <v>11</v>
      </c>
      <c r="C67" s="8">
        <v>0.1</v>
      </c>
      <c r="D67" s="3">
        <v>14</v>
      </c>
      <c r="E67" s="2">
        <f t="shared" si="10"/>
        <v>29.701000000000001</v>
      </c>
      <c r="F67" s="3">
        <v>20</v>
      </c>
      <c r="G67" s="3">
        <v>4.5</v>
      </c>
    </row>
    <row r="68" spans="1:7" ht="15.6" x14ac:dyDescent="0.3">
      <c r="A68" s="3">
        <v>30</v>
      </c>
      <c r="B68" s="3">
        <v>7.3</v>
      </c>
      <c r="C68" s="8">
        <v>0.1</v>
      </c>
      <c r="D68" s="3">
        <v>7</v>
      </c>
      <c r="E68" s="2">
        <f>4.243*(LOG10(1)+7)</f>
        <v>29.701000000000001</v>
      </c>
      <c r="F68" s="3">
        <v>20</v>
      </c>
      <c r="G68" s="3">
        <v>7.6</v>
      </c>
    </row>
    <row r="69" spans="1:7" ht="15.6" x14ac:dyDescent="0.3">
      <c r="A69" s="3">
        <v>30</v>
      </c>
      <c r="B69" s="3">
        <v>7.3</v>
      </c>
      <c r="C69" s="8">
        <v>0.1</v>
      </c>
      <c r="D69" s="3">
        <v>14</v>
      </c>
      <c r="E69" s="2">
        <f t="shared" si="10"/>
        <v>29.701000000000001</v>
      </c>
      <c r="F69" s="3">
        <v>20</v>
      </c>
      <c r="G69" s="3">
        <v>10.6</v>
      </c>
    </row>
    <row r="70" spans="1:7" ht="15.6" x14ac:dyDescent="0.3">
      <c r="A70" s="3">
        <v>25</v>
      </c>
      <c r="B70" s="3">
        <v>7</v>
      </c>
      <c r="C70" s="3">
        <v>0.1</v>
      </c>
      <c r="D70" s="3">
        <v>1</v>
      </c>
      <c r="E70" s="2">
        <f>4.243*(LOG10(1)+9)</f>
        <v>38.187000000000005</v>
      </c>
      <c r="F70" s="3">
        <v>30</v>
      </c>
      <c r="G70" s="3">
        <v>20.3</v>
      </c>
    </row>
    <row r="71" spans="1:7" ht="15.6" x14ac:dyDescent="0.3">
      <c r="A71" s="3">
        <v>25</v>
      </c>
      <c r="B71" s="3">
        <v>7</v>
      </c>
      <c r="C71" s="3">
        <v>0.2</v>
      </c>
      <c r="D71" s="3">
        <v>1</v>
      </c>
      <c r="E71" s="2">
        <f t="shared" ref="E71:E73" si="11">4.243*(LOG10(1)+9)</f>
        <v>38.187000000000005</v>
      </c>
      <c r="F71" s="3">
        <v>30</v>
      </c>
      <c r="G71" s="3">
        <v>23.2</v>
      </c>
    </row>
    <row r="72" spans="1:7" ht="15.6" x14ac:dyDescent="0.3">
      <c r="A72" s="3">
        <v>25</v>
      </c>
      <c r="B72" s="3">
        <v>7</v>
      </c>
      <c r="C72" s="3">
        <v>0.3</v>
      </c>
      <c r="D72" s="3">
        <v>1</v>
      </c>
      <c r="E72" s="2">
        <f t="shared" si="11"/>
        <v>38.187000000000005</v>
      </c>
      <c r="F72" s="3">
        <v>30</v>
      </c>
      <c r="G72" s="3">
        <v>26.2</v>
      </c>
    </row>
    <row r="73" spans="1:7" ht="15.6" x14ac:dyDescent="0.3">
      <c r="A73" s="3">
        <v>25</v>
      </c>
      <c r="B73" s="3">
        <v>7</v>
      </c>
      <c r="C73" s="3">
        <v>0.4</v>
      </c>
      <c r="D73" s="3">
        <v>1</v>
      </c>
      <c r="E73" s="2">
        <f t="shared" si="11"/>
        <v>38.187000000000005</v>
      </c>
      <c r="F73" s="3">
        <v>30</v>
      </c>
      <c r="G73" s="9">
        <v>25.8</v>
      </c>
    </row>
    <row r="74" spans="1:7" x14ac:dyDescent="0.3">
      <c r="A74" s="3">
        <v>25</v>
      </c>
      <c r="B74" s="3">
        <v>8</v>
      </c>
      <c r="C74" s="3">
        <v>0.5</v>
      </c>
      <c r="D74" s="3">
        <v>1</v>
      </c>
      <c r="E74" s="3">
        <v>50</v>
      </c>
      <c r="F74" s="3">
        <v>30</v>
      </c>
      <c r="G74" s="3">
        <v>20.9</v>
      </c>
    </row>
    <row r="75" spans="1:7" ht="15.6" x14ac:dyDescent="0.3">
      <c r="A75" s="3">
        <v>30</v>
      </c>
      <c r="B75" s="3">
        <v>7</v>
      </c>
      <c r="C75" s="3">
        <v>0.3</v>
      </c>
      <c r="D75" s="3">
        <v>1</v>
      </c>
      <c r="E75" s="2">
        <f>4.243*(LOG10(1)+8)</f>
        <v>33.944000000000003</v>
      </c>
      <c r="F75" s="3">
        <v>20</v>
      </c>
      <c r="G75" s="3">
        <v>10.1</v>
      </c>
    </row>
    <row r="76" spans="1:7" ht="15.6" x14ac:dyDescent="0.3">
      <c r="A76" s="3">
        <v>25</v>
      </c>
      <c r="B76" s="3">
        <v>7</v>
      </c>
      <c r="C76" s="3">
        <v>0.1</v>
      </c>
      <c r="D76" s="3">
        <v>1</v>
      </c>
      <c r="E76" s="3">
        <v>50</v>
      </c>
      <c r="F76" s="3">
        <v>40</v>
      </c>
      <c r="G76" s="9">
        <v>14.2</v>
      </c>
    </row>
    <row r="77" spans="1:7" ht="15.6" x14ac:dyDescent="0.3">
      <c r="A77" s="3">
        <v>25</v>
      </c>
      <c r="B77" s="3">
        <v>7</v>
      </c>
      <c r="C77" s="3">
        <v>0.2</v>
      </c>
      <c r="D77" s="3">
        <v>1</v>
      </c>
      <c r="E77" s="3">
        <v>50</v>
      </c>
      <c r="F77" s="3">
        <v>40</v>
      </c>
      <c r="G77" s="9">
        <v>16.8</v>
      </c>
    </row>
    <row r="78" spans="1:7" ht="15.6" x14ac:dyDescent="0.3">
      <c r="A78" s="3">
        <v>25</v>
      </c>
      <c r="B78" s="3">
        <v>7</v>
      </c>
      <c r="C78" s="3">
        <v>0.3</v>
      </c>
      <c r="D78" s="3">
        <v>1</v>
      </c>
      <c r="E78" s="3">
        <v>50</v>
      </c>
      <c r="F78" s="3">
        <v>40</v>
      </c>
      <c r="G78" s="9">
        <v>21</v>
      </c>
    </row>
    <row r="79" spans="1:7" ht="15.6" x14ac:dyDescent="0.3">
      <c r="A79" s="3">
        <v>25</v>
      </c>
      <c r="B79" s="3">
        <v>7</v>
      </c>
      <c r="C79" s="3">
        <v>0.4</v>
      </c>
      <c r="D79" s="3">
        <v>1</v>
      </c>
      <c r="E79" s="3">
        <v>50</v>
      </c>
      <c r="F79" s="3">
        <v>40</v>
      </c>
      <c r="G79" s="9">
        <v>25.8</v>
      </c>
    </row>
    <row r="80" spans="1:7" ht="15.6" x14ac:dyDescent="0.3">
      <c r="A80" s="3">
        <v>25</v>
      </c>
      <c r="B80" s="3">
        <v>7</v>
      </c>
      <c r="C80" s="3">
        <v>0.5</v>
      </c>
      <c r="D80" s="3">
        <v>1</v>
      </c>
      <c r="E80" s="3">
        <v>50</v>
      </c>
      <c r="F80" s="3">
        <v>40</v>
      </c>
      <c r="G80" s="9">
        <v>34.200000000000003</v>
      </c>
    </row>
    <row r="81" spans="1:7" ht="15.6" x14ac:dyDescent="0.3">
      <c r="A81" s="3">
        <v>25</v>
      </c>
      <c r="B81" s="3">
        <v>7</v>
      </c>
      <c r="C81" s="3">
        <v>0.6</v>
      </c>
      <c r="D81" s="3">
        <v>1</v>
      </c>
      <c r="E81" s="3">
        <v>50</v>
      </c>
      <c r="F81" s="3">
        <v>40</v>
      </c>
      <c r="G81" s="9">
        <v>37.4</v>
      </c>
    </row>
    <row r="82" spans="1:7" ht="15.6" x14ac:dyDescent="0.3">
      <c r="A82" s="3">
        <v>25</v>
      </c>
      <c r="B82" s="3">
        <v>7</v>
      </c>
      <c r="C82" s="3">
        <v>0.7</v>
      </c>
      <c r="D82" s="3">
        <v>1</v>
      </c>
      <c r="E82" s="3">
        <v>50</v>
      </c>
      <c r="F82" s="3">
        <v>40</v>
      </c>
      <c r="G82" s="9">
        <v>37.299999999999997</v>
      </c>
    </row>
    <row r="83" spans="1:7" ht="15.6" x14ac:dyDescent="0.3">
      <c r="A83" s="3">
        <v>30</v>
      </c>
      <c r="B83" s="3">
        <v>9.5</v>
      </c>
      <c r="C83" s="3">
        <v>0.55000000000000004</v>
      </c>
      <c r="D83" s="3">
        <v>4</v>
      </c>
      <c r="E83" s="2">
        <f>4.243*(LOG10(1)+8)</f>
        <v>33.944000000000003</v>
      </c>
      <c r="F83" s="3">
        <v>20</v>
      </c>
      <c r="G83" s="3">
        <v>18.100000000000001</v>
      </c>
    </row>
    <row r="84" spans="1:7" ht="15.6" x14ac:dyDescent="0.3">
      <c r="A84" s="3">
        <v>30</v>
      </c>
      <c r="B84" s="3">
        <v>9.5</v>
      </c>
      <c r="C84" s="3">
        <v>0.55000000000000004</v>
      </c>
      <c r="D84" s="3">
        <v>4</v>
      </c>
      <c r="E84" s="2">
        <f t="shared" ref="E84" si="12">4.243*(LOG10(1)+8)</f>
        <v>33.944000000000003</v>
      </c>
      <c r="F84" s="3">
        <v>20</v>
      </c>
      <c r="G84" s="3">
        <v>10</v>
      </c>
    </row>
    <row r="85" spans="1:7" ht="15.6" x14ac:dyDescent="0.3">
      <c r="A85" s="3">
        <v>25</v>
      </c>
      <c r="B85" s="3">
        <v>7.2</v>
      </c>
      <c r="C85" s="3">
        <v>0.1</v>
      </c>
      <c r="D85" s="3">
        <v>1</v>
      </c>
      <c r="E85" s="2">
        <f>4.243*(LOG10(1)+8)</f>
        <v>33.944000000000003</v>
      </c>
      <c r="F85" s="3">
        <v>40</v>
      </c>
      <c r="G85" s="3">
        <v>41.1</v>
      </c>
    </row>
    <row r="86" spans="1:7" ht="15.6" x14ac:dyDescent="0.3">
      <c r="A86" s="3">
        <v>25</v>
      </c>
      <c r="B86" s="3">
        <v>7.2</v>
      </c>
      <c r="C86" s="3">
        <v>0.1</v>
      </c>
      <c r="D86" s="3">
        <v>1</v>
      </c>
      <c r="E86" s="2">
        <f>4.243*(LOG10(3)+8)</f>
        <v>35.968425483775533</v>
      </c>
      <c r="F86" s="3">
        <v>40</v>
      </c>
      <c r="G86" s="3">
        <v>45.5</v>
      </c>
    </row>
    <row r="87" spans="1:7" ht="15.6" x14ac:dyDescent="0.3">
      <c r="A87" s="3">
        <v>25</v>
      </c>
      <c r="B87" s="3">
        <v>7.2</v>
      </c>
      <c r="C87" s="3">
        <v>0.1</v>
      </c>
      <c r="D87" s="3">
        <v>1</v>
      </c>
      <c r="E87" s="2">
        <f>4.243*(LOG10(5)+8)</f>
        <v>36.909729728397728</v>
      </c>
      <c r="F87" s="3">
        <v>40</v>
      </c>
      <c r="G87" s="3">
        <v>42.3</v>
      </c>
    </row>
    <row r="88" spans="1:7" ht="15.6" x14ac:dyDescent="0.3">
      <c r="A88" s="3">
        <v>15</v>
      </c>
      <c r="B88" s="3">
        <v>7</v>
      </c>
      <c r="C88" s="3">
        <v>0.5</v>
      </c>
      <c r="D88" s="3">
        <v>7</v>
      </c>
      <c r="E88" s="2">
        <f>4.243*(LOG10(1.68)+8)</f>
        <v>34.899987282362844</v>
      </c>
      <c r="F88" s="3">
        <v>30</v>
      </c>
      <c r="G88" s="10">
        <f>((8.6-8.3)/8.6)*100</f>
        <v>3.4883720930232434</v>
      </c>
    </row>
    <row r="89" spans="1:7" ht="15.6" x14ac:dyDescent="0.3">
      <c r="A89" s="3">
        <v>25</v>
      </c>
      <c r="B89" s="3">
        <v>7</v>
      </c>
      <c r="C89" s="3">
        <v>0.5</v>
      </c>
      <c r="D89" s="3">
        <v>7</v>
      </c>
      <c r="E89" s="2">
        <f t="shared" ref="E89:E106" si="13">4.243*(LOG10(1.68)+8)</f>
        <v>34.899987282362844</v>
      </c>
      <c r="F89" s="3">
        <v>30</v>
      </c>
      <c r="G89" s="10">
        <f>(8.6-8.1)/8.6*100</f>
        <v>5.8139534883720927</v>
      </c>
    </row>
    <row r="90" spans="1:7" ht="15.6" x14ac:dyDescent="0.3">
      <c r="A90" s="3">
        <v>35</v>
      </c>
      <c r="B90" s="3">
        <v>7</v>
      </c>
      <c r="C90" s="3">
        <v>0.5</v>
      </c>
      <c r="D90" s="3">
        <v>7</v>
      </c>
      <c r="E90" s="2">
        <f t="shared" si="13"/>
        <v>34.899987282362844</v>
      </c>
      <c r="F90" s="3">
        <v>30</v>
      </c>
      <c r="G90" s="10">
        <f>(8.6-7.7)/8.6*100</f>
        <v>10.465116279069761</v>
      </c>
    </row>
    <row r="91" spans="1:7" ht="15.6" x14ac:dyDescent="0.3">
      <c r="A91" s="3">
        <v>45</v>
      </c>
      <c r="B91" s="3">
        <v>7</v>
      </c>
      <c r="C91" s="3">
        <v>0.5</v>
      </c>
      <c r="D91" s="3">
        <v>7</v>
      </c>
      <c r="E91" s="2">
        <f t="shared" si="13"/>
        <v>34.899987282362844</v>
      </c>
      <c r="F91" s="3">
        <v>30</v>
      </c>
      <c r="G91" s="10">
        <f>(8.6-7.8)/8.6*100</f>
        <v>9.3023255813953476</v>
      </c>
    </row>
    <row r="92" spans="1:7" ht="15.6" x14ac:dyDescent="0.3">
      <c r="A92" s="3">
        <v>55</v>
      </c>
      <c r="B92" s="3">
        <v>7</v>
      </c>
      <c r="C92" s="3">
        <v>0.5</v>
      </c>
      <c r="D92" s="3">
        <v>7</v>
      </c>
      <c r="E92" s="2">
        <f t="shared" si="13"/>
        <v>34.899987282362844</v>
      </c>
      <c r="F92" s="3">
        <v>30</v>
      </c>
      <c r="G92" s="10">
        <f>(8.6-8.1)/8.6*100</f>
        <v>5.8139534883720927</v>
      </c>
    </row>
    <row r="93" spans="1:7" ht="15.6" x14ac:dyDescent="0.3">
      <c r="A93" s="3">
        <v>15</v>
      </c>
      <c r="B93" s="3">
        <v>8</v>
      </c>
      <c r="C93" s="3">
        <v>0.5</v>
      </c>
      <c r="D93" s="3">
        <v>7</v>
      </c>
      <c r="E93" s="2">
        <f t="shared" si="13"/>
        <v>34.899987282362844</v>
      </c>
      <c r="F93" s="3">
        <v>30</v>
      </c>
      <c r="G93" s="11">
        <v>4.6500000000000004</v>
      </c>
    </row>
    <row r="94" spans="1:7" ht="15.6" x14ac:dyDescent="0.3">
      <c r="A94" s="3">
        <v>25</v>
      </c>
      <c r="B94" s="3">
        <v>8</v>
      </c>
      <c r="C94" s="3">
        <v>0.5</v>
      </c>
      <c r="D94" s="3">
        <v>7</v>
      </c>
      <c r="E94" s="2">
        <f t="shared" si="13"/>
        <v>34.899987282362844</v>
      </c>
      <c r="F94" s="3">
        <v>30</v>
      </c>
      <c r="G94" s="11">
        <v>6.98</v>
      </c>
    </row>
    <row r="95" spans="1:7" ht="15.6" x14ac:dyDescent="0.3">
      <c r="A95" s="3">
        <v>35</v>
      </c>
      <c r="B95" s="3">
        <v>8</v>
      </c>
      <c r="C95" s="3">
        <v>0.5</v>
      </c>
      <c r="D95" s="3">
        <v>7</v>
      </c>
      <c r="E95" s="2">
        <f t="shared" si="13"/>
        <v>34.899987282362844</v>
      </c>
      <c r="F95" s="3">
        <v>30</v>
      </c>
      <c r="G95" s="11">
        <v>10.47</v>
      </c>
    </row>
    <row r="96" spans="1:7" ht="15.6" x14ac:dyDescent="0.3">
      <c r="A96" s="3">
        <v>45</v>
      </c>
      <c r="B96" s="3">
        <v>8</v>
      </c>
      <c r="C96" s="3">
        <v>0.5</v>
      </c>
      <c r="D96" s="3">
        <v>7</v>
      </c>
      <c r="E96" s="2">
        <f t="shared" si="13"/>
        <v>34.899987282362844</v>
      </c>
      <c r="F96" s="3">
        <v>30</v>
      </c>
      <c r="G96" s="11">
        <v>8.14</v>
      </c>
    </row>
    <row r="97" spans="1:7" ht="15.6" x14ac:dyDescent="0.3">
      <c r="A97" s="3">
        <v>55</v>
      </c>
      <c r="B97" s="3">
        <v>8</v>
      </c>
      <c r="C97" s="3">
        <v>0.5</v>
      </c>
      <c r="D97" s="3">
        <v>7</v>
      </c>
      <c r="E97" s="2">
        <f t="shared" si="13"/>
        <v>34.899987282362844</v>
      </c>
      <c r="F97" s="3">
        <v>30</v>
      </c>
      <c r="G97" s="11">
        <v>3.5</v>
      </c>
    </row>
    <row r="98" spans="1:7" ht="15.6" x14ac:dyDescent="0.3">
      <c r="A98" s="3">
        <v>15</v>
      </c>
      <c r="B98" s="3">
        <v>9</v>
      </c>
      <c r="C98" s="3">
        <v>0.5</v>
      </c>
      <c r="D98" s="3">
        <v>7</v>
      </c>
      <c r="E98" s="2">
        <f t="shared" si="13"/>
        <v>34.899987282362844</v>
      </c>
      <c r="F98" s="3">
        <v>30</v>
      </c>
      <c r="G98" s="11">
        <v>2.33</v>
      </c>
    </row>
    <row r="99" spans="1:7" ht="15.6" x14ac:dyDescent="0.3">
      <c r="A99" s="3">
        <v>25</v>
      </c>
      <c r="B99" s="3">
        <v>9</v>
      </c>
      <c r="C99" s="3">
        <v>0.5</v>
      </c>
      <c r="D99" s="3">
        <v>7</v>
      </c>
      <c r="E99" s="2">
        <f t="shared" si="13"/>
        <v>34.899987282362844</v>
      </c>
      <c r="F99" s="3">
        <v>30</v>
      </c>
      <c r="G99" s="11">
        <v>4.6500000000000004</v>
      </c>
    </row>
    <row r="100" spans="1:7" ht="15.6" x14ac:dyDescent="0.3">
      <c r="A100" s="3">
        <v>35</v>
      </c>
      <c r="B100" s="3">
        <v>9</v>
      </c>
      <c r="C100" s="3">
        <v>0.5</v>
      </c>
      <c r="D100" s="3">
        <v>7</v>
      </c>
      <c r="E100" s="2">
        <f t="shared" si="13"/>
        <v>34.899987282362844</v>
      </c>
      <c r="F100" s="3">
        <v>30</v>
      </c>
      <c r="G100" s="11">
        <v>8.14</v>
      </c>
    </row>
    <row r="101" spans="1:7" ht="15.6" x14ac:dyDescent="0.3">
      <c r="A101" s="3">
        <v>45</v>
      </c>
      <c r="B101" s="3">
        <v>9</v>
      </c>
      <c r="C101" s="3">
        <v>0.5</v>
      </c>
      <c r="D101" s="3">
        <v>7</v>
      </c>
      <c r="E101" s="2">
        <f t="shared" si="13"/>
        <v>34.899987282362844</v>
      </c>
      <c r="F101" s="3">
        <v>30</v>
      </c>
      <c r="G101" s="11">
        <v>5.81</v>
      </c>
    </row>
    <row r="102" spans="1:7" ht="15.6" x14ac:dyDescent="0.3">
      <c r="A102" s="3">
        <v>55</v>
      </c>
      <c r="B102" s="3">
        <v>9</v>
      </c>
      <c r="C102" s="3">
        <v>0.5</v>
      </c>
      <c r="D102" s="3">
        <v>7</v>
      </c>
      <c r="E102" s="2">
        <f t="shared" si="13"/>
        <v>34.899987282362844</v>
      </c>
      <c r="F102" s="3">
        <v>30</v>
      </c>
      <c r="G102" s="11">
        <v>2.33</v>
      </c>
    </row>
    <row r="103" spans="1:7" ht="15.6" x14ac:dyDescent="0.3">
      <c r="A103" s="3">
        <v>15</v>
      </c>
      <c r="B103" s="3">
        <v>10</v>
      </c>
      <c r="C103" s="3">
        <v>0.5</v>
      </c>
      <c r="D103" s="3">
        <v>7</v>
      </c>
      <c r="E103" s="2">
        <f t="shared" si="13"/>
        <v>34.899987282362844</v>
      </c>
      <c r="F103" s="3">
        <v>30</v>
      </c>
      <c r="G103" s="11">
        <v>0</v>
      </c>
    </row>
    <row r="104" spans="1:7" ht="15.6" x14ac:dyDescent="0.3">
      <c r="A104" s="3">
        <v>25</v>
      </c>
      <c r="B104" s="3">
        <v>10</v>
      </c>
      <c r="C104" s="3">
        <v>0.5</v>
      </c>
      <c r="D104" s="3">
        <v>7</v>
      </c>
      <c r="E104" s="2">
        <f t="shared" si="13"/>
        <v>34.899987282362844</v>
      </c>
      <c r="F104" s="3">
        <v>30</v>
      </c>
      <c r="G104" s="11">
        <v>2.3199999999999998</v>
      </c>
    </row>
    <row r="105" spans="1:7" ht="15.6" x14ac:dyDescent="0.3">
      <c r="A105" s="3">
        <v>35</v>
      </c>
      <c r="B105" s="3">
        <v>10</v>
      </c>
      <c r="C105" s="3">
        <v>0.5</v>
      </c>
      <c r="D105" s="3">
        <v>7</v>
      </c>
      <c r="E105" s="2">
        <f t="shared" si="13"/>
        <v>34.899987282362844</v>
      </c>
      <c r="F105" s="3">
        <v>30</v>
      </c>
      <c r="G105" s="11">
        <v>6.97</v>
      </c>
    </row>
    <row r="106" spans="1:7" ht="15.6" x14ac:dyDescent="0.3">
      <c r="A106" s="3">
        <v>45</v>
      </c>
      <c r="B106" s="3">
        <v>10</v>
      </c>
      <c r="C106" s="3">
        <v>0.5</v>
      </c>
      <c r="D106" s="3">
        <v>7</v>
      </c>
      <c r="E106" s="2">
        <f t="shared" si="13"/>
        <v>34.899987282362844</v>
      </c>
      <c r="F106" s="3">
        <v>30</v>
      </c>
      <c r="G106" s="11">
        <v>3.49</v>
      </c>
    </row>
    <row r="107" spans="1:7" ht="15.6" x14ac:dyDescent="0.3">
      <c r="A107" s="3">
        <v>55</v>
      </c>
      <c r="B107" s="3">
        <v>10</v>
      </c>
      <c r="C107" s="3">
        <v>0.5</v>
      </c>
      <c r="D107" s="3">
        <v>7</v>
      </c>
      <c r="E107" s="2">
        <f>4.243*(LOG10(1.68)+8)</f>
        <v>34.899987282362844</v>
      </c>
      <c r="F107" s="3">
        <v>30</v>
      </c>
      <c r="G107" s="11">
        <v>1.1599999999999999</v>
      </c>
    </row>
    <row r="108" spans="1:7" x14ac:dyDescent="0.3">
      <c r="A108" s="3">
        <v>25</v>
      </c>
      <c r="B108" s="3">
        <v>7.5</v>
      </c>
      <c r="C108" s="3">
        <v>0.2</v>
      </c>
      <c r="D108" s="3">
        <v>1</v>
      </c>
      <c r="E108" s="3">
        <v>38</v>
      </c>
      <c r="F108" s="3">
        <v>20</v>
      </c>
      <c r="G108" s="3">
        <v>7.2</v>
      </c>
    </row>
    <row r="109" spans="1:7" x14ac:dyDescent="0.3">
      <c r="A109" s="3">
        <v>25</v>
      </c>
      <c r="B109" s="3">
        <v>7.5</v>
      </c>
      <c r="C109" s="3">
        <v>0.3</v>
      </c>
      <c r="D109" s="3">
        <v>1</v>
      </c>
      <c r="E109" s="3">
        <v>38</v>
      </c>
      <c r="F109" s="3">
        <v>20</v>
      </c>
      <c r="G109" s="11">
        <v>8.1</v>
      </c>
    </row>
    <row r="110" spans="1:7" x14ac:dyDescent="0.3">
      <c r="A110" s="3">
        <v>25</v>
      </c>
      <c r="B110" s="3">
        <v>7.5</v>
      </c>
      <c r="C110" s="3">
        <v>0.4</v>
      </c>
      <c r="D110" s="3">
        <v>1</v>
      </c>
      <c r="E110" s="3">
        <v>38</v>
      </c>
      <c r="F110" s="3">
        <v>20</v>
      </c>
      <c r="G110" s="11">
        <v>8.8000000000000007</v>
      </c>
    </row>
    <row r="111" spans="1:7" x14ac:dyDescent="0.3">
      <c r="A111" s="3">
        <v>25</v>
      </c>
      <c r="B111" s="3">
        <v>7.5</v>
      </c>
      <c r="C111" s="3">
        <v>0.5</v>
      </c>
      <c r="D111" s="3">
        <v>1</v>
      </c>
      <c r="E111" s="3">
        <v>38</v>
      </c>
      <c r="F111" s="3">
        <v>20</v>
      </c>
      <c r="G111" s="11">
        <v>9.5</v>
      </c>
    </row>
    <row r="112" spans="1:7" x14ac:dyDescent="0.3">
      <c r="A112" s="3">
        <v>25</v>
      </c>
      <c r="B112" s="3">
        <v>7.5</v>
      </c>
      <c r="C112" s="3">
        <v>0.6</v>
      </c>
      <c r="D112" s="3">
        <v>1</v>
      </c>
      <c r="E112" s="3">
        <v>38</v>
      </c>
      <c r="F112" s="3">
        <v>20</v>
      </c>
      <c r="G112" s="11">
        <v>10.3</v>
      </c>
    </row>
    <row r="113" spans="1:7" x14ac:dyDescent="0.3">
      <c r="A113" s="3">
        <v>23</v>
      </c>
      <c r="B113" s="3">
        <v>6</v>
      </c>
      <c r="C113" s="3">
        <v>0.4</v>
      </c>
      <c r="D113" s="3">
        <v>1</v>
      </c>
      <c r="E113" s="3">
        <v>34</v>
      </c>
      <c r="F113" s="3">
        <v>20</v>
      </c>
      <c r="G113" s="11">
        <v>5.3</v>
      </c>
    </row>
    <row r="114" spans="1:7" x14ac:dyDescent="0.3">
      <c r="A114" s="3">
        <v>23</v>
      </c>
      <c r="B114" s="3">
        <v>7</v>
      </c>
      <c r="C114" s="3">
        <v>0.4</v>
      </c>
      <c r="D114" s="3">
        <v>1</v>
      </c>
      <c r="E114" s="3">
        <v>34</v>
      </c>
      <c r="F114" s="3">
        <v>20</v>
      </c>
      <c r="G114" s="11">
        <v>6.1</v>
      </c>
    </row>
    <row r="115" spans="1:7" x14ac:dyDescent="0.3">
      <c r="A115" s="3">
        <v>23</v>
      </c>
      <c r="B115" s="3">
        <v>8</v>
      </c>
      <c r="C115" s="3">
        <v>0.4</v>
      </c>
      <c r="D115" s="3">
        <v>1</v>
      </c>
      <c r="E115" s="3">
        <v>34</v>
      </c>
      <c r="F115" s="3">
        <v>20</v>
      </c>
      <c r="G115" s="11">
        <v>8.6</v>
      </c>
    </row>
    <row r="116" spans="1:7" x14ac:dyDescent="0.3">
      <c r="A116" s="3">
        <v>23</v>
      </c>
      <c r="B116" s="3">
        <v>9</v>
      </c>
      <c r="C116" s="3">
        <v>0.4</v>
      </c>
      <c r="D116" s="3">
        <v>1</v>
      </c>
      <c r="E116" s="3">
        <v>34</v>
      </c>
      <c r="F116" s="3">
        <v>20</v>
      </c>
      <c r="G116" s="11">
        <v>7.2</v>
      </c>
    </row>
    <row r="117" spans="1:7" x14ac:dyDescent="0.3">
      <c r="A117" s="3">
        <v>25</v>
      </c>
      <c r="B117" s="3">
        <v>8</v>
      </c>
      <c r="C117" s="3">
        <v>0.6</v>
      </c>
      <c r="D117" s="3">
        <v>1</v>
      </c>
      <c r="E117" s="3">
        <v>38</v>
      </c>
      <c r="F117" s="3">
        <v>55</v>
      </c>
      <c r="G117" s="3">
        <v>55.2</v>
      </c>
    </row>
    <row r="118" spans="1:7" x14ac:dyDescent="0.3">
      <c r="A118" s="3">
        <v>25</v>
      </c>
      <c r="B118" s="3">
        <v>8</v>
      </c>
      <c r="C118" s="3">
        <v>1.1000000000000001</v>
      </c>
      <c r="D118" s="3">
        <v>1</v>
      </c>
      <c r="E118" s="3">
        <v>38</v>
      </c>
      <c r="F118" s="3">
        <v>55</v>
      </c>
      <c r="G118" s="3">
        <v>60.1</v>
      </c>
    </row>
    <row r="119" spans="1:7" x14ac:dyDescent="0.3">
      <c r="A119" s="3">
        <v>25</v>
      </c>
      <c r="B119" s="3">
        <v>8</v>
      </c>
      <c r="C119" s="3">
        <v>1.5</v>
      </c>
      <c r="D119" s="3">
        <v>1</v>
      </c>
      <c r="E119" s="3">
        <v>38</v>
      </c>
      <c r="F119" s="3">
        <v>55</v>
      </c>
      <c r="G119" s="3">
        <v>58.2</v>
      </c>
    </row>
    <row r="120" spans="1:7" x14ac:dyDescent="0.3">
      <c r="A120" s="3">
        <v>25</v>
      </c>
      <c r="B120" s="3">
        <v>8</v>
      </c>
      <c r="C120" s="3">
        <v>0.5</v>
      </c>
      <c r="D120" s="3">
        <v>1</v>
      </c>
      <c r="E120" s="3">
        <v>38</v>
      </c>
      <c r="F120" s="3">
        <f>1*60</f>
        <v>60</v>
      </c>
      <c r="G120" s="3">
        <v>46.2</v>
      </c>
    </row>
    <row r="121" spans="1:7" x14ac:dyDescent="0.3">
      <c r="A121" s="3">
        <v>25</v>
      </c>
      <c r="B121" s="3">
        <v>8</v>
      </c>
      <c r="C121" s="3">
        <v>1</v>
      </c>
      <c r="D121" s="3">
        <v>1</v>
      </c>
      <c r="E121" s="3">
        <v>38</v>
      </c>
      <c r="F121" s="3">
        <f t="shared" ref="F121:F122" si="14">1*60</f>
        <v>60</v>
      </c>
      <c r="G121" s="3">
        <v>48.3</v>
      </c>
    </row>
    <row r="122" spans="1:7" x14ac:dyDescent="0.3">
      <c r="A122" s="3">
        <v>25</v>
      </c>
      <c r="B122" s="3">
        <v>8</v>
      </c>
      <c r="C122" s="3">
        <v>1.1000000000000001</v>
      </c>
      <c r="D122" s="3">
        <v>1</v>
      </c>
      <c r="E122" s="3">
        <v>38</v>
      </c>
      <c r="F122" s="3">
        <f t="shared" si="14"/>
        <v>60</v>
      </c>
      <c r="G122" s="3">
        <v>49.5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BDU</dc:creator>
  <cp:lastModifiedBy>LIFE</cp:lastModifiedBy>
  <dcterms:created xsi:type="dcterms:W3CDTF">2025-07-07T11:17:50Z</dcterms:created>
  <dcterms:modified xsi:type="dcterms:W3CDTF">2025-09-19T07:57:08Z</dcterms:modified>
</cp:coreProperties>
</file>